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4 ELER\05 VWN\01 Bearbeitung\"/>
    </mc:Choice>
  </mc:AlternateContent>
  <bookViews>
    <workbookView xWindow="-20" yWindow="50" windowWidth="14400" windowHeight="11820" tabRatio="873" activeTab="2"/>
  </bookViews>
  <sheets>
    <sheet name="Änderungsdoku" sheetId="187" r:id="rId1"/>
    <sheet name="Hinweise" sheetId="215" r:id="rId2"/>
    <sheet name="Seite 1" sheetId="124" r:id="rId3"/>
    <sheet name="Seite 2" sheetId="192" r:id="rId4"/>
    <sheet name="Seite 3" sheetId="213" r:id="rId5"/>
    <sheet name="Seite 4" sheetId="127" r:id="rId6"/>
    <sheet name="Seite 5" sheetId="221" r:id="rId7"/>
    <sheet name="Sachbericht" sheetId="188" r:id="rId8"/>
    <sheet name="Belegliste 1.1 | Bew. bis 2017" sheetId="217" r:id="rId9"/>
    <sheet name="Belegliste 1.1 | Bew.18 | 1.HHJ" sheetId="216" r:id="rId10"/>
    <sheet name="Belegliste 1.1 | Bew.18 | 2.HHJ" sheetId="218" r:id="rId11"/>
    <sheet name="Belegliste 1.1 | Bew.18 | 3.HHJ" sheetId="220" r:id="rId12"/>
    <sheet name="Belegliste 1.2" sheetId="164" r:id="rId13"/>
    <sheet name="Belegliste 2.1" sheetId="182" r:id="rId14"/>
    <sheet name="Belegliste 2.2" sheetId="208" r:id="rId15"/>
    <sheet name="Belegliste 2.3" sheetId="194" r:id="rId16"/>
    <sheet name="Belegliste 2.4" sheetId="209" r:id="rId17"/>
    <sheet name="Belegliste 2.5" sheetId="210" r:id="rId18"/>
    <sheet name="Belegliste 2.6" sheetId="212" r:id="rId19"/>
    <sheet name="Belegliste 3." sheetId="211" r:id="rId20"/>
    <sheet name="Belegliste Finanzierung" sheetId="183" r:id="rId21"/>
  </sheets>
  <definedNames>
    <definedName name="_xlnm.Print_Area" localSheetId="0">Änderungsdoku!$A:$C</definedName>
    <definedName name="_xlnm.Print_Area" localSheetId="8">INDIRECT('Belegliste 1.1 | Bew. bis 2017'!$A$5)</definedName>
    <definedName name="_xlnm.Print_Area" localSheetId="9">INDIRECT('Belegliste 1.1 | Bew.18 | 1.HHJ'!$B$5)</definedName>
    <definedName name="_xlnm.Print_Area" localSheetId="10">INDIRECT('Belegliste 1.1 | Bew.18 | 2.HHJ'!$B$5)</definedName>
    <definedName name="_xlnm.Print_Area" localSheetId="11">INDIRECT('Belegliste 1.1 | Bew.18 | 3.HHJ'!$B$5)</definedName>
    <definedName name="_xlnm.Print_Area" localSheetId="12">INDIRECT('Belegliste 1.2'!$A$5)</definedName>
    <definedName name="_xlnm.Print_Area" localSheetId="13">INDIRECT('Belegliste 2.1'!$A$5)</definedName>
    <definedName name="_xlnm.Print_Area" localSheetId="14">INDIRECT('Belegliste 2.2'!$A$5)</definedName>
    <definedName name="_xlnm.Print_Area" localSheetId="15">INDIRECT('Belegliste 2.3'!$A$5)</definedName>
    <definedName name="_xlnm.Print_Area" localSheetId="16">INDIRECT('Belegliste 2.4'!$A$5)</definedName>
    <definedName name="_xlnm.Print_Area" localSheetId="17">INDIRECT('Belegliste 2.5'!$A$5)</definedName>
    <definedName name="_xlnm.Print_Area" localSheetId="18">INDIRECT('Belegliste 2.6'!$A$5)</definedName>
    <definedName name="_xlnm.Print_Area" localSheetId="19">INDIRECT('Belegliste 3.'!$A$5)</definedName>
    <definedName name="_xlnm.Print_Area" localSheetId="20">INDIRECT('Belegliste Finanzierung'!$A$5)</definedName>
    <definedName name="_xlnm.Print_Area" localSheetId="1">Hinweise!$A$1:$U$67</definedName>
    <definedName name="_xlnm.Print_Area" localSheetId="7">Sachbericht!$A$1:$S$78</definedName>
    <definedName name="_xlnm.Print_Area" localSheetId="2">'Seite 1'!$A$1:$S$67</definedName>
    <definedName name="_xlnm.Print_Area" localSheetId="3">'Seite 2'!$A$1:$V$79</definedName>
    <definedName name="_xlnm.Print_Area" localSheetId="4">'Seite 3'!$A$1:$AA$76</definedName>
    <definedName name="_xlnm.Print_Area" localSheetId="5">'Seite 4'!$A$1:$S$71</definedName>
    <definedName name="_xlnm.Print_Area" localSheetId="6">'Seite 5'!$A$1:$S$70</definedName>
    <definedName name="_xlnm.Print_Titles" localSheetId="0">Änderungsdoku!$7:$7</definedName>
    <definedName name="_xlnm.Print_Titles" localSheetId="8">'Belegliste 1.1 | Bew. bis 2017'!$14:$20</definedName>
    <definedName name="_xlnm.Print_Titles" localSheetId="9">'Belegliste 1.1 | Bew.18 | 1.HHJ'!$28:$30</definedName>
    <definedName name="_xlnm.Print_Titles" localSheetId="10">'Belegliste 1.1 | Bew.18 | 2.HHJ'!$28:$30</definedName>
    <definedName name="_xlnm.Print_Titles" localSheetId="11">'Belegliste 1.1 | Bew.18 | 3.HHJ'!$28:$30</definedName>
    <definedName name="_xlnm.Print_Titles" localSheetId="12">'Belegliste 1.2'!$14:$19</definedName>
    <definedName name="_xlnm.Print_Titles" localSheetId="13">'Belegliste 2.1'!$14:$19</definedName>
    <definedName name="_xlnm.Print_Titles" localSheetId="14">'Belegliste 2.2'!$14:$19</definedName>
    <definedName name="_xlnm.Print_Titles" localSheetId="15">'Belegliste 2.3'!$14:$21</definedName>
    <definedName name="_xlnm.Print_Titles" localSheetId="16">'Belegliste 2.4'!$14:$19</definedName>
    <definedName name="_xlnm.Print_Titles" localSheetId="17">'Belegliste 2.5'!$14:$19</definedName>
    <definedName name="_xlnm.Print_Titles" localSheetId="18">'Belegliste 2.6'!$14:$19</definedName>
    <definedName name="_xlnm.Print_Titles" localSheetId="19">'Belegliste 3.'!$14:$19</definedName>
    <definedName name="_xlnm.Print_Titles" localSheetId="20">'Belegliste Finanzierung'!$19:$24</definedName>
  </definedNames>
  <calcPr calcId="162913"/>
</workbook>
</file>

<file path=xl/calcChain.xml><?xml version="1.0" encoding="utf-8"?>
<calcChain xmlns="http://schemas.openxmlformats.org/spreadsheetml/2006/main">
  <c r="A66" i="124" l="1"/>
  <c r="O3" i="221" l="1"/>
  <c r="O2" i="221"/>
  <c r="O1" i="221"/>
  <c r="V9" i="124" l="1"/>
  <c r="V8" i="124"/>
  <c r="V7" i="124"/>
  <c r="AA7" i="124"/>
  <c r="W9" i="124" l="1"/>
  <c r="Y9" i="124"/>
  <c r="W8" i="124"/>
  <c r="Y7" i="124"/>
  <c r="AA9" i="124"/>
  <c r="AB7" i="124"/>
  <c r="X8" i="124" l="1"/>
  <c r="Y8" i="124" s="1"/>
  <c r="X9" i="124"/>
  <c r="Z9" i="124" s="1"/>
  <c r="W7" i="124"/>
  <c r="U3" i="213"/>
  <c r="O3" i="127"/>
  <c r="Z8" i="124" l="1"/>
  <c r="X7" i="124"/>
  <c r="Z7" i="124" s="1"/>
  <c r="E6" i="217" l="1"/>
  <c r="D168" i="220" l="1"/>
  <c r="D167" i="220"/>
  <c r="D152" i="220"/>
  <c r="D140" i="220"/>
  <c r="A149" i="220" s="1"/>
  <c r="D108" i="220"/>
  <c r="D107" i="220"/>
  <c r="D92" i="220"/>
  <c r="D80" i="220"/>
  <c r="M83" i="220" s="1"/>
  <c r="D62" i="220"/>
  <c r="D32" i="220"/>
  <c r="G180" i="220"/>
  <c r="G165" i="220"/>
  <c r="G150" i="220"/>
  <c r="G135" i="220"/>
  <c r="G120" i="220"/>
  <c r="G105" i="220"/>
  <c r="G90" i="220"/>
  <c r="G75" i="220"/>
  <c r="G60" i="220"/>
  <c r="G45" i="220"/>
  <c r="C19" i="220"/>
  <c r="B19" i="220"/>
  <c r="U18" i="220"/>
  <c r="G18" i="220"/>
  <c r="C18" i="220"/>
  <c r="B18" i="220"/>
  <c r="D170" i="218"/>
  <c r="D170" i="220" s="1"/>
  <c r="D155" i="218"/>
  <c r="D155" i="220" s="1"/>
  <c r="D140" i="218"/>
  <c r="D125" i="218"/>
  <c r="C133" i="218" s="1"/>
  <c r="D110" i="218"/>
  <c r="D110" i="220" s="1"/>
  <c r="D95" i="218"/>
  <c r="D95" i="220" s="1"/>
  <c r="D80" i="218"/>
  <c r="C89" i="218" s="1"/>
  <c r="D65" i="218"/>
  <c r="A74" i="218" s="1"/>
  <c r="D50" i="218"/>
  <c r="C58" i="218" s="1"/>
  <c r="D35" i="218"/>
  <c r="C43" i="218" s="1"/>
  <c r="D168" i="218"/>
  <c r="D167" i="218"/>
  <c r="D153" i="218"/>
  <c r="D153" i="220" s="1"/>
  <c r="D152" i="218"/>
  <c r="D138" i="218"/>
  <c r="D138" i="220" s="1"/>
  <c r="D137" i="218"/>
  <c r="D137" i="220" s="1"/>
  <c r="D123" i="218"/>
  <c r="D123" i="220" s="1"/>
  <c r="D122" i="218"/>
  <c r="D122" i="220" s="1"/>
  <c r="D108" i="218"/>
  <c r="D107" i="218"/>
  <c r="D93" i="218"/>
  <c r="D93" i="220" s="1"/>
  <c r="D92" i="218"/>
  <c r="D78" i="218"/>
  <c r="D78" i="220" s="1"/>
  <c r="D77" i="218"/>
  <c r="D77" i="220" s="1"/>
  <c r="D63" i="218"/>
  <c r="D63" i="220" s="1"/>
  <c r="D62" i="218"/>
  <c r="D48" i="218"/>
  <c r="D48" i="220" s="1"/>
  <c r="D47" i="218"/>
  <c r="D47" i="220" s="1"/>
  <c r="D33" i="218"/>
  <c r="D33" i="220" s="1"/>
  <c r="D32" i="218"/>
  <c r="G180" i="218"/>
  <c r="A179" i="218"/>
  <c r="A177" i="218"/>
  <c r="R173" i="218"/>
  <c r="N173" i="218"/>
  <c r="N179" i="218" s="1"/>
  <c r="N180" i="218" s="1"/>
  <c r="J173" i="218"/>
  <c r="J179" i="218" s="1"/>
  <c r="J180" i="218" s="1"/>
  <c r="A168" i="218"/>
  <c r="G165" i="218"/>
  <c r="C164" i="218"/>
  <c r="A164" i="218"/>
  <c r="C163" i="218"/>
  <c r="A163" i="218"/>
  <c r="C162" i="218"/>
  <c r="A162" i="218"/>
  <c r="U158" i="218"/>
  <c r="U163" i="218" s="1"/>
  <c r="T158" i="218"/>
  <c r="T163" i="218" s="1"/>
  <c r="S158" i="218"/>
  <c r="R158" i="218"/>
  <c r="Q158" i="218"/>
  <c r="Q163" i="218" s="1"/>
  <c r="P158" i="218"/>
  <c r="P164" i="218" s="1"/>
  <c r="P165" i="218" s="1"/>
  <c r="O158" i="218"/>
  <c r="N158" i="218"/>
  <c r="M158" i="218"/>
  <c r="M164" i="218" s="1"/>
  <c r="M165" i="218" s="1"/>
  <c r="L158" i="218"/>
  <c r="L163" i="218" s="1"/>
  <c r="K158" i="218"/>
  <c r="J158" i="218"/>
  <c r="J163" i="218" s="1"/>
  <c r="G158" i="218"/>
  <c r="A155" i="218"/>
  <c r="A154" i="218"/>
  <c r="A153" i="218"/>
  <c r="G150" i="218"/>
  <c r="C149" i="218"/>
  <c r="A149" i="218"/>
  <c r="C148" i="218"/>
  <c r="A148" i="218"/>
  <c r="C147" i="218"/>
  <c r="A147" i="218"/>
  <c r="U143" i="218"/>
  <c r="U149" i="218" s="1"/>
  <c r="U150" i="218" s="1"/>
  <c r="T143" i="218"/>
  <c r="T149" i="218" s="1"/>
  <c r="T150" i="218" s="1"/>
  <c r="S143" i="218"/>
  <c r="S148" i="218" s="1"/>
  <c r="R143" i="218"/>
  <c r="R148" i="218" s="1"/>
  <c r="Q143" i="218"/>
  <c r="Q148" i="218" s="1"/>
  <c r="P143" i="218"/>
  <c r="P149" i="218" s="1"/>
  <c r="P150" i="218" s="1"/>
  <c r="O143" i="218"/>
  <c r="N143" i="218"/>
  <c r="N149" i="218" s="1"/>
  <c r="N150" i="218" s="1"/>
  <c r="M143" i="218"/>
  <c r="M148" i="218" s="1"/>
  <c r="L143" i="218"/>
  <c r="L149" i="218" s="1"/>
  <c r="L150" i="218" s="1"/>
  <c r="K143" i="218"/>
  <c r="K148" i="218" s="1"/>
  <c r="J143" i="218"/>
  <c r="G143" i="218"/>
  <c r="A140" i="218"/>
  <c r="A139" i="218"/>
  <c r="A138" i="218"/>
  <c r="G135" i="218"/>
  <c r="C134" i="218"/>
  <c r="A133" i="218"/>
  <c r="C132" i="218"/>
  <c r="T128" i="218"/>
  <c r="S128" i="218"/>
  <c r="S134" i="218" s="1"/>
  <c r="S135" i="218" s="1"/>
  <c r="P128" i="218"/>
  <c r="P133" i="218" s="1"/>
  <c r="O128" i="218"/>
  <c r="O133" i="218" s="1"/>
  <c r="L128" i="218"/>
  <c r="K128" i="218"/>
  <c r="A125" i="218"/>
  <c r="A124" i="218"/>
  <c r="G120" i="218"/>
  <c r="A119" i="218"/>
  <c r="A117" i="218"/>
  <c r="R113" i="218"/>
  <c r="N113" i="218"/>
  <c r="J113" i="218"/>
  <c r="A108" i="218"/>
  <c r="G105" i="218"/>
  <c r="C104" i="218"/>
  <c r="A104" i="218"/>
  <c r="C103" i="218"/>
  <c r="A103" i="218"/>
  <c r="C102" i="218"/>
  <c r="A102" i="218"/>
  <c r="U98" i="218"/>
  <c r="T98" i="218"/>
  <c r="T104" i="218" s="1"/>
  <c r="T105" i="218" s="1"/>
  <c r="S98" i="218"/>
  <c r="R98" i="218"/>
  <c r="R103" i="218" s="1"/>
  <c r="Q98" i="218"/>
  <c r="P98" i="218"/>
  <c r="P104" i="218" s="1"/>
  <c r="P105" i="218" s="1"/>
  <c r="O98" i="218"/>
  <c r="O104" i="218" s="1"/>
  <c r="O105" i="218" s="1"/>
  <c r="N98" i="218"/>
  <c r="N103" i="218" s="1"/>
  <c r="M98" i="218"/>
  <c r="L98" i="218"/>
  <c r="L104" i="218" s="1"/>
  <c r="L105" i="218" s="1"/>
  <c r="K98" i="218"/>
  <c r="K104" i="218" s="1"/>
  <c r="K105" i="218" s="1"/>
  <c r="J98" i="218"/>
  <c r="J103" i="218" s="1"/>
  <c r="G98" i="218"/>
  <c r="A95" i="218"/>
  <c r="A94" i="218"/>
  <c r="A93" i="218"/>
  <c r="G90" i="218"/>
  <c r="C88" i="218"/>
  <c r="A88" i="218"/>
  <c r="U83" i="218"/>
  <c r="U88" i="218" s="1"/>
  <c r="T83" i="218"/>
  <c r="T89" i="218" s="1"/>
  <c r="T90" i="218" s="1"/>
  <c r="Q83" i="218"/>
  <c r="Q89" i="218" s="1"/>
  <c r="Q90" i="218" s="1"/>
  <c r="P83" i="218"/>
  <c r="P89" i="218" s="1"/>
  <c r="P90" i="218" s="1"/>
  <c r="M83" i="218"/>
  <c r="L83" i="218"/>
  <c r="L89" i="218" s="1"/>
  <c r="L90" i="218" s="1"/>
  <c r="G83" i="218"/>
  <c r="A80" i="218"/>
  <c r="G75" i="218"/>
  <c r="G60" i="218"/>
  <c r="G45" i="218"/>
  <c r="C19" i="218"/>
  <c r="B19" i="218"/>
  <c r="U18" i="218"/>
  <c r="G18" i="218"/>
  <c r="C18" i="218"/>
  <c r="B18" i="218"/>
  <c r="G180" i="216"/>
  <c r="C179" i="216"/>
  <c r="C178" i="216"/>
  <c r="C177" i="216"/>
  <c r="U173" i="216"/>
  <c r="U179" i="216" s="1"/>
  <c r="U180" i="216" s="1"/>
  <c r="T173" i="216"/>
  <c r="T179" i="216" s="1"/>
  <c r="T180" i="216" s="1"/>
  <c r="S173" i="216"/>
  <c r="S178" i="216" s="1"/>
  <c r="R173" i="216"/>
  <c r="R178" i="216" s="1"/>
  <c r="Q173" i="216"/>
  <c r="Q179" i="216" s="1"/>
  <c r="Q180" i="216" s="1"/>
  <c r="P173" i="216"/>
  <c r="P179" i="216" s="1"/>
  <c r="P180" i="216" s="1"/>
  <c r="O173" i="216"/>
  <c r="O178" i="216" s="1"/>
  <c r="N173" i="216"/>
  <c r="N178" i="216" s="1"/>
  <c r="M173" i="216"/>
  <c r="M179" i="216" s="1"/>
  <c r="M180" i="216" s="1"/>
  <c r="L173" i="216"/>
  <c r="L179" i="216" s="1"/>
  <c r="L180" i="216" s="1"/>
  <c r="K173" i="216"/>
  <c r="K178" i="216" s="1"/>
  <c r="J173" i="216"/>
  <c r="J178" i="216" s="1"/>
  <c r="G173" i="216"/>
  <c r="G165" i="216"/>
  <c r="C164" i="216"/>
  <c r="C163" i="216"/>
  <c r="C162" i="216"/>
  <c r="U158" i="216"/>
  <c r="T158" i="216"/>
  <c r="T164" i="216" s="1"/>
  <c r="T165" i="216" s="1"/>
  <c r="S158" i="216"/>
  <c r="S164" i="216" s="1"/>
  <c r="S165" i="216" s="1"/>
  <c r="R158" i="216"/>
  <c r="Q158" i="216"/>
  <c r="Q163" i="216" s="1"/>
  <c r="P158" i="216"/>
  <c r="P164" i="216" s="1"/>
  <c r="P165" i="216" s="1"/>
  <c r="O158" i="216"/>
  <c r="O164" i="216" s="1"/>
  <c r="O165" i="216" s="1"/>
  <c r="N158" i="216"/>
  <c r="N163" i="216" s="1"/>
  <c r="M158" i="216"/>
  <c r="L158" i="216"/>
  <c r="L164" i="216" s="1"/>
  <c r="L165" i="216" s="1"/>
  <c r="K158" i="216"/>
  <c r="K164" i="216" s="1"/>
  <c r="K165" i="216" s="1"/>
  <c r="J158" i="216"/>
  <c r="G158" i="216"/>
  <c r="G150" i="216"/>
  <c r="C149" i="216"/>
  <c r="C148" i="216"/>
  <c r="C147" i="216"/>
  <c r="U143" i="216"/>
  <c r="U148" i="216" s="1"/>
  <c r="T143" i="216"/>
  <c r="T149" i="216" s="1"/>
  <c r="T150" i="216" s="1"/>
  <c r="S143" i="216"/>
  <c r="S149" i="216" s="1"/>
  <c r="S150" i="216" s="1"/>
  <c r="R143" i="216"/>
  <c r="R148" i="216" s="1"/>
  <c r="Q143" i="216"/>
  <c r="Q148" i="216" s="1"/>
  <c r="P143" i="216"/>
  <c r="P149" i="216" s="1"/>
  <c r="P150" i="216" s="1"/>
  <c r="O143" i="216"/>
  <c r="O149" i="216" s="1"/>
  <c r="O150" i="216" s="1"/>
  <c r="N143" i="216"/>
  <c r="N148" i="216" s="1"/>
  <c r="M143" i="216"/>
  <c r="M148" i="216" s="1"/>
  <c r="L143" i="216"/>
  <c r="L149" i="216" s="1"/>
  <c r="L150" i="216" s="1"/>
  <c r="K143" i="216"/>
  <c r="K149" i="216" s="1"/>
  <c r="K150" i="216" s="1"/>
  <c r="J143" i="216"/>
  <c r="J148" i="216" s="1"/>
  <c r="G143" i="216"/>
  <c r="G135" i="216"/>
  <c r="C134" i="216"/>
  <c r="C133" i="216"/>
  <c r="C132" i="216"/>
  <c r="U128" i="216"/>
  <c r="U133" i="216" s="1"/>
  <c r="T128" i="216"/>
  <c r="T134" i="216" s="1"/>
  <c r="T135" i="216" s="1"/>
  <c r="S128" i="216"/>
  <c r="R128" i="216"/>
  <c r="R133" i="216" s="1"/>
  <c r="Q128" i="216"/>
  <c r="Q133" i="216" s="1"/>
  <c r="P128" i="216"/>
  <c r="P134" i="216" s="1"/>
  <c r="P135" i="216" s="1"/>
  <c r="O128" i="216"/>
  <c r="O133" i="216" s="1"/>
  <c r="N128" i="216"/>
  <c r="M128" i="216"/>
  <c r="M134" i="216" s="1"/>
  <c r="M135" i="216" s="1"/>
  <c r="L128" i="216"/>
  <c r="L134" i="216" s="1"/>
  <c r="L135" i="216" s="1"/>
  <c r="K128" i="216"/>
  <c r="J128" i="216"/>
  <c r="J133" i="216" s="1"/>
  <c r="G128" i="216"/>
  <c r="G120" i="216"/>
  <c r="C119" i="216"/>
  <c r="C118" i="216"/>
  <c r="C117" i="216"/>
  <c r="U113" i="216"/>
  <c r="U118" i="216" s="1"/>
  <c r="T113" i="216"/>
  <c r="T119" i="216" s="1"/>
  <c r="T120" i="216" s="1"/>
  <c r="S113" i="216"/>
  <c r="S118" i="216" s="1"/>
  <c r="R113" i="216"/>
  <c r="R118" i="216" s="1"/>
  <c r="Q113" i="216"/>
  <c r="Q119" i="216" s="1"/>
  <c r="Q120" i="216" s="1"/>
  <c r="P113" i="216"/>
  <c r="P119" i="216" s="1"/>
  <c r="P120" i="216" s="1"/>
  <c r="O113" i="216"/>
  <c r="O118" i="216" s="1"/>
  <c r="N113" i="216"/>
  <c r="N118" i="216" s="1"/>
  <c r="M113" i="216"/>
  <c r="M119" i="216" s="1"/>
  <c r="M120" i="216" s="1"/>
  <c r="L113" i="216"/>
  <c r="L119" i="216" s="1"/>
  <c r="L120" i="216" s="1"/>
  <c r="K113" i="216"/>
  <c r="K118" i="216" s="1"/>
  <c r="J113" i="216"/>
  <c r="J118" i="216" s="1"/>
  <c r="G113" i="216"/>
  <c r="G105" i="216"/>
  <c r="C104" i="216"/>
  <c r="C103" i="216"/>
  <c r="C102" i="216"/>
  <c r="U98" i="216"/>
  <c r="U103" i="216" s="1"/>
  <c r="T98" i="216"/>
  <c r="T104" i="216" s="1"/>
  <c r="T105" i="216" s="1"/>
  <c r="S98" i="216"/>
  <c r="S104" i="216" s="1"/>
  <c r="S105" i="216" s="1"/>
  <c r="R98" i="216"/>
  <c r="R103" i="216" s="1"/>
  <c r="Q98" i="216"/>
  <c r="Q103" i="216" s="1"/>
  <c r="P98" i="216"/>
  <c r="P104" i="216" s="1"/>
  <c r="P105" i="216" s="1"/>
  <c r="O98" i="216"/>
  <c r="O104" i="216" s="1"/>
  <c r="O105" i="216" s="1"/>
  <c r="N98" i="216"/>
  <c r="N103" i="216" s="1"/>
  <c r="M98" i="216"/>
  <c r="M103" i="216" s="1"/>
  <c r="L98" i="216"/>
  <c r="L104" i="216" s="1"/>
  <c r="L105" i="216" s="1"/>
  <c r="K98" i="216"/>
  <c r="K104" i="216" s="1"/>
  <c r="K105" i="216" s="1"/>
  <c r="J98" i="216"/>
  <c r="J103" i="216" s="1"/>
  <c r="G98" i="216"/>
  <c r="G90" i="216"/>
  <c r="C89" i="216"/>
  <c r="C88" i="216"/>
  <c r="C87" i="216"/>
  <c r="U83" i="216"/>
  <c r="U89" i="216" s="1"/>
  <c r="U90" i="216" s="1"/>
  <c r="T83" i="216"/>
  <c r="T89" i="216" s="1"/>
  <c r="T90" i="216" s="1"/>
  <c r="S83" i="216"/>
  <c r="S88" i="216" s="1"/>
  <c r="R83" i="216"/>
  <c r="Q83" i="216"/>
  <c r="Q88" i="216" s="1"/>
  <c r="P83" i="216"/>
  <c r="P89" i="216" s="1"/>
  <c r="P90" i="216" s="1"/>
  <c r="O83" i="216"/>
  <c r="O88" i="216" s="1"/>
  <c r="N83" i="216"/>
  <c r="N88" i="216" s="1"/>
  <c r="M83" i="216"/>
  <c r="M89" i="216" s="1"/>
  <c r="M90" i="216" s="1"/>
  <c r="L83" i="216"/>
  <c r="L89" i="216" s="1"/>
  <c r="L90" i="216" s="1"/>
  <c r="K83" i="216"/>
  <c r="K88" i="216" s="1"/>
  <c r="J83" i="216"/>
  <c r="G83" i="216"/>
  <c r="G75" i="216"/>
  <c r="C74" i="216"/>
  <c r="C73" i="216"/>
  <c r="C72" i="216"/>
  <c r="Q68" i="216"/>
  <c r="Q73" i="216" s="1"/>
  <c r="P68" i="216"/>
  <c r="P74" i="216" s="1"/>
  <c r="P75" i="216" s="1"/>
  <c r="O68" i="216"/>
  <c r="O74" i="216" s="1"/>
  <c r="O75" i="216" s="1"/>
  <c r="N68" i="216"/>
  <c r="N73" i="216" s="1"/>
  <c r="M68" i="216"/>
  <c r="M73" i="216" s="1"/>
  <c r="L68" i="216"/>
  <c r="L74" i="216" s="1"/>
  <c r="L75" i="216" s="1"/>
  <c r="K68" i="216"/>
  <c r="K74" i="216" s="1"/>
  <c r="K75" i="216" s="1"/>
  <c r="J68" i="216"/>
  <c r="J73" i="216" s="1"/>
  <c r="G68" i="216"/>
  <c r="G60" i="216"/>
  <c r="C59" i="216"/>
  <c r="C58" i="216"/>
  <c r="C57" i="216"/>
  <c r="U53" i="216"/>
  <c r="U59" i="216" s="1"/>
  <c r="U60" i="216" s="1"/>
  <c r="T53" i="216"/>
  <c r="T59" i="216" s="1"/>
  <c r="T60" i="216" s="1"/>
  <c r="M53" i="216"/>
  <c r="M59" i="216" s="1"/>
  <c r="M60" i="216" s="1"/>
  <c r="L53" i="216"/>
  <c r="L59" i="216" s="1"/>
  <c r="L60" i="216" s="1"/>
  <c r="K53" i="216"/>
  <c r="K58" i="216" s="1"/>
  <c r="J53" i="216"/>
  <c r="G53" i="216"/>
  <c r="K143" i="220" l="1"/>
  <c r="K148" i="220" s="1"/>
  <c r="C148" i="220"/>
  <c r="U158" i="220"/>
  <c r="U164" i="220" s="1"/>
  <c r="U165" i="220" s="1"/>
  <c r="G158" i="220"/>
  <c r="P158" i="220"/>
  <c r="P164" i="220" s="1"/>
  <c r="P165" i="220" s="1"/>
  <c r="C162" i="220"/>
  <c r="A118" i="220"/>
  <c r="T113" i="220"/>
  <c r="T118" i="220" s="1"/>
  <c r="A109" i="220"/>
  <c r="C117" i="220"/>
  <c r="A110" i="220"/>
  <c r="Q113" i="220"/>
  <c r="Q119" i="220" s="1"/>
  <c r="Q120" i="220" s="1"/>
  <c r="A119" i="220"/>
  <c r="J113" i="220"/>
  <c r="J118" i="220" s="1"/>
  <c r="L98" i="220"/>
  <c r="L103" i="220" s="1"/>
  <c r="Q98" i="220"/>
  <c r="Q104" i="220" s="1"/>
  <c r="Q105" i="220" s="1"/>
  <c r="A179" i="220"/>
  <c r="C178" i="220"/>
  <c r="P173" i="220"/>
  <c r="P178" i="220" s="1"/>
  <c r="A168" i="220"/>
  <c r="L173" i="220"/>
  <c r="L179" i="220" s="1"/>
  <c r="L180" i="220" s="1"/>
  <c r="Q173" i="220"/>
  <c r="Q179" i="220" s="1"/>
  <c r="Q180" i="220" s="1"/>
  <c r="G173" i="220"/>
  <c r="C177" i="220"/>
  <c r="T173" i="220"/>
  <c r="T178" i="220" s="1"/>
  <c r="K173" i="220"/>
  <c r="K178" i="220" s="1"/>
  <c r="A109" i="218"/>
  <c r="O113" i="218"/>
  <c r="O119" i="218" s="1"/>
  <c r="O120" i="218" s="1"/>
  <c r="C117" i="218"/>
  <c r="A169" i="218"/>
  <c r="O173" i="218"/>
  <c r="O178" i="218" s="1"/>
  <c r="C177" i="218"/>
  <c r="P143" i="220"/>
  <c r="P148" i="220" s="1"/>
  <c r="S53" i="218"/>
  <c r="S58" i="218" s="1"/>
  <c r="G113" i="218"/>
  <c r="M113" i="218"/>
  <c r="M118" i="218" s="1"/>
  <c r="Q113" i="218"/>
  <c r="Q118" i="218" s="1"/>
  <c r="U113" i="218"/>
  <c r="U118" i="218" s="1"/>
  <c r="C118" i="218"/>
  <c r="A123" i="218"/>
  <c r="J128" i="218"/>
  <c r="J133" i="218" s="1"/>
  <c r="N128" i="218"/>
  <c r="N134" i="218" s="1"/>
  <c r="N135" i="218" s="1"/>
  <c r="R128" i="218"/>
  <c r="R134" i="218" s="1"/>
  <c r="R135" i="218" s="1"/>
  <c r="A132" i="218"/>
  <c r="A134" i="218"/>
  <c r="G173" i="218"/>
  <c r="M173" i="218"/>
  <c r="M178" i="218" s="1"/>
  <c r="Q173" i="218"/>
  <c r="Q178" i="218" s="1"/>
  <c r="U173" i="218"/>
  <c r="U178" i="218" s="1"/>
  <c r="C178" i="218"/>
  <c r="G143" i="220"/>
  <c r="C147" i="220"/>
  <c r="K113" i="218"/>
  <c r="K119" i="218" s="1"/>
  <c r="K120" i="218" s="1"/>
  <c r="S113" i="218"/>
  <c r="S119" i="218" s="1"/>
  <c r="S120" i="218" s="1"/>
  <c r="C119" i="218"/>
  <c r="K173" i="218"/>
  <c r="K179" i="218" s="1"/>
  <c r="K180" i="218" s="1"/>
  <c r="S173" i="218"/>
  <c r="S179" i="218" s="1"/>
  <c r="S180" i="218" s="1"/>
  <c r="C179" i="218"/>
  <c r="D125" i="220"/>
  <c r="A132" i="220" s="1"/>
  <c r="A110" i="218"/>
  <c r="L113" i="218"/>
  <c r="L118" i="218" s="1"/>
  <c r="P113" i="218"/>
  <c r="P119" i="218" s="1"/>
  <c r="P120" i="218" s="1"/>
  <c r="T113" i="218"/>
  <c r="T118" i="218" s="1"/>
  <c r="A118" i="218"/>
  <c r="G128" i="218"/>
  <c r="M128" i="218"/>
  <c r="M134" i="218" s="1"/>
  <c r="M135" i="218" s="1"/>
  <c r="Q128" i="218"/>
  <c r="Q134" i="218" s="1"/>
  <c r="Q135" i="218" s="1"/>
  <c r="U128" i="218"/>
  <c r="U134" i="218" s="1"/>
  <c r="U135" i="218" s="1"/>
  <c r="A170" i="218"/>
  <c r="L173" i="218"/>
  <c r="L178" i="218" s="1"/>
  <c r="P173" i="218"/>
  <c r="P178" i="218" s="1"/>
  <c r="T173" i="218"/>
  <c r="T179" i="218" s="1"/>
  <c r="T180" i="218" s="1"/>
  <c r="A178" i="218"/>
  <c r="Q143" i="220"/>
  <c r="Q148" i="220" s="1"/>
  <c r="A48" i="218"/>
  <c r="K53" i="218"/>
  <c r="K59" i="218" s="1"/>
  <c r="K60" i="218" s="1"/>
  <c r="N53" i="218"/>
  <c r="N58" i="218" s="1"/>
  <c r="A49" i="218"/>
  <c r="O53" i="218"/>
  <c r="O59" i="218" s="1"/>
  <c r="O60" i="218" s="1"/>
  <c r="J53" i="218"/>
  <c r="J59" i="218" s="1"/>
  <c r="J60" i="218" s="1"/>
  <c r="R53" i="218"/>
  <c r="R59" i="218" s="1"/>
  <c r="R60" i="218" s="1"/>
  <c r="J134" i="216"/>
  <c r="J135" i="216" s="1"/>
  <c r="N164" i="216"/>
  <c r="N165" i="216" s="1"/>
  <c r="A57" i="218"/>
  <c r="A59" i="218"/>
  <c r="C57" i="218"/>
  <c r="C59" i="218"/>
  <c r="A64" i="218"/>
  <c r="O68" i="218"/>
  <c r="O73" i="218" s="1"/>
  <c r="C72" i="218"/>
  <c r="D65" i="220"/>
  <c r="K68" i="220" s="1"/>
  <c r="K68" i="218"/>
  <c r="K73" i="218" s="1"/>
  <c r="S68" i="218"/>
  <c r="S73" i="218" s="1"/>
  <c r="C74" i="218"/>
  <c r="A65" i="218"/>
  <c r="P68" i="218"/>
  <c r="P74" i="218" s="1"/>
  <c r="P75" i="218" s="1"/>
  <c r="A73" i="218"/>
  <c r="L68" i="218"/>
  <c r="L74" i="218" s="1"/>
  <c r="L75" i="218" s="1"/>
  <c r="T68" i="218"/>
  <c r="T74" i="218" s="1"/>
  <c r="T75" i="218" s="1"/>
  <c r="D50" i="220"/>
  <c r="C59" i="220" s="1"/>
  <c r="K103" i="218"/>
  <c r="D35" i="220"/>
  <c r="A33" i="220" s="1"/>
  <c r="A78" i="220"/>
  <c r="A95" i="220"/>
  <c r="A108" i="220"/>
  <c r="L113" i="220"/>
  <c r="L119" i="220" s="1"/>
  <c r="L120" i="220" s="1"/>
  <c r="A138" i="220"/>
  <c r="L143" i="220"/>
  <c r="L149" i="220" s="1"/>
  <c r="L150" i="220" s="1"/>
  <c r="T143" i="220"/>
  <c r="T149" i="220" s="1"/>
  <c r="T150" i="220" s="1"/>
  <c r="A153" i="220"/>
  <c r="L158" i="220"/>
  <c r="L163" i="220" s="1"/>
  <c r="T158" i="220"/>
  <c r="A164" i="220"/>
  <c r="A170" i="220"/>
  <c r="O173" i="220"/>
  <c r="U173" i="220"/>
  <c r="U179" i="220" s="1"/>
  <c r="U180" i="220" s="1"/>
  <c r="A93" i="220"/>
  <c r="K158" i="220"/>
  <c r="K163" i="220" s="1"/>
  <c r="Q158" i="220"/>
  <c r="Q163" i="220" s="1"/>
  <c r="C163" i="220"/>
  <c r="A140" i="220"/>
  <c r="O143" i="220"/>
  <c r="U143" i="220"/>
  <c r="U149" i="220" s="1"/>
  <c r="U150" i="220" s="1"/>
  <c r="A155" i="220"/>
  <c r="O158" i="220"/>
  <c r="O164" i="220" s="1"/>
  <c r="O165" i="220" s="1"/>
  <c r="K179" i="220"/>
  <c r="K180" i="220" s="1"/>
  <c r="M88" i="220"/>
  <c r="M89" i="220"/>
  <c r="M90" i="220" s="1"/>
  <c r="C134" i="220"/>
  <c r="A133" i="220"/>
  <c r="O128" i="220"/>
  <c r="K128" i="220"/>
  <c r="A125" i="220"/>
  <c r="A134" i="220"/>
  <c r="A124" i="220"/>
  <c r="T128" i="220"/>
  <c r="R128" i="220"/>
  <c r="J128" i="220"/>
  <c r="C88" i="220"/>
  <c r="S83" i="220"/>
  <c r="O83" i="220"/>
  <c r="K83" i="220"/>
  <c r="Q83" i="220"/>
  <c r="L83" i="220"/>
  <c r="A80" i="220"/>
  <c r="C89" i="220"/>
  <c r="A88" i="220"/>
  <c r="U83" i="220"/>
  <c r="P83" i="220"/>
  <c r="J83" i="220"/>
  <c r="A79" i="220"/>
  <c r="A89" i="220"/>
  <c r="C87" i="220"/>
  <c r="T83" i="220"/>
  <c r="N83" i="220"/>
  <c r="G83" i="220"/>
  <c r="R83" i="220"/>
  <c r="A87" i="220"/>
  <c r="C103" i="220"/>
  <c r="S98" i="220"/>
  <c r="O98" i="220"/>
  <c r="K98" i="220"/>
  <c r="M98" i="220"/>
  <c r="R98" i="220"/>
  <c r="A102" i="220"/>
  <c r="G98" i="220"/>
  <c r="N98" i="220"/>
  <c r="T98" i="220"/>
  <c r="C102" i="220"/>
  <c r="A104" i="220"/>
  <c r="C118" i="220"/>
  <c r="S113" i="220"/>
  <c r="O113" i="220"/>
  <c r="K113" i="220"/>
  <c r="A117" i="220"/>
  <c r="R113" i="220"/>
  <c r="M113" i="220"/>
  <c r="N113" i="220"/>
  <c r="U113" i="220"/>
  <c r="C119" i="220"/>
  <c r="S68" i="220"/>
  <c r="O68" i="220"/>
  <c r="R68" i="220"/>
  <c r="A72" i="220"/>
  <c r="A94" i="220"/>
  <c r="J98" i="220"/>
  <c r="P98" i="220"/>
  <c r="U98" i="220"/>
  <c r="A103" i="220"/>
  <c r="C104" i="220"/>
  <c r="G113" i="220"/>
  <c r="P113" i="220"/>
  <c r="C149" i="220"/>
  <c r="A148" i="220"/>
  <c r="R143" i="220"/>
  <c r="N143" i="220"/>
  <c r="J143" i="220"/>
  <c r="A139" i="220"/>
  <c r="M143" i="220"/>
  <c r="S143" i="220"/>
  <c r="A147" i="220"/>
  <c r="C164" i="220"/>
  <c r="A163" i="220"/>
  <c r="R158" i="220"/>
  <c r="N158" i="220"/>
  <c r="J158" i="220"/>
  <c r="A154" i="220"/>
  <c r="M158" i="220"/>
  <c r="S158" i="220"/>
  <c r="A162" i="220"/>
  <c r="C179" i="220"/>
  <c r="A178" i="220"/>
  <c r="R173" i="220"/>
  <c r="N173" i="220"/>
  <c r="J173" i="220"/>
  <c r="A169" i="220"/>
  <c r="M173" i="220"/>
  <c r="S173" i="220"/>
  <c r="A177" i="220"/>
  <c r="R38" i="218"/>
  <c r="R44" i="218" s="1"/>
  <c r="R45" i="218" s="1"/>
  <c r="N38" i="218"/>
  <c r="N44" i="218" s="1"/>
  <c r="N45" i="218" s="1"/>
  <c r="A33" i="218"/>
  <c r="A42" i="218"/>
  <c r="J38" i="218"/>
  <c r="J44" i="218" s="1"/>
  <c r="J45" i="218" s="1"/>
  <c r="A44" i="218"/>
  <c r="A34" i="218"/>
  <c r="K38" i="218"/>
  <c r="K44" i="218" s="1"/>
  <c r="K45" i="218" s="1"/>
  <c r="O38" i="218"/>
  <c r="O44" i="218" s="1"/>
  <c r="O45" i="218" s="1"/>
  <c r="S38" i="218"/>
  <c r="S43" i="218" s="1"/>
  <c r="C42" i="218"/>
  <c r="C44" i="218"/>
  <c r="A35" i="218"/>
  <c r="L38" i="218"/>
  <c r="L44" i="218" s="1"/>
  <c r="L45" i="218" s="1"/>
  <c r="P38" i="218"/>
  <c r="P44" i="218" s="1"/>
  <c r="P45" i="218" s="1"/>
  <c r="T38" i="218"/>
  <c r="T44" i="218" s="1"/>
  <c r="T45" i="218" s="1"/>
  <c r="A43" i="218"/>
  <c r="G38" i="218"/>
  <c r="M38" i="218"/>
  <c r="M43" i="218" s="1"/>
  <c r="Q38" i="218"/>
  <c r="Q43" i="218" s="1"/>
  <c r="U38" i="218"/>
  <c r="U43" i="218" s="1"/>
  <c r="Q149" i="218"/>
  <c r="Q150" i="218" s="1"/>
  <c r="U148" i="218"/>
  <c r="A78" i="218"/>
  <c r="J83" i="218"/>
  <c r="J89" i="218" s="1"/>
  <c r="J90" i="218" s="1"/>
  <c r="N83" i="218"/>
  <c r="N89" i="218" s="1"/>
  <c r="N90" i="218" s="1"/>
  <c r="R83" i="218"/>
  <c r="R89" i="218" s="1"/>
  <c r="R90" i="218" s="1"/>
  <c r="A87" i="218"/>
  <c r="A89" i="218"/>
  <c r="A79" i="218"/>
  <c r="K83" i="218"/>
  <c r="K89" i="218" s="1"/>
  <c r="K90" i="218" s="1"/>
  <c r="O83" i="218"/>
  <c r="O89" i="218" s="1"/>
  <c r="O90" i="218" s="1"/>
  <c r="S83" i="218"/>
  <c r="S88" i="218" s="1"/>
  <c r="C87" i="218"/>
  <c r="G68" i="218"/>
  <c r="M68" i="218"/>
  <c r="Q68" i="218"/>
  <c r="Q74" i="218" s="1"/>
  <c r="Q75" i="218" s="1"/>
  <c r="U68" i="218"/>
  <c r="U73" i="218" s="1"/>
  <c r="C73" i="218"/>
  <c r="A63" i="218"/>
  <c r="J68" i="218"/>
  <c r="J74" i="218" s="1"/>
  <c r="J75" i="218" s="1"/>
  <c r="N68" i="218"/>
  <c r="N73" i="218" s="1"/>
  <c r="R68" i="218"/>
  <c r="R74" i="218" s="1"/>
  <c r="R75" i="218" s="1"/>
  <c r="A72" i="218"/>
  <c r="A50" i="218"/>
  <c r="L53" i="218"/>
  <c r="L58" i="218" s="1"/>
  <c r="P53" i="218"/>
  <c r="P58" i="218" s="1"/>
  <c r="T53" i="218"/>
  <c r="T58" i="218" s="1"/>
  <c r="A58" i="218"/>
  <c r="G53" i="218"/>
  <c r="M53" i="218"/>
  <c r="M59" i="218" s="1"/>
  <c r="M60" i="218" s="1"/>
  <c r="Q53" i="218"/>
  <c r="Q59" i="218" s="1"/>
  <c r="Q60" i="218" s="1"/>
  <c r="U53" i="218"/>
  <c r="U59" i="218" s="1"/>
  <c r="U60" i="218" s="1"/>
  <c r="T103" i="218"/>
  <c r="M163" i="218"/>
  <c r="L103" i="218"/>
  <c r="N148" i="218"/>
  <c r="M149" i="218"/>
  <c r="M150" i="218" s="1"/>
  <c r="L88" i="218"/>
  <c r="J74" i="216"/>
  <c r="J75" i="216" s="1"/>
  <c r="P88" i="218"/>
  <c r="P103" i="218"/>
  <c r="Q164" i="218"/>
  <c r="Q165" i="218" s="1"/>
  <c r="L133" i="218"/>
  <c r="L134" i="218"/>
  <c r="L135" i="218" s="1"/>
  <c r="T133" i="218"/>
  <c r="T134" i="218"/>
  <c r="T135" i="218" s="1"/>
  <c r="Q104" i="218"/>
  <c r="Q105" i="218" s="1"/>
  <c r="Q103" i="218"/>
  <c r="U104" i="218"/>
  <c r="U105" i="218" s="1"/>
  <c r="U103" i="218"/>
  <c r="P163" i="218"/>
  <c r="T164" i="218"/>
  <c r="T165" i="218" s="1"/>
  <c r="T88" i="218"/>
  <c r="J104" i="218"/>
  <c r="J105" i="218" s="1"/>
  <c r="R104" i="218"/>
  <c r="R105" i="218" s="1"/>
  <c r="L164" i="218"/>
  <c r="L165" i="218" s="1"/>
  <c r="U164" i="218"/>
  <c r="U165" i="218" s="1"/>
  <c r="N178" i="218"/>
  <c r="O103" i="218"/>
  <c r="L148" i="218"/>
  <c r="T148" i="218"/>
  <c r="K149" i="218"/>
  <c r="K150" i="218" s="1"/>
  <c r="M103" i="218"/>
  <c r="M104" i="218"/>
  <c r="M105" i="218" s="1"/>
  <c r="M88" i="218"/>
  <c r="M89" i="218"/>
  <c r="M90" i="218" s="1"/>
  <c r="U89" i="218"/>
  <c r="U90" i="218" s="1"/>
  <c r="Q88" i="218"/>
  <c r="S104" i="218"/>
  <c r="S105" i="218" s="1"/>
  <c r="S103" i="218"/>
  <c r="K164" i="218"/>
  <c r="K165" i="218" s="1"/>
  <c r="K163" i="218"/>
  <c r="O164" i="218"/>
  <c r="O165" i="218" s="1"/>
  <c r="O163" i="218"/>
  <c r="S164" i="218"/>
  <c r="S165" i="218" s="1"/>
  <c r="S163" i="218"/>
  <c r="J119" i="218"/>
  <c r="J120" i="218" s="1"/>
  <c r="J118" i="218"/>
  <c r="N119" i="218"/>
  <c r="N120" i="218" s="1"/>
  <c r="N118" i="218"/>
  <c r="R119" i="218"/>
  <c r="R120" i="218" s="1"/>
  <c r="R118" i="218"/>
  <c r="S133" i="218"/>
  <c r="J164" i="218"/>
  <c r="J165" i="218" s="1"/>
  <c r="K134" i="218"/>
  <c r="K135" i="218" s="1"/>
  <c r="K133" i="218"/>
  <c r="O134" i="218"/>
  <c r="O135" i="218" s="1"/>
  <c r="J149" i="218"/>
  <c r="J150" i="218" s="1"/>
  <c r="J148" i="218"/>
  <c r="R149" i="218"/>
  <c r="R150" i="218" s="1"/>
  <c r="N163" i="218"/>
  <c r="N164" i="218"/>
  <c r="N165" i="218" s="1"/>
  <c r="R163" i="218"/>
  <c r="R164" i="218"/>
  <c r="R165" i="218" s="1"/>
  <c r="O148" i="218"/>
  <c r="O149" i="218"/>
  <c r="O150" i="218" s="1"/>
  <c r="S149" i="218"/>
  <c r="S150" i="218" s="1"/>
  <c r="R179" i="218"/>
  <c r="R180" i="218" s="1"/>
  <c r="R178" i="218"/>
  <c r="N104" i="218"/>
  <c r="N105" i="218" s="1"/>
  <c r="J178" i="218"/>
  <c r="P134" i="218"/>
  <c r="P135" i="218" s="1"/>
  <c r="P148" i="218"/>
  <c r="O89" i="216"/>
  <c r="O90" i="216" s="1"/>
  <c r="N74" i="216"/>
  <c r="N75" i="216" s="1"/>
  <c r="N119" i="216"/>
  <c r="N120" i="216" s="1"/>
  <c r="O119" i="216"/>
  <c r="O120" i="216" s="1"/>
  <c r="R134" i="216"/>
  <c r="R135" i="216" s="1"/>
  <c r="Q164" i="216"/>
  <c r="Q165" i="216" s="1"/>
  <c r="S119" i="216"/>
  <c r="S120" i="216" s="1"/>
  <c r="M74" i="216"/>
  <c r="M75" i="216" s="1"/>
  <c r="K119" i="216"/>
  <c r="K120" i="216" s="1"/>
  <c r="K133" i="216"/>
  <c r="K134" i="216"/>
  <c r="K135" i="216" s="1"/>
  <c r="S133" i="216"/>
  <c r="S134" i="216"/>
  <c r="S135" i="216" s="1"/>
  <c r="O134" i="216"/>
  <c r="O135" i="216" s="1"/>
  <c r="J58" i="216"/>
  <c r="J59" i="216"/>
  <c r="J60" i="216" s="1"/>
  <c r="J88" i="216"/>
  <c r="J89" i="216"/>
  <c r="J90" i="216" s="1"/>
  <c r="R88" i="216"/>
  <c r="R89" i="216"/>
  <c r="R90" i="216" s="1"/>
  <c r="M163" i="216"/>
  <c r="M164" i="216"/>
  <c r="M165" i="216" s="1"/>
  <c r="U163" i="216"/>
  <c r="U164" i="216"/>
  <c r="U165" i="216" s="1"/>
  <c r="N89" i="216"/>
  <c r="N90" i="216" s="1"/>
  <c r="N133" i="216"/>
  <c r="N134" i="216"/>
  <c r="N135" i="216" s="1"/>
  <c r="J163" i="216"/>
  <c r="J164" i="216"/>
  <c r="J165" i="216" s="1"/>
  <c r="R163" i="216"/>
  <c r="R164" i="216"/>
  <c r="R165" i="216" s="1"/>
  <c r="Q74" i="216"/>
  <c r="Q75" i="216" s="1"/>
  <c r="K89" i="216"/>
  <c r="K90" i="216" s="1"/>
  <c r="S89" i="216"/>
  <c r="S90" i="216" s="1"/>
  <c r="J119" i="216"/>
  <c r="J120" i="216" s="1"/>
  <c r="R119" i="216"/>
  <c r="R120" i="216" s="1"/>
  <c r="K59" i="216"/>
  <c r="K60" i="216" s="1"/>
  <c r="O179" i="216"/>
  <c r="O180" i="216" s="1"/>
  <c r="J179" i="216"/>
  <c r="J180" i="216" s="1"/>
  <c r="R179" i="216"/>
  <c r="R180" i="216" s="1"/>
  <c r="K179" i="216"/>
  <c r="K180" i="216" s="1"/>
  <c r="S179" i="216"/>
  <c r="S180" i="216" s="1"/>
  <c r="N179" i="216"/>
  <c r="N180" i="216" s="1"/>
  <c r="L178" i="216"/>
  <c r="P178" i="216"/>
  <c r="T178" i="216"/>
  <c r="M178" i="216"/>
  <c r="Q178" i="216"/>
  <c r="U178" i="216"/>
  <c r="K163" i="216"/>
  <c r="O163" i="216"/>
  <c r="S163" i="216"/>
  <c r="L163" i="216"/>
  <c r="P163" i="216"/>
  <c r="T163" i="216"/>
  <c r="K148" i="216"/>
  <c r="O148" i="216"/>
  <c r="S148" i="216"/>
  <c r="M149" i="216"/>
  <c r="M150" i="216" s="1"/>
  <c r="Q149" i="216"/>
  <c r="Q150" i="216" s="1"/>
  <c r="U149" i="216"/>
  <c r="U150" i="216" s="1"/>
  <c r="L148" i="216"/>
  <c r="P148" i="216"/>
  <c r="T148" i="216"/>
  <c r="J149" i="216"/>
  <c r="N149" i="216"/>
  <c r="N150" i="216" s="1"/>
  <c r="R149" i="216"/>
  <c r="R150" i="216" s="1"/>
  <c r="L133" i="216"/>
  <c r="P133" i="216"/>
  <c r="T133" i="216"/>
  <c r="M133" i="216"/>
  <c r="Q134" i="216"/>
  <c r="Q135" i="216" s="1"/>
  <c r="U134" i="216"/>
  <c r="U135" i="216" s="1"/>
  <c r="L118" i="216"/>
  <c r="P118" i="216"/>
  <c r="T118" i="216"/>
  <c r="M118" i="216"/>
  <c r="Q118" i="216"/>
  <c r="U119" i="216"/>
  <c r="U120" i="216" s="1"/>
  <c r="K103" i="216"/>
  <c r="O103" i="216"/>
  <c r="S103" i="216"/>
  <c r="M104" i="216"/>
  <c r="M105" i="216" s="1"/>
  <c r="Q104" i="216"/>
  <c r="Q105" i="216" s="1"/>
  <c r="U104" i="216"/>
  <c r="U105" i="216" s="1"/>
  <c r="L103" i="216"/>
  <c r="P103" i="216"/>
  <c r="T103" i="216"/>
  <c r="J104" i="216"/>
  <c r="N104" i="216"/>
  <c r="N105" i="216" s="1"/>
  <c r="R104" i="216"/>
  <c r="R105" i="216" s="1"/>
  <c r="L88" i="216"/>
  <c r="P88" i="216"/>
  <c r="T88" i="216"/>
  <c r="M88" i="216"/>
  <c r="U88" i="216"/>
  <c r="Q89" i="216"/>
  <c r="Q90" i="216" s="1"/>
  <c r="K73" i="216"/>
  <c r="O73" i="216"/>
  <c r="L73" i="216"/>
  <c r="P73" i="216"/>
  <c r="L58" i="216"/>
  <c r="T58" i="216"/>
  <c r="M58" i="216"/>
  <c r="U58" i="216"/>
  <c r="P179" i="220" l="1"/>
  <c r="P180" i="220" s="1"/>
  <c r="U163" i="220"/>
  <c r="K149" i="220"/>
  <c r="K150" i="220" s="1"/>
  <c r="L178" i="220"/>
  <c r="P163" i="220"/>
  <c r="N59" i="218"/>
  <c r="N60" i="218" s="1"/>
  <c r="L119" i="218"/>
  <c r="L120" i="218" s="1"/>
  <c r="J134" i="218"/>
  <c r="J135" i="218" s="1"/>
  <c r="M68" i="220"/>
  <c r="M73" i="220" s="1"/>
  <c r="C73" i="220"/>
  <c r="P128" i="220"/>
  <c r="P134" i="220" s="1"/>
  <c r="P135" i="220" s="1"/>
  <c r="G128" i="220"/>
  <c r="C133" i="220"/>
  <c r="N128" i="220"/>
  <c r="N134" i="220" s="1"/>
  <c r="N135" i="220" s="1"/>
  <c r="L128" i="220"/>
  <c r="L133" i="220" s="1"/>
  <c r="S128" i="220"/>
  <c r="S134" i="220" s="1"/>
  <c r="S135" i="220" s="1"/>
  <c r="C44" i="220"/>
  <c r="C132" i="220"/>
  <c r="A123" i="220"/>
  <c r="M128" i="220"/>
  <c r="M134" i="220" s="1"/>
  <c r="M135" i="220" s="1"/>
  <c r="U128" i="220"/>
  <c r="U133" i="220" s="1"/>
  <c r="Q128" i="220"/>
  <c r="Q134" i="220" s="1"/>
  <c r="Q135" i="220" s="1"/>
  <c r="Q133" i="218"/>
  <c r="T119" i="218"/>
  <c r="T120" i="218" s="1"/>
  <c r="R133" i="218"/>
  <c r="L104" i="220"/>
  <c r="L105" i="220" s="1"/>
  <c r="Q103" i="220"/>
  <c r="O43" i="218"/>
  <c r="M179" i="218"/>
  <c r="M180" i="218" s="1"/>
  <c r="L179" i="218"/>
  <c r="L180" i="218" s="1"/>
  <c r="M119" i="218"/>
  <c r="M120" i="218" s="1"/>
  <c r="P118" i="218"/>
  <c r="P179" i="218"/>
  <c r="P180" i="218" s="1"/>
  <c r="O179" i="218"/>
  <c r="O180" i="218" s="1"/>
  <c r="S118" i="218"/>
  <c r="Q149" i="220"/>
  <c r="Q150" i="220" s="1"/>
  <c r="U119" i="218"/>
  <c r="U120" i="218" s="1"/>
  <c r="O118" i="218"/>
  <c r="Q178" i="220"/>
  <c r="J119" i="220"/>
  <c r="J120" i="220" s="1"/>
  <c r="M133" i="218"/>
  <c r="N133" i="218"/>
  <c r="S59" i="218"/>
  <c r="S60" i="218" s="1"/>
  <c r="T119" i="220"/>
  <c r="T120" i="220" s="1"/>
  <c r="T179" i="220"/>
  <c r="T180" i="220" s="1"/>
  <c r="U133" i="218"/>
  <c r="Q179" i="218"/>
  <c r="Q180" i="218" s="1"/>
  <c r="U179" i="218"/>
  <c r="U180" i="218" s="1"/>
  <c r="K118" i="218"/>
  <c r="Q118" i="220"/>
  <c r="K178" i="218"/>
  <c r="S178" i="218"/>
  <c r="P149" i="220"/>
  <c r="P150" i="220" s="1"/>
  <c r="Q119" i="218"/>
  <c r="Q120" i="218" s="1"/>
  <c r="T178" i="218"/>
  <c r="N88" i="218"/>
  <c r="O58" i="218"/>
  <c r="K58" i="218"/>
  <c r="R58" i="218"/>
  <c r="J58" i="218"/>
  <c r="C43" i="220"/>
  <c r="J38" i="220"/>
  <c r="J44" i="220" s="1"/>
  <c r="U178" i="220"/>
  <c r="T73" i="218"/>
  <c r="K88" i="218"/>
  <c r="J88" i="218"/>
  <c r="P43" i="218"/>
  <c r="U148" i="220"/>
  <c r="N74" i="218"/>
  <c r="N75" i="218" s="1"/>
  <c r="L73" i="218"/>
  <c r="T53" i="220"/>
  <c r="T58" i="220" s="1"/>
  <c r="R53" i="220"/>
  <c r="R59" i="220" s="1"/>
  <c r="R60" i="220" s="1"/>
  <c r="C57" i="220"/>
  <c r="A57" i="220"/>
  <c r="O53" i="220"/>
  <c r="O58" i="220" s="1"/>
  <c r="U53" i="220"/>
  <c r="U58" i="220" s="1"/>
  <c r="N53" i="220"/>
  <c r="N58" i="220" s="1"/>
  <c r="M53" i="220"/>
  <c r="M58" i="220" s="1"/>
  <c r="C58" i="220"/>
  <c r="S53" i="220"/>
  <c r="S59" i="220" s="1"/>
  <c r="S60" i="220" s="1"/>
  <c r="A59" i="220"/>
  <c r="G53" i="220"/>
  <c r="K53" i="220"/>
  <c r="K59" i="220" s="1"/>
  <c r="A49" i="220"/>
  <c r="Q58" i="218"/>
  <c r="L53" i="220"/>
  <c r="A48" i="220"/>
  <c r="O74" i="218"/>
  <c r="O75" i="218" s="1"/>
  <c r="K74" i="218"/>
  <c r="K75" i="218" s="1"/>
  <c r="P73" i="218"/>
  <c r="S74" i="218"/>
  <c r="S75" i="218" s="1"/>
  <c r="A74" i="220"/>
  <c r="T68" i="220"/>
  <c r="L68" i="220"/>
  <c r="A64" i="220"/>
  <c r="C72" i="220"/>
  <c r="G68" i="220"/>
  <c r="C74" i="220"/>
  <c r="U68" i="220"/>
  <c r="N68" i="220"/>
  <c r="A65" i="220"/>
  <c r="A73" i="220"/>
  <c r="Q68" i="220"/>
  <c r="J68" i="220"/>
  <c r="A63" i="220"/>
  <c r="P68" i="220"/>
  <c r="M44" i="218"/>
  <c r="M45" i="218" s="1"/>
  <c r="J53" i="220"/>
  <c r="J59" i="220" s="1"/>
  <c r="J60" i="220" s="1"/>
  <c r="Q53" i="220"/>
  <c r="Q59" i="220" s="1"/>
  <c r="Q60" i="220" s="1"/>
  <c r="P53" i="220"/>
  <c r="A58" i="220"/>
  <c r="A50" i="220"/>
  <c r="L59" i="218"/>
  <c r="L60" i="218" s="1"/>
  <c r="Q164" i="220"/>
  <c r="Q165" i="220" s="1"/>
  <c r="A43" i="220"/>
  <c r="K38" i="220"/>
  <c r="K43" i="220" s="1"/>
  <c r="C42" i="220"/>
  <c r="U38" i="220"/>
  <c r="U43" i="220" s="1"/>
  <c r="O38" i="220"/>
  <c r="O43" i="220" s="1"/>
  <c r="T38" i="220"/>
  <c r="T44" i="220" s="1"/>
  <c r="T45" i="220" s="1"/>
  <c r="Q38" i="220"/>
  <c r="R38" i="220"/>
  <c r="R43" i="220" s="1"/>
  <c r="A34" i="220"/>
  <c r="P38" i="220"/>
  <c r="P44" i="220" s="1"/>
  <c r="P45" i="220" s="1"/>
  <c r="S38" i="220"/>
  <c r="S44" i="220" s="1"/>
  <c r="S45" i="220" s="1"/>
  <c r="M38" i="220"/>
  <c r="M43" i="220" s="1"/>
  <c r="G38" i="220"/>
  <c r="L38" i="220"/>
  <c r="L43" i="220" s="1"/>
  <c r="A44" i="220"/>
  <c r="A42" i="220"/>
  <c r="A35" i="220"/>
  <c r="N38" i="220"/>
  <c r="U58" i="218"/>
  <c r="L148" i="220"/>
  <c r="J73" i="218"/>
  <c r="S89" i="218"/>
  <c r="S90" i="218" s="1"/>
  <c r="R43" i="218"/>
  <c r="Q73" i="218"/>
  <c r="T148" i="220"/>
  <c r="O88" i="218"/>
  <c r="N43" i="218"/>
  <c r="P59" i="218"/>
  <c r="P60" i="218" s="1"/>
  <c r="J43" i="218"/>
  <c r="O163" i="220"/>
  <c r="M58" i="218"/>
  <c r="R73" i="218"/>
  <c r="R88" i="218"/>
  <c r="U74" i="218"/>
  <c r="U75" i="218" s="1"/>
  <c r="L164" i="220"/>
  <c r="L165" i="220" s="1"/>
  <c r="L118" i="220"/>
  <c r="K164" i="220"/>
  <c r="K165" i="220" s="1"/>
  <c r="O179" i="220"/>
  <c r="O180" i="220" s="1"/>
  <c r="O178" i="220"/>
  <c r="O149" i="220"/>
  <c r="O150" i="220" s="1"/>
  <c r="O148" i="220"/>
  <c r="T163" i="220"/>
  <c r="T164" i="220"/>
  <c r="T165" i="220" s="1"/>
  <c r="J178" i="220"/>
  <c r="J179" i="220"/>
  <c r="R149" i="220"/>
  <c r="R150" i="220" s="1"/>
  <c r="R148" i="220"/>
  <c r="P118" i="220"/>
  <c r="P119" i="220"/>
  <c r="P120" i="220" s="1"/>
  <c r="O119" i="220"/>
  <c r="O120" i="220" s="1"/>
  <c r="O118" i="220"/>
  <c r="M149" i="220"/>
  <c r="M150" i="220" s="1"/>
  <c r="M148" i="220"/>
  <c r="U103" i="220"/>
  <c r="U104" i="220"/>
  <c r="U105" i="220" s="1"/>
  <c r="K73" i="220"/>
  <c r="K74" i="220"/>
  <c r="M118" i="220"/>
  <c r="M119" i="220"/>
  <c r="M120" i="220" s="1"/>
  <c r="K103" i="220"/>
  <c r="K104" i="220"/>
  <c r="K105" i="220" s="1"/>
  <c r="R89" i="220"/>
  <c r="R90" i="220" s="1"/>
  <c r="R88" i="220"/>
  <c r="P89" i="220"/>
  <c r="P90" i="220" s="1"/>
  <c r="P88" i="220"/>
  <c r="O88" i="220"/>
  <c r="O89" i="220"/>
  <c r="O90" i="220" s="1"/>
  <c r="J133" i="220"/>
  <c r="J134" i="220"/>
  <c r="T133" i="220"/>
  <c r="T134" i="220"/>
  <c r="T135" i="220" s="1"/>
  <c r="K133" i="220"/>
  <c r="K134" i="220"/>
  <c r="K135" i="220" s="1"/>
  <c r="S178" i="220"/>
  <c r="S179" i="220"/>
  <c r="S180" i="220" s="1"/>
  <c r="N179" i="220"/>
  <c r="N180" i="220" s="1"/>
  <c r="N178" i="220"/>
  <c r="J163" i="220"/>
  <c r="J164" i="220"/>
  <c r="P103" i="220"/>
  <c r="P104" i="220"/>
  <c r="P105" i="220" s="1"/>
  <c r="O73" i="220"/>
  <c r="O74" i="220"/>
  <c r="O75" i="220" s="1"/>
  <c r="R119" i="220"/>
  <c r="R120" i="220" s="1"/>
  <c r="R118" i="220"/>
  <c r="S119" i="220"/>
  <c r="S120" i="220" s="1"/>
  <c r="S118" i="220"/>
  <c r="T104" i="220"/>
  <c r="T105" i="220" s="1"/>
  <c r="T103" i="220"/>
  <c r="O104" i="220"/>
  <c r="O105" i="220" s="1"/>
  <c r="O103" i="220"/>
  <c r="P133" i="220"/>
  <c r="U88" i="220"/>
  <c r="U89" i="220"/>
  <c r="U90" i="220" s="1"/>
  <c r="L88" i="220"/>
  <c r="L89" i="220"/>
  <c r="L90" i="220" s="1"/>
  <c r="S88" i="220"/>
  <c r="S89" i="220"/>
  <c r="S90" i="220" s="1"/>
  <c r="R134" i="220"/>
  <c r="R135" i="220" s="1"/>
  <c r="R133" i="220"/>
  <c r="O134" i="220"/>
  <c r="O135" i="220" s="1"/>
  <c r="O133" i="220"/>
  <c r="M179" i="220"/>
  <c r="M180" i="220" s="1"/>
  <c r="M178" i="220"/>
  <c r="R179" i="220"/>
  <c r="R180" i="220" s="1"/>
  <c r="R178" i="220"/>
  <c r="S163" i="220"/>
  <c r="S164" i="220"/>
  <c r="S165" i="220" s="1"/>
  <c r="N163" i="220"/>
  <c r="N164" i="220"/>
  <c r="N165" i="220" s="1"/>
  <c r="J149" i="220"/>
  <c r="J148" i="220"/>
  <c r="J104" i="220"/>
  <c r="J103" i="220"/>
  <c r="R74" i="220"/>
  <c r="R75" i="220" s="1"/>
  <c r="R73" i="220"/>
  <c r="S74" i="220"/>
  <c r="S75" i="220" s="1"/>
  <c r="S73" i="220"/>
  <c r="U118" i="220"/>
  <c r="U119" i="220"/>
  <c r="U120" i="220" s="1"/>
  <c r="N104" i="220"/>
  <c r="N105" i="220" s="1"/>
  <c r="N103" i="220"/>
  <c r="R104" i="220"/>
  <c r="R105" i="220" s="1"/>
  <c r="R103" i="220"/>
  <c r="S103" i="220"/>
  <c r="S104" i="220"/>
  <c r="S105" i="220" s="1"/>
  <c r="N89" i="220"/>
  <c r="N90" i="220" s="1"/>
  <c r="N88" i="220"/>
  <c r="Q88" i="220"/>
  <c r="Q89" i="220"/>
  <c r="Q90" i="220" s="1"/>
  <c r="M164" i="220"/>
  <c r="M165" i="220" s="1"/>
  <c r="M163" i="220"/>
  <c r="R164" i="220"/>
  <c r="R165" i="220" s="1"/>
  <c r="R163" i="220"/>
  <c r="S149" i="220"/>
  <c r="S150" i="220" s="1"/>
  <c r="S148" i="220"/>
  <c r="N148" i="220"/>
  <c r="N149" i="220"/>
  <c r="N150" i="220" s="1"/>
  <c r="N119" i="220"/>
  <c r="N120" i="220" s="1"/>
  <c r="N118" i="220"/>
  <c r="K118" i="220"/>
  <c r="K119" i="220"/>
  <c r="K120" i="220" s="1"/>
  <c r="M103" i="220"/>
  <c r="M104" i="220"/>
  <c r="M105" i="220" s="1"/>
  <c r="T88" i="220"/>
  <c r="T89" i="220"/>
  <c r="T90" i="220" s="1"/>
  <c r="J89" i="220"/>
  <c r="J88" i="220"/>
  <c r="K89" i="220"/>
  <c r="K90" i="220" s="1"/>
  <c r="K88" i="220"/>
  <c r="Q44" i="218"/>
  <c r="Q45" i="218" s="1"/>
  <c r="U44" i="218"/>
  <c r="U45" i="218" s="1"/>
  <c r="K43" i="218"/>
  <c r="L43" i="218"/>
  <c r="S44" i="218"/>
  <c r="S45" i="218" s="1"/>
  <c r="T43" i="218"/>
  <c r="M73" i="218"/>
  <c r="M74" i="218"/>
  <c r="M75" i="218" s="1"/>
  <c r="T59" i="218"/>
  <c r="T60" i="218" s="1"/>
  <c r="J150" i="216"/>
  <c r="J105" i="216"/>
  <c r="N133" i="220" l="1"/>
  <c r="S58" i="220"/>
  <c r="U134" i="220"/>
  <c r="U135" i="220" s="1"/>
  <c r="M133" i="220"/>
  <c r="S133" i="220"/>
  <c r="Q133" i="220"/>
  <c r="M74" i="220"/>
  <c r="M75" i="220" s="1"/>
  <c r="L134" i="220"/>
  <c r="L135" i="220" s="1"/>
  <c r="J43" i="220"/>
  <c r="K58" i="220"/>
  <c r="T59" i="220"/>
  <c r="T60" i="220" s="1"/>
  <c r="O59" i="220"/>
  <c r="O60" i="220" s="1"/>
  <c r="S43" i="220"/>
  <c r="O44" i="220"/>
  <c r="O45" i="220" s="1"/>
  <c r="N59" i="220"/>
  <c r="N60" i="220" s="1"/>
  <c r="M59" i="220"/>
  <c r="M60" i="220" s="1"/>
  <c r="R58" i="220"/>
  <c r="U59" i="220"/>
  <c r="U60" i="220" s="1"/>
  <c r="U44" i="220"/>
  <c r="U45" i="220" s="1"/>
  <c r="J58" i="220"/>
  <c r="Q58" i="220"/>
  <c r="L58" i="220"/>
  <c r="L59" i="220"/>
  <c r="L60" i="220" s="1"/>
  <c r="P73" i="220"/>
  <c r="P74" i="220"/>
  <c r="P75" i="220" s="1"/>
  <c r="L74" i="220"/>
  <c r="L75" i="220" s="1"/>
  <c r="L73" i="220"/>
  <c r="T73" i="220"/>
  <c r="T74" i="220"/>
  <c r="T75" i="220" s="1"/>
  <c r="J74" i="220"/>
  <c r="J75" i="220" s="1"/>
  <c r="J73" i="220"/>
  <c r="N74" i="220"/>
  <c r="N75" i="220" s="1"/>
  <c r="N73" i="220"/>
  <c r="Q73" i="220"/>
  <c r="Q74" i="220"/>
  <c r="Q75" i="220" s="1"/>
  <c r="U73" i="220"/>
  <c r="U74" i="220"/>
  <c r="U75" i="220" s="1"/>
  <c r="P58" i="220"/>
  <c r="P59" i="220"/>
  <c r="P60" i="220" s="1"/>
  <c r="K44" i="220"/>
  <c r="K45" i="220" s="1"/>
  <c r="P43" i="220"/>
  <c r="T43" i="220"/>
  <c r="L44" i="220"/>
  <c r="L45" i="220" s="1"/>
  <c r="M44" i="220"/>
  <c r="M45" i="220" s="1"/>
  <c r="R44" i="220"/>
  <c r="R45" i="220" s="1"/>
  <c r="Q43" i="220"/>
  <c r="Q44" i="220"/>
  <c r="Q45" i="220" s="1"/>
  <c r="N44" i="220"/>
  <c r="N45" i="220" s="1"/>
  <c r="N43" i="220"/>
  <c r="J90" i="220"/>
  <c r="K60" i="220"/>
  <c r="J165" i="220"/>
  <c r="J150" i="220"/>
  <c r="J135" i="220"/>
  <c r="K75" i="220"/>
  <c r="J45" i="220"/>
  <c r="J105" i="220"/>
  <c r="J180" i="220"/>
  <c r="N6" i="217" l="1"/>
  <c r="G18" i="216"/>
  <c r="A179" i="216" l="1"/>
  <c r="A178" i="216"/>
  <c r="A177" i="216"/>
  <c r="A170" i="216"/>
  <c r="A169" i="216"/>
  <c r="A168" i="216"/>
  <c r="A164" i="216"/>
  <c r="A163" i="216"/>
  <c r="A162" i="216"/>
  <c r="A155" i="216"/>
  <c r="A154" i="216"/>
  <c r="A153" i="216"/>
  <c r="A149" i="216"/>
  <c r="A148" i="216"/>
  <c r="A147" i="216"/>
  <c r="A140" i="216"/>
  <c r="A139" i="216"/>
  <c r="A138" i="216"/>
  <c r="A134" i="216"/>
  <c r="A133" i="216"/>
  <c r="A132" i="216"/>
  <c r="A125" i="216"/>
  <c r="A124" i="216"/>
  <c r="A123" i="216"/>
  <c r="A119" i="216"/>
  <c r="A118" i="216"/>
  <c r="A117" i="216"/>
  <c r="A110" i="216"/>
  <c r="A109" i="216"/>
  <c r="A108" i="216"/>
  <c r="A104" i="216"/>
  <c r="A103" i="216"/>
  <c r="A102" i="216"/>
  <c r="A95" i="216"/>
  <c r="A94" i="216"/>
  <c r="A93" i="216"/>
  <c r="A89" i="216"/>
  <c r="A88" i="216"/>
  <c r="A87" i="216"/>
  <c r="A80" i="216"/>
  <c r="A79" i="216"/>
  <c r="A78" i="216"/>
  <c r="A74" i="216"/>
  <c r="A73" i="216"/>
  <c r="A72" i="216"/>
  <c r="A65" i="216"/>
  <c r="A64" i="216"/>
  <c r="A63" i="216"/>
  <c r="A59" i="216"/>
  <c r="A58" i="216"/>
  <c r="A57" i="216"/>
  <c r="A50" i="216"/>
  <c r="A49" i="216"/>
  <c r="A48" i="216"/>
  <c r="A7" i="217" l="1"/>
  <c r="B7" i="217"/>
  <c r="B6" i="217"/>
  <c r="A6" i="217"/>
  <c r="N1020" i="217"/>
  <c r="O1020" i="217" s="1"/>
  <c r="N1019" i="217"/>
  <c r="O1019" i="217" s="1"/>
  <c r="N1018" i="217"/>
  <c r="O1018" i="217" s="1"/>
  <c r="N1017" i="217"/>
  <c r="O1017" i="217" s="1"/>
  <c r="N1016" i="217"/>
  <c r="O1016" i="217" s="1"/>
  <c r="O1015" i="217"/>
  <c r="N1015" i="217"/>
  <c r="N1014" i="217"/>
  <c r="O1014" i="217" s="1"/>
  <c r="N1013" i="217"/>
  <c r="O1013" i="217" s="1"/>
  <c r="N1012" i="217"/>
  <c r="O1012" i="217" s="1"/>
  <c r="N1011" i="217"/>
  <c r="O1011" i="217" s="1"/>
  <c r="N1010" i="217"/>
  <c r="O1010" i="217" s="1"/>
  <c r="N1009" i="217"/>
  <c r="O1009" i="217" s="1"/>
  <c r="N1008" i="217"/>
  <c r="O1008" i="217" s="1"/>
  <c r="N1007" i="217"/>
  <c r="O1007" i="217" s="1"/>
  <c r="N1006" i="217"/>
  <c r="O1006" i="217" s="1"/>
  <c r="N1005" i="217"/>
  <c r="O1005" i="217" s="1"/>
  <c r="N1004" i="217"/>
  <c r="O1004" i="217" s="1"/>
  <c r="N1003" i="217"/>
  <c r="O1003" i="217" s="1"/>
  <c r="N1002" i="217"/>
  <c r="O1002" i="217" s="1"/>
  <c r="N1001" i="217"/>
  <c r="O1001" i="217" s="1"/>
  <c r="N1000" i="217"/>
  <c r="O1000" i="217" s="1"/>
  <c r="N999" i="217"/>
  <c r="O999" i="217" s="1"/>
  <c r="N998" i="217"/>
  <c r="O998" i="217" s="1"/>
  <c r="N997" i="217"/>
  <c r="O997" i="217" s="1"/>
  <c r="N996" i="217"/>
  <c r="O996" i="217" s="1"/>
  <c r="N995" i="217"/>
  <c r="O995" i="217" s="1"/>
  <c r="N994" i="217"/>
  <c r="O994" i="217" s="1"/>
  <c r="N993" i="217"/>
  <c r="O993" i="217" s="1"/>
  <c r="N992" i="217"/>
  <c r="O992" i="217" s="1"/>
  <c r="O991" i="217"/>
  <c r="N991" i="217"/>
  <c r="N990" i="217"/>
  <c r="O990" i="217" s="1"/>
  <c r="N989" i="217"/>
  <c r="O989" i="217" s="1"/>
  <c r="N988" i="217"/>
  <c r="O988" i="217" s="1"/>
  <c r="N987" i="217"/>
  <c r="O987" i="217" s="1"/>
  <c r="N986" i="217"/>
  <c r="O986" i="217" s="1"/>
  <c r="N985" i="217"/>
  <c r="O985" i="217" s="1"/>
  <c r="N984" i="217"/>
  <c r="O984" i="217" s="1"/>
  <c r="O983" i="217"/>
  <c r="N983" i="217"/>
  <c r="N982" i="217"/>
  <c r="O982" i="217" s="1"/>
  <c r="N981" i="217"/>
  <c r="O981" i="217" s="1"/>
  <c r="N980" i="217"/>
  <c r="O980" i="217" s="1"/>
  <c r="N979" i="217"/>
  <c r="O979" i="217" s="1"/>
  <c r="N978" i="217"/>
  <c r="O978" i="217" s="1"/>
  <c r="N977" i="217"/>
  <c r="O977" i="217" s="1"/>
  <c r="N976" i="217"/>
  <c r="O976" i="217" s="1"/>
  <c r="N975" i="217"/>
  <c r="O975" i="217" s="1"/>
  <c r="N974" i="217"/>
  <c r="O974" i="217" s="1"/>
  <c r="N973" i="217"/>
  <c r="O973" i="217" s="1"/>
  <c r="N972" i="217"/>
  <c r="O972" i="217" s="1"/>
  <c r="N971" i="217"/>
  <c r="O971" i="217" s="1"/>
  <c r="N970" i="217"/>
  <c r="O970" i="217" s="1"/>
  <c r="N969" i="217"/>
  <c r="O969" i="217" s="1"/>
  <c r="N968" i="217"/>
  <c r="O968" i="217" s="1"/>
  <c r="O967" i="217"/>
  <c r="N967" i="217"/>
  <c r="N966" i="217"/>
  <c r="O966" i="217" s="1"/>
  <c r="N965" i="217"/>
  <c r="O965" i="217" s="1"/>
  <c r="N964" i="217"/>
  <c r="O964" i="217" s="1"/>
  <c r="N963" i="217"/>
  <c r="O963" i="217" s="1"/>
  <c r="N962" i="217"/>
  <c r="O962" i="217" s="1"/>
  <c r="N961" i="217"/>
  <c r="O961" i="217" s="1"/>
  <c r="N960" i="217"/>
  <c r="O960" i="217" s="1"/>
  <c r="O959" i="217"/>
  <c r="N959" i="217"/>
  <c r="N958" i="217"/>
  <c r="O958" i="217" s="1"/>
  <c r="N957" i="217"/>
  <c r="O957" i="217" s="1"/>
  <c r="N956" i="217"/>
  <c r="O956" i="217" s="1"/>
  <c r="N955" i="217"/>
  <c r="O955" i="217" s="1"/>
  <c r="N954" i="217"/>
  <c r="O954" i="217" s="1"/>
  <c r="N953" i="217"/>
  <c r="O953" i="217" s="1"/>
  <c r="N952" i="217"/>
  <c r="O952" i="217" s="1"/>
  <c r="O951" i="217"/>
  <c r="N951" i="217"/>
  <c r="N950" i="217"/>
  <c r="O950" i="217" s="1"/>
  <c r="N949" i="217"/>
  <c r="O949" i="217" s="1"/>
  <c r="N948" i="217"/>
  <c r="O948" i="217" s="1"/>
  <c r="N947" i="217"/>
  <c r="O947" i="217" s="1"/>
  <c r="N946" i="217"/>
  <c r="O946" i="217" s="1"/>
  <c r="N945" i="217"/>
  <c r="O945" i="217" s="1"/>
  <c r="N944" i="217"/>
  <c r="O944" i="217" s="1"/>
  <c r="N943" i="217"/>
  <c r="O943" i="217" s="1"/>
  <c r="N942" i="217"/>
  <c r="O942" i="217" s="1"/>
  <c r="N941" i="217"/>
  <c r="O941" i="217" s="1"/>
  <c r="N940" i="217"/>
  <c r="O940" i="217" s="1"/>
  <c r="N939" i="217"/>
  <c r="O939" i="217" s="1"/>
  <c r="N938" i="217"/>
  <c r="O938" i="217" s="1"/>
  <c r="N937" i="217"/>
  <c r="O937" i="217" s="1"/>
  <c r="N936" i="217"/>
  <c r="O936" i="217" s="1"/>
  <c r="O935" i="217"/>
  <c r="N935" i="217"/>
  <c r="N934" i="217"/>
  <c r="O934" i="217" s="1"/>
  <c r="N933" i="217"/>
  <c r="O933" i="217" s="1"/>
  <c r="N932" i="217"/>
  <c r="O932" i="217" s="1"/>
  <c r="N931" i="217"/>
  <c r="O931" i="217" s="1"/>
  <c r="N930" i="217"/>
  <c r="O930" i="217" s="1"/>
  <c r="N929" i="217"/>
  <c r="O929" i="217" s="1"/>
  <c r="N928" i="217"/>
  <c r="O928" i="217" s="1"/>
  <c r="O927" i="217"/>
  <c r="N927" i="217"/>
  <c r="N926" i="217"/>
  <c r="O926" i="217" s="1"/>
  <c r="N925" i="217"/>
  <c r="O925" i="217" s="1"/>
  <c r="N924" i="217"/>
  <c r="O924" i="217" s="1"/>
  <c r="N923" i="217"/>
  <c r="O923" i="217" s="1"/>
  <c r="N922" i="217"/>
  <c r="O922" i="217" s="1"/>
  <c r="N921" i="217"/>
  <c r="O921" i="217" s="1"/>
  <c r="N920" i="217"/>
  <c r="O920" i="217" s="1"/>
  <c r="O919" i="217"/>
  <c r="N919" i="217"/>
  <c r="N918" i="217"/>
  <c r="O918" i="217" s="1"/>
  <c r="N917" i="217"/>
  <c r="O917" i="217" s="1"/>
  <c r="N916" i="217"/>
  <c r="O916" i="217" s="1"/>
  <c r="N915" i="217"/>
  <c r="O915" i="217" s="1"/>
  <c r="N914" i="217"/>
  <c r="O914" i="217" s="1"/>
  <c r="N913" i="217"/>
  <c r="O913" i="217" s="1"/>
  <c r="N912" i="217"/>
  <c r="O912" i="217" s="1"/>
  <c r="N911" i="217"/>
  <c r="O911" i="217" s="1"/>
  <c r="N910" i="217"/>
  <c r="O910" i="217" s="1"/>
  <c r="N909" i="217"/>
  <c r="O909" i="217" s="1"/>
  <c r="N908" i="217"/>
  <c r="O908" i="217" s="1"/>
  <c r="N907" i="217"/>
  <c r="O907" i="217" s="1"/>
  <c r="N906" i="217"/>
  <c r="O906" i="217" s="1"/>
  <c r="N905" i="217"/>
  <c r="O905" i="217" s="1"/>
  <c r="N904" i="217"/>
  <c r="O904" i="217" s="1"/>
  <c r="N903" i="217"/>
  <c r="O903" i="217" s="1"/>
  <c r="N902" i="217"/>
  <c r="O902" i="217" s="1"/>
  <c r="N901" i="217"/>
  <c r="O901" i="217" s="1"/>
  <c r="N900" i="217"/>
  <c r="O900" i="217" s="1"/>
  <c r="N899" i="217"/>
  <c r="O899" i="217" s="1"/>
  <c r="N898" i="217"/>
  <c r="O898" i="217" s="1"/>
  <c r="N897" i="217"/>
  <c r="O897" i="217" s="1"/>
  <c r="N896" i="217"/>
  <c r="O896" i="217" s="1"/>
  <c r="O895" i="217"/>
  <c r="N895" i="217"/>
  <c r="N894" i="217"/>
  <c r="O894" i="217" s="1"/>
  <c r="N893" i="217"/>
  <c r="O893" i="217" s="1"/>
  <c r="N892" i="217"/>
  <c r="O892" i="217" s="1"/>
  <c r="N891" i="217"/>
  <c r="O891" i="217" s="1"/>
  <c r="N890" i="217"/>
  <c r="O890" i="217" s="1"/>
  <c r="N889" i="217"/>
  <c r="O889" i="217" s="1"/>
  <c r="N888" i="217"/>
  <c r="O888" i="217" s="1"/>
  <c r="O887" i="217"/>
  <c r="N887" i="217"/>
  <c r="N886" i="217"/>
  <c r="O886" i="217" s="1"/>
  <c r="N885" i="217"/>
  <c r="O885" i="217" s="1"/>
  <c r="N884" i="217"/>
  <c r="O884" i="217" s="1"/>
  <c r="N883" i="217"/>
  <c r="O883" i="217" s="1"/>
  <c r="N882" i="217"/>
  <c r="O882" i="217" s="1"/>
  <c r="N881" i="217"/>
  <c r="O881" i="217" s="1"/>
  <c r="N880" i="217"/>
  <c r="O880" i="217" s="1"/>
  <c r="N879" i="217"/>
  <c r="O879" i="217" s="1"/>
  <c r="N878" i="217"/>
  <c r="O878" i="217" s="1"/>
  <c r="N877" i="217"/>
  <c r="O877" i="217" s="1"/>
  <c r="N876" i="217"/>
  <c r="O876" i="217" s="1"/>
  <c r="N875" i="217"/>
  <c r="O875" i="217" s="1"/>
  <c r="N874" i="217"/>
  <c r="O874" i="217" s="1"/>
  <c r="N873" i="217"/>
  <c r="O873" i="217" s="1"/>
  <c r="N872" i="217"/>
  <c r="O872" i="217" s="1"/>
  <c r="N871" i="217"/>
  <c r="O871" i="217" s="1"/>
  <c r="N870" i="217"/>
  <c r="O870" i="217" s="1"/>
  <c r="N869" i="217"/>
  <c r="O869" i="217" s="1"/>
  <c r="N868" i="217"/>
  <c r="O868" i="217" s="1"/>
  <c r="N867" i="217"/>
  <c r="O867" i="217" s="1"/>
  <c r="N866" i="217"/>
  <c r="O866" i="217" s="1"/>
  <c r="N865" i="217"/>
  <c r="O865" i="217" s="1"/>
  <c r="N864" i="217"/>
  <c r="O864" i="217" s="1"/>
  <c r="O863" i="217"/>
  <c r="N863" i="217"/>
  <c r="N862" i="217"/>
  <c r="O862" i="217" s="1"/>
  <c r="N861" i="217"/>
  <c r="O861" i="217" s="1"/>
  <c r="N860" i="217"/>
  <c r="O860" i="217" s="1"/>
  <c r="N859" i="217"/>
  <c r="O859" i="217" s="1"/>
  <c r="N858" i="217"/>
  <c r="O858" i="217" s="1"/>
  <c r="N857" i="217"/>
  <c r="O857" i="217" s="1"/>
  <c r="N856" i="217"/>
  <c r="O856" i="217" s="1"/>
  <c r="O855" i="217"/>
  <c r="N855" i="217"/>
  <c r="N854" i="217"/>
  <c r="O854" i="217" s="1"/>
  <c r="N853" i="217"/>
  <c r="O853" i="217" s="1"/>
  <c r="N852" i="217"/>
  <c r="O852" i="217" s="1"/>
  <c r="N851" i="217"/>
  <c r="O851" i="217" s="1"/>
  <c r="N850" i="217"/>
  <c r="O850" i="217" s="1"/>
  <c r="N849" i="217"/>
  <c r="O849" i="217" s="1"/>
  <c r="N848" i="217"/>
  <c r="O848" i="217" s="1"/>
  <c r="N847" i="217"/>
  <c r="O847" i="217" s="1"/>
  <c r="O846" i="217"/>
  <c r="N846" i="217"/>
  <c r="N845" i="217"/>
  <c r="O845" i="217" s="1"/>
  <c r="O844" i="217"/>
  <c r="N844" i="217"/>
  <c r="N843" i="217"/>
  <c r="O843" i="217" s="1"/>
  <c r="O842" i="217"/>
  <c r="N842" i="217"/>
  <c r="N841" i="217"/>
  <c r="O841" i="217" s="1"/>
  <c r="N840" i="217"/>
  <c r="O840" i="217" s="1"/>
  <c r="N839" i="217"/>
  <c r="O839" i="217" s="1"/>
  <c r="O838" i="217"/>
  <c r="N838" i="217"/>
  <c r="N837" i="217"/>
  <c r="O837" i="217" s="1"/>
  <c r="O836" i="217"/>
  <c r="N836" i="217"/>
  <c r="N835" i="217"/>
  <c r="O835" i="217" s="1"/>
  <c r="O834" i="217"/>
  <c r="N834" i="217"/>
  <c r="N833" i="217"/>
  <c r="O833" i="217" s="1"/>
  <c r="N832" i="217"/>
  <c r="O832" i="217" s="1"/>
  <c r="N831" i="217"/>
  <c r="O831" i="217" s="1"/>
  <c r="O830" i="217"/>
  <c r="N830" i="217"/>
  <c r="N829" i="217"/>
  <c r="O829" i="217" s="1"/>
  <c r="O828" i="217"/>
  <c r="N828" i="217"/>
  <c r="N827" i="217"/>
  <c r="O827" i="217" s="1"/>
  <c r="N826" i="217"/>
  <c r="O826" i="217" s="1"/>
  <c r="N825" i="217"/>
  <c r="O825" i="217" s="1"/>
  <c r="N824" i="217"/>
  <c r="O824" i="217" s="1"/>
  <c r="N823" i="217"/>
  <c r="O823" i="217" s="1"/>
  <c r="O822" i="217"/>
  <c r="N822" i="217"/>
  <c r="N821" i="217"/>
  <c r="O821" i="217" s="1"/>
  <c r="O820" i="217"/>
  <c r="N820" i="217"/>
  <c r="N819" i="217"/>
  <c r="O819" i="217" s="1"/>
  <c r="N818" i="217"/>
  <c r="O818" i="217" s="1"/>
  <c r="N817" i="217"/>
  <c r="O817" i="217" s="1"/>
  <c r="N816" i="217"/>
  <c r="O816" i="217" s="1"/>
  <c r="N815" i="217"/>
  <c r="O815" i="217" s="1"/>
  <c r="O814" i="217"/>
  <c r="N814" i="217"/>
  <c r="N813" i="217"/>
  <c r="O813" i="217" s="1"/>
  <c r="O812" i="217"/>
  <c r="N812" i="217"/>
  <c r="N811" i="217"/>
  <c r="O811" i="217" s="1"/>
  <c r="O810" i="217"/>
  <c r="N810" i="217"/>
  <c r="N809" i="217"/>
  <c r="O809" i="217" s="1"/>
  <c r="N808" i="217"/>
  <c r="O808" i="217" s="1"/>
  <c r="N807" i="217"/>
  <c r="O807" i="217" s="1"/>
  <c r="O806" i="217"/>
  <c r="N806" i="217"/>
  <c r="N805" i="217"/>
  <c r="O805" i="217" s="1"/>
  <c r="O804" i="217"/>
  <c r="N804" i="217"/>
  <c r="N803" i="217"/>
  <c r="O803" i="217" s="1"/>
  <c r="O802" i="217"/>
  <c r="N802" i="217"/>
  <c r="N801" i="217"/>
  <c r="O801" i="217" s="1"/>
  <c r="N800" i="217"/>
  <c r="O800" i="217" s="1"/>
  <c r="N799" i="217"/>
  <c r="O799" i="217" s="1"/>
  <c r="O798" i="217"/>
  <c r="N798" i="217"/>
  <c r="N797" i="217"/>
  <c r="O797" i="217" s="1"/>
  <c r="O796" i="217"/>
  <c r="N796" i="217"/>
  <c r="N795" i="217"/>
  <c r="O795" i="217" s="1"/>
  <c r="N794" i="217"/>
  <c r="O794" i="217" s="1"/>
  <c r="N793" i="217"/>
  <c r="O793" i="217" s="1"/>
  <c r="N792" i="217"/>
  <c r="O792" i="217" s="1"/>
  <c r="N791" i="217"/>
  <c r="O791" i="217" s="1"/>
  <c r="O790" i="217"/>
  <c r="N790" i="217"/>
  <c r="N789" i="217"/>
  <c r="O789" i="217" s="1"/>
  <c r="O788" i="217"/>
  <c r="N788" i="217"/>
  <c r="N787" i="217"/>
  <c r="O787" i="217" s="1"/>
  <c r="N786" i="217"/>
  <c r="O786" i="217" s="1"/>
  <c r="N785" i="217"/>
  <c r="O785" i="217" s="1"/>
  <c r="N784" i="217"/>
  <c r="O784" i="217" s="1"/>
  <c r="N783" i="217"/>
  <c r="O783" i="217" s="1"/>
  <c r="O782" i="217"/>
  <c r="N782" i="217"/>
  <c r="N781" i="217"/>
  <c r="O781" i="217" s="1"/>
  <c r="O780" i="217"/>
  <c r="N780" i="217"/>
  <c r="N779" i="217"/>
  <c r="O779" i="217" s="1"/>
  <c r="O778" i="217"/>
  <c r="N778" i="217"/>
  <c r="N777" i="217"/>
  <c r="O777" i="217" s="1"/>
  <c r="N776" i="217"/>
  <c r="O776" i="217" s="1"/>
  <c r="N775" i="217"/>
  <c r="O775" i="217" s="1"/>
  <c r="O774" i="217"/>
  <c r="N774" i="217"/>
  <c r="N773" i="217"/>
  <c r="O773" i="217" s="1"/>
  <c r="O772" i="217"/>
  <c r="N772" i="217"/>
  <c r="N771" i="217"/>
  <c r="O771" i="217" s="1"/>
  <c r="O770" i="217"/>
  <c r="N770" i="217"/>
  <c r="N769" i="217"/>
  <c r="O769" i="217" s="1"/>
  <c r="N768" i="217"/>
  <c r="O768" i="217" s="1"/>
  <c r="N767" i="217"/>
  <c r="O767" i="217" s="1"/>
  <c r="O766" i="217"/>
  <c r="N766" i="217"/>
  <c r="N765" i="217"/>
  <c r="O765" i="217" s="1"/>
  <c r="O764" i="217"/>
  <c r="N764" i="217"/>
  <c r="N763" i="217"/>
  <c r="O763" i="217" s="1"/>
  <c r="N762" i="217"/>
  <c r="O762" i="217" s="1"/>
  <c r="N761" i="217"/>
  <c r="O761" i="217" s="1"/>
  <c r="N760" i="217"/>
  <c r="O760" i="217" s="1"/>
  <c r="N759" i="217"/>
  <c r="O759" i="217" s="1"/>
  <c r="O758" i="217"/>
  <c r="N758" i="217"/>
  <c r="N757" i="217"/>
  <c r="O757" i="217" s="1"/>
  <c r="O756" i="217"/>
  <c r="N756" i="217"/>
  <c r="N755" i="217"/>
  <c r="O755" i="217" s="1"/>
  <c r="N754" i="217"/>
  <c r="O754" i="217" s="1"/>
  <c r="N753" i="217"/>
  <c r="O753" i="217" s="1"/>
  <c r="N752" i="217"/>
  <c r="O752" i="217" s="1"/>
  <c r="N751" i="217"/>
  <c r="O751" i="217" s="1"/>
  <c r="O750" i="217"/>
  <c r="N750" i="217"/>
  <c r="N749" i="217"/>
  <c r="O749" i="217" s="1"/>
  <c r="O748" i="217"/>
  <c r="N748" i="217"/>
  <c r="N747" i="217"/>
  <c r="O747" i="217" s="1"/>
  <c r="O746" i="217"/>
  <c r="N746" i="217"/>
  <c r="N745" i="217"/>
  <c r="O745" i="217" s="1"/>
  <c r="N744" i="217"/>
  <c r="O744" i="217" s="1"/>
  <c r="N743" i="217"/>
  <c r="O743" i="217" s="1"/>
  <c r="O742" i="217"/>
  <c r="N742" i="217"/>
  <c r="N741" i="217"/>
  <c r="O741" i="217" s="1"/>
  <c r="O740" i="217"/>
  <c r="N740" i="217"/>
  <c r="N739" i="217"/>
  <c r="O739" i="217" s="1"/>
  <c r="O738" i="217"/>
  <c r="N738" i="217"/>
  <c r="N737" i="217"/>
  <c r="O737" i="217" s="1"/>
  <c r="N736" i="217"/>
  <c r="O736" i="217" s="1"/>
  <c r="N735" i="217"/>
  <c r="O735" i="217" s="1"/>
  <c r="O734" i="217"/>
  <c r="N734" i="217"/>
  <c r="N733" i="217"/>
  <c r="O733" i="217" s="1"/>
  <c r="O732" i="217"/>
  <c r="N732" i="217"/>
  <c r="N731" i="217"/>
  <c r="O731" i="217" s="1"/>
  <c r="N730" i="217"/>
  <c r="O730" i="217" s="1"/>
  <c r="N729" i="217"/>
  <c r="O729" i="217" s="1"/>
  <c r="N728" i="217"/>
  <c r="O728" i="217" s="1"/>
  <c r="N727" i="217"/>
  <c r="O727" i="217" s="1"/>
  <c r="O726" i="217"/>
  <c r="N726" i="217"/>
  <c r="N725" i="217"/>
  <c r="O725" i="217" s="1"/>
  <c r="O724" i="217"/>
  <c r="N724" i="217"/>
  <c r="N723" i="217"/>
  <c r="O723" i="217" s="1"/>
  <c r="N722" i="217"/>
  <c r="O722" i="217" s="1"/>
  <c r="N721" i="217"/>
  <c r="O721" i="217" s="1"/>
  <c r="N720" i="217"/>
  <c r="O720" i="217" s="1"/>
  <c r="N719" i="217"/>
  <c r="O719" i="217" s="1"/>
  <c r="O718" i="217"/>
  <c r="N718" i="217"/>
  <c r="N717" i="217"/>
  <c r="O717" i="217" s="1"/>
  <c r="O716" i="217"/>
  <c r="N716" i="217"/>
  <c r="N715" i="217"/>
  <c r="O715" i="217" s="1"/>
  <c r="O714" i="217"/>
  <c r="N714" i="217"/>
  <c r="N713" i="217"/>
  <c r="O713" i="217" s="1"/>
  <c r="N712" i="217"/>
  <c r="O712" i="217" s="1"/>
  <c r="N711" i="217"/>
  <c r="O711" i="217" s="1"/>
  <c r="O710" i="217"/>
  <c r="N710" i="217"/>
  <c r="N709" i="217"/>
  <c r="O709" i="217" s="1"/>
  <c r="O708" i="217"/>
  <c r="N708" i="217"/>
  <c r="N707" i="217"/>
  <c r="O707" i="217" s="1"/>
  <c r="O706" i="217"/>
  <c r="N706" i="217"/>
  <c r="N705" i="217"/>
  <c r="O705" i="217" s="1"/>
  <c r="N704" i="217"/>
  <c r="O704" i="217" s="1"/>
  <c r="N703" i="217"/>
  <c r="O703" i="217" s="1"/>
  <c r="O702" i="217"/>
  <c r="N702" i="217"/>
  <c r="N701" i="217"/>
  <c r="O701" i="217" s="1"/>
  <c r="O700" i="217"/>
  <c r="N700" i="217"/>
  <c r="N699" i="217"/>
  <c r="O699" i="217" s="1"/>
  <c r="N698" i="217"/>
  <c r="O698" i="217" s="1"/>
  <c r="N697" i="217"/>
  <c r="O697" i="217" s="1"/>
  <c r="N696" i="217"/>
  <c r="O696" i="217" s="1"/>
  <c r="N695" i="217"/>
  <c r="O695" i="217" s="1"/>
  <c r="O694" i="217"/>
  <c r="N694" i="217"/>
  <c r="N693" i="217"/>
  <c r="O693" i="217" s="1"/>
  <c r="O692" i="217"/>
  <c r="N692" i="217"/>
  <c r="N691" i="217"/>
  <c r="O691" i="217" s="1"/>
  <c r="N690" i="217"/>
  <c r="O690" i="217" s="1"/>
  <c r="N689" i="217"/>
  <c r="O689" i="217" s="1"/>
  <c r="N688" i="217"/>
  <c r="O688" i="217" s="1"/>
  <c r="N687" i="217"/>
  <c r="O687" i="217" s="1"/>
  <c r="O686" i="217"/>
  <c r="N686" i="217"/>
  <c r="N685" i="217"/>
  <c r="O685" i="217" s="1"/>
  <c r="O684" i="217"/>
  <c r="N684" i="217"/>
  <c r="N683" i="217"/>
  <c r="O683" i="217" s="1"/>
  <c r="O682" i="217"/>
  <c r="N682" i="217"/>
  <c r="N681" i="217"/>
  <c r="O681" i="217" s="1"/>
  <c r="N680" i="217"/>
  <c r="O680" i="217" s="1"/>
  <c r="N679" i="217"/>
  <c r="O679" i="217" s="1"/>
  <c r="O678" i="217"/>
  <c r="N678" i="217"/>
  <c r="N677" i="217"/>
  <c r="O677" i="217" s="1"/>
  <c r="O676" i="217"/>
  <c r="N676" i="217"/>
  <c r="N675" i="217"/>
  <c r="O675" i="217" s="1"/>
  <c r="O674" i="217"/>
  <c r="N674" i="217"/>
  <c r="N673" i="217"/>
  <c r="O673" i="217" s="1"/>
  <c r="N672" i="217"/>
  <c r="O672" i="217" s="1"/>
  <c r="N671" i="217"/>
  <c r="O671" i="217" s="1"/>
  <c r="O670" i="217"/>
  <c r="N670" i="217"/>
  <c r="N669" i="217"/>
  <c r="O669" i="217" s="1"/>
  <c r="O668" i="217"/>
  <c r="N668" i="217"/>
  <c r="N667" i="217"/>
  <c r="O667" i="217" s="1"/>
  <c r="N666" i="217"/>
  <c r="O666" i="217" s="1"/>
  <c r="N665" i="217"/>
  <c r="O665" i="217" s="1"/>
  <c r="N664" i="217"/>
  <c r="O664" i="217" s="1"/>
  <c r="N663" i="217"/>
  <c r="O663" i="217" s="1"/>
  <c r="O662" i="217"/>
  <c r="N662" i="217"/>
  <c r="N661" i="217"/>
  <c r="O661" i="217" s="1"/>
  <c r="O660" i="217"/>
  <c r="N660" i="217"/>
  <c r="N659" i="217"/>
  <c r="O659" i="217" s="1"/>
  <c r="N658" i="217"/>
  <c r="O658" i="217" s="1"/>
  <c r="N657" i="217"/>
  <c r="O657" i="217" s="1"/>
  <c r="N656" i="217"/>
  <c r="O656" i="217" s="1"/>
  <c r="N655" i="217"/>
  <c r="O655" i="217" s="1"/>
  <c r="O654" i="217"/>
  <c r="N654" i="217"/>
  <c r="N653" i="217"/>
  <c r="O653" i="217" s="1"/>
  <c r="O652" i="217"/>
  <c r="N652" i="217"/>
  <c r="N651" i="217"/>
  <c r="O651" i="217" s="1"/>
  <c r="O650" i="217"/>
  <c r="N650" i="217"/>
  <c r="N649" i="217"/>
  <c r="O649" i="217" s="1"/>
  <c r="N648" i="217"/>
  <c r="O648" i="217" s="1"/>
  <c r="N647" i="217"/>
  <c r="O647" i="217" s="1"/>
  <c r="O646" i="217"/>
  <c r="N646" i="217"/>
  <c r="N645" i="217"/>
  <c r="O645" i="217" s="1"/>
  <c r="O644" i="217"/>
  <c r="N644" i="217"/>
  <c r="N643" i="217"/>
  <c r="O643" i="217" s="1"/>
  <c r="O642" i="217"/>
  <c r="N642" i="217"/>
  <c r="N641" i="217"/>
  <c r="O641" i="217" s="1"/>
  <c r="N640" i="217"/>
  <c r="O640" i="217" s="1"/>
  <c r="N639" i="217"/>
  <c r="O639" i="217" s="1"/>
  <c r="O638" i="217"/>
  <c r="N638" i="217"/>
  <c r="N637" i="217"/>
  <c r="O637" i="217" s="1"/>
  <c r="O636" i="217"/>
  <c r="N636" i="217"/>
  <c r="N635" i="217"/>
  <c r="O635" i="217" s="1"/>
  <c r="N634" i="217"/>
  <c r="O634" i="217" s="1"/>
  <c r="N633" i="217"/>
  <c r="O633" i="217" s="1"/>
  <c r="N632" i="217"/>
  <c r="O632" i="217" s="1"/>
  <c r="N631" i="217"/>
  <c r="O631" i="217" s="1"/>
  <c r="O630" i="217"/>
  <c r="N630" i="217"/>
  <c r="N629" i="217"/>
  <c r="O629" i="217" s="1"/>
  <c r="O628" i="217"/>
  <c r="N628" i="217"/>
  <c r="N627" i="217"/>
  <c r="O627" i="217" s="1"/>
  <c r="N626" i="217"/>
  <c r="O626" i="217" s="1"/>
  <c r="N625" i="217"/>
  <c r="O625" i="217" s="1"/>
  <c r="N624" i="217"/>
  <c r="O624" i="217" s="1"/>
  <c r="N623" i="217"/>
  <c r="O623" i="217" s="1"/>
  <c r="O622" i="217"/>
  <c r="N622" i="217"/>
  <c r="N621" i="217"/>
  <c r="O621" i="217" s="1"/>
  <c r="O620" i="217"/>
  <c r="N620" i="217"/>
  <c r="N619" i="217"/>
  <c r="O619" i="217" s="1"/>
  <c r="O618" i="217"/>
  <c r="N618" i="217"/>
  <c r="N617" i="217"/>
  <c r="O617" i="217" s="1"/>
  <c r="N616" i="217"/>
  <c r="O616" i="217" s="1"/>
  <c r="N615" i="217"/>
  <c r="O615" i="217" s="1"/>
  <c r="O614" i="217"/>
  <c r="N614" i="217"/>
  <c r="N613" i="217"/>
  <c r="O613" i="217" s="1"/>
  <c r="O612" i="217"/>
  <c r="N612" i="217"/>
  <c r="N611" i="217"/>
  <c r="O611" i="217" s="1"/>
  <c r="O610" i="217"/>
  <c r="N610" i="217"/>
  <c r="N609" i="217"/>
  <c r="O609" i="217" s="1"/>
  <c r="N608" i="217"/>
  <c r="O608" i="217" s="1"/>
  <c r="N607" i="217"/>
  <c r="O607" i="217" s="1"/>
  <c r="O606" i="217"/>
  <c r="N606" i="217"/>
  <c r="N605" i="217"/>
  <c r="O605" i="217" s="1"/>
  <c r="O604" i="217"/>
  <c r="N604" i="217"/>
  <c r="N603" i="217"/>
  <c r="O603" i="217" s="1"/>
  <c r="N602" i="217"/>
  <c r="O602" i="217" s="1"/>
  <c r="N601" i="217"/>
  <c r="O601" i="217" s="1"/>
  <c r="N600" i="217"/>
  <c r="O600" i="217" s="1"/>
  <c r="N599" i="217"/>
  <c r="O599" i="217" s="1"/>
  <c r="O598" i="217"/>
  <c r="N598" i="217"/>
  <c r="N597" i="217"/>
  <c r="O597" i="217" s="1"/>
  <c r="O596" i="217"/>
  <c r="N596" i="217"/>
  <c r="N595" i="217"/>
  <c r="O595" i="217" s="1"/>
  <c r="N594" i="217"/>
  <c r="O594" i="217" s="1"/>
  <c r="N593" i="217"/>
  <c r="O593" i="217" s="1"/>
  <c r="N592" i="217"/>
  <c r="O592" i="217" s="1"/>
  <c r="N591" i="217"/>
  <c r="O591" i="217" s="1"/>
  <c r="O590" i="217"/>
  <c r="N590" i="217"/>
  <c r="N589" i="217"/>
  <c r="O589" i="217" s="1"/>
  <c r="O588" i="217"/>
  <c r="N588" i="217"/>
  <c r="N587" i="217"/>
  <c r="O587" i="217" s="1"/>
  <c r="O586" i="217"/>
  <c r="N586" i="217"/>
  <c r="N585" i="217"/>
  <c r="O585" i="217" s="1"/>
  <c r="N584" i="217"/>
  <c r="O584" i="217" s="1"/>
  <c r="N583" i="217"/>
  <c r="O583" i="217" s="1"/>
  <c r="O582" i="217"/>
  <c r="N582" i="217"/>
  <c r="N581" i="217"/>
  <c r="O581" i="217" s="1"/>
  <c r="O580" i="217"/>
  <c r="N580" i="217"/>
  <c r="N579" i="217"/>
  <c r="O579" i="217" s="1"/>
  <c r="O578" i="217"/>
  <c r="N578" i="217"/>
  <c r="N577" i="217"/>
  <c r="O577" i="217" s="1"/>
  <c r="N576" i="217"/>
  <c r="O576" i="217" s="1"/>
  <c r="N575" i="217"/>
  <c r="O575" i="217" s="1"/>
  <c r="O574" i="217"/>
  <c r="N574" i="217"/>
  <c r="N573" i="217"/>
  <c r="O573" i="217" s="1"/>
  <c r="O572" i="217"/>
  <c r="N572" i="217"/>
  <c r="N571" i="217"/>
  <c r="O571" i="217" s="1"/>
  <c r="N570" i="217"/>
  <c r="O570" i="217" s="1"/>
  <c r="N569" i="217"/>
  <c r="O569" i="217" s="1"/>
  <c r="N568" i="217"/>
  <c r="O568" i="217" s="1"/>
  <c r="N567" i="217"/>
  <c r="O567" i="217" s="1"/>
  <c r="O566" i="217"/>
  <c r="N566" i="217"/>
  <c r="N565" i="217"/>
  <c r="O565" i="217" s="1"/>
  <c r="O564" i="217"/>
  <c r="N564" i="217"/>
  <c r="N563" i="217"/>
  <c r="O563" i="217" s="1"/>
  <c r="N562" i="217"/>
  <c r="O562" i="217" s="1"/>
  <c r="N561" i="217"/>
  <c r="O561" i="217" s="1"/>
  <c r="N560" i="217"/>
  <c r="O560" i="217" s="1"/>
  <c r="N559" i="217"/>
  <c r="O559" i="217" s="1"/>
  <c r="O558" i="217"/>
  <c r="N558" i="217"/>
  <c r="N557" i="217"/>
  <c r="O557" i="217" s="1"/>
  <c r="O556" i="217"/>
  <c r="N556" i="217"/>
  <c r="N555" i="217"/>
  <c r="O555" i="217" s="1"/>
  <c r="O554" i="217"/>
  <c r="N554" i="217"/>
  <c r="N553" i="217"/>
  <c r="O553" i="217" s="1"/>
  <c r="N552" i="217"/>
  <c r="O552" i="217" s="1"/>
  <c r="N551" i="217"/>
  <c r="O551" i="217" s="1"/>
  <c r="O550" i="217"/>
  <c r="N550" i="217"/>
  <c r="N549" i="217"/>
  <c r="O549" i="217" s="1"/>
  <c r="O548" i="217"/>
  <c r="N548" i="217"/>
  <c r="N547" i="217"/>
  <c r="O547" i="217" s="1"/>
  <c r="O546" i="217"/>
  <c r="N546" i="217"/>
  <c r="N545" i="217"/>
  <c r="O545" i="217" s="1"/>
  <c r="N544" i="217"/>
  <c r="O544" i="217" s="1"/>
  <c r="N543" i="217"/>
  <c r="O543" i="217" s="1"/>
  <c r="O542" i="217"/>
  <c r="N542" i="217"/>
  <c r="N541" i="217"/>
  <c r="O541" i="217" s="1"/>
  <c r="O540" i="217"/>
  <c r="N540" i="217"/>
  <c r="N539" i="217"/>
  <c r="O539" i="217" s="1"/>
  <c r="N538" i="217"/>
  <c r="O538" i="217" s="1"/>
  <c r="N537" i="217"/>
  <c r="O537" i="217" s="1"/>
  <c r="N536" i="217"/>
  <c r="O536" i="217" s="1"/>
  <c r="N535" i="217"/>
  <c r="O535" i="217" s="1"/>
  <c r="O534" i="217"/>
  <c r="N534" i="217"/>
  <c r="N533" i="217"/>
  <c r="O533" i="217" s="1"/>
  <c r="O532" i="217"/>
  <c r="N532" i="217"/>
  <c r="N531" i="217"/>
  <c r="O531" i="217" s="1"/>
  <c r="N530" i="217"/>
  <c r="O530" i="217" s="1"/>
  <c r="N529" i="217"/>
  <c r="O529" i="217" s="1"/>
  <c r="N528" i="217"/>
  <c r="O528" i="217" s="1"/>
  <c r="N527" i="217"/>
  <c r="O527" i="217" s="1"/>
  <c r="O526" i="217"/>
  <c r="N526" i="217"/>
  <c r="N525" i="217"/>
  <c r="O525" i="217" s="1"/>
  <c r="O524" i="217"/>
  <c r="N524" i="217"/>
  <c r="N523" i="217"/>
  <c r="O523" i="217" s="1"/>
  <c r="O522" i="217"/>
  <c r="N522" i="217"/>
  <c r="N521" i="217"/>
  <c r="O521" i="217" s="1"/>
  <c r="N520" i="217"/>
  <c r="O520" i="217" s="1"/>
  <c r="N519" i="217"/>
  <c r="O519" i="217" s="1"/>
  <c r="O518" i="217"/>
  <c r="N518" i="217"/>
  <c r="N517" i="217"/>
  <c r="O517" i="217" s="1"/>
  <c r="O516" i="217"/>
  <c r="N516" i="217"/>
  <c r="N515" i="217"/>
  <c r="O515" i="217" s="1"/>
  <c r="O514" i="217"/>
  <c r="N514" i="217"/>
  <c r="N513" i="217"/>
  <c r="O513" i="217" s="1"/>
  <c r="N512" i="217"/>
  <c r="O512" i="217" s="1"/>
  <c r="N511" i="217"/>
  <c r="O511" i="217" s="1"/>
  <c r="O510" i="217"/>
  <c r="N510" i="217"/>
  <c r="N509" i="217"/>
  <c r="O509" i="217" s="1"/>
  <c r="O508" i="217"/>
  <c r="N508" i="217"/>
  <c r="N507" i="217"/>
  <c r="O507" i="217" s="1"/>
  <c r="N506" i="217"/>
  <c r="O506" i="217" s="1"/>
  <c r="N505" i="217"/>
  <c r="O505" i="217" s="1"/>
  <c r="N504" i="217"/>
  <c r="O504" i="217" s="1"/>
  <c r="N503" i="217"/>
  <c r="O503" i="217" s="1"/>
  <c r="O502" i="217"/>
  <c r="N502" i="217"/>
  <c r="N501" i="217"/>
  <c r="O501" i="217" s="1"/>
  <c r="O500" i="217"/>
  <c r="N500" i="217"/>
  <c r="N499" i="217"/>
  <c r="O499" i="217" s="1"/>
  <c r="N498" i="217"/>
  <c r="O498" i="217" s="1"/>
  <c r="N497" i="217"/>
  <c r="O497" i="217" s="1"/>
  <c r="N496" i="217"/>
  <c r="O496" i="217" s="1"/>
  <c r="N495" i="217"/>
  <c r="O495" i="217" s="1"/>
  <c r="O494" i="217"/>
  <c r="N494" i="217"/>
  <c r="N493" i="217"/>
  <c r="O493" i="217" s="1"/>
  <c r="O492" i="217"/>
  <c r="N492" i="217"/>
  <c r="N491" i="217"/>
  <c r="O491" i="217" s="1"/>
  <c r="O490" i="217"/>
  <c r="N490" i="217"/>
  <c r="N489" i="217"/>
  <c r="O489" i="217" s="1"/>
  <c r="N488" i="217"/>
  <c r="O488" i="217" s="1"/>
  <c r="N487" i="217"/>
  <c r="O487" i="217" s="1"/>
  <c r="O486" i="217"/>
  <c r="N486" i="217"/>
  <c r="N485" i="217"/>
  <c r="O485" i="217" s="1"/>
  <c r="O484" i="217"/>
  <c r="N484" i="217"/>
  <c r="N483" i="217"/>
  <c r="O483" i="217" s="1"/>
  <c r="O482" i="217"/>
  <c r="N482" i="217"/>
  <c r="N481" i="217"/>
  <c r="O481" i="217" s="1"/>
  <c r="N480" i="217"/>
  <c r="O480" i="217" s="1"/>
  <c r="N479" i="217"/>
  <c r="O479" i="217" s="1"/>
  <c r="O478" i="217"/>
  <c r="N478" i="217"/>
  <c r="N477" i="217"/>
  <c r="O477" i="217" s="1"/>
  <c r="O476" i="217"/>
  <c r="N476" i="217"/>
  <c r="N475" i="217"/>
  <c r="O475" i="217" s="1"/>
  <c r="N474" i="217"/>
  <c r="O474" i="217" s="1"/>
  <c r="N473" i="217"/>
  <c r="O473" i="217" s="1"/>
  <c r="N472" i="217"/>
  <c r="O472" i="217" s="1"/>
  <c r="N471" i="217"/>
  <c r="O471" i="217" s="1"/>
  <c r="O470" i="217"/>
  <c r="N470" i="217"/>
  <c r="N469" i="217"/>
  <c r="O469" i="217" s="1"/>
  <c r="O468" i="217"/>
  <c r="N468" i="217"/>
  <c r="N467" i="217"/>
  <c r="O467" i="217" s="1"/>
  <c r="N466" i="217"/>
  <c r="O466" i="217" s="1"/>
  <c r="N465" i="217"/>
  <c r="O465" i="217" s="1"/>
  <c r="N464" i="217"/>
  <c r="O464" i="217" s="1"/>
  <c r="N463" i="217"/>
  <c r="O463" i="217" s="1"/>
  <c r="O462" i="217"/>
  <c r="N462" i="217"/>
  <c r="N461" i="217"/>
  <c r="O461" i="217" s="1"/>
  <c r="O460" i="217"/>
  <c r="N460" i="217"/>
  <c r="N459" i="217"/>
  <c r="O459" i="217" s="1"/>
  <c r="O458" i="217"/>
  <c r="N458" i="217"/>
  <c r="N457" i="217"/>
  <c r="O457" i="217" s="1"/>
  <c r="N456" i="217"/>
  <c r="O456" i="217" s="1"/>
  <c r="N455" i="217"/>
  <c r="O455" i="217" s="1"/>
  <c r="O454" i="217"/>
  <c r="N454" i="217"/>
  <c r="N453" i="217"/>
  <c r="O453" i="217" s="1"/>
  <c r="O452" i="217"/>
  <c r="N452" i="217"/>
  <c r="N451" i="217"/>
  <c r="O451" i="217" s="1"/>
  <c r="O450" i="217"/>
  <c r="N450" i="217"/>
  <c r="N449" i="217"/>
  <c r="O449" i="217" s="1"/>
  <c r="N448" i="217"/>
  <c r="O448" i="217" s="1"/>
  <c r="N447" i="217"/>
  <c r="O447" i="217" s="1"/>
  <c r="O446" i="217"/>
  <c r="N446" i="217"/>
  <c r="N445" i="217"/>
  <c r="O445" i="217" s="1"/>
  <c r="O444" i="217"/>
  <c r="N444" i="217"/>
  <c r="N443" i="217"/>
  <c r="O443" i="217" s="1"/>
  <c r="N442" i="217"/>
  <c r="O442" i="217" s="1"/>
  <c r="N441" i="217"/>
  <c r="O441" i="217" s="1"/>
  <c r="N440" i="217"/>
  <c r="O440" i="217" s="1"/>
  <c r="N439" i="217"/>
  <c r="O439" i="217" s="1"/>
  <c r="O438" i="217"/>
  <c r="N438" i="217"/>
  <c r="N437" i="217"/>
  <c r="O437" i="217" s="1"/>
  <c r="O436" i="217"/>
  <c r="N436" i="217"/>
  <c r="N435" i="217"/>
  <c r="O435" i="217" s="1"/>
  <c r="N434" i="217"/>
  <c r="O434" i="217" s="1"/>
  <c r="N433" i="217"/>
  <c r="O433" i="217" s="1"/>
  <c r="N432" i="217"/>
  <c r="O432" i="217" s="1"/>
  <c r="N431" i="217"/>
  <c r="O431" i="217" s="1"/>
  <c r="O430" i="217"/>
  <c r="N430" i="217"/>
  <c r="N429" i="217"/>
  <c r="O429" i="217" s="1"/>
  <c r="O428" i="217"/>
  <c r="N428" i="217"/>
  <c r="N427" i="217"/>
  <c r="O427" i="217" s="1"/>
  <c r="O426" i="217"/>
  <c r="N426" i="217"/>
  <c r="N425" i="217"/>
  <c r="O425" i="217" s="1"/>
  <c r="N424" i="217"/>
  <c r="O424" i="217" s="1"/>
  <c r="N423" i="217"/>
  <c r="O423" i="217" s="1"/>
  <c r="O422" i="217"/>
  <c r="N422" i="217"/>
  <c r="N421" i="217"/>
  <c r="O421" i="217" s="1"/>
  <c r="O420" i="217"/>
  <c r="N420" i="217"/>
  <c r="N419" i="217"/>
  <c r="O419" i="217" s="1"/>
  <c r="O418" i="217"/>
  <c r="N418" i="217"/>
  <c r="N417" i="217"/>
  <c r="O417" i="217" s="1"/>
  <c r="N416" i="217"/>
  <c r="O416" i="217" s="1"/>
  <c r="N415" i="217"/>
  <c r="O415" i="217" s="1"/>
  <c r="O414" i="217"/>
  <c r="N414" i="217"/>
  <c r="N413" i="217"/>
  <c r="O413" i="217" s="1"/>
  <c r="O412" i="217"/>
  <c r="N412" i="217"/>
  <c r="N411" i="217"/>
  <c r="O411" i="217" s="1"/>
  <c r="N410" i="217"/>
  <c r="O410" i="217" s="1"/>
  <c r="N409" i="217"/>
  <c r="O409" i="217" s="1"/>
  <c r="N408" i="217"/>
  <c r="O408" i="217" s="1"/>
  <c r="N407" i="217"/>
  <c r="O407" i="217" s="1"/>
  <c r="O406" i="217"/>
  <c r="N406" i="217"/>
  <c r="N405" i="217"/>
  <c r="O405" i="217" s="1"/>
  <c r="O404" i="217"/>
  <c r="N404" i="217"/>
  <c r="N403" i="217"/>
  <c r="O403" i="217" s="1"/>
  <c r="N402" i="217"/>
  <c r="O402" i="217" s="1"/>
  <c r="N401" i="217"/>
  <c r="O401" i="217" s="1"/>
  <c r="N400" i="217"/>
  <c r="O400" i="217" s="1"/>
  <c r="N399" i="217"/>
  <c r="O399" i="217" s="1"/>
  <c r="O398" i="217"/>
  <c r="N398" i="217"/>
  <c r="N397" i="217"/>
  <c r="O397" i="217" s="1"/>
  <c r="O396" i="217"/>
  <c r="N396" i="217"/>
  <c r="N395" i="217"/>
  <c r="O395" i="217" s="1"/>
  <c r="O394" i="217"/>
  <c r="N394" i="217"/>
  <c r="N393" i="217"/>
  <c r="O393" i="217" s="1"/>
  <c r="N392" i="217"/>
  <c r="O392" i="217" s="1"/>
  <c r="N391" i="217"/>
  <c r="O391" i="217" s="1"/>
  <c r="O390" i="217"/>
  <c r="N390" i="217"/>
  <c r="N389" i="217"/>
  <c r="O389" i="217" s="1"/>
  <c r="O388" i="217"/>
  <c r="N388" i="217"/>
  <c r="N387" i="217"/>
  <c r="O387" i="217" s="1"/>
  <c r="O386" i="217"/>
  <c r="N386" i="217"/>
  <c r="N385" i="217"/>
  <c r="O385" i="217" s="1"/>
  <c r="N384" i="217"/>
  <c r="O384" i="217" s="1"/>
  <c r="N383" i="217"/>
  <c r="O383" i="217" s="1"/>
  <c r="O382" i="217"/>
  <c r="N382" i="217"/>
  <c r="N381" i="217"/>
  <c r="O381" i="217" s="1"/>
  <c r="O380" i="217"/>
  <c r="N380" i="217"/>
  <c r="N379" i="217"/>
  <c r="O379" i="217" s="1"/>
  <c r="N378" i="217"/>
  <c r="O378" i="217" s="1"/>
  <c r="N377" i="217"/>
  <c r="O377" i="217" s="1"/>
  <c r="N376" i="217"/>
  <c r="O376" i="217" s="1"/>
  <c r="N375" i="217"/>
  <c r="O375" i="217" s="1"/>
  <c r="O374" i="217"/>
  <c r="N374" i="217"/>
  <c r="N373" i="217"/>
  <c r="O373" i="217" s="1"/>
  <c r="N372" i="217"/>
  <c r="O372" i="217" s="1"/>
  <c r="N371" i="217"/>
  <c r="O371" i="217" s="1"/>
  <c r="N370" i="217"/>
  <c r="O370" i="217" s="1"/>
  <c r="N369" i="217"/>
  <c r="O369" i="217" s="1"/>
  <c r="N368" i="217"/>
  <c r="O368" i="217" s="1"/>
  <c r="N367" i="217"/>
  <c r="O367" i="217" s="1"/>
  <c r="O366" i="217"/>
  <c r="N366" i="217"/>
  <c r="N365" i="217"/>
  <c r="O365" i="217" s="1"/>
  <c r="N364" i="217"/>
  <c r="O364" i="217" s="1"/>
  <c r="N363" i="217"/>
  <c r="O363" i="217" s="1"/>
  <c r="O362" i="217"/>
  <c r="N362" i="217"/>
  <c r="N361" i="217"/>
  <c r="O361" i="217" s="1"/>
  <c r="N360" i="217"/>
  <c r="O360" i="217" s="1"/>
  <c r="N359" i="217"/>
  <c r="O359" i="217" s="1"/>
  <c r="O358" i="217"/>
  <c r="N358" i="217"/>
  <c r="N357" i="217"/>
  <c r="O357" i="217" s="1"/>
  <c r="O356" i="217"/>
  <c r="N356" i="217"/>
  <c r="N355" i="217"/>
  <c r="O355" i="217" s="1"/>
  <c r="O354" i="217"/>
  <c r="N354" i="217"/>
  <c r="N353" i="217"/>
  <c r="O353" i="217" s="1"/>
  <c r="N352" i="217"/>
  <c r="O352" i="217" s="1"/>
  <c r="N351" i="217"/>
  <c r="O351" i="217" s="1"/>
  <c r="O350" i="217"/>
  <c r="N350" i="217"/>
  <c r="N349" i="217"/>
  <c r="O349" i="217" s="1"/>
  <c r="O348" i="217"/>
  <c r="N348" i="217"/>
  <c r="N347" i="217"/>
  <c r="O347" i="217" s="1"/>
  <c r="N346" i="217"/>
  <c r="O346" i="217" s="1"/>
  <c r="N345" i="217"/>
  <c r="O345" i="217" s="1"/>
  <c r="N344" i="217"/>
  <c r="O344" i="217" s="1"/>
  <c r="N343" i="217"/>
  <c r="O343" i="217" s="1"/>
  <c r="O342" i="217"/>
  <c r="N342" i="217"/>
  <c r="N341" i="217"/>
  <c r="O341" i="217" s="1"/>
  <c r="N340" i="217"/>
  <c r="O340" i="217" s="1"/>
  <c r="N339" i="217"/>
  <c r="O339" i="217" s="1"/>
  <c r="N338" i="217"/>
  <c r="O338" i="217" s="1"/>
  <c r="N337" i="217"/>
  <c r="O337" i="217" s="1"/>
  <c r="N336" i="217"/>
  <c r="O336" i="217" s="1"/>
  <c r="N335" i="217"/>
  <c r="O335" i="217" s="1"/>
  <c r="O334" i="217"/>
  <c r="N334" i="217"/>
  <c r="N333" i="217"/>
  <c r="O333" i="217" s="1"/>
  <c r="N332" i="217"/>
  <c r="O332" i="217" s="1"/>
  <c r="N331" i="217"/>
  <c r="O331" i="217" s="1"/>
  <c r="O330" i="217"/>
  <c r="N330" i="217"/>
  <c r="N329" i="217"/>
  <c r="O329" i="217" s="1"/>
  <c r="N328" i="217"/>
  <c r="O328" i="217" s="1"/>
  <c r="N327" i="217"/>
  <c r="O327" i="217" s="1"/>
  <c r="O326" i="217"/>
  <c r="N326" i="217"/>
  <c r="N325" i="217"/>
  <c r="O325" i="217" s="1"/>
  <c r="O324" i="217"/>
  <c r="N324" i="217"/>
  <c r="N323" i="217"/>
  <c r="O323" i="217" s="1"/>
  <c r="O322" i="217"/>
  <c r="N322" i="217"/>
  <c r="N321" i="217"/>
  <c r="O321" i="217" s="1"/>
  <c r="N320" i="217"/>
  <c r="O320" i="217" s="1"/>
  <c r="N319" i="217"/>
  <c r="O319" i="217" s="1"/>
  <c r="O318" i="217"/>
  <c r="N318" i="217"/>
  <c r="N317" i="217"/>
  <c r="O317" i="217" s="1"/>
  <c r="O316" i="217"/>
  <c r="N316" i="217"/>
  <c r="N315" i="217"/>
  <c r="O315" i="217" s="1"/>
  <c r="N314" i="217"/>
  <c r="O314" i="217" s="1"/>
  <c r="N313" i="217"/>
  <c r="O313" i="217" s="1"/>
  <c r="N312" i="217"/>
  <c r="O312" i="217" s="1"/>
  <c r="N311" i="217"/>
  <c r="O311" i="217" s="1"/>
  <c r="O310" i="217"/>
  <c r="N310" i="217"/>
  <c r="N309" i="217"/>
  <c r="O309" i="217" s="1"/>
  <c r="N308" i="217"/>
  <c r="O308" i="217" s="1"/>
  <c r="N307" i="217"/>
  <c r="O307" i="217" s="1"/>
  <c r="N306" i="217"/>
  <c r="O306" i="217" s="1"/>
  <c r="N305" i="217"/>
  <c r="O305" i="217" s="1"/>
  <c r="N304" i="217"/>
  <c r="O304" i="217" s="1"/>
  <c r="N303" i="217"/>
  <c r="O303" i="217" s="1"/>
  <c r="O302" i="217"/>
  <c r="N302" i="217"/>
  <c r="N301" i="217"/>
  <c r="O301" i="217" s="1"/>
  <c r="N300" i="217"/>
  <c r="O300" i="217" s="1"/>
  <c r="N299" i="217"/>
  <c r="O299" i="217" s="1"/>
  <c r="O298" i="217"/>
  <c r="N298" i="217"/>
  <c r="N297" i="217"/>
  <c r="O297" i="217" s="1"/>
  <c r="N296" i="217"/>
  <c r="O296" i="217" s="1"/>
  <c r="N295" i="217"/>
  <c r="O295" i="217" s="1"/>
  <c r="O294" i="217"/>
  <c r="N294" i="217"/>
  <c r="N293" i="217"/>
  <c r="O293" i="217" s="1"/>
  <c r="O292" i="217"/>
  <c r="N292" i="217"/>
  <c r="N291" i="217"/>
  <c r="O291" i="217" s="1"/>
  <c r="O290" i="217"/>
  <c r="N290" i="217"/>
  <c r="N289" i="217"/>
  <c r="O289" i="217" s="1"/>
  <c r="N288" i="217"/>
  <c r="O288" i="217" s="1"/>
  <c r="N287" i="217"/>
  <c r="O287" i="217" s="1"/>
  <c r="O286" i="217"/>
  <c r="N286" i="217"/>
  <c r="N285" i="217"/>
  <c r="O285" i="217" s="1"/>
  <c r="O284" i="217"/>
  <c r="N284" i="217"/>
  <c r="N283" i="217"/>
  <c r="O283" i="217" s="1"/>
  <c r="N282" i="217"/>
  <c r="O282" i="217" s="1"/>
  <c r="N281" i="217"/>
  <c r="O281" i="217" s="1"/>
  <c r="N280" i="217"/>
  <c r="O280" i="217" s="1"/>
  <c r="N279" i="217"/>
  <c r="O279" i="217" s="1"/>
  <c r="O278" i="217"/>
  <c r="N278" i="217"/>
  <c r="N277" i="217"/>
  <c r="O277" i="217" s="1"/>
  <c r="N276" i="217"/>
  <c r="O276" i="217" s="1"/>
  <c r="N275" i="217"/>
  <c r="O275" i="217" s="1"/>
  <c r="N274" i="217"/>
  <c r="O274" i="217" s="1"/>
  <c r="N273" i="217"/>
  <c r="O273" i="217" s="1"/>
  <c r="N272" i="217"/>
  <c r="O272" i="217" s="1"/>
  <c r="N271" i="217"/>
  <c r="O271" i="217" s="1"/>
  <c r="O270" i="217"/>
  <c r="N270" i="217"/>
  <c r="N269" i="217"/>
  <c r="O269" i="217" s="1"/>
  <c r="N268" i="217"/>
  <c r="O268" i="217" s="1"/>
  <c r="N267" i="217"/>
  <c r="O267" i="217" s="1"/>
  <c r="O266" i="217"/>
  <c r="N266" i="217"/>
  <c r="N265" i="217"/>
  <c r="O265" i="217" s="1"/>
  <c r="N264" i="217"/>
  <c r="O264" i="217" s="1"/>
  <c r="N263" i="217"/>
  <c r="O263" i="217" s="1"/>
  <c r="O262" i="217"/>
  <c r="N262" i="217"/>
  <c r="N261" i="217"/>
  <c r="O261" i="217" s="1"/>
  <c r="O260" i="217"/>
  <c r="N260" i="217"/>
  <c r="N259" i="217"/>
  <c r="O259" i="217" s="1"/>
  <c r="O258" i="217"/>
  <c r="N258" i="217"/>
  <c r="N257" i="217"/>
  <c r="O257" i="217" s="1"/>
  <c r="N256" i="217"/>
  <c r="O256" i="217" s="1"/>
  <c r="N255" i="217"/>
  <c r="O255" i="217" s="1"/>
  <c r="O254" i="217"/>
  <c r="N254" i="217"/>
  <c r="N253" i="217"/>
  <c r="O253" i="217" s="1"/>
  <c r="O252" i="217"/>
  <c r="N252" i="217"/>
  <c r="N251" i="217"/>
  <c r="O251" i="217" s="1"/>
  <c r="N250" i="217"/>
  <c r="O250" i="217" s="1"/>
  <c r="N249" i="217"/>
  <c r="O249" i="217" s="1"/>
  <c r="N248" i="217"/>
  <c r="O248" i="217" s="1"/>
  <c r="N247" i="217"/>
  <c r="O247" i="217" s="1"/>
  <c r="O246" i="217"/>
  <c r="N246" i="217"/>
  <c r="N245" i="217"/>
  <c r="O245" i="217" s="1"/>
  <c r="N244" i="217"/>
  <c r="O244" i="217" s="1"/>
  <c r="N243" i="217"/>
  <c r="O243" i="217" s="1"/>
  <c r="N242" i="217"/>
  <c r="O242" i="217" s="1"/>
  <c r="N241" i="217"/>
  <c r="O241" i="217" s="1"/>
  <c r="N240" i="217"/>
  <c r="O240" i="217" s="1"/>
  <c r="N239" i="217"/>
  <c r="O239" i="217" s="1"/>
  <c r="O238" i="217"/>
  <c r="N238" i="217"/>
  <c r="N237" i="217"/>
  <c r="O237" i="217" s="1"/>
  <c r="N236" i="217"/>
  <c r="O236" i="217" s="1"/>
  <c r="N235" i="217"/>
  <c r="O235" i="217" s="1"/>
  <c r="O234" i="217"/>
  <c r="N234" i="217"/>
  <c r="N233" i="217"/>
  <c r="O233" i="217" s="1"/>
  <c r="N232" i="217"/>
  <c r="O232" i="217" s="1"/>
  <c r="N231" i="217"/>
  <c r="O231" i="217" s="1"/>
  <c r="O230" i="217"/>
  <c r="N230" i="217"/>
  <c r="N229" i="217"/>
  <c r="O229" i="217" s="1"/>
  <c r="O228" i="217"/>
  <c r="N228" i="217"/>
  <c r="N227" i="217"/>
  <c r="O227" i="217" s="1"/>
  <c r="O226" i="217"/>
  <c r="N226" i="217"/>
  <c r="N225" i="217"/>
  <c r="O225" i="217" s="1"/>
  <c r="N224" i="217"/>
  <c r="O224" i="217" s="1"/>
  <c r="N223" i="217"/>
  <c r="O223" i="217" s="1"/>
  <c r="O222" i="217"/>
  <c r="N222" i="217"/>
  <c r="N221" i="217"/>
  <c r="O221" i="217" s="1"/>
  <c r="O220" i="217"/>
  <c r="N220" i="217"/>
  <c r="N219" i="217"/>
  <c r="O219" i="217" s="1"/>
  <c r="N218" i="217"/>
  <c r="O218" i="217" s="1"/>
  <c r="N217" i="217"/>
  <c r="O217" i="217" s="1"/>
  <c r="N216" i="217"/>
  <c r="O216" i="217" s="1"/>
  <c r="N215" i="217"/>
  <c r="O215" i="217" s="1"/>
  <c r="O214" i="217"/>
  <c r="N214" i="217"/>
  <c r="N213" i="217"/>
  <c r="O213" i="217" s="1"/>
  <c r="N212" i="217"/>
  <c r="O212" i="217" s="1"/>
  <c r="N211" i="217"/>
  <c r="O211" i="217" s="1"/>
  <c r="N210" i="217"/>
  <c r="O210" i="217" s="1"/>
  <c r="N209" i="217"/>
  <c r="O209" i="217" s="1"/>
  <c r="O208" i="217"/>
  <c r="N208" i="217"/>
  <c r="N207" i="217"/>
  <c r="O207" i="217" s="1"/>
  <c r="O206" i="217"/>
  <c r="N206" i="217"/>
  <c r="N205" i="217"/>
  <c r="O205" i="217" s="1"/>
  <c r="N204" i="217"/>
  <c r="O204" i="217" s="1"/>
  <c r="N203" i="217"/>
  <c r="O203" i="217" s="1"/>
  <c r="N202" i="217"/>
  <c r="O202" i="217" s="1"/>
  <c r="N201" i="217"/>
  <c r="O201" i="217" s="1"/>
  <c r="O200" i="217"/>
  <c r="N200" i="217"/>
  <c r="N199" i="217"/>
  <c r="O199" i="217" s="1"/>
  <c r="O198" i="217"/>
  <c r="N198" i="217"/>
  <c r="N197" i="217"/>
  <c r="O197" i="217" s="1"/>
  <c r="N196" i="217"/>
  <c r="O196" i="217" s="1"/>
  <c r="N195" i="217"/>
  <c r="O195" i="217" s="1"/>
  <c r="N194" i="217"/>
  <c r="O194" i="217" s="1"/>
  <c r="N193" i="217"/>
  <c r="O193" i="217" s="1"/>
  <c r="O192" i="217"/>
  <c r="N192" i="217"/>
  <c r="N191" i="217"/>
  <c r="O191" i="217" s="1"/>
  <c r="O190" i="217"/>
  <c r="N190" i="217"/>
  <c r="N189" i="217"/>
  <c r="O189" i="217" s="1"/>
  <c r="N188" i="217"/>
  <c r="O188" i="217" s="1"/>
  <c r="N187" i="217"/>
  <c r="O187" i="217" s="1"/>
  <c r="N186" i="217"/>
  <c r="O186" i="217" s="1"/>
  <c r="N185" i="217"/>
  <c r="O185" i="217" s="1"/>
  <c r="O184" i="217"/>
  <c r="N184" i="217"/>
  <c r="N183" i="217"/>
  <c r="O183" i="217" s="1"/>
  <c r="O182" i="217"/>
  <c r="N182" i="217"/>
  <c r="N181" i="217"/>
  <c r="O181" i="217" s="1"/>
  <c r="N180" i="217"/>
  <c r="O180" i="217" s="1"/>
  <c r="N179" i="217"/>
  <c r="O179" i="217" s="1"/>
  <c r="N178" i="217"/>
  <c r="O178" i="217" s="1"/>
  <c r="N177" i="217"/>
  <c r="O177" i="217" s="1"/>
  <c r="O176" i="217"/>
  <c r="N176" i="217"/>
  <c r="N175" i="217"/>
  <c r="O175" i="217" s="1"/>
  <c r="O174" i="217"/>
  <c r="N174" i="217"/>
  <c r="N173" i="217"/>
  <c r="O173" i="217" s="1"/>
  <c r="N172" i="217"/>
  <c r="O172" i="217" s="1"/>
  <c r="N171" i="217"/>
  <c r="O171" i="217" s="1"/>
  <c r="N170" i="217"/>
  <c r="O170" i="217" s="1"/>
  <c r="N169" i="217"/>
  <c r="O169" i="217" s="1"/>
  <c r="O168" i="217"/>
  <c r="N168" i="217"/>
  <c r="N167" i="217"/>
  <c r="O167" i="217" s="1"/>
  <c r="O166" i="217"/>
  <c r="N166" i="217"/>
  <c r="N165" i="217"/>
  <c r="O165" i="217" s="1"/>
  <c r="N164" i="217"/>
  <c r="O164" i="217" s="1"/>
  <c r="N163" i="217"/>
  <c r="O163" i="217" s="1"/>
  <c r="N162" i="217"/>
  <c r="O162" i="217" s="1"/>
  <c r="N161" i="217"/>
  <c r="O161" i="217" s="1"/>
  <c r="O160" i="217"/>
  <c r="N160" i="217"/>
  <c r="N159" i="217"/>
  <c r="O159" i="217" s="1"/>
  <c r="O158" i="217"/>
  <c r="N158" i="217"/>
  <c r="N157" i="217"/>
  <c r="O157" i="217" s="1"/>
  <c r="N156" i="217"/>
  <c r="O156" i="217" s="1"/>
  <c r="N155" i="217"/>
  <c r="O155" i="217" s="1"/>
  <c r="N154" i="217"/>
  <c r="O154" i="217" s="1"/>
  <c r="N153" i="217"/>
  <c r="O153" i="217" s="1"/>
  <c r="O152" i="217"/>
  <c r="N152" i="217"/>
  <c r="N151" i="217"/>
  <c r="O151" i="217" s="1"/>
  <c r="O150" i="217"/>
  <c r="N150" i="217"/>
  <c r="N149" i="217"/>
  <c r="O149" i="217" s="1"/>
  <c r="N148" i="217"/>
  <c r="O148" i="217" s="1"/>
  <c r="N147" i="217"/>
  <c r="O147" i="217" s="1"/>
  <c r="N146" i="217"/>
  <c r="O146" i="217" s="1"/>
  <c r="N145" i="217"/>
  <c r="O145" i="217" s="1"/>
  <c r="O144" i="217"/>
  <c r="N144" i="217"/>
  <c r="N143" i="217"/>
  <c r="O143" i="217" s="1"/>
  <c r="O142" i="217"/>
  <c r="N142" i="217"/>
  <c r="N141" i="217"/>
  <c r="O141" i="217" s="1"/>
  <c r="N140" i="217"/>
  <c r="O140" i="217" s="1"/>
  <c r="N139" i="217"/>
  <c r="O139" i="217" s="1"/>
  <c r="N138" i="217"/>
  <c r="O138" i="217" s="1"/>
  <c r="N137" i="217"/>
  <c r="O137" i="217" s="1"/>
  <c r="O136" i="217"/>
  <c r="N136" i="217"/>
  <c r="N135" i="217"/>
  <c r="O135" i="217" s="1"/>
  <c r="O134" i="217"/>
  <c r="N134" i="217"/>
  <c r="N133" i="217"/>
  <c r="O133" i="217" s="1"/>
  <c r="N132" i="217"/>
  <c r="O132" i="217" s="1"/>
  <c r="N131" i="217"/>
  <c r="O131" i="217" s="1"/>
  <c r="N130" i="217"/>
  <c r="O130" i="217" s="1"/>
  <c r="N129" i="217"/>
  <c r="O129" i="217" s="1"/>
  <c r="O128" i="217"/>
  <c r="N128" i="217"/>
  <c r="N127" i="217"/>
  <c r="O127" i="217" s="1"/>
  <c r="O126" i="217"/>
  <c r="N126" i="217"/>
  <c r="N125" i="217"/>
  <c r="O125" i="217" s="1"/>
  <c r="N124" i="217"/>
  <c r="O124" i="217" s="1"/>
  <c r="N123" i="217"/>
  <c r="O123" i="217" s="1"/>
  <c r="N122" i="217"/>
  <c r="O122" i="217" s="1"/>
  <c r="N121" i="217"/>
  <c r="O121" i="217" s="1"/>
  <c r="O120" i="217"/>
  <c r="N120" i="217"/>
  <c r="N119" i="217"/>
  <c r="O119" i="217" s="1"/>
  <c r="O118" i="217"/>
  <c r="N118" i="217"/>
  <c r="N117" i="217"/>
  <c r="O117" i="217" s="1"/>
  <c r="N116" i="217"/>
  <c r="O116" i="217" s="1"/>
  <c r="N115" i="217"/>
  <c r="O115" i="217" s="1"/>
  <c r="N114" i="217"/>
  <c r="O114" i="217" s="1"/>
  <c r="N113" i="217"/>
  <c r="O113" i="217" s="1"/>
  <c r="O112" i="217"/>
  <c r="N112" i="217"/>
  <c r="N111" i="217"/>
  <c r="O111" i="217" s="1"/>
  <c r="O110" i="217"/>
  <c r="N110" i="217"/>
  <c r="N109" i="217"/>
  <c r="O109" i="217" s="1"/>
  <c r="N108" i="217"/>
  <c r="O108" i="217" s="1"/>
  <c r="N107" i="217"/>
  <c r="O107" i="217" s="1"/>
  <c r="N106" i="217"/>
  <c r="O106" i="217" s="1"/>
  <c r="N105" i="217"/>
  <c r="O105" i="217" s="1"/>
  <c r="O104" i="217"/>
  <c r="N104" i="217"/>
  <c r="N103" i="217"/>
  <c r="O103" i="217" s="1"/>
  <c r="O102" i="217"/>
  <c r="N102" i="217"/>
  <c r="N101" i="217"/>
  <c r="O101" i="217" s="1"/>
  <c r="N100" i="217"/>
  <c r="O100" i="217" s="1"/>
  <c r="N99" i="217"/>
  <c r="O99" i="217" s="1"/>
  <c r="N98" i="217"/>
  <c r="O98" i="217" s="1"/>
  <c r="N97" i="217"/>
  <c r="O97" i="217" s="1"/>
  <c r="O96" i="217"/>
  <c r="N96" i="217"/>
  <c r="N95" i="217"/>
  <c r="O95" i="217" s="1"/>
  <c r="O94" i="217"/>
  <c r="N94" i="217"/>
  <c r="N93" i="217"/>
  <c r="O93" i="217" s="1"/>
  <c r="N92" i="217"/>
  <c r="O92" i="217" s="1"/>
  <c r="N91" i="217"/>
  <c r="O91" i="217" s="1"/>
  <c r="N90" i="217"/>
  <c r="O90" i="217" s="1"/>
  <c r="N89" i="217"/>
  <c r="O89" i="217" s="1"/>
  <c r="O88" i="217"/>
  <c r="N88" i="217"/>
  <c r="N87" i="217"/>
  <c r="O87" i="217" s="1"/>
  <c r="O86" i="217"/>
  <c r="N86" i="217"/>
  <c r="N85" i="217"/>
  <c r="O85" i="217" s="1"/>
  <c r="N84" i="217"/>
  <c r="O84" i="217" s="1"/>
  <c r="N83" i="217"/>
  <c r="O83" i="217" s="1"/>
  <c r="N82" i="217"/>
  <c r="O82" i="217" s="1"/>
  <c r="N81" i="217"/>
  <c r="O81" i="217" s="1"/>
  <c r="O80" i="217"/>
  <c r="N80" i="217"/>
  <c r="N79" i="217"/>
  <c r="O79" i="217" s="1"/>
  <c r="O78" i="217"/>
  <c r="N78" i="217"/>
  <c r="N77" i="217"/>
  <c r="O77" i="217" s="1"/>
  <c r="N76" i="217"/>
  <c r="O76" i="217" s="1"/>
  <c r="N75" i="217"/>
  <c r="O75" i="217" s="1"/>
  <c r="N74" i="217"/>
  <c r="O74" i="217" s="1"/>
  <c r="N73" i="217"/>
  <c r="O73" i="217" s="1"/>
  <c r="O72" i="217"/>
  <c r="N72" i="217"/>
  <c r="N71" i="217"/>
  <c r="O71" i="217" s="1"/>
  <c r="O70" i="217"/>
  <c r="N70" i="217"/>
  <c r="N69" i="217"/>
  <c r="O69" i="217" s="1"/>
  <c r="N68" i="217"/>
  <c r="O68" i="217" s="1"/>
  <c r="N67" i="217"/>
  <c r="O67" i="217" s="1"/>
  <c r="N66" i="217"/>
  <c r="O66" i="217" s="1"/>
  <c r="N65" i="217"/>
  <c r="O65" i="217" s="1"/>
  <c r="N64" i="217"/>
  <c r="O64" i="217" s="1"/>
  <c r="N63" i="217"/>
  <c r="O63" i="217" s="1"/>
  <c r="O62" i="217"/>
  <c r="N62" i="217"/>
  <c r="N61" i="217"/>
  <c r="O61" i="217" s="1"/>
  <c r="N60" i="217"/>
  <c r="O60" i="217" s="1"/>
  <c r="N59" i="217"/>
  <c r="O59" i="217" s="1"/>
  <c r="N58" i="217"/>
  <c r="O58" i="217" s="1"/>
  <c r="N57" i="217"/>
  <c r="O57" i="217" s="1"/>
  <c r="N56" i="217"/>
  <c r="O56" i="217" s="1"/>
  <c r="N55" i="217"/>
  <c r="O55" i="217" s="1"/>
  <c r="O54" i="217"/>
  <c r="N54" i="217"/>
  <c r="N53" i="217"/>
  <c r="O53" i="217" s="1"/>
  <c r="N52" i="217"/>
  <c r="O52" i="217" s="1"/>
  <c r="N51" i="217"/>
  <c r="O51" i="217" s="1"/>
  <c r="N50" i="217"/>
  <c r="O50" i="217" s="1"/>
  <c r="N49" i="217"/>
  <c r="O49" i="217" s="1"/>
  <c r="N48" i="217"/>
  <c r="O48" i="217" s="1"/>
  <c r="N47" i="217"/>
  <c r="O47" i="217" s="1"/>
  <c r="O46" i="217"/>
  <c r="N46" i="217"/>
  <c r="N45" i="217"/>
  <c r="O45" i="217" s="1"/>
  <c r="N44" i="217"/>
  <c r="O44" i="217" s="1"/>
  <c r="N43" i="217"/>
  <c r="O43" i="217" s="1"/>
  <c r="N42" i="217"/>
  <c r="O42" i="217" s="1"/>
  <c r="N41" i="217"/>
  <c r="O41" i="217" s="1"/>
  <c r="N40" i="217"/>
  <c r="O40" i="217" s="1"/>
  <c r="N39" i="217"/>
  <c r="O39" i="217" s="1"/>
  <c r="O38" i="217"/>
  <c r="N38" i="217"/>
  <c r="N37" i="217"/>
  <c r="O37" i="217" s="1"/>
  <c r="N36" i="217"/>
  <c r="O36" i="217" s="1"/>
  <c r="N35" i="217"/>
  <c r="O35" i="217" s="1"/>
  <c r="N34" i="217"/>
  <c r="O34" i="217" s="1"/>
  <c r="N33" i="217"/>
  <c r="O33" i="217" s="1"/>
  <c r="N32" i="217"/>
  <c r="O32" i="217" s="1"/>
  <c r="N31" i="217"/>
  <c r="O31" i="217" s="1"/>
  <c r="O30" i="217"/>
  <c r="N30" i="217"/>
  <c r="N29" i="217"/>
  <c r="O29" i="217" s="1"/>
  <c r="N28" i="217"/>
  <c r="O28" i="217" s="1"/>
  <c r="N27" i="217"/>
  <c r="O27" i="217" s="1"/>
  <c r="N26" i="217"/>
  <c r="O26" i="217" s="1"/>
  <c r="N25" i="217"/>
  <c r="O25" i="217" s="1"/>
  <c r="N24" i="217"/>
  <c r="O24" i="217" s="1"/>
  <c r="N23" i="217"/>
  <c r="O23" i="217" s="1"/>
  <c r="O22" i="217"/>
  <c r="N22" i="217"/>
  <c r="N21" i="217"/>
  <c r="O21" i="217" s="1"/>
  <c r="M12" i="217"/>
  <c r="E12" i="217"/>
  <c r="A5" i="217"/>
  <c r="A3" i="217"/>
  <c r="O12" i="217" l="1"/>
  <c r="N12" i="217"/>
  <c r="G38" i="216" l="1"/>
  <c r="C44" i="216"/>
  <c r="U18" i="216"/>
  <c r="B19" i="216"/>
  <c r="C19" i="216"/>
  <c r="C18" i="216"/>
  <c r="B18" i="216"/>
  <c r="A44" i="216"/>
  <c r="C43" i="216"/>
  <c r="A43" i="216"/>
  <c r="C42" i="216"/>
  <c r="A42" i="216"/>
  <c r="A35" i="216"/>
  <c r="A34" i="216"/>
  <c r="A33" i="216"/>
  <c r="G45" i="216" l="1"/>
  <c r="A6" i="213" l="1"/>
  <c r="V15" i="213"/>
  <c r="T3" i="192"/>
  <c r="X16" i="192"/>
  <c r="Y16" i="192"/>
  <c r="Z16" i="192"/>
  <c r="AA16" i="192"/>
  <c r="W16" i="192"/>
  <c r="K31" i="192"/>
  <c r="H12" i="211"/>
  <c r="S30" i="192" s="1"/>
  <c r="G6" i="211"/>
  <c r="H12" i="212"/>
  <c r="S26" i="192"/>
  <c r="AB26" i="192" s="1"/>
  <c r="G6" i="212"/>
  <c r="H12" i="210"/>
  <c r="S25" i="192" s="1"/>
  <c r="AB25" i="192" s="1"/>
  <c r="G6" i="210"/>
  <c r="G6" i="209"/>
  <c r="H12" i="209"/>
  <c r="S24" i="192" s="1"/>
  <c r="AB24" i="192" s="1"/>
  <c r="A5" i="194"/>
  <c r="I12" i="194"/>
  <c r="S23" i="192" s="1"/>
  <c r="AB23" i="192" s="1"/>
  <c r="J12" i="208"/>
  <c r="S22" i="192" s="1"/>
  <c r="AB22" i="192" s="1"/>
  <c r="A5" i="208"/>
  <c r="K21" i="164"/>
  <c r="K22" i="164"/>
  <c r="K23" i="164"/>
  <c r="K24" i="164"/>
  <c r="K25" i="164"/>
  <c r="K26" i="164"/>
  <c r="K27" i="164"/>
  <c r="K28" i="164"/>
  <c r="K29" i="164"/>
  <c r="K30" i="164"/>
  <c r="K31" i="164"/>
  <c r="K32" i="164"/>
  <c r="K33" i="164"/>
  <c r="K34" i="164"/>
  <c r="K35" i="164"/>
  <c r="K36" i="164"/>
  <c r="K37" i="164"/>
  <c r="K38" i="164"/>
  <c r="K39" i="164"/>
  <c r="K40" i="164"/>
  <c r="K41" i="164"/>
  <c r="K42" i="164"/>
  <c r="K43" i="164"/>
  <c r="K44" i="164"/>
  <c r="K45" i="164"/>
  <c r="K46" i="164"/>
  <c r="K47" i="164"/>
  <c r="K48" i="164"/>
  <c r="K49" i="164"/>
  <c r="K50" i="164"/>
  <c r="K51" i="164"/>
  <c r="K52" i="164"/>
  <c r="K53" i="164"/>
  <c r="K54" i="164"/>
  <c r="K55" i="164"/>
  <c r="K56" i="164"/>
  <c r="K57" i="164"/>
  <c r="K58" i="164"/>
  <c r="K59" i="164"/>
  <c r="K60" i="164"/>
  <c r="K61" i="164"/>
  <c r="K62" i="164"/>
  <c r="K63" i="164"/>
  <c r="K64" i="164"/>
  <c r="K65" i="164"/>
  <c r="K66" i="164"/>
  <c r="K67" i="164"/>
  <c r="K68" i="164"/>
  <c r="K69" i="164"/>
  <c r="K70" i="164"/>
  <c r="K71" i="164"/>
  <c r="K72" i="164"/>
  <c r="K73" i="164"/>
  <c r="K74" i="164"/>
  <c r="K75" i="164"/>
  <c r="K76" i="164"/>
  <c r="K77" i="164"/>
  <c r="K78" i="164"/>
  <c r="K79" i="164"/>
  <c r="K80" i="164"/>
  <c r="K81" i="164"/>
  <c r="K82" i="164"/>
  <c r="K83" i="164"/>
  <c r="K84" i="164"/>
  <c r="K85" i="164"/>
  <c r="K86" i="164"/>
  <c r="K87" i="164"/>
  <c r="K88" i="164"/>
  <c r="K89" i="164"/>
  <c r="K90" i="164"/>
  <c r="K91" i="164"/>
  <c r="K92" i="164"/>
  <c r="K93" i="164"/>
  <c r="K94" i="164"/>
  <c r="K95" i="164"/>
  <c r="K96" i="164"/>
  <c r="K97" i="164"/>
  <c r="K98" i="164"/>
  <c r="K99" i="164"/>
  <c r="K100" i="164"/>
  <c r="K101" i="164"/>
  <c r="K102" i="164"/>
  <c r="K103" i="164"/>
  <c r="K104" i="164"/>
  <c r="K105" i="164"/>
  <c r="K106" i="164"/>
  <c r="K107" i="164"/>
  <c r="K108" i="164"/>
  <c r="K109" i="164"/>
  <c r="K110" i="164"/>
  <c r="K111" i="164"/>
  <c r="K112" i="164"/>
  <c r="K113" i="164"/>
  <c r="K114" i="164"/>
  <c r="K115" i="164"/>
  <c r="K116" i="164"/>
  <c r="K117" i="164"/>
  <c r="K118" i="164"/>
  <c r="K119" i="164"/>
  <c r="K120" i="164"/>
  <c r="K121" i="164"/>
  <c r="K122" i="164"/>
  <c r="K123" i="164"/>
  <c r="K124" i="164"/>
  <c r="K125" i="164"/>
  <c r="K126" i="164"/>
  <c r="K127" i="164"/>
  <c r="K128" i="164"/>
  <c r="K129" i="164"/>
  <c r="K130" i="164"/>
  <c r="K131" i="164"/>
  <c r="K132" i="164"/>
  <c r="K133" i="164"/>
  <c r="K134" i="164"/>
  <c r="K135" i="164"/>
  <c r="K136" i="164"/>
  <c r="K137" i="164"/>
  <c r="K138" i="164"/>
  <c r="K139" i="164"/>
  <c r="K140" i="164"/>
  <c r="K141" i="164"/>
  <c r="K142" i="164"/>
  <c r="K143" i="164"/>
  <c r="K144" i="164"/>
  <c r="K145" i="164"/>
  <c r="K146" i="164"/>
  <c r="K147" i="164"/>
  <c r="K148" i="164"/>
  <c r="K149" i="164"/>
  <c r="K150" i="164"/>
  <c r="K151" i="164"/>
  <c r="K152" i="164"/>
  <c r="K153" i="164"/>
  <c r="K154" i="164"/>
  <c r="K155" i="164"/>
  <c r="K156" i="164"/>
  <c r="K157" i="164"/>
  <c r="K158" i="164"/>
  <c r="K159" i="164"/>
  <c r="K160" i="164"/>
  <c r="K161" i="164"/>
  <c r="K162" i="164"/>
  <c r="K163" i="164"/>
  <c r="K164" i="164"/>
  <c r="K165" i="164"/>
  <c r="K166" i="164"/>
  <c r="K167" i="164"/>
  <c r="K168" i="164"/>
  <c r="K169" i="164"/>
  <c r="K170" i="164"/>
  <c r="K171" i="164"/>
  <c r="K172" i="164"/>
  <c r="K173" i="164"/>
  <c r="K174" i="164"/>
  <c r="K175" i="164"/>
  <c r="K176" i="164"/>
  <c r="K177" i="164"/>
  <c r="K178" i="164"/>
  <c r="K179" i="164"/>
  <c r="K180" i="164"/>
  <c r="K181" i="164"/>
  <c r="K182" i="164"/>
  <c r="K183" i="164"/>
  <c r="K184" i="164"/>
  <c r="K185" i="164"/>
  <c r="K186" i="164"/>
  <c r="K187" i="164"/>
  <c r="K188" i="164"/>
  <c r="K189" i="164"/>
  <c r="K190" i="164"/>
  <c r="K191" i="164"/>
  <c r="K192" i="164"/>
  <c r="K193" i="164"/>
  <c r="K194" i="164"/>
  <c r="K195" i="164"/>
  <c r="K196" i="164"/>
  <c r="K197" i="164"/>
  <c r="K198" i="164"/>
  <c r="K199" i="164"/>
  <c r="K200" i="164"/>
  <c r="K201" i="164"/>
  <c r="K202" i="164"/>
  <c r="K203" i="164"/>
  <c r="K204" i="164"/>
  <c r="K205" i="164"/>
  <c r="K206" i="164"/>
  <c r="K207" i="164"/>
  <c r="K208" i="164"/>
  <c r="K209" i="164"/>
  <c r="K210" i="164"/>
  <c r="K211" i="164"/>
  <c r="K212" i="164"/>
  <c r="K213" i="164"/>
  <c r="K214" i="164"/>
  <c r="K215" i="164"/>
  <c r="K216" i="164"/>
  <c r="K217" i="164"/>
  <c r="K218" i="164"/>
  <c r="K219" i="164"/>
  <c r="K220" i="164"/>
  <c r="K221" i="164"/>
  <c r="K222" i="164"/>
  <c r="K223" i="164"/>
  <c r="K224" i="164"/>
  <c r="K225" i="164"/>
  <c r="K226" i="164"/>
  <c r="K227" i="164"/>
  <c r="K228" i="164"/>
  <c r="K229" i="164"/>
  <c r="K230" i="164"/>
  <c r="K231" i="164"/>
  <c r="K232" i="164"/>
  <c r="K233" i="164"/>
  <c r="K234" i="164"/>
  <c r="K235" i="164"/>
  <c r="K236" i="164"/>
  <c r="K237" i="164"/>
  <c r="K238" i="164"/>
  <c r="K239" i="164"/>
  <c r="K240" i="164"/>
  <c r="K241" i="164"/>
  <c r="K242" i="164"/>
  <c r="K243" i="164"/>
  <c r="K244" i="164"/>
  <c r="K245" i="164"/>
  <c r="K246" i="164"/>
  <c r="K247" i="164"/>
  <c r="K248" i="164"/>
  <c r="K249" i="164"/>
  <c r="K250" i="164"/>
  <c r="K251" i="164"/>
  <c r="K252" i="164"/>
  <c r="K253" i="164"/>
  <c r="K254" i="164"/>
  <c r="K255" i="164"/>
  <c r="K256" i="164"/>
  <c r="K257" i="164"/>
  <c r="K258" i="164"/>
  <c r="K259" i="164"/>
  <c r="K260" i="164"/>
  <c r="K261" i="164"/>
  <c r="K262" i="164"/>
  <c r="K263" i="164"/>
  <c r="K264" i="164"/>
  <c r="K265" i="164"/>
  <c r="K266" i="164"/>
  <c r="K267" i="164"/>
  <c r="K268" i="164"/>
  <c r="K269" i="164"/>
  <c r="K270" i="164"/>
  <c r="K271" i="164"/>
  <c r="K272" i="164"/>
  <c r="K273" i="164"/>
  <c r="K274" i="164"/>
  <c r="K275" i="164"/>
  <c r="K276" i="164"/>
  <c r="K277" i="164"/>
  <c r="K278" i="164"/>
  <c r="K279" i="164"/>
  <c r="K280" i="164"/>
  <c r="K281" i="164"/>
  <c r="K282" i="164"/>
  <c r="K283" i="164"/>
  <c r="K284" i="164"/>
  <c r="K285" i="164"/>
  <c r="K286" i="164"/>
  <c r="K287" i="164"/>
  <c r="K288" i="164"/>
  <c r="K289" i="164"/>
  <c r="K290" i="164"/>
  <c r="K291" i="164"/>
  <c r="K292" i="164"/>
  <c r="K293" i="164"/>
  <c r="K294" i="164"/>
  <c r="K295" i="164"/>
  <c r="K296" i="164"/>
  <c r="K297" i="164"/>
  <c r="K298" i="164"/>
  <c r="K299" i="164"/>
  <c r="K300" i="164"/>
  <c r="K301" i="164"/>
  <c r="K302" i="164"/>
  <c r="K303" i="164"/>
  <c r="K304" i="164"/>
  <c r="K305" i="164"/>
  <c r="K306" i="164"/>
  <c r="K307" i="164"/>
  <c r="K308" i="164"/>
  <c r="K309" i="164"/>
  <c r="K310" i="164"/>
  <c r="K311" i="164"/>
  <c r="K312" i="164"/>
  <c r="K313" i="164"/>
  <c r="K314" i="164"/>
  <c r="K315" i="164"/>
  <c r="K316" i="164"/>
  <c r="K317" i="164"/>
  <c r="K318" i="164"/>
  <c r="K319" i="164"/>
  <c r="K320" i="164"/>
  <c r="K321" i="164"/>
  <c r="K322" i="164"/>
  <c r="K323" i="164"/>
  <c r="K324" i="164"/>
  <c r="K325" i="164"/>
  <c r="K326" i="164"/>
  <c r="K327" i="164"/>
  <c r="K328" i="164"/>
  <c r="K329" i="164"/>
  <c r="K330" i="164"/>
  <c r="K331" i="164"/>
  <c r="K332" i="164"/>
  <c r="K333" i="164"/>
  <c r="K334" i="164"/>
  <c r="K335" i="164"/>
  <c r="K336" i="164"/>
  <c r="K337" i="164"/>
  <c r="K338" i="164"/>
  <c r="K339" i="164"/>
  <c r="K340" i="164"/>
  <c r="K341" i="164"/>
  <c r="K342" i="164"/>
  <c r="K343" i="164"/>
  <c r="K344" i="164"/>
  <c r="K345" i="164"/>
  <c r="K346" i="164"/>
  <c r="K347" i="164"/>
  <c r="K348" i="164"/>
  <c r="K349" i="164"/>
  <c r="K350" i="164"/>
  <c r="K351" i="164"/>
  <c r="K352" i="164"/>
  <c r="K353" i="164"/>
  <c r="K354" i="164"/>
  <c r="K355" i="164"/>
  <c r="K356" i="164"/>
  <c r="K357" i="164"/>
  <c r="K358" i="164"/>
  <c r="K359" i="164"/>
  <c r="K360" i="164"/>
  <c r="K361" i="164"/>
  <c r="K362" i="164"/>
  <c r="K363" i="164"/>
  <c r="K364" i="164"/>
  <c r="K365" i="164"/>
  <c r="K366" i="164"/>
  <c r="K367" i="164"/>
  <c r="K368" i="164"/>
  <c r="K369" i="164"/>
  <c r="K370" i="164"/>
  <c r="K371" i="164"/>
  <c r="K372" i="164"/>
  <c r="K373" i="164"/>
  <c r="K374" i="164"/>
  <c r="K375" i="164"/>
  <c r="K376" i="164"/>
  <c r="K377" i="164"/>
  <c r="K378" i="164"/>
  <c r="K379" i="164"/>
  <c r="K380" i="164"/>
  <c r="K381" i="164"/>
  <c r="K382" i="164"/>
  <c r="K383" i="164"/>
  <c r="K384" i="164"/>
  <c r="K385" i="164"/>
  <c r="K386" i="164"/>
  <c r="K387" i="164"/>
  <c r="K388" i="164"/>
  <c r="K389" i="164"/>
  <c r="K390" i="164"/>
  <c r="K391" i="164"/>
  <c r="K392" i="164"/>
  <c r="K393" i="164"/>
  <c r="K394" i="164"/>
  <c r="K395" i="164"/>
  <c r="K396" i="164"/>
  <c r="K397" i="164"/>
  <c r="K398" i="164"/>
  <c r="K399" i="164"/>
  <c r="K400" i="164"/>
  <c r="K401" i="164"/>
  <c r="K402" i="164"/>
  <c r="K403" i="164"/>
  <c r="K404" i="164"/>
  <c r="K405" i="164"/>
  <c r="K406" i="164"/>
  <c r="K407" i="164"/>
  <c r="K408" i="164"/>
  <c r="K409" i="164"/>
  <c r="K410" i="164"/>
  <c r="K411" i="164"/>
  <c r="K412" i="164"/>
  <c r="K413" i="164"/>
  <c r="K414" i="164"/>
  <c r="K415" i="164"/>
  <c r="K416" i="164"/>
  <c r="K417" i="164"/>
  <c r="K418" i="164"/>
  <c r="K419" i="164"/>
  <c r="K420" i="164"/>
  <c r="K421" i="164"/>
  <c r="K422" i="164"/>
  <c r="K423" i="164"/>
  <c r="K424" i="164"/>
  <c r="K425" i="164"/>
  <c r="K426" i="164"/>
  <c r="K427" i="164"/>
  <c r="K428" i="164"/>
  <c r="K429" i="164"/>
  <c r="K430" i="164"/>
  <c r="K431" i="164"/>
  <c r="K432" i="164"/>
  <c r="K433" i="164"/>
  <c r="K434" i="164"/>
  <c r="K435" i="164"/>
  <c r="K436" i="164"/>
  <c r="K437" i="164"/>
  <c r="K438" i="164"/>
  <c r="K439" i="164"/>
  <c r="K440" i="164"/>
  <c r="K441" i="164"/>
  <c r="K442" i="164"/>
  <c r="K443" i="164"/>
  <c r="K444" i="164"/>
  <c r="K445" i="164"/>
  <c r="K446" i="164"/>
  <c r="K447" i="164"/>
  <c r="K448" i="164"/>
  <c r="K449" i="164"/>
  <c r="K450" i="164"/>
  <c r="K451" i="164"/>
  <c r="K452" i="164"/>
  <c r="K453" i="164"/>
  <c r="K454" i="164"/>
  <c r="K455" i="164"/>
  <c r="K456" i="164"/>
  <c r="K457" i="164"/>
  <c r="K458" i="164"/>
  <c r="K459" i="164"/>
  <c r="K460" i="164"/>
  <c r="K461" i="164"/>
  <c r="K462" i="164"/>
  <c r="K463" i="164"/>
  <c r="K464" i="164"/>
  <c r="K465" i="164"/>
  <c r="K466" i="164"/>
  <c r="K467" i="164"/>
  <c r="K468" i="164"/>
  <c r="K469" i="164"/>
  <c r="K470" i="164"/>
  <c r="K471" i="164"/>
  <c r="K472" i="164"/>
  <c r="K473" i="164"/>
  <c r="K474" i="164"/>
  <c r="K475" i="164"/>
  <c r="K476" i="164"/>
  <c r="K477" i="164"/>
  <c r="K478" i="164"/>
  <c r="K479" i="164"/>
  <c r="K480" i="164"/>
  <c r="K481" i="164"/>
  <c r="K482" i="164"/>
  <c r="K483" i="164"/>
  <c r="K484" i="164"/>
  <c r="K485" i="164"/>
  <c r="K486" i="164"/>
  <c r="K487" i="164"/>
  <c r="K488" i="164"/>
  <c r="K489" i="164"/>
  <c r="K490" i="164"/>
  <c r="K491" i="164"/>
  <c r="K492" i="164"/>
  <c r="K493" i="164"/>
  <c r="K494" i="164"/>
  <c r="K495" i="164"/>
  <c r="K496" i="164"/>
  <c r="K497" i="164"/>
  <c r="K498" i="164"/>
  <c r="K499" i="164"/>
  <c r="K500" i="164"/>
  <c r="K501" i="164"/>
  <c r="K502" i="164"/>
  <c r="K503" i="164"/>
  <c r="K504" i="164"/>
  <c r="K505" i="164"/>
  <c r="K506" i="164"/>
  <c r="K507" i="164"/>
  <c r="K508" i="164"/>
  <c r="K509" i="164"/>
  <c r="K510" i="164"/>
  <c r="K511" i="164"/>
  <c r="K512" i="164"/>
  <c r="K513" i="164"/>
  <c r="K514" i="164"/>
  <c r="K515" i="164"/>
  <c r="K516" i="164"/>
  <c r="K517" i="164"/>
  <c r="K518" i="164"/>
  <c r="K519" i="164"/>
  <c r="K520" i="164"/>
  <c r="K521" i="164"/>
  <c r="K522" i="164"/>
  <c r="K523" i="164"/>
  <c r="K524" i="164"/>
  <c r="K525" i="164"/>
  <c r="K526" i="164"/>
  <c r="K527" i="164"/>
  <c r="K528" i="164"/>
  <c r="K529" i="164"/>
  <c r="K530" i="164"/>
  <c r="K531" i="164"/>
  <c r="K532" i="164"/>
  <c r="K533" i="164"/>
  <c r="K534" i="164"/>
  <c r="K535" i="164"/>
  <c r="K536" i="164"/>
  <c r="K537" i="164"/>
  <c r="K538" i="164"/>
  <c r="K539" i="164"/>
  <c r="K540" i="164"/>
  <c r="K541" i="164"/>
  <c r="K542" i="164"/>
  <c r="K543" i="164"/>
  <c r="K544" i="164"/>
  <c r="K545" i="164"/>
  <c r="K546" i="164"/>
  <c r="K547" i="164"/>
  <c r="K548" i="164"/>
  <c r="K549" i="164"/>
  <c r="K550" i="164"/>
  <c r="K551" i="164"/>
  <c r="K552" i="164"/>
  <c r="K553" i="164"/>
  <c r="K554" i="164"/>
  <c r="K555" i="164"/>
  <c r="K556" i="164"/>
  <c r="K557" i="164"/>
  <c r="K558" i="164"/>
  <c r="K559" i="164"/>
  <c r="K560" i="164"/>
  <c r="K561" i="164"/>
  <c r="K562" i="164"/>
  <c r="K563" i="164"/>
  <c r="K564" i="164"/>
  <c r="K565" i="164"/>
  <c r="K566" i="164"/>
  <c r="K567" i="164"/>
  <c r="K568" i="164"/>
  <c r="K569" i="164"/>
  <c r="K570" i="164"/>
  <c r="K571" i="164"/>
  <c r="K572" i="164"/>
  <c r="K573" i="164"/>
  <c r="K574" i="164"/>
  <c r="K575" i="164"/>
  <c r="K576" i="164"/>
  <c r="K577" i="164"/>
  <c r="K578" i="164"/>
  <c r="K579" i="164"/>
  <c r="K580" i="164"/>
  <c r="K581" i="164"/>
  <c r="K582" i="164"/>
  <c r="K583" i="164"/>
  <c r="K584" i="164"/>
  <c r="K585" i="164"/>
  <c r="K586" i="164"/>
  <c r="K587" i="164"/>
  <c r="K588" i="164"/>
  <c r="K589" i="164"/>
  <c r="K590" i="164"/>
  <c r="K591" i="164"/>
  <c r="K592" i="164"/>
  <c r="K593" i="164"/>
  <c r="K594" i="164"/>
  <c r="K595" i="164"/>
  <c r="K596" i="164"/>
  <c r="K597" i="164"/>
  <c r="K598" i="164"/>
  <c r="K599" i="164"/>
  <c r="K600" i="164"/>
  <c r="K601" i="164"/>
  <c r="K602" i="164"/>
  <c r="K603" i="164"/>
  <c r="K604" i="164"/>
  <c r="K605" i="164"/>
  <c r="K606" i="164"/>
  <c r="K607" i="164"/>
  <c r="K608" i="164"/>
  <c r="K609" i="164"/>
  <c r="K610" i="164"/>
  <c r="K611" i="164"/>
  <c r="K612" i="164"/>
  <c r="K613" i="164"/>
  <c r="K614" i="164"/>
  <c r="K615" i="164"/>
  <c r="K616" i="164"/>
  <c r="K617" i="164"/>
  <c r="K618" i="164"/>
  <c r="K619" i="164"/>
  <c r="K620" i="164"/>
  <c r="K621" i="164"/>
  <c r="K622" i="164"/>
  <c r="K623" i="164"/>
  <c r="K624" i="164"/>
  <c r="K625" i="164"/>
  <c r="K626" i="164"/>
  <c r="K627" i="164"/>
  <c r="K628" i="164"/>
  <c r="K629" i="164"/>
  <c r="K630" i="164"/>
  <c r="K631" i="164"/>
  <c r="K632" i="164"/>
  <c r="K633" i="164"/>
  <c r="K634" i="164"/>
  <c r="K635" i="164"/>
  <c r="K636" i="164"/>
  <c r="K637" i="164"/>
  <c r="K638" i="164"/>
  <c r="K639" i="164"/>
  <c r="K640" i="164"/>
  <c r="K641" i="164"/>
  <c r="K642" i="164"/>
  <c r="K643" i="164"/>
  <c r="K644" i="164"/>
  <c r="K645" i="164"/>
  <c r="K646" i="164"/>
  <c r="K647" i="164"/>
  <c r="K648" i="164"/>
  <c r="K649" i="164"/>
  <c r="K650" i="164"/>
  <c r="K651" i="164"/>
  <c r="K652" i="164"/>
  <c r="K653" i="164"/>
  <c r="K654" i="164"/>
  <c r="K655" i="164"/>
  <c r="K656" i="164"/>
  <c r="K657" i="164"/>
  <c r="K658" i="164"/>
  <c r="K659" i="164"/>
  <c r="K660" i="164"/>
  <c r="K661" i="164"/>
  <c r="K662" i="164"/>
  <c r="K663" i="164"/>
  <c r="K664" i="164"/>
  <c r="K665" i="164"/>
  <c r="K666" i="164"/>
  <c r="K667" i="164"/>
  <c r="K668" i="164"/>
  <c r="K669" i="164"/>
  <c r="K670" i="164"/>
  <c r="K671" i="164"/>
  <c r="K672" i="164"/>
  <c r="K673" i="164"/>
  <c r="K674" i="164"/>
  <c r="K675" i="164"/>
  <c r="K676" i="164"/>
  <c r="K677" i="164"/>
  <c r="K678" i="164"/>
  <c r="K679" i="164"/>
  <c r="K680" i="164"/>
  <c r="K681" i="164"/>
  <c r="K682" i="164"/>
  <c r="K683" i="164"/>
  <c r="K684" i="164"/>
  <c r="K685" i="164"/>
  <c r="K686" i="164"/>
  <c r="K687" i="164"/>
  <c r="K688" i="164"/>
  <c r="K689" i="164"/>
  <c r="K690" i="164"/>
  <c r="K691" i="164"/>
  <c r="K692" i="164"/>
  <c r="K693" i="164"/>
  <c r="K694" i="164"/>
  <c r="K695" i="164"/>
  <c r="K696" i="164"/>
  <c r="K697" i="164"/>
  <c r="K698" i="164"/>
  <c r="K699" i="164"/>
  <c r="K700" i="164"/>
  <c r="K701" i="164"/>
  <c r="K702" i="164"/>
  <c r="K703" i="164"/>
  <c r="K704" i="164"/>
  <c r="K705" i="164"/>
  <c r="K706" i="164"/>
  <c r="K707" i="164"/>
  <c r="K708" i="164"/>
  <c r="K709" i="164"/>
  <c r="K710" i="164"/>
  <c r="K711" i="164"/>
  <c r="K712" i="164"/>
  <c r="K713" i="164"/>
  <c r="K714" i="164"/>
  <c r="K715" i="164"/>
  <c r="K716" i="164"/>
  <c r="K717" i="164"/>
  <c r="K718" i="164"/>
  <c r="K719" i="164"/>
  <c r="K720" i="164"/>
  <c r="K721" i="164"/>
  <c r="K722" i="164"/>
  <c r="K723" i="164"/>
  <c r="K724" i="164"/>
  <c r="K725" i="164"/>
  <c r="K726" i="164"/>
  <c r="K727" i="164"/>
  <c r="K728" i="164"/>
  <c r="K729" i="164"/>
  <c r="K730" i="164"/>
  <c r="K731" i="164"/>
  <c r="K732" i="164"/>
  <c r="K733" i="164"/>
  <c r="K734" i="164"/>
  <c r="K735" i="164"/>
  <c r="K736" i="164"/>
  <c r="K737" i="164"/>
  <c r="K738" i="164"/>
  <c r="K739" i="164"/>
  <c r="K740" i="164"/>
  <c r="K741" i="164"/>
  <c r="K742" i="164"/>
  <c r="K743" i="164"/>
  <c r="K744" i="164"/>
  <c r="K745" i="164"/>
  <c r="K746" i="164"/>
  <c r="K747" i="164"/>
  <c r="K748" i="164"/>
  <c r="K749" i="164"/>
  <c r="K750" i="164"/>
  <c r="K751" i="164"/>
  <c r="K752" i="164"/>
  <c r="K753" i="164"/>
  <c r="K754" i="164"/>
  <c r="K755" i="164"/>
  <c r="K756" i="164"/>
  <c r="K757" i="164"/>
  <c r="K758" i="164"/>
  <c r="K759" i="164"/>
  <c r="K760" i="164"/>
  <c r="K761" i="164"/>
  <c r="K762" i="164"/>
  <c r="K763" i="164"/>
  <c r="K764" i="164"/>
  <c r="K765" i="164"/>
  <c r="K766" i="164"/>
  <c r="K767" i="164"/>
  <c r="K768" i="164"/>
  <c r="K769" i="164"/>
  <c r="K770" i="164"/>
  <c r="K771" i="164"/>
  <c r="K772" i="164"/>
  <c r="K773" i="164"/>
  <c r="K774" i="164"/>
  <c r="K775" i="164"/>
  <c r="K776" i="164"/>
  <c r="K777" i="164"/>
  <c r="K778" i="164"/>
  <c r="K779" i="164"/>
  <c r="K780" i="164"/>
  <c r="K781" i="164"/>
  <c r="K782" i="164"/>
  <c r="K783" i="164"/>
  <c r="K784" i="164"/>
  <c r="K785" i="164"/>
  <c r="K786" i="164"/>
  <c r="K787" i="164"/>
  <c r="K788" i="164"/>
  <c r="K789" i="164"/>
  <c r="K790" i="164"/>
  <c r="K791" i="164"/>
  <c r="K792" i="164"/>
  <c r="K793" i="164"/>
  <c r="K794" i="164"/>
  <c r="K795" i="164"/>
  <c r="K796" i="164"/>
  <c r="K797" i="164"/>
  <c r="K798" i="164"/>
  <c r="K799" i="164"/>
  <c r="K800" i="164"/>
  <c r="K801" i="164"/>
  <c r="K802" i="164"/>
  <c r="K803" i="164"/>
  <c r="K804" i="164"/>
  <c r="K805" i="164"/>
  <c r="K806" i="164"/>
  <c r="K807" i="164"/>
  <c r="K808" i="164"/>
  <c r="K809" i="164"/>
  <c r="K810" i="164"/>
  <c r="K811" i="164"/>
  <c r="K812" i="164"/>
  <c r="K813" i="164"/>
  <c r="K814" i="164"/>
  <c r="K815" i="164"/>
  <c r="K816" i="164"/>
  <c r="K817" i="164"/>
  <c r="K818" i="164"/>
  <c r="K819" i="164"/>
  <c r="K820" i="164"/>
  <c r="K821" i="164"/>
  <c r="K822" i="164"/>
  <c r="K823" i="164"/>
  <c r="K824" i="164"/>
  <c r="K825" i="164"/>
  <c r="K826" i="164"/>
  <c r="K827" i="164"/>
  <c r="K828" i="164"/>
  <c r="K829" i="164"/>
  <c r="K830" i="164"/>
  <c r="K831" i="164"/>
  <c r="K832" i="164"/>
  <c r="K833" i="164"/>
  <c r="K834" i="164"/>
  <c r="K835" i="164"/>
  <c r="K836" i="164"/>
  <c r="K837" i="164"/>
  <c r="K838" i="164"/>
  <c r="K839" i="164"/>
  <c r="K840" i="164"/>
  <c r="K841" i="164"/>
  <c r="K842" i="164"/>
  <c r="K843" i="164"/>
  <c r="K844" i="164"/>
  <c r="K845" i="164"/>
  <c r="K846" i="164"/>
  <c r="K847" i="164"/>
  <c r="K848" i="164"/>
  <c r="K849" i="164"/>
  <c r="K850" i="164"/>
  <c r="K851" i="164"/>
  <c r="K852" i="164"/>
  <c r="K853" i="164"/>
  <c r="K854" i="164"/>
  <c r="K855" i="164"/>
  <c r="K856" i="164"/>
  <c r="K857" i="164"/>
  <c r="K858" i="164"/>
  <c r="K859" i="164"/>
  <c r="K860" i="164"/>
  <c r="K861" i="164"/>
  <c r="K862" i="164"/>
  <c r="K863" i="164"/>
  <c r="K864" i="164"/>
  <c r="K865" i="164"/>
  <c r="K866" i="164"/>
  <c r="K867" i="164"/>
  <c r="K868" i="164"/>
  <c r="K869" i="164"/>
  <c r="K870" i="164"/>
  <c r="K871" i="164"/>
  <c r="K872" i="164"/>
  <c r="K873" i="164"/>
  <c r="K874" i="164"/>
  <c r="K875" i="164"/>
  <c r="K876" i="164"/>
  <c r="K877" i="164"/>
  <c r="K878" i="164"/>
  <c r="K879" i="164"/>
  <c r="K880" i="164"/>
  <c r="K881" i="164"/>
  <c r="K882" i="164"/>
  <c r="K883" i="164"/>
  <c r="K884" i="164"/>
  <c r="K885" i="164"/>
  <c r="K886" i="164"/>
  <c r="K887" i="164"/>
  <c r="K888" i="164"/>
  <c r="K889" i="164"/>
  <c r="K890" i="164"/>
  <c r="K891" i="164"/>
  <c r="K892" i="164"/>
  <c r="K893" i="164"/>
  <c r="K894" i="164"/>
  <c r="K895" i="164"/>
  <c r="K896" i="164"/>
  <c r="K897" i="164"/>
  <c r="K898" i="164"/>
  <c r="K899" i="164"/>
  <c r="K900" i="164"/>
  <c r="K901" i="164"/>
  <c r="K902" i="164"/>
  <c r="K903" i="164"/>
  <c r="K904" i="164"/>
  <c r="K905" i="164"/>
  <c r="K906" i="164"/>
  <c r="K907" i="164"/>
  <c r="K908" i="164"/>
  <c r="K909" i="164"/>
  <c r="K910" i="164"/>
  <c r="K911" i="164"/>
  <c r="K912" i="164"/>
  <c r="K913" i="164"/>
  <c r="K914" i="164"/>
  <c r="K915" i="164"/>
  <c r="K916" i="164"/>
  <c r="K917" i="164"/>
  <c r="K918" i="164"/>
  <c r="K919" i="164"/>
  <c r="K920" i="164"/>
  <c r="K921" i="164"/>
  <c r="K922" i="164"/>
  <c r="K923" i="164"/>
  <c r="K924" i="164"/>
  <c r="K925" i="164"/>
  <c r="K926" i="164"/>
  <c r="K927" i="164"/>
  <c r="K928" i="164"/>
  <c r="K929" i="164"/>
  <c r="K930" i="164"/>
  <c r="K931" i="164"/>
  <c r="K932" i="164"/>
  <c r="K933" i="164"/>
  <c r="K934" i="164"/>
  <c r="K935" i="164"/>
  <c r="K936" i="164"/>
  <c r="K937" i="164"/>
  <c r="K938" i="164"/>
  <c r="K939" i="164"/>
  <c r="K940" i="164"/>
  <c r="K941" i="164"/>
  <c r="K942" i="164"/>
  <c r="K943" i="164"/>
  <c r="K944" i="164"/>
  <c r="K945" i="164"/>
  <c r="K946" i="164"/>
  <c r="K947" i="164"/>
  <c r="K948" i="164"/>
  <c r="K949" i="164"/>
  <c r="K950" i="164"/>
  <c r="K951" i="164"/>
  <c r="K952" i="164"/>
  <c r="K953" i="164"/>
  <c r="K954" i="164"/>
  <c r="K955" i="164"/>
  <c r="K956" i="164"/>
  <c r="K957" i="164"/>
  <c r="K958" i="164"/>
  <c r="K959" i="164"/>
  <c r="K960" i="164"/>
  <c r="K961" i="164"/>
  <c r="K962" i="164"/>
  <c r="K963" i="164"/>
  <c r="K964" i="164"/>
  <c r="K965" i="164"/>
  <c r="K966" i="164"/>
  <c r="K967" i="164"/>
  <c r="K968" i="164"/>
  <c r="K969" i="164"/>
  <c r="K970" i="164"/>
  <c r="K971" i="164"/>
  <c r="K972" i="164"/>
  <c r="K973" i="164"/>
  <c r="K974" i="164"/>
  <c r="K975" i="164"/>
  <c r="K976" i="164"/>
  <c r="K977" i="164"/>
  <c r="K978" i="164"/>
  <c r="K979" i="164"/>
  <c r="K980" i="164"/>
  <c r="K981" i="164"/>
  <c r="K982" i="164"/>
  <c r="K983" i="164"/>
  <c r="K984" i="164"/>
  <c r="K985" i="164"/>
  <c r="K986" i="164"/>
  <c r="K987" i="164"/>
  <c r="K988" i="164"/>
  <c r="K989" i="164"/>
  <c r="K990" i="164"/>
  <c r="K991" i="164"/>
  <c r="K992" i="164"/>
  <c r="K993" i="164"/>
  <c r="K994" i="164"/>
  <c r="K995" i="164"/>
  <c r="K996" i="164"/>
  <c r="K997" i="164"/>
  <c r="K998" i="164"/>
  <c r="K999" i="164"/>
  <c r="K1000" i="164"/>
  <c r="K1001" i="164"/>
  <c r="K1002" i="164"/>
  <c r="K1003" i="164"/>
  <c r="K1004" i="164"/>
  <c r="K1005" i="164"/>
  <c r="K1006" i="164"/>
  <c r="K1007" i="164"/>
  <c r="K1008" i="164"/>
  <c r="K1009" i="164"/>
  <c r="K1010" i="164"/>
  <c r="K1011" i="164"/>
  <c r="K1012" i="164"/>
  <c r="K1013" i="164"/>
  <c r="K1014" i="164"/>
  <c r="K1015" i="164"/>
  <c r="K1016" i="164"/>
  <c r="K1017" i="164"/>
  <c r="K1018" i="164"/>
  <c r="K1019" i="164"/>
  <c r="H12" i="182"/>
  <c r="S21" i="192" s="1"/>
  <c r="G6" i="182"/>
  <c r="L12" i="164"/>
  <c r="S17" i="192" s="1"/>
  <c r="AB17" i="192" s="1"/>
  <c r="Q18" i="192"/>
  <c r="O18" i="192"/>
  <c r="M18" i="192"/>
  <c r="K18" i="192"/>
  <c r="I18" i="192"/>
  <c r="H25" i="194"/>
  <c r="H23" i="194"/>
  <c r="H24" i="194"/>
  <c r="H26" i="194"/>
  <c r="H27" i="194"/>
  <c r="H28" i="194"/>
  <c r="H29" i="194"/>
  <c r="H30" i="194"/>
  <c r="H31" i="194"/>
  <c r="H32" i="194"/>
  <c r="H33" i="194"/>
  <c r="H34" i="194"/>
  <c r="H35" i="194"/>
  <c r="H36" i="194"/>
  <c r="H37" i="194"/>
  <c r="H38" i="194"/>
  <c r="H39" i="194"/>
  <c r="H40" i="194"/>
  <c r="H41" i="194"/>
  <c r="H42" i="194"/>
  <c r="H43" i="194"/>
  <c r="H44" i="194"/>
  <c r="H45" i="194"/>
  <c r="H46" i="194"/>
  <c r="H47" i="194"/>
  <c r="H48" i="194"/>
  <c r="H49" i="194"/>
  <c r="H50" i="194"/>
  <c r="H51" i="194"/>
  <c r="H52" i="194"/>
  <c r="H53" i="194"/>
  <c r="H54" i="194"/>
  <c r="H55" i="194"/>
  <c r="H56" i="194"/>
  <c r="H57" i="194"/>
  <c r="H58" i="194"/>
  <c r="H59" i="194"/>
  <c r="H60" i="194"/>
  <c r="H61" i="194"/>
  <c r="H62" i="194"/>
  <c r="H63" i="194"/>
  <c r="H64" i="194"/>
  <c r="H65" i="194"/>
  <c r="H66" i="194"/>
  <c r="H67" i="194"/>
  <c r="H68" i="194"/>
  <c r="H69" i="194"/>
  <c r="H70" i="194"/>
  <c r="H71" i="194"/>
  <c r="H72" i="194"/>
  <c r="H73" i="194"/>
  <c r="H74" i="194"/>
  <c r="H75" i="194"/>
  <c r="H76" i="194"/>
  <c r="H77" i="194"/>
  <c r="H78" i="194"/>
  <c r="H79" i="194"/>
  <c r="H80" i="194"/>
  <c r="H81" i="194"/>
  <c r="H82" i="194"/>
  <c r="H83" i="194"/>
  <c r="H84" i="194"/>
  <c r="H85" i="194"/>
  <c r="H86" i="194"/>
  <c r="H87" i="194"/>
  <c r="H88" i="194"/>
  <c r="H89" i="194"/>
  <c r="H90" i="194"/>
  <c r="H91" i="194"/>
  <c r="H92" i="194"/>
  <c r="H93" i="194"/>
  <c r="H94" i="194"/>
  <c r="H95" i="194"/>
  <c r="H96" i="194"/>
  <c r="H97" i="194"/>
  <c r="H98" i="194"/>
  <c r="H99" i="194"/>
  <c r="H100" i="194"/>
  <c r="H101" i="194"/>
  <c r="H102" i="194"/>
  <c r="H103" i="194"/>
  <c r="H104" i="194"/>
  <c r="H105" i="194"/>
  <c r="H106" i="194"/>
  <c r="H107" i="194"/>
  <c r="H108" i="194"/>
  <c r="H109" i="194"/>
  <c r="H110" i="194"/>
  <c r="H111" i="194"/>
  <c r="H112" i="194"/>
  <c r="H113" i="194"/>
  <c r="H114" i="194"/>
  <c r="H115" i="194"/>
  <c r="H116" i="194"/>
  <c r="H117" i="194"/>
  <c r="H118" i="194"/>
  <c r="H119" i="194"/>
  <c r="H120" i="194"/>
  <c r="H121" i="194"/>
  <c r="H122" i="194"/>
  <c r="H123" i="194"/>
  <c r="H124" i="194"/>
  <c r="H125" i="194"/>
  <c r="H126" i="194"/>
  <c r="H127" i="194"/>
  <c r="H128" i="194"/>
  <c r="H129" i="194"/>
  <c r="H130" i="194"/>
  <c r="H131" i="194"/>
  <c r="H132" i="194"/>
  <c r="H133" i="194"/>
  <c r="H134" i="194"/>
  <c r="H135" i="194"/>
  <c r="H136" i="194"/>
  <c r="H137" i="194"/>
  <c r="H138" i="194"/>
  <c r="H139" i="194"/>
  <c r="H140" i="194"/>
  <c r="H141" i="194"/>
  <c r="H142" i="194"/>
  <c r="H143" i="194"/>
  <c r="H144" i="194"/>
  <c r="H145" i="194"/>
  <c r="H146" i="194"/>
  <c r="H147" i="194"/>
  <c r="H148" i="194"/>
  <c r="H149" i="194"/>
  <c r="H150" i="194"/>
  <c r="H151" i="194"/>
  <c r="H152" i="194"/>
  <c r="H153" i="194"/>
  <c r="H154" i="194"/>
  <c r="H155" i="194"/>
  <c r="H156" i="194"/>
  <c r="H157" i="194"/>
  <c r="H158" i="194"/>
  <c r="H159" i="194"/>
  <c r="H160" i="194"/>
  <c r="H161" i="194"/>
  <c r="H162" i="194"/>
  <c r="H163" i="194"/>
  <c r="H164" i="194"/>
  <c r="H165" i="194"/>
  <c r="H166" i="194"/>
  <c r="H167" i="194"/>
  <c r="H168" i="194"/>
  <c r="H169" i="194"/>
  <c r="H170" i="194"/>
  <c r="H171" i="194"/>
  <c r="H172" i="194"/>
  <c r="H173" i="194"/>
  <c r="H174" i="194"/>
  <c r="H175" i="194"/>
  <c r="H176" i="194"/>
  <c r="H177" i="194"/>
  <c r="H178" i="194"/>
  <c r="H179" i="194"/>
  <c r="H180" i="194"/>
  <c r="H181" i="194"/>
  <c r="H182" i="194"/>
  <c r="H183" i="194"/>
  <c r="H184" i="194"/>
  <c r="H185" i="194"/>
  <c r="H186" i="194"/>
  <c r="H187" i="194"/>
  <c r="H188" i="194"/>
  <c r="H189" i="194"/>
  <c r="H190" i="194"/>
  <c r="H191" i="194"/>
  <c r="H192" i="194"/>
  <c r="H193" i="194"/>
  <c r="H194" i="194"/>
  <c r="H195" i="194"/>
  <c r="H196" i="194"/>
  <c r="H197" i="194"/>
  <c r="H198" i="194"/>
  <c r="H199" i="194"/>
  <c r="H200" i="194"/>
  <c r="H201" i="194"/>
  <c r="H202" i="194"/>
  <c r="H203" i="194"/>
  <c r="H204" i="194"/>
  <c r="H205" i="194"/>
  <c r="H206" i="194"/>
  <c r="H207" i="194"/>
  <c r="H208" i="194"/>
  <c r="H209" i="194"/>
  <c r="H210" i="194"/>
  <c r="H211" i="194"/>
  <c r="H212" i="194"/>
  <c r="H213" i="194"/>
  <c r="H214" i="194"/>
  <c r="H215" i="194"/>
  <c r="H216" i="194"/>
  <c r="H217" i="194"/>
  <c r="H218" i="194"/>
  <c r="H219" i="194"/>
  <c r="H220" i="194"/>
  <c r="H221" i="194"/>
  <c r="H222" i="194"/>
  <c r="H223" i="194"/>
  <c r="H224" i="194"/>
  <c r="H225" i="194"/>
  <c r="H226" i="194"/>
  <c r="H227" i="194"/>
  <c r="H228" i="194"/>
  <c r="H229" i="194"/>
  <c r="H230" i="194"/>
  <c r="H231" i="194"/>
  <c r="H232" i="194"/>
  <c r="H233" i="194"/>
  <c r="H234" i="194"/>
  <c r="H235" i="194"/>
  <c r="H236" i="194"/>
  <c r="H237" i="194"/>
  <c r="H238" i="194"/>
  <c r="H239" i="194"/>
  <c r="H240" i="194"/>
  <c r="H241" i="194"/>
  <c r="H242" i="194"/>
  <c r="H243" i="194"/>
  <c r="H244" i="194"/>
  <c r="H245" i="194"/>
  <c r="H246" i="194"/>
  <c r="H247" i="194"/>
  <c r="H248" i="194"/>
  <c r="H249" i="194"/>
  <c r="H250" i="194"/>
  <c r="H251" i="194"/>
  <c r="H252" i="194"/>
  <c r="H253" i="194"/>
  <c r="H254" i="194"/>
  <c r="H255" i="194"/>
  <c r="H256" i="194"/>
  <c r="H257" i="194"/>
  <c r="H258" i="194"/>
  <c r="H259" i="194"/>
  <c r="H260" i="194"/>
  <c r="H261" i="194"/>
  <c r="H262" i="194"/>
  <c r="H263" i="194"/>
  <c r="H264" i="194"/>
  <c r="H265" i="194"/>
  <c r="H266" i="194"/>
  <c r="H267" i="194"/>
  <c r="H268" i="194"/>
  <c r="H269" i="194"/>
  <c r="H270" i="194"/>
  <c r="H271" i="194"/>
  <c r="H272" i="194"/>
  <c r="H273" i="194"/>
  <c r="H274" i="194"/>
  <c r="H275" i="194"/>
  <c r="H276" i="194"/>
  <c r="H277" i="194"/>
  <c r="H278" i="194"/>
  <c r="H279" i="194"/>
  <c r="H280" i="194"/>
  <c r="H281" i="194"/>
  <c r="H282" i="194"/>
  <c r="H283" i="194"/>
  <c r="H284" i="194"/>
  <c r="H285" i="194"/>
  <c r="H286" i="194"/>
  <c r="H287" i="194"/>
  <c r="H288" i="194"/>
  <c r="H289" i="194"/>
  <c r="H290" i="194"/>
  <c r="H291" i="194"/>
  <c r="H292" i="194"/>
  <c r="H293" i="194"/>
  <c r="H294" i="194"/>
  <c r="H295" i="194"/>
  <c r="H296" i="194"/>
  <c r="H297" i="194"/>
  <c r="H298" i="194"/>
  <c r="H299" i="194"/>
  <c r="H300" i="194"/>
  <c r="H301" i="194"/>
  <c r="H302" i="194"/>
  <c r="H303" i="194"/>
  <c r="H304" i="194"/>
  <c r="H305" i="194"/>
  <c r="H306" i="194"/>
  <c r="H307" i="194"/>
  <c r="H308" i="194"/>
  <c r="H309" i="194"/>
  <c r="H310" i="194"/>
  <c r="H311" i="194"/>
  <c r="H312" i="194"/>
  <c r="H313" i="194"/>
  <c r="H314" i="194"/>
  <c r="H315" i="194"/>
  <c r="H316" i="194"/>
  <c r="H317" i="194"/>
  <c r="H318" i="194"/>
  <c r="H319" i="194"/>
  <c r="H320" i="194"/>
  <c r="H321" i="194"/>
  <c r="H322" i="194"/>
  <c r="H323" i="194"/>
  <c r="H324" i="194"/>
  <c r="H325" i="194"/>
  <c r="H326" i="194"/>
  <c r="H327" i="194"/>
  <c r="H328" i="194"/>
  <c r="H329" i="194"/>
  <c r="H330" i="194"/>
  <c r="H331" i="194"/>
  <c r="H332" i="194"/>
  <c r="H333" i="194"/>
  <c r="H334" i="194"/>
  <c r="H335" i="194"/>
  <c r="H336" i="194"/>
  <c r="H337" i="194"/>
  <c r="H338" i="194"/>
  <c r="H339" i="194"/>
  <c r="H340" i="194"/>
  <c r="H341" i="194"/>
  <c r="H342" i="194"/>
  <c r="H343" i="194"/>
  <c r="H344" i="194"/>
  <c r="H345" i="194"/>
  <c r="H346" i="194"/>
  <c r="H347" i="194"/>
  <c r="H348" i="194"/>
  <c r="H349" i="194"/>
  <c r="H350" i="194"/>
  <c r="H351" i="194"/>
  <c r="H352" i="194"/>
  <c r="H353" i="194"/>
  <c r="H354" i="194"/>
  <c r="H355" i="194"/>
  <c r="H356" i="194"/>
  <c r="H357" i="194"/>
  <c r="H358" i="194"/>
  <c r="H359" i="194"/>
  <c r="H360" i="194"/>
  <c r="H361" i="194"/>
  <c r="H362" i="194"/>
  <c r="H363" i="194"/>
  <c r="H364" i="194"/>
  <c r="H365" i="194"/>
  <c r="H366" i="194"/>
  <c r="H367" i="194"/>
  <c r="H368" i="194"/>
  <c r="H369" i="194"/>
  <c r="H370" i="194"/>
  <c r="H371" i="194"/>
  <c r="H372" i="194"/>
  <c r="H373" i="194"/>
  <c r="H374" i="194"/>
  <c r="H375" i="194"/>
  <c r="H376" i="194"/>
  <c r="H377" i="194"/>
  <c r="H378" i="194"/>
  <c r="H379" i="194"/>
  <c r="H380" i="194"/>
  <c r="H381" i="194"/>
  <c r="H382" i="194"/>
  <c r="H383" i="194"/>
  <c r="H384" i="194"/>
  <c r="H385" i="194"/>
  <c r="H386" i="194"/>
  <c r="H387" i="194"/>
  <c r="H388" i="194"/>
  <c r="H389" i="194"/>
  <c r="H390" i="194"/>
  <c r="H391" i="194"/>
  <c r="H392" i="194"/>
  <c r="H393" i="194"/>
  <c r="H394" i="194"/>
  <c r="H395" i="194"/>
  <c r="H396" i="194"/>
  <c r="H397" i="194"/>
  <c r="H398" i="194"/>
  <c r="H399" i="194"/>
  <c r="H400" i="194"/>
  <c r="H401" i="194"/>
  <c r="H402" i="194"/>
  <c r="H403" i="194"/>
  <c r="H404" i="194"/>
  <c r="H405" i="194"/>
  <c r="H406" i="194"/>
  <c r="H407" i="194"/>
  <c r="H408" i="194"/>
  <c r="H409" i="194"/>
  <c r="H410" i="194"/>
  <c r="H411" i="194"/>
  <c r="H412" i="194"/>
  <c r="H413" i="194"/>
  <c r="H414" i="194"/>
  <c r="H415" i="194"/>
  <c r="H416" i="194"/>
  <c r="H417" i="194"/>
  <c r="H418" i="194"/>
  <c r="H419" i="194"/>
  <c r="H420" i="194"/>
  <c r="H421" i="194"/>
  <c r="H422" i="194"/>
  <c r="H423" i="194"/>
  <c r="H424" i="194"/>
  <c r="H425" i="194"/>
  <c r="H426" i="194"/>
  <c r="H427" i="194"/>
  <c r="H428" i="194"/>
  <c r="H429" i="194"/>
  <c r="H430" i="194"/>
  <c r="H431" i="194"/>
  <c r="H432" i="194"/>
  <c r="H433" i="194"/>
  <c r="H434" i="194"/>
  <c r="H435" i="194"/>
  <c r="H436" i="194"/>
  <c r="H437" i="194"/>
  <c r="H438" i="194"/>
  <c r="H439" i="194"/>
  <c r="H440" i="194"/>
  <c r="H441" i="194"/>
  <c r="H442" i="194"/>
  <c r="H443" i="194"/>
  <c r="H444" i="194"/>
  <c r="H445" i="194"/>
  <c r="H446" i="194"/>
  <c r="H447" i="194"/>
  <c r="H448" i="194"/>
  <c r="H449" i="194"/>
  <c r="H450" i="194"/>
  <c r="H451" i="194"/>
  <c r="H452" i="194"/>
  <c r="H453" i="194"/>
  <c r="H454" i="194"/>
  <c r="H455" i="194"/>
  <c r="H456" i="194"/>
  <c r="H457" i="194"/>
  <c r="H458" i="194"/>
  <c r="H459" i="194"/>
  <c r="H460" i="194"/>
  <c r="H461" i="194"/>
  <c r="H462" i="194"/>
  <c r="H463" i="194"/>
  <c r="H464" i="194"/>
  <c r="H465" i="194"/>
  <c r="H466" i="194"/>
  <c r="H467" i="194"/>
  <c r="H468" i="194"/>
  <c r="H469" i="194"/>
  <c r="H470" i="194"/>
  <c r="H471" i="194"/>
  <c r="H472" i="194"/>
  <c r="H473" i="194"/>
  <c r="H474" i="194"/>
  <c r="H475" i="194"/>
  <c r="H476" i="194"/>
  <c r="H477" i="194"/>
  <c r="H478" i="194"/>
  <c r="H479" i="194"/>
  <c r="H480" i="194"/>
  <c r="H481" i="194"/>
  <c r="H482" i="194"/>
  <c r="H483" i="194"/>
  <c r="H484" i="194"/>
  <c r="H485" i="194"/>
  <c r="H486" i="194"/>
  <c r="H487" i="194"/>
  <c r="H488" i="194"/>
  <c r="H489" i="194"/>
  <c r="H490" i="194"/>
  <c r="H491" i="194"/>
  <c r="H492" i="194"/>
  <c r="H493" i="194"/>
  <c r="H494" i="194"/>
  <c r="H495" i="194"/>
  <c r="H496" i="194"/>
  <c r="H497" i="194"/>
  <c r="H498" i="194"/>
  <c r="H499" i="194"/>
  <c r="H500" i="194"/>
  <c r="H501" i="194"/>
  <c r="H502" i="194"/>
  <c r="H503" i="194"/>
  <c r="H504" i="194"/>
  <c r="H505" i="194"/>
  <c r="H506" i="194"/>
  <c r="H507" i="194"/>
  <c r="H508" i="194"/>
  <c r="H509" i="194"/>
  <c r="H510" i="194"/>
  <c r="H511" i="194"/>
  <c r="H512" i="194"/>
  <c r="H513" i="194"/>
  <c r="H514" i="194"/>
  <c r="H515" i="194"/>
  <c r="H516" i="194"/>
  <c r="H517" i="194"/>
  <c r="H518" i="194"/>
  <c r="H519" i="194"/>
  <c r="H520" i="194"/>
  <c r="H521" i="194"/>
  <c r="H522" i="194"/>
  <c r="H523" i="194"/>
  <c r="H524" i="194"/>
  <c r="H525" i="194"/>
  <c r="H526" i="194"/>
  <c r="H527" i="194"/>
  <c r="H528" i="194"/>
  <c r="H529" i="194"/>
  <c r="H530" i="194"/>
  <c r="H531" i="194"/>
  <c r="H532" i="194"/>
  <c r="H533" i="194"/>
  <c r="H534" i="194"/>
  <c r="H535" i="194"/>
  <c r="H536" i="194"/>
  <c r="H537" i="194"/>
  <c r="H538" i="194"/>
  <c r="H539" i="194"/>
  <c r="H540" i="194"/>
  <c r="H541" i="194"/>
  <c r="H542" i="194"/>
  <c r="H543" i="194"/>
  <c r="H544" i="194"/>
  <c r="H545" i="194"/>
  <c r="H546" i="194"/>
  <c r="H547" i="194"/>
  <c r="H548" i="194"/>
  <c r="H549" i="194"/>
  <c r="H550" i="194"/>
  <c r="H551" i="194"/>
  <c r="H552" i="194"/>
  <c r="H553" i="194"/>
  <c r="H554" i="194"/>
  <c r="H555" i="194"/>
  <c r="H556" i="194"/>
  <c r="H557" i="194"/>
  <c r="H558" i="194"/>
  <c r="H559" i="194"/>
  <c r="H560" i="194"/>
  <c r="H561" i="194"/>
  <c r="H562" i="194"/>
  <c r="H563" i="194"/>
  <c r="H564" i="194"/>
  <c r="H565" i="194"/>
  <c r="H566" i="194"/>
  <c r="H567" i="194"/>
  <c r="H568" i="194"/>
  <c r="H569" i="194"/>
  <c r="H570" i="194"/>
  <c r="H571" i="194"/>
  <c r="H572" i="194"/>
  <c r="H573" i="194"/>
  <c r="H574" i="194"/>
  <c r="H575" i="194"/>
  <c r="H576" i="194"/>
  <c r="H577" i="194"/>
  <c r="H578" i="194"/>
  <c r="H579" i="194"/>
  <c r="H580" i="194"/>
  <c r="H581" i="194"/>
  <c r="H582" i="194"/>
  <c r="H583" i="194"/>
  <c r="H584" i="194"/>
  <c r="H585" i="194"/>
  <c r="H586" i="194"/>
  <c r="H587" i="194"/>
  <c r="H588" i="194"/>
  <c r="H589" i="194"/>
  <c r="H590" i="194"/>
  <c r="H591" i="194"/>
  <c r="H592" i="194"/>
  <c r="H593" i="194"/>
  <c r="H594" i="194"/>
  <c r="H595" i="194"/>
  <c r="H596" i="194"/>
  <c r="H597" i="194"/>
  <c r="H598" i="194"/>
  <c r="H599" i="194"/>
  <c r="H600" i="194"/>
  <c r="H601" i="194"/>
  <c r="H602" i="194"/>
  <c r="H603" i="194"/>
  <c r="H604" i="194"/>
  <c r="H605" i="194"/>
  <c r="H606" i="194"/>
  <c r="H607" i="194"/>
  <c r="H608" i="194"/>
  <c r="H609" i="194"/>
  <c r="H610" i="194"/>
  <c r="H611" i="194"/>
  <c r="H612" i="194"/>
  <c r="H613" i="194"/>
  <c r="H614" i="194"/>
  <c r="H615" i="194"/>
  <c r="H616" i="194"/>
  <c r="H617" i="194"/>
  <c r="H618" i="194"/>
  <c r="H619" i="194"/>
  <c r="H620" i="194"/>
  <c r="H621" i="194"/>
  <c r="H622" i="194"/>
  <c r="H623" i="194"/>
  <c r="H624" i="194"/>
  <c r="H625" i="194"/>
  <c r="H626" i="194"/>
  <c r="H627" i="194"/>
  <c r="H628" i="194"/>
  <c r="H629" i="194"/>
  <c r="H630" i="194"/>
  <c r="H631" i="194"/>
  <c r="H632" i="194"/>
  <c r="H633" i="194"/>
  <c r="H634" i="194"/>
  <c r="H635" i="194"/>
  <c r="H636" i="194"/>
  <c r="H637" i="194"/>
  <c r="H638" i="194"/>
  <c r="H639" i="194"/>
  <c r="H640" i="194"/>
  <c r="H641" i="194"/>
  <c r="H642" i="194"/>
  <c r="H643" i="194"/>
  <c r="H644" i="194"/>
  <c r="H645" i="194"/>
  <c r="H646" i="194"/>
  <c r="H647" i="194"/>
  <c r="H648" i="194"/>
  <c r="H649" i="194"/>
  <c r="H650" i="194"/>
  <c r="H651" i="194"/>
  <c r="H652" i="194"/>
  <c r="H653" i="194"/>
  <c r="H654" i="194"/>
  <c r="H655" i="194"/>
  <c r="H656" i="194"/>
  <c r="H657" i="194"/>
  <c r="H658" i="194"/>
  <c r="H659" i="194"/>
  <c r="H660" i="194"/>
  <c r="H661" i="194"/>
  <c r="H662" i="194"/>
  <c r="H663" i="194"/>
  <c r="H664" i="194"/>
  <c r="H665" i="194"/>
  <c r="H666" i="194"/>
  <c r="H667" i="194"/>
  <c r="H668" i="194"/>
  <c r="H669" i="194"/>
  <c r="H670" i="194"/>
  <c r="H671" i="194"/>
  <c r="H672" i="194"/>
  <c r="H673" i="194"/>
  <c r="H674" i="194"/>
  <c r="H675" i="194"/>
  <c r="H676" i="194"/>
  <c r="H677" i="194"/>
  <c r="H678" i="194"/>
  <c r="H679" i="194"/>
  <c r="H680" i="194"/>
  <c r="H681" i="194"/>
  <c r="H682" i="194"/>
  <c r="H683" i="194"/>
  <c r="H684" i="194"/>
  <c r="H685" i="194"/>
  <c r="H686" i="194"/>
  <c r="H687" i="194"/>
  <c r="H688" i="194"/>
  <c r="H689" i="194"/>
  <c r="H690" i="194"/>
  <c r="H691" i="194"/>
  <c r="H692" i="194"/>
  <c r="H693" i="194"/>
  <c r="H694" i="194"/>
  <c r="H695" i="194"/>
  <c r="H696" i="194"/>
  <c r="H697" i="194"/>
  <c r="H698" i="194"/>
  <c r="H699" i="194"/>
  <c r="H700" i="194"/>
  <c r="H701" i="194"/>
  <c r="H702" i="194"/>
  <c r="H703" i="194"/>
  <c r="H704" i="194"/>
  <c r="H705" i="194"/>
  <c r="H706" i="194"/>
  <c r="H707" i="194"/>
  <c r="H708" i="194"/>
  <c r="H709" i="194"/>
  <c r="H710" i="194"/>
  <c r="H711" i="194"/>
  <c r="H712" i="194"/>
  <c r="H713" i="194"/>
  <c r="H714" i="194"/>
  <c r="H715" i="194"/>
  <c r="H716" i="194"/>
  <c r="H717" i="194"/>
  <c r="H718" i="194"/>
  <c r="H719" i="194"/>
  <c r="H720" i="194"/>
  <c r="H721" i="194"/>
  <c r="H722" i="194"/>
  <c r="H723" i="194"/>
  <c r="H724" i="194"/>
  <c r="H725" i="194"/>
  <c r="H726" i="194"/>
  <c r="H727" i="194"/>
  <c r="H728" i="194"/>
  <c r="H729" i="194"/>
  <c r="H730" i="194"/>
  <c r="H731" i="194"/>
  <c r="H732" i="194"/>
  <c r="H733" i="194"/>
  <c r="H734" i="194"/>
  <c r="H735" i="194"/>
  <c r="H736" i="194"/>
  <c r="H737" i="194"/>
  <c r="H738" i="194"/>
  <c r="H739" i="194"/>
  <c r="H740" i="194"/>
  <c r="H741" i="194"/>
  <c r="H742" i="194"/>
  <c r="H743" i="194"/>
  <c r="H744" i="194"/>
  <c r="H745" i="194"/>
  <c r="H746" i="194"/>
  <c r="H747" i="194"/>
  <c r="H748" i="194"/>
  <c r="H749" i="194"/>
  <c r="H750" i="194"/>
  <c r="H751" i="194"/>
  <c r="H752" i="194"/>
  <c r="H753" i="194"/>
  <c r="H754" i="194"/>
  <c r="H755" i="194"/>
  <c r="H756" i="194"/>
  <c r="H757" i="194"/>
  <c r="H758" i="194"/>
  <c r="H759" i="194"/>
  <c r="H760" i="194"/>
  <c r="H761" i="194"/>
  <c r="H762" i="194"/>
  <c r="H763" i="194"/>
  <c r="H764" i="194"/>
  <c r="H765" i="194"/>
  <c r="H766" i="194"/>
  <c r="H767" i="194"/>
  <c r="H768" i="194"/>
  <c r="H769" i="194"/>
  <c r="H770" i="194"/>
  <c r="H771" i="194"/>
  <c r="H772" i="194"/>
  <c r="H773" i="194"/>
  <c r="H774" i="194"/>
  <c r="H775" i="194"/>
  <c r="H776" i="194"/>
  <c r="H777" i="194"/>
  <c r="H778" i="194"/>
  <c r="H779" i="194"/>
  <c r="H780" i="194"/>
  <c r="H781" i="194"/>
  <c r="H782" i="194"/>
  <c r="H783" i="194"/>
  <c r="H784" i="194"/>
  <c r="H785" i="194"/>
  <c r="H786" i="194"/>
  <c r="H787" i="194"/>
  <c r="H788" i="194"/>
  <c r="H789" i="194"/>
  <c r="H790" i="194"/>
  <c r="H791" i="194"/>
  <c r="H792" i="194"/>
  <c r="H793" i="194"/>
  <c r="H794" i="194"/>
  <c r="H795" i="194"/>
  <c r="H796" i="194"/>
  <c r="H797" i="194"/>
  <c r="H798" i="194"/>
  <c r="H799" i="194"/>
  <c r="H800" i="194"/>
  <c r="H801" i="194"/>
  <c r="H802" i="194"/>
  <c r="H803" i="194"/>
  <c r="H804" i="194"/>
  <c r="H805" i="194"/>
  <c r="H806" i="194"/>
  <c r="H807" i="194"/>
  <c r="H808" i="194"/>
  <c r="H809" i="194"/>
  <c r="H810" i="194"/>
  <c r="H811" i="194"/>
  <c r="H812" i="194"/>
  <c r="H813" i="194"/>
  <c r="H814" i="194"/>
  <c r="H815" i="194"/>
  <c r="H816" i="194"/>
  <c r="H817" i="194"/>
  <c r="H818" i="194"/>
  <c r="H819" i="194"/>
  <c r="H820" i="194"/>
  <c r="H821" i="194"/>
  <c r="H822" i="194"/>
  <c r="H823" i="194"/>
  <c r="H824" i="194"/>
  <c r="H825" i="194"/>
  <c r="H826" i="194"/>
  <c r="H827" i="194"/>
  <c r="H828" i="194"/>
  <c r="H829" i="194"/>
  <c r="H830" i="194"/>
  <c r="H831" i="194"/>
  <c r="H832" i="194"/>
  <c r="H833" i="194"/>
  <c r="H834" i="194"/>
  <c r="H835" i="194"/>
  <c r="H836" i="194"/>
  <c r="H837" i="194"/>
  <c r="H838" i="194"/>
  <c r="H839" i="194"/>
  <c r="H840" i="194"/>
  <c r="H841" i="194"/>
  <c r="H842" i="194"/>
  <c r="H843" i="194"/>
  <c r="H844" i="194"/>
  <c r="H845" i="194"/>
  <c r="H846" i="194"/>
  <c r="H847" i="194"/>
  <c r="H848" i="194"/>
  <c r="H849" i="194"/>
  <c r="H850" i="194"/>
  <c r="H851" i="194"/>
  <c r="H852" i="194"/>
  <c r="H853" i="194"/>
  <c r="H854" i="194"/>
  <c r="H855" i="194"/>
  <c r="H856" i="194"/>
  <c r="H857" i="194"/>
  <c r="H858" i="194"/>
  <c r="H859" i="194"/>
  <c r="H860" i="194"/>
  <c r="H861" i="194"/>
  <c r="H862" i="194"/>
  <c r="H863" i="194"/>
  <c r="H864" i="194"/>
  <c r="H865" i="194"/>
  <c r="H866" i="194"/>
  <c r="H867" i="194"/>
  <c r="H868" i="194"/>
  <c r="H869" i="194"/>
  <c r="H870" i="194"/>
  <c r="H871" i="194"/>
  <c r="H872" i="194"/>
  <c r="H873" i="194"/>
  <c r="H874" i="194"/>
  <c r="H875" i="194"/>
  <c r="H876" i="194"/>
  <c r="H877" i="194"/>
  <c r="H878" i="194"/>
  <c r="H879" i="194"/>
  <c r="H880" i="194"/>
  <c r="H881" i="194"/>
  <c r="H882" i="194"/>
  <c r="H883" i="194"/>
  <c r="H884" i="194"/>
  <c r="H885" i="194"/>
  <c r="H886" i="194"/>
  <c r="H887" i="194"/>
  <c r="H888" i="194"/>
  <c r="H889" i="194"/>
  <c r="H890" i="194"/>
  <c r="H891" i="194"/>
  <c r="H892" i="194"/>
  <c r="H893" i="194"/>
  <c r="H894" i="194"/>
  <c r="H895" i="194"/>
  <c r="H896" i="194"/>
  <c r="H897" i="194"/>
  <c r="H898" i="194"/>
  <c r="H899" i="194"/>
  <c r="H900" i="194"/>
  <c r="H901" i="194"/>
  <c r="H902" i="194"/>
  <c r="H903" i="194"/>
  <c r="H904" i="194"/>
  <c r="H905" i="194"/>
  <c r="H906" i="194"/>
  <c r="H907" i="194"/>
  <c r="H908" i="194"/>
  <c r="H909" i="194"/>
  <c r="H910" i="194"/>
  <c r="H911" i="194"/>
  <c r="H912" i="194"/>
  <c r="H913" i="194"/>
  <c r="H914" i="194"/>
  <c r="H915" i="194"/>
  <c r="H916" i="194"/>
  <c r="H917" i="194"/>
  <c r="H918" i="194"/>
  <c r="H919" i="194"/>
  <c r="H920" i="194"/>
  <c r="H921" i="194"/>
  <c r="H922" i="194"/>
  <c r="H923" i="194"/>
  <c r="H924" i="194"/>
  <c r="H925" i="194"/>
  <c r="H926" i="194"/>
  <c r="H927" i="194"/>
  <c r="H928" i="194"/>
  <c r="H929" i="194"/>
  <c r="H930" i="194"/>
  <c r="H931" i="194"/>
  <c r="H932" i="194"/>
  <c r="H933" i="194"/>
  <c r="H934" i="194"/>
  <c r="H935" i="194"/>
  <c r="H936" i="194"/>
  <c r="H937" i="194"/>
  <c r="H938" i="194"/>
  <c r="H939" i="194"/>
  <c r="H940" i="194"/>
  <c r="H941" i="194"/>
  <c r="H942" i="194"/>
  <c r="H943" i="194"/>
  <c r="H944" i="194"/>
  <c r="H945" i="194"/>
  <c r="H946" i="194"/>
  <c r="H947" i="194"/>
  <c r="H948" i="194"/>
  <c r="H949" i="194"/>
  <c r="H950" i="194"/>
  <c r="H951" i="194"/>
  <c r="H952" i="194"/>
  <c r="H953" i="194"/>
  <c r="H954" i="194"/>
  <c r="H955" i="194"/>
  <c r="H956" i="194"/>
  <c r="H957" i="194"/>
  <c r="H958" i="194"/>
  <c r="H959" i="194"/>
  <c r="H960" i="194"/>
  <c r="H961" i="194"/>
  <c r="H962" i="194"/>
  <c r="H963" i="194"/>
  <c r="H964" i="194"/>
  <c r="H965" i="194"/>
  <c r="H966" i="194"/>
  <c r="H967" i="194"/>
  <c r="H968" i="194"/>
  <c r="H969" i="194"/>
  <c r="H970" i="194"/>
  <c r="H971" i="194"/>
  <c r="H972" i="194"/>
  <c r="H973" i="194"/>
  <c r="H974" i="194"/>
  <c r="H975" i="194"/>
  <c r="H976" i="194"/>
  <c r="H977" i="194"/>
  <c r="H978" i="194"/>
  <c r="H979" i="194"/>
  <c r="H980" i="194"/>
  <c r="H981" i="194"/>
  <c r="H982" i="194"/>
  <c r="H983" i="194"/>
  <c r="H984" i="194"/>
  <c r="H985" i="194"/>
  <c r="H986" i="194"/>
  <c r="H987" i="194"/>
  <c r="H988" i="194"/>
  <c r="H989" i="194"/>
  <c r="H990" i="194"/>
  <c r="H991" i="194"/>
  <c r="H992" i="194"/>
  <c r="H993" i="194"/>
  <c r="H994" i="194"/>
  <c r="H995" i="194"/>
  <c r="H996" i="194"/>
  <c r="H997" i="194"/>
  <c r="H998" i="194"/>
  <c r="H999" i="194"/>
  <c r="H1000" i="194"/>
  <c r="H1001" i="194"/>
  <c r="H1002" i="194"/>
  <c r="H1003" i="194"/>
  <c r="H1004" i="194"/>
  <c r="H1005" i="194"/>
  <c r="H1006" i="194"/>
  <c r="H1007" i="194"/>
  <c r="H1008" i="194"/>
  <c r="H1009" i="194"/>
  <c r="H1010" i="194"/>
  <c r="H1011" i="194"/>
  <c r="H1012" i="194"/>
  <c r="H1013" i="194"/>
  <c r="H1014" i="194"/>
  <c r="H1015" i="194"/>
  <c r="H1016" i="194"/>
  <c r="H1017" i="194"/>
  <c r="H1018" i="194"/>
  <c r="H1019" i="194"/>
  <c r="H1020" i="194"/>
  <c r="H1021" i="194"/>
  <c r="H22" i="194"/>
  <c r="U19" i="216"/>
  <c r="AA8" i="124"/>
  <c r="AB8" i="124" s="1"/>
  <c r="B6" i="211"/>
  <c r="E12" i="211"/>
  <c r="A6" i="211"/>
  <c r="A7" i="212"/>
  <c r="B7" i="212"/>
  <c r="E12" i="212"/>
  <c r="B6" i="212"/>
  <c r="A6" i="212"/>
  <c r="A7" i="210"/>
  <c r="B7" i="210"/>
  <c r="E12" i="210" s="1"/>
  <c r="B6" i="210"/>
  <c r="A6" i="210"/>
  <c r="A7" i="209"/>
  <c r="B7" i="209"/>
  <c r="E12" i="209" s="1"/>
  <c r="B6" i="209"/>
  <c r="A6" i="209"/>
  <c r="A7" i="194"/>
  <c r="B7" i="194"/>
  <c r="D12" i="194" s="1"/>
  <c r="B6" i="194"/>
  <c r="A6" i="194"/>
  <c r="B7" i="208"/>
  <c r="E12" i="208" s="1"/>
  <c r="B6" i="208"/>
  <c r="A7" i="208"/>
  <c r="A6" i="208"/>
  <c r="A7" i="182"/>
  <c r="B7" i="182"/>
  <c r="E12" i="182"/>
  <c r="B6" i="182"/>
  <c r="A6" i="182"/>
  <c r="A7" i="164"/>
  <c r="B7" i="164"/>
  <c r="E12" i="164" s="1"/>
  <c r="B6" i="164"/>
  <c r="A6" i="164"/>
  <c r="W47" i="192"/>
  <c r="W48" i="192"/>
  <c r="F15" i="183"/>
  <c r="S48" i="192"/>
  <c r="W51" i="192"/>
  <c r="W46" i="192"/>
  <c r="AA30" i="192"/>
  <c r="Q35" i="192"/>
  <c r="Z30" i="192"/>
  <c r="O35" i="192" s="1"/>
  <c r="Y30" i="192"/>
  <c r="M35" i="192"/>
  <c r="X30" i="192"/>
  <c r="K35" i="192" s="1"/>
  <c r="W30" i="192"/>
  <c r="W17" i="192"/>
  <c r="X17" i="192"/>
  <c r="Y17" i="192"/>
  <c r="Z17" i="192"/>
  <c r="AA17" i="192"/>
  <c r="W21" i="192"/>
  <c r="X21" i="192"/>
  <c r="Y21" i="192"/>
  <c r="Z21" i="192"/>
  <c r="AA21" i="192"/>
  <c r="W22" i="192"/>
  <c r="X22" i="192"/>
  <c r="Y22" i="192"/>
  <c r="Z22" i="192"/>
  <c r="AA22" i="192"/>
  <c r="W23" i="192"/>
  <c r="X23" i="192"/>
  <c r="Y23" i="192"/>
  <c r="Z23" i="192"/>
  <c r="AA23" i="192"/>
  <c r="W24" i="192"/>
  <c r="X24" i="192"/>
  <c r="Y24" i="192"/>
  <c r="Z24" i="192"/>
  <c r="AA24" i="192"/>
  <c r="W25" i="192"/>
  <c r="X25" i="192"/>
  <c r="Y25" i="192"/>
  <c r="Z25" i="192"/>
  <c r="AA25" i="192"/>
  <c r="W26" i="192"/>
  <c r="X26" i="192"/>
  <c r="Y26" i="192"/>
  <c r="Z26" i="192"/>
  <c r="AA26" i="192"/>
  <c r="I27" i="192"/>
  <c r="B49" i="192"/>
  <c r="F14" i="183"/>
  <c r="S47" i="192" s="1"/>
  <c r="I56" i="192"/>
  <c r="I49" i="192"/>
  <c r="I31" i="192"/>
  <c r="S43" i="192"/>
  <c r="I43" i="192"/>
  <c r="A6" i="188"/>
  <c r="Q43" i="192"/>
  <c r="O43" i="192"/>
  <c r="M43" i="192"/>
  <c r="K43" i="192"/>
  <c r="I13" i="192"/>
  <c r="O49" i="192"/>
  <c r="O58" i="192"/>
  <c r="O31" i="192"/>
  <c r="O27" i="192"/>
  <c r="O18" i="124"/>
  <c r="Q49" i="192"/>
  <c r="Q58" i="192" s="1"/>
  <c r="Q31" i="192"/>
  <c r="Q27" i="192"/>
  <c r="M49" i="192"/>
  <c r="M58" i="192" s="1"/>
  <c r="M31" i="192"/>
  <c r="M27" i="192"/>
  <c r="F13" i="183"/>
  <c r="F12" i="183" s="1"/>
  <c r="F16" i="183"/>
  <c r="S51" i="192" s="1"/>
  <c r="A57" i="127"/>
  <c r="A11" i="188"/>
  <c r="T1" i="188"/>
  <c r="U1" i="213"/>
  <c r="F6" i="183"/>
  <c r="H6" i="194"/>
  <c r="I6" i="208"/>
  <c r="K20" i="164"/>
  <c r="K6" i="164"/>
  <c r="O1" i="127"/>
  <c r="T1" i="192"/>
  <c r="O1" i="188"/>
  <c r="T9" i="124"/>
  <c r="K27" i="192"/>
  <c r="A3" i="212"/>
  <c r="A5" i="212" s="1"/>
  <c r="A3" i="211"/>
  <c r="A5" i="211" s="1"/>
  <c r="F17" i="183"/>
  <c r="S56" i="192" s="1"/>
  <c r="A3" i="210"/>
  <c r="A5" i="210" s="1"/>
  <c r="A3" i="209"/>
  <c r="A5" i="209" s="1"/>
  <c r="A3" i="208"/>
  <c r="A3" i="194"/>
  <c r="K49" i="192"/>
  <c r="K58" i="192" s="1"/>
  <c r="H10" i="210"/>
  <c r="A3" i="183"/>
  <c r="A3" i="182"/>
  <c r="A5" i="182" s="1"/>
  <c r="A3" i="164"/>
  <c r="A5" i="164" s="1"/>
  <c r="E12" i="183"/>
  <c r="A46" i="124"/>
  <c r="I36" i="192"/>
  <c r="A5" i="183"/>
  <c r="I38" i="192"/>
  <c r="I10" i="194" l="1"/>
  <c r="H10" i="209"/>
  <c r="A70" i="127"/>
  <c r="A69" i="221"/>
  <c r="V22" i="220"/>
  <c r="V22" i="218"/>
  <c r="O10" i="217"/>
  <c r="V22" i="216"/>
  <c r="L10" i="164"/>
  <c r="H10" i="212"/>
  <c r="A75" i="213"/>
  <c r="F10" i="183"/>
  <c r="O4" i="221"/>
  <c r="H19" i="221"/>
  <c r="U21" i="220"/>
  <c r="B28" i="220" s="1"/>
  <c r="U19" i="218"/>
  <c r="N30" i="218" s="1"/>
  <c r="N1" i="218" s="1"/>
  <c r="G8" i="210"/>
  <c r="U20" i="220"/>
  <c r="O3" i="188"/>
  <c r="G8" i="182"/>
  <c r="U20" i="218"/>
  <c r="N9" i="217"/>
  <c r="A14" i="217" s="1"/>
  <c r="U21" i="218"/>
  <c r="B28" i="218" s="1"/>
  <c r="G8" i="212"/>
  <c r="A8" i="213"/>
  <c r="F8" i="183"/>
  <c r="N8" i="217"/>
  <c r="G8" i="209"/>
  <c r="I8" i="208"/>
  <c r="H8" i="194"/>
  <c r="G8" i="211"/>
  <c r="K8" i="164"/>
  <c r="U20" i="216"/>
  <c r="E70" i="192"/>
  <c r="U21" i="216"/>
  <c r="B28" i="216" s="1"/>
  <c r="S31" i="192"/>
  <c r="W12" i="213" s="1"/>
  <c r="AB30" i="192"/>
  <c r="S35" i="192" s="1"/>
  <c r="A77" i="188"/>
  <c r="S46" i="192"/>
  <c r="S49" i="192" s="1"/>
  <c r="S58" i="192" s="1"/>
  <c r="I58" i="192"/>
  <c r="I63" i="192" s="1"/>
  <c r="J10" i="208"/>
  <c r="K34" i="192"/>
  <c r="K36" i="192" s="1"/>
  <c r="A78" i="192"/>
  <c r="H10" i="182"/>
  <c r="H10" i="211"/>
  <c r="K38" i="192"/>
  <c r="O34" i="192"/>
  <c r="O36" i="192" s="1"/>
  <c r="O38" i="192" s="1"/>
  <c r="Q34" i="192"/>
  <c r="Q36" i="192" s="1"/>
  <c r="G9" i="182"/>
  <c r="A14" i="182" s="1"/>
  <c r="AB21" i="192"/>
  <c r="S27" i="192"/>
  <c r="Q38" i="192"/>
  <c r="A21" i="124"/>
  <c r="W43" i="192"/>
  <c r="M34" i="192"/>
  <c r="M36" i="192" s="1"/>
  <c r="M38" i="192" s="1"/>
  <c r="K9" i="164"/>
  <c r="A14" i="164" s="1"/>
  <c r="G9" i="212"/>
  <c r="A14" i="212" s="1"/>
  <c r="H9" i="194"/>
  <c r="A14" i="194" s="1"/>
  <c r="S13" i="192"/>
  <c r="U26" i="192" s="1"/>
  <c r="G9" i="209"/>
  <c r="A14" i="209" s="1"/>
  <c r="U4" i="213"/>
  <c r="F9" i="183"/>
  <c r="A19" i="183" s="1"/>
  <c r="I9" i="208"/>
  <c r="A14" i="208" s="1"/>
  <c r="O4" i="127"/>
  <c r="I52" i="213"/>
  <c r="O4" i="188"/>
  <c r="G9" i="210"/>
  <c r="A14" i="210" s="1"/>
  <c r="G9" i="211"/>
  <c r="A14" i="211" s="1"/>
  <c r="H53" i="127"/>
  <c r="T4" i="192"/>
  <c r="K30" i="218" l="1"/>
  <c r="K1" i="218" s="1"/>
  <c r="O30" i="218"/>
  <c r="O1" i="218" s="1"/>
  <c r="U19" i="220"/>
  <c r="U30" i="220" s="1"/>
  <c r="U1" i="220" s="1"/>
  <c r="M30" i="218"/>
  <c r="M1" i="218" s="1"/>
  <c r="S30" i="218"/>
  <c r="S1" i="218" s="1"/>
  <c r="T30" i="218"/>
  <c r="T1" i="218" s="1"/>
  <c r="I6" i="218"/>
  <c r="T141" i="218" s="1"/>
  <c r="T142" i="218" s="1"/>
  <c r="P30" i="218"/>
  <c r="P1" i="218" s="1"/>
  <c r="J30" i="218"/>
  <c r="J1" i="218" s="1"/>
  <c r="L30" i="218"/>
  <c r="L1" i="218" s="1"/>
  <c r="R30" i="218"/>
  <c r="R1" i="218" s="1"/>
  <c r="Q30" i="218"/>
  <c r="Q1" i="218" s="1"/>
  <c r="U30" i="218"/>
  <c r="U1" i="218" s="1"/>
  <c r="T2" i="192"/>
  <c r="U25" i="192"/>
  <c r="U49" i="192"/>
  <c r="U22" i="192"/>
  <c r="U23" i="192"/>
  <c r="U58" i="192"/>
  <c r="U30" i="192"/>
  <c r="U27" i="192"/>
  <c r="U31" i="192"/>
  <c r="U51" i="192"/>
  <c r="U24" i="192"/>
  <c r="U48" i="192"/>
  <c r="U47" i="192"/>
  <c r="U17" i="192"/>
  <c r="U56" i="192"/>
  <c r="K46" i="124" s="1"/>
  <c r="U46" i="192"/>
  <c r="U21" i="192"/>
  <c r="U35" i="192"/>
  <c r="R30" i="220" l="1"/>
  <c r="R1" i="220" s="1"/>
  <c r="L30" i="220"/>
  <c r="L1" i="220" s="1"/>
  <c r="N36" i="218"/>
  <c r="N37" i="218" s="1"/>
  <c r="M66" i="218"/>
  <c r="M67" i="218" s="1"/>
  <c r="J30" i="220"/>
  <c r="J1" i="220" s="1"/>
  <c r="J171" i="218"/>
  <c r="J172" i="218" s="1"/>
  <c r="N30" i="220"/>
  <c r="N1" i="220" s="1"/>
  <c r="K51" i="218"/>
  <c r="K52" i="218" s="1"/>
  <c r="O30" i="220"/>
  <c r="O1" i="220" s="1"/>
  <c r="T30" i="220"/>
  <c r="T1" i="220" s="1"/>
  <c r="K30" i="220"/>
  <c r="K1" i="220" s="1"/>
  <c r="Q171" i="218"/>
  <c r="Q172" i="218" s="1"/>
  <c r="I6" i="220"/>
  <c r="K171" i="220" s="1"/>
  <c r="K172" i="220" s="1"/>
  <c r="P30" i="220"/>
  <c r="P1" i="220" s="1"/>
  <c r="V89" i="218"/>
  <c r="J126" i="218"/>
  <c r="J127" i="218" s="1"/>
  <c r="M30" i="220"/>
  <c r="M1" i="220" s="1"/>
  <c r="Q30" i="220"/>
  <c r="Q1" i="220" s="1"/>
  <c r="S30" i="220"/>
  <c r="S1" i="220" s="1"/>
  <c r="P156" i="218"/>
  <c r="P157" i="218" s="1"/>
  <c r="N171" i="218"/>
  <c r="N172" i="218" s="1"/>
  <c r="O36" i="218"/>
  <c r="O37" i="218" s="1"/>
  <c r="N126" i="218"/>
  <c r="N127" i="218" s="1"/>
  <c r="T111" i="218"/>
  <c r="T112" i="218" s="1"/>
  <c r="Q66" i="218"/>
  <c r="Q67" i="218" s="1"/>
  <c r="O156" i="218"/>
  <c r="O157" i="218" s="1"/>
  <c r="Q156" i="218"/>
  <c r="Q157" i="218" s="1"/>
  <c r="Q81" i="218"/>
  <c r="Q82" i="218" s="1"/>
  <c r="M126" i="218"/>
  <c r="M127" i="218" s="1"/>
  <c r="T66" i="218"/>
  <c r="T67" i="218" s="1"/>
  <c r="U51" i="218"/>
  <c r="U52" i="218" s="1"/>
  <c r="U66" i="218"/>
  <c r="U67" i="218" s="1"/>
  <c r="L66" i="218"/>
  <c r="L67" i="218" s="1"/>
  <c r="P81" i="218"/>
  <c r="P82" i="218" s="1"/>
  <c r="N96" i="218"/>
  <c r="N97" i="218" s="1"/>
  <c r="Q126" i="218"/>
  <c r="Q127" i="218" s="1"/>
  <c r="O51" i="218"/>
  <c r="O52" i="218" s="1"/>
  <c r="L51" i="218"/>
  <c r="L52" i="218" s="1"/>
  <c r="K66" i="218"/>
  <c r="K67" i="218" s="1"/>
  <c r="N111" i="218"/>
  <c r="N112" i="218" s="1"/>
  <c r="M111" i="218"/>
  <c r="M112" i="218" s="1"/>
  <c r="R111" i="218"/>
  <c r="R112" i="218" s="1"/>
  <c r="L126" i="218"/>
  <c r="L127" i="218" s="1"/>
  <c r="P66" i="218"/>
  <c r="P67" i="218" s="1"/>
  <c r="S156" i="218"/>
  <c r="S157" i="218" s="1"/>
  <c r="J51" i="218"/>
  <c r="J52" i="218" s="1"/>
  <c r="P111" i="218"/>
  <c r="P112" i="218" s="1"/>
  <c r="O126" i="218"/>
  <c r="O127" i="218" s="1"/>
  <c r="J81" i="218"/>
  <c r="J82" i="218" s="1"/>
  <c r="T96" i="218"/>
  <c r="T97" i="218" s="1"/>
  <c r="U126" i="218"/>
  <c r="U127" i="218" s="1"/>
  <c r="T51" i="218"/>
  <c r="T52" i="218" s="1"/>
  <c r="R96" i="218"/>
  <c r="R97" i="218" s="1"/>
  <c r="S36" i="218"/>
  <c r="S37" i="218" s="1"/>
  <c r="K111" i="218"/>
  <c r="K112" i="218" s="1"/>
  <c r="N51" i="218"/>
  <c r="N52" i="218" s="1"/>
  <c r="U81" i="218"/>
  <c r="U82" i="218" s="1"/>
  <c r="S171" i="218"/>
  <c r="S172" i="218" s="1"/>
  <c r="V56" i="218"/>
  <c r="V34" i="218"/>
  <c r="R66" i="218"/>
  <c r="R67" i="218" s="1"/>
  <c r="U141" i="218"/>
  <c r="U142" i="218" s="1"/>
  <c r="K171" i="218"/>
  <c r="K172" i="218" s="1"/>
  <c r="P51" i="218"/>
  <c r="P52" i="218" s="1"/>
  <c r="U111" i="218"/>
  <c r="U112" i="218" s="1"/>
  <c r="O141" i="218"/>
  <c r="O142" i="218" s="1"/>
  <c r="K141" i="218"/>
  <c r="K142" i="218" s="1"/>
  <c r="T171" i="218"/>
  <c r="T172" i="218" s="1"/>
  <c r="R51" i="218"/>
  <c r="R52" i="218" s="1"/>
  <c r="O111" i="218"/>
  <c r="O112" i="218" s="1"/>
  <c r="L171" i="218"/>
  <c r="L172" i="218" s="1"/>
  <c r="Q111" i="218"/>
  <c r="Q112" i="218" s="1"/>
  <c r="Q141" i="218"/>
  <c r="Q142" i="218" s="1"/>
  <c r="J36" i="218"/>
  <c r="J37" i="218" s="1"/>
  <c r="S126" i="218"/>
  <c r="S127" i="218" s="1"/>
  <c r="L36" i="218"/>
  <c r="L37" i="218" s="1"/>
  <c r="R156" i="218"/>
  <c r="R157" i="218" s="1"/>
  <c r="U156" i="218"/>
  <c r="U157" i="218" s="1"/>
  <c r="N141" i="218"/>
  <c r="N142" i="218" s="1"/>
  <c r="M171" i="218"/>
  <c r="M172" i="218" s="1"/>
  <c r="O81" i="218"/>
  <c r="O82" i="218" s="1"/>
  <c r="R171" i="218"/>
  <c r="R172" i="218" s="1"/>
  <c r="U36" i="218"/>
  <c r="U37" i="218" s="1"/>
  <c r="L156" i="218"/>
  <c r="L157" i="218" s="1"/>
  <c r="K96" i="218"/>
  <c r="K97" i="218" s="1"/>
  <c r="K156" i="218"/>
  <c r="K157" i="218" s="1"/>
  <c r="N81" i="218"/>
  <c r="N82" i="218" s="1"/>
  <c r="M36" i="218"/>
  <c r="M37" i="218" s="1"/>
  <c r="R36" i="218"/>
  <c r="R37" i="218" s="1"/>
  <c r="O96" i="218"/>
  <c r="O97" i="218" s="1"/>
  <c r="T36" i="218"/>
  <c r="T37" i="218" s="1"/>
  <c r="L96" i="218"/>
  <c r="L97" i="218" s="1"/>
  <c r="R81" i="218"/>
  <c r="R82" i="218" s="1"/>
  <c r="J66" i="218"/>
  <c r="J67" i="218" s="1"/>
  <c r="R141" i="218"/>
  <c r="R142" i="218" s="1"/>
  <c r="S81" i="218"/>
  <c r="S82" i="218" s="1"/>
  <c r="S96" i="218"/>
  <c r="S97" i="218" s="1"/>
  <c r="P141" i="218"/>
  <c r="P142" i="218" s="1"/>
  <c r="L81" i="218"/>
  <c r="L82" i="218" s="1"/>
  <c r="P36" i="218"/>
  <c r="P37" i="218" s="1"/>
  <c r="J156" i="218"/>
  <c r="J157" i="218" s="1"/>
  <c r="J141" i="218"/>
  <c r="J142" i="218" s="1"/>
  <c r="Q51" i="218"/>
  <c r="Q52" i="218" s="1"/>
  <c r="M141" i="218"/>
  <c r="M142" i="218" s="1"/>
  <c r="T156" i="218"/>
  <c r="T157" i="218" s="1"/>
  <c r="L111" i="218"/>
  <c r="L112" i="218" s="1"/>
  <c r="Q96" i="218"/>
  <c r="Q97" i="218" s="1"/>
  <c r="P96" i="218"/>
  <c r="P97" i="218" s="1"/>
  <c r="S66" i="218"/>
  <c r="S67" i="218" s="1"/>
  <c r="U171" i="218"/>
  <c r="U172" i="218" s="1"/>
  <c r="L141" i="218"/>
  <c r="L142" i="218" s="1"/>
  <c r="K126" i="218"/>
  <c r="K127" i="218" s="1"/>
  <c r="P171" i="218"/>
  <c r="P172" i="218" s="1"/>
  <c r="K81" i="218"/>
  <c r="K82" i="218" s="1"/>
  <c r="O171" i="218"/>
  <c r="O172" i="218" s="1"/>
  <c r="T81" i="218"/>
  <c r="T82" i="218" s="1"/>
  <c r="M81" i="218"/>
  <c r="M82" i="218" s="1"/>
  <c r="S111" i="218"/>
  <c r="S112" i="218" s="1"/>
  <c r="U96" i="218"/>
  <c r="U97" i="218" s="1"/>
  <c r="S141" i="218"/>
  <c r="S142" i="218" s="1"/>
  <c r="N66" i="218"/>
  <c r="N67" i="218" s="1"/>
  <c r="K36" i="218"/>
  <c r="K37" i="218" s="1"/>
  <c r="R126" i="218"/>
  <c r="R127" i="218" s="1"/>
  <c r="T126" i="218"/>
  <c r="T127" i="218" s="1"/>
  <c r="M51" i="218"/>
  <c r="M52" i="218" s="1"/>
  <c r="P126" i="218"/>
  <c r="P127" i="218" s="1"/>
  <c r="N156" i="218"/>
  <c r="N157" i="218" s="1"/>
  <c r="S51" i="218"/>
  <c r="S52" i="218" s="1"/>
  <c r="Q36" i="218"/>
  <c r="Q37" i="218" s="1"/>
  <c r="M96" i="218"/>
  <c r="M97" i="218" s="1"/>
  <c r="O66" i="218"/>
  <c r="O67" i="218" s="1"/>
  <c r="M156" i="218"/>
  <c r="M157" i="218" s="1"/>
  <c r="J96" i="218"/>
  <c r="J97" i="218" s="1"/>
  <c r="J111" i="218"/>
  <c r="J112" i="218" s="1"/>
  <c r="V145" i="218"/>
  <c r="G7" i="210"/>
  <c r="F7" i="183"/>
  <c r="U2" i="213"/>
  <c r="K7" i="164"/>
  <c r="V149" i="218"/>
  <c r="V40" i="218"/>
  <c r="V73" i="218"/>
  <c r="V130" i="218"/>
  <c r="V134" i="218"/>
  <c r="V49" i="218"/>
  <c r="V103" i="218"/>
  <c r="V43" i="218"/>
  <c r="V75" i="218"/>
  <c r="V180" i="218"/>
  <c r="V160" i="218"/>
  <c r="V95" i="218"/>
  <c r="V115" i="218"/>
  <c r="V65" i="218"/>
  <c r="V55" i="218"/>
  <c r="I7" i="208"/>
  <c r="O2" i="188"/>
  <c r="V74" i="218"/>
  <c r="V165" i="218"/>
  <c r="V133" i="218"/>
  <c r="V163" i="218"/>
  <c r="V79" i="218"/>
  <c r="V41" i="218"/>
  <c r="V110" i="218"/>
  <c r="V109" i="218"/>
  <c r="V170" i="218"/>
  <c r="G7" i="209"/>
  <c r="G7" i="211"/>
  <c r="V60" i="218"/>
  <c r="V178" i="218"/>
  <c r="V179" i="218"/>
  <c r="V70" i="218"/>
  <c r="V116" i="218"/>
  <c r="V140" i="218"/>
  <c r="V131" i="218"/>
  <c r="V139" i="218"/>
  <c r="G7" i="212"/>
  <c r="H7" i="194"/>
  <c r="O2" i="127"/>
  <c r="V119" i="218"/>
  <c r="V150" i="218"/>
  <c r="V59" i="218"/>
  <c r="V105" i="218"/>
  <c r="V104" i="218"/>
  <c r="V90" i="218"/>
  <c r="V88" i="218"/>
  <c r="V45" i="218"/>
  <c r="V85" i="218"/>
  <c r="V94" i="218"/>
  <c r="V71" i="218"/>
  <c r="V100" i="218"/>
  <c r="V35" i="218"/>
  <c r="V50" i="218"/>
  <c r="V86" i="218"/>
  <c r="V64" i="218"/>
  <c r="V146" i="218"/>
  <c r="V154" i="218"/>
  <c r="N7" i="217"/>
  <c r="G7" i="182"/>
  <c r="V58" i="218"/>
  <c r="V164" i="218"/>
  <c r="V118" i="218"/>
  <c r="V44" i="218"/>
  <c r="V135" i="218"/>
  <c r="V120" i="218"/>
  <c r="V148" i="218"/>
  <c r="V161" i="218"/>
  <c r="V175" i="218"/>
  <c r="V176" i="218"/>
  <c r="V169" i="218"/>
  <c r="V125" i="218"/>
  <c r="V101" i="218"/>
  <c r="V155" i="218"/>
  <c r="V80" i="218"/>
  <c r="V124" i="218"/>
  <c r="Q30" i="216"/>
  <c r="Q1" i="216" s="1"/>
  <c r="P30" i="216"/>
  <c r="P1" i="216" s="1"/>
  <c r="R30" i="216"/>
  <c r="R1" i="216" s="1"/>
  <c r="M30" i="216"/>
  <c r="M1" i="216" s="1"/>
  <c r="L30" i="216"/>
  <c r="L1" i="216" s="1"/>
  <c r="K30" i="216"/>
  <c r="K1" i="216" s="1"/>
  <c r="N30" i="216"/>
  <c r="N1" i="216" s="1"/>
  <c r="I6" i="216"/>
  <c r="O30" i="216"/>
  <c r="O1" i="216" s="1"/>
  <c r="S30" i="216"/>
  <c r="S1" i="216" s="1"/>
  <c r="U30" i="216"/>
  <c r="U1" i="216" s="1"/>
  <c r="T30" i="216"/>
  <c r="T1" i="216" s="1"/>
  <c r="J30" i="216"/>
  <c r="J1" i="216" s="1"/>
  <c r="U51" i="220" l="1"/>
  <c r="U52" i="220" s="1"/>
  <c r="R51" i="220"/>
  <c r="R52" i="220" s="1"/>
  <c r="L66" i="220"/>
  <c r="L67" i="220" s="1"/>
  <c r="M36" i="220"/>
  <c r="M37" i="220" s="1"/>
  <c r="L51" i="220"/>
  <c r="L52" i="220" s="1"/>
  <c r="M51" i="220"/>
  <c r="M52" i="220" s="1"/>
  <c r="J51" i="220"/>
  <c r="J52" i="220" s="1"/>
  <c r="R66" i="220"/>
  <c r="R67" i="220" s="1"/>
  <c r="U171" i="220"/>
  <c r="U172" i="220" s="1"/>
  <c r="P126" i="220"/>
  <c r="P127" i="220" s="1"/>
  <c r="U156" i="220"/>
  <c r="U157" i="220" s="1"/>
  <c r="K66" i="220"/>
  <c r="K67" i="220" s="1"/>
  <c r="O51" i="220"/>
  <c r="O52" i="220" s="1"/>
  <c r="K156" i="220"/>
  <c r="K157" i="220" s="1"/>
  <c r="Q81" i="220"/>
  <c r="Q82" i="220" s="1"/>
  <c r="N81" i="220"/>
  <c r="N82" i="220" s="1"/>
  <c r="M126" i="220"/>
  <c r="M127" i="220" s="1"/>
  <c r="R96" i="220"/>
  <c r="R97" i="220" s="1"/>
  <c r="S156" i="220"/>
  <c r="S157" i="220" s="1"/>
  <c r="K81" i="220"/>
  <c r="K82" i="220" s="1"/>
  <c r="T81" i="220"/>
  <c r="T82" i="220" s="1"/>
  <c r="O81" i="220"/>
  <c r="O82" i="220" s="1"/>
  <c r="P96" i="220"/>
  <c r="P97" i="220" s="1"/>
  <c r="P81" i="220"/>
  <c r="P82" i="220" s="1"/>
  <c r="Q96" i="220"/>
  <c r="Q97" i="220" s="1"/>
  <c r="O141" i="220"/>
  <c r="O142" i="220" s="1"/>
  <c r="P141" i="220"/>
  <c r="P142" i="220" s="1"/>
  <c r="S126" i="220"/>
  <c r="S127" i="220" s="1"/>
  <c r="N111" i="220"/>
  <c r="N112" i="220" s="1"/>
  <c r="L111" i="220"/>
  <c r="L112" i="220" s="1"/>
  <c r="V164" i="220"/>
  <c r="K141" i="220"/>
  <c r="K142" i="220" s="1"/>
  <c r="T111" i="220"/>
  <c r="T112" i="220" s="1"/>
  <c r="P171" i="220"/>
  <c r="P172" i="220" s="1"/>
  <c r="P51" i="220"/>
  <c r="P52" i="220" s="1"/>
  <c r="J156" i="220"/>
  <c r="J157" i="220" s="1"/>
  <c r="S36" i="220"/>
  <c r="S37" i="220" s="1"/>
  <c r="R156" i="220"/>
  <c r="R157" i="220" s="1"/>
  <c r="K51" i="220"/>
  <c r="K52" i="220" s="1"/>
  <c r="R171" i="220"/>
  <c r="R172" i="220" s="1"/>
  <c r="O171" i="220"/>
  <c r="O172" i="220" s="1"/>
  <c r="Q171" i="220"/>
  <c r="Q172" i="220" s="1"/>
  <c r="T141" i="220"/>
  <c r="T142" i="220" s="1"/>
  <c r="N156" i="220"/>
  <c r="N157" i="220" s="1"/>
  <c r="O96" i="220"/>
  <c r="O97" i="220" s="1"/>
  <c r="V161" i="220"/>
  <c r="N51" i="220"/>
  <c r="N52" i="220" s="1"/>
  <c r="R81" i="220"/>
  <c r="R82" i="220" s="1"/>
  <c r="P156" i="220"/>
  <c r="P157" i="220" s="1"/>
  <c r="J141" i="220"/>
  <c r="J142" i="220" s="1"/>
  <c r="K126" i="220"/>
  <c r="K127" i="220" s="1"/>
  <c r="T156" i="220"/>
  <c r="T157" i="220" s="1"/>
  <c r="J36" i="220"/>
  <c r="J37" i="220" s="1"/>
  <c r="O36" i="220"/>
  <c r="O37" i="220" s="1"/>
  <c r="R126" i="220"/>
  <c r="R127" i="220" s="1"/>
  <c r="M111" i="220"/>
  <c r="M112" i="220" s="1"/>
  <c r="Q156" i="220"/>
  <c r="Q157" i="220" s="1"/>
  <c r="L171" i="220"/>
  <c r="L172" i="220" s="1"/>
  <c r="S96" i="220"/>
  <c r="S97" i="220" s="1"/>
  <c r="T171" i="220"/>
  <c r="T172" i="220" s="1"/>
  <c r="K111" i="220"/>
  <c r="K112" i="220" s="1"/>
  <c r="O156" i="220"/>
  <c r="O157" i="220" s="1"/>
  <c r="U36" i="220"/>
  <c r="U37" i="220" s="1"/>
  <c r="J96" i="220"/>
  <c r="J97" i="220" s="1"/>
  <c r="M96" i="220"/>
  <c r="M97" i="220" s="1"/>
  <c r="L126" i="220"/>
  <c r="L127" i="220" s="1"/>
  <c r="T96" i="220"/>
  <c r="T97" i="220" s="1"/>
  <c r="L36" i="220"/>
  <c r="L37" i="220" s="1"/>
  <c r="U81" i="220"/>
  <c r="U82" i="220" s="1"/>
  <c r="Q141" i="220"/>
  <c r="Q142" i="220" s="1"/>
  <c r="P36" i="220"/>
  <c r="P37" i="220" s="1"/>
  <c r="Q51" i="220"/>
  <c r="Q52" i="220" s="1"/>
  <c r="L81" i="220"/>
  <c r="L82" i="220" s="1"/>
  <c r="P111" i="220"/>
  <c r="P112" i="220" s="1"/>
  <c r="J81" i="220"/>
  <c r="J82" i="220" s="1"/>
  <c r="O66" i="220"/>
  <c r="O67" i="220" s="1"/>
  <c r="V165" i="220"/>
  <c r="O126" i="220"/>
  <c r="O127" i="220" s="1"/>
  <c r="U96" i="220"/>
  <c r="U97" i="220" s="1"/>
  <c r="T51" i="220"/>
  <c r="T52" i="220" s="1"/>
  <c r="S81" i="220"/>
  <c r="S82" i="220" s="1"/>
  <c r="N96" i="220"/>
  <c r="N97" i="220" s="1"/>
  <c r="J171" i="220"/>
  <c r="J172" i="220" s="1"/>
  <c r="N141" i="220"/>
  <c r="N142" i="220" s="1"/>
  <c r="S141" i="220"/>
  <c r="S142" i="220" s="1"/>
  <c r="T36" i="220"/>
  <c r="T37" i="220" s="1"/>
  <c r="U111" i="220"/>
  <c r="U112" i="220" s="1"/>
  <c r="S171" i="220"/>
  <c r="S172" i="220" s="1"/>
  <c r="Q111" i="220"/>
  <c r="Q112" i="220" s="1"/>
  <c r="S51" i="220"/>
  <c r="S52" i="220" s="1"/>
  <c r="U141" i="220"/>
  <c r="U142" i="220" s="1"/>
  <c r="R111" i="220"/>
  <c r="R112" i="220" s="1"/>
  <c r="Q36" i="220"/>
  <c r="Q37" i="220" s="1"/>
  <c r="R36" i="220"/>
  <c r="R37" i="220" s="1"/>
  <c r="N66" i="220"/>
  <c r="N67" i="220" s="1"/>
  <c r="M66" i="220"/>
  <c r="M67" i="220" s="1"/>
  <c r="O111" i="220"/>
  <c r="O112" i="220" s="1"/>
  <c r="M141" i="220"/>
  <c r="M142" i="220" s="1"/>
  <c r="U66" i="220"/>
  <c r="U67" i="220" s="1"/>
  <c r="J111" i="220"/>
  <c r="J112" i="220" s="1"/>
  <c r="L156" i="220"/>
  <c r="L157" i="220" s="1"/>
  <c r="M81" i="220"/>
  <c r="M82" i="220" s="1"/>
  <c r="K96" i="220"/>
  <c r="K97" i="220" s="1"/>
  <c r="P66" i="220"/>
  <c r="P67" i="220" s="1"/>
  <c r="T126" i="220"/>
  <c r="T127" i="220" s="1"/>
  <c r="Q126" i="220"/>
  <c r="Q127" i="220" s="1"/>
  <c r="J126" i="220"/>
  <c r="J127" i="220" s="1"/>
  <c r="U126" i="220"/>
  <c r="U127" i="220" s="1"/>
  <c r="S111" i="220"/>
  <c r="S112" i="220" s="1"/>
  <c r="K36" i="220"/>
  <c r="K37" i="220" s="1"/>
  <c r="N126" i="220"/>
  <c r="N127" i="220" s="1"/>
  <c r="Q66" i="220"/>
  <c r="Q67" i="220" s="1"/>
  <c r="N171" i="220"/>
  <c r="N172" i="220" s="1"/>
  <c r="M156" i="220"/>
  <c r="M157" i="220" s="1"/>
  <c r="N36" i="220"/>
  <c r="N37" i="220" s="1"/>
  <c r="S66" i="220"/>
  <c r="S67" i="220" s="1"/>
  <c r="L96" i="220"/>
  <c r="L97" i="220" s="1"/>
  <c r="R141" i="220"/>
  <c r="R142" i="220" s="1"/>
  <c r="T66" i="220"/>
  <c r="T67" i="220" s="1"/>
  <c r="J66" i="220"/>
  <c r="J67" i="220" s="1"/>
  <c r="L141" i="220"/>
  <c r="L142" i="220" s="1"/>
  <c r="M171" i="220"/>
  <c r="M172" i="220" s="1"/>
  <c r="V60" i="220"/>
  <c r="V160" i="220"/>
  <c r="V55" i="220"/>
  <c r="V155" i="220"/>
  <c r="V88" i="220"/>
  <c r="V56" i="220"/>
  <c r="V135" i="220"/>
  <c r="V41" i="220"/>
  <c r="V80" i="220"/>
  <c r="V104" i="220"/>
  <c r="V131" i="220"/>
  <c r="V85" i="220"/>
  <c r="V64" i="220"/>
  <c r="V170" i="220"/>
  <c r="V134" i="220"/>
  <c r="V74" i="220"/>
  <c r="V59" i="220"/>
  <c r="V180" i="220"/>
  <c r="V115" i="220"/>
  <c r="V75" i="220"/>
  <c r="V44" i="220"/>
  <c r="V79" i="220"/>
  <c r="V71" i="220"/>
  <c r="V179" i="220"/>
  <c r="V70" i="220"/>
  <c r="V116" i="220"/>
  <c r="V176" i="220"/>
  <c r="V150" i="220"/>
  <c r="V109" i="220"/>
  <c r="V105" i="220"/>
  <c r="V43" i="220"/>
  <c r="V169" i="220"/>
  <c r="V139" i="220"/>
  <c r="V58" i="220"/>
  <c r="V86" i="220"/>
  <c r="V101" i="220"/>
  <c r="V146" i="220"/>
  <c r="V178" i="220"/>
  <c r="V89" i="220"/>
  <c r="V130" i="220"/>
  <c r="V145" i="220"/>
  <c r="V175" i="220"/>
  <c r="V103" i="220"/>
  <c r="V90" i="220"/>
  <c r="V100" i="220"/>
  <c r="V73" i="220"/>
  <c r="V140" i="220"/>
  <c r="V118" i="220"/>
  <c r="V40" i="220"/>
  <c r="V50" i="220"/>
  <c r="V154" i="220"/>
  <c r="V125" i="220"/>
  <c r="V95" i="220"/>
  <c r="V120" i="220"/>
  <c r="V45" i="220"/>
  <c r="V65" i="220"/>
  <c r="V94" i="220"/>
  <c r="V35" i="220"/>
  <c r="V133" i="220"/>
  <c r="V34" i="220"/>
  <c r="V49" i="220"/>
  <c r="V163" i="220"/>
  <c r="V110" i="220"/>
  <c r="V119" i="220"/>
  <c r="V124" i="220"/>
  <c r="V149" i="220"/>
  <c r="V148" i="220"/>
  <c r="V126" i="218"/>
  <c r="V171" i="218"/>
  <c r="V96" i="218"/>
  <c r="V112" i="218"/>
  <c r="V141" i="218"/>
  <c r="V156" i="218"/>
  <c r="V51" i="218"/>
  <c r="V66" i="218"/>
  <c r="V36" i="218"/>
  <c r="V111" i="218"/>
  <c r="V81" i="218"/>
  <c r="V97" i="218"/>
  <c r="V157" i="218"/>
  <c r="V142" i="218"/>
  <c r="V67" i="218"/>
  <c r="V37" i="218"/>
  <c r="V52" i="218"/>
  <c r="V172" i="218"/>
  <c r="V127" i="218"/>
  <c r="V82" i="218"/>
  <c r="V155" i="216"/>
  <c r="V175" i="216"/>
  <c r="V65" i="216"/>
  <c r="V116" i="216"/>
  <c r="V160" i="216"/>
  <c r="V55" i="216"/>
  <c r="V124" i="216"/>
  <c r="V161" i="216"/>
  <c r="V80" i="216"/>
  <c r="V64" i="216"/>
  <c r="V115" i="216"/>
  <c r="V85" i="216"/>
  <c r="V130" i="216"/>
  <c r="V169" i="216"/>
  <c r="V79" i="216"/>
  <c r="V131" i="216"/>
  <c r="V40" i="216"/>
  <c r="V100" i="216"/>
  <c r="V71" i="216"/>
  <c r="V145" i="216"/>
  <c r="V176" i="216"/>
  <c r="V109" i="216"/>
  <c r="V50" i="216"/>
  <c r="V154" i="216"/>
  <c r="V41" i="216"/>
  <c r="V170" i="216"/>
  <c r="V34" i="216"/>
  <c r="V95" i="216"/>
  <c r="V139" i="216"/>
  <c r="V35" i="216"/>
  <c r="V86" i="216"/>
  <c r="V140" i="216"/>
  <c r="V56" i="216"/>
  <c r="V125" i="216"/>
  <c r="V94" i="216"/>
  <c r="V49" i="216"/>
  <c r="V146" i="216"/>
  <c r="V110" i="216"/>
  <c r="V70" i="216"/>
  <c r="V101" i="216"/>
  <c r="V165" i="216"/>
  <c r="V133" i="216"/>
  <c r="V88" i="216"/>
  <c r="V179" i="216"/>
  <c r="V103" i="216"/>
  <c r="V148" i="216"/>
  <c r="V118" i="216"/>
  <c r="V119" i="216"/>
  <c r="V120" i="216"/>
  <c r="V163" i="216"/>
  <c r="V164" i="216"/>
  <c r="V149" i="216"/>
  <c r="V104" i="216"/>
  <c r="V180" i="216"/>
  <c r="V135" i="216"/>
  <c r="V90" i="216"/>
  <c r="V89" i="216"/>
  <c r="V178" i="216"/>
  <c r="V134" i="216"/>
  <c r="V105" i="216"/>
  <c r="V150" i="216"/>
  <c r="R171" i="216"/>
  <c r="R172" i="216" s="1"/>
  <c r="N171" i="216"/>
  <c r="N172" i="216" s="1"/>
  <c r="J171" i="216"/>
  <c r="T156" i="216"/>
  <c r="T157" i="216" s="1"/>
  <c r="P156" i="216"/>
  <c r="P157" i="216" s="1"/>
  <c r="L156" i="216"/>
  <c r="L157" i="216" s="1"/>
  <c r="S141" i="216"/>
  <c r="S142" i="216" s="1"/>
  <c r="O141" i="216"/>
  <c r="O142" i="216" s="1"/>
  <c r="K141" i="216"/>
  <c r="K142" i="216" s="1"/>
  <c r="U126" i="216"/>
  <c r="U127" i="216" s="1"/>
  <c r="Q126" i="216"/>
  <c r="Q127" i="216" s="1"/>
  <c r="M126" i="216"/>
  <c r="M127" i="216" s="1"/>
  <c r="S111" i="216"/>
  <c r="S112" i="216" s="1"/>
  <c r="O111" i="216"/>
  <c r="O112" i="216" s="1"/>
  <c r="K111" i="216"/>
  <c r="K112" i="216" s="1"/>
  <c r="R96" i="216"/>
  <c r="R97" i="216" s="1"/>
  <c r="N96" i="216"/>
  <c r="N97" i="216" s="1"/>
  <c r="J96" i="216"/>
  <c r="T81" i="216"/>
  <c r="T82" i="216" s="1"/>
  <c r="P81" i="216"/>
  <c r="P82" i="216" s="1"/>
  <c r="L81" i="216"/>
  <c r="L82" i="216" s="1"/>
  <c r="R66" i="216"/>
  <c r="R67" i="216" s="1"/>
  <c r="R68" i="216" s="1"/>
  <c r="N66" i="216"/>
  <c r="N67" i="216" s="1"/>
  <c r="J66" i="216"/>
  <c r="R51" i="216"/>
  <c r="R52" i="216" s="1"/>
  <c r="R53" i="216" s="1"/>
  <c r="N51" i="216"/>
  <c r="N52" i="216" s="1"/>
  <c r="N53" i="216" s="1"/>
  <c r="J51" i="216"/>
  <c r="U171" i="216"/>
  <c r="U172" i="216" s="1"/>
  <c r="Q171" i="216"/>
  <c r="Q172" i="216" s="1"/>
  <c r="M171" i="216"/>
  <c r="M172" i="216" s="1"/>
  <c r="S156" i="216"/>
  <c r="S157" i="216" s="1"/>
  <c r="O156" i="216"/>
  <c r="O157" i="216" s="1"/>
  <c r="K156" i="216"/>
  <c r="K157" i="216" s="1"/>
  <c r="R141" i="216"/>
  <c r="R142" i="216" s="1"/>
  <c r="N141" i="216"/>
  <c r="N142" i="216" s="1"/>
  <c r="J141" i="216"/>
  <c r="T126" i="216"/>
  <c r="T127" i="216" s="1"/>
  <c r="P126" i="216"/>
  <c r="P127" i="216" s="1"/>
  <c r="L126" i="216"/>
  <c r="L127" i="216" s="1"/>
  <c r="R111" i="216"/>
  <c r="R112" i="216" s="1"/>
  <c r="N111" i="216"/>
  <c r="N112" i="216" s="1"/>
  <c r="J111" i="216"/>
  <c r="U96" i="216"/>
  <c r="U97" i="216" s="1"/>
  <c r="Q96" i="216"/>
  <c r="Q97" i="216" s="1"/>
  <c r="M96" i="216"/>
  <c r="M97" i="216" s="1"/>
  <c r="S81" i="216"/>
  <c r="S82" i="216" s="1"/>
  <c r="O81" i="216"/>
  <c r="O82" i="216" s="1"/>
  <c r="K81" i="216"/>
  <c r="K82" i="216" s="1"/>
  <c r="U66" i="216"/>
  <c r="U67" i="216" s="1"/>
  <c r="U68" i="216" s="1"/>
  <c r="Q66" i="216"/>
  <c r="Q67" i="216" s="1"/>
  <c r="M66" i="216"/>
  <c r="M67" i="216" s="1"/>
  <c r="U51" i="216"/>
  <c r="U52" i="216" s="1"/>
  <c r="Q51" i="216"/>
  <c r="Q52" i="216" s="1"/>
  <c r="Q53" i="216" s="1"/>
  <c r="M51" i="216"/>
  <c r="M52" i="216" s="1"/>
  <c r="O171" i="216"/>
  <c r="O172" i="216" s="1"/>
  <c r="R156" i="216"/>
  <c r="R157" i="216" s="1"/>
  <c r="J156" i="216"/>
  <c r="U141" i="216"/>
  <c r="U142" i="216" s="1"/>
  <c r="M141" i="216"/>
  <c r="M142" i="216" s="1"/>
  <c r="S126" i="216"/>
  <c r="S127" i="216" s="1"/>
  <c r="K126" i="216"/>
  <c r="K127" i="216" s="1"/>
  <c r="U111" i="216"/>
  <c r="U112" i="216" s="1"/>
  <c r="M111" i="216"/>
  <c r="M112" i="216" s="1"/>
  <c r="P96" i="216"/>
  <c r="P97" i="216" s="1"/>
  <c r="U81" i="216"/>
  <c r="U82" i="216" s="1"/>
  <c r="M81" i="216"/>
  <c r="M82" i="216" s="1"/>
  <c r="P66" i="216"/>
  <c r="P67" i="216" s="1"/>
  <c r="S51" i="216"/>
  <c r="S52" i="216" s="1"/>
  <c r="S53" i="216" s="1"/>
  <c r="K51" i="216"/>
  <c r="K52" i="216" s="1"/>
  <c r="T171" i="216"/>
  <c r="T172" i="216" s="1"/>
  <c r="L171" i="216"/>
  <c r="L172" i="216" s="1"/>
  <c r="Q156" i="216"/>
  <c r="Q157" i="216" s="1"/>
  <c r="T141" i="216"/>
  <c r="T142" i="216" s="1"/>
  <c r="L141" i="216"/>
  <c r="L142" i="216" s="1"/>
  <c r="R126" i="216"/>
  <c r="R127" i="216" s="1"/>
  <c r="J126" i="216"/>
  <c r="T111" i="216"/>
  <c r="T112" i="216" s="1"/>
  <c r="L111" i="216"/>
  <c r="L112" i="216" s="1"/>
  <c r="O96" i="216"/>
  <c r="O97" i="216" s="1"/>
  <c r="R81" i="216"/>
  <c r="R82" i="216" s="1"/>
  <c r="J81" i="216"/>
  <c r="O66" i="216"/>
  <c r="O67" i="216" s="1"/>
  <c r="P51" i="216"/>
  <c r="P52" i="216" s="1"/>
  <c r="P53" i="216" s="1"/>
  <c r="S171" i="216"/>
  <c r="S172" i="216" s="1"/>
  <c r="K171" i="216"/>
  <c r="K172" i="216" s="1"/>
  <c r="N156" i="216"/>
  <c r="N157" i="216" s="1"/>
  <c r="Q141" i="216"/>
  <c r="Q142" i="216" s="1"/>
  <c r="O126" i="216"/>
  <c r="O127" i="216" s="1"/>
  <c r="Q111" i="216"/>
  <c r="Q112" i="216" s="1"/>
  <c r="T96" i="216"/>
  <c r="T97" i="216" s="1"/>
  <c r="L96" i="216"/>
  <c r="L97" i="216" s="1"/>
  <c r="Q81" i="216"/>
  <c r="Q82" i="216" s="1"/>
  <c r="T66" i="216"/>
  <c r="T67" i="216" s="1"/>
  <c r="T68" i="216" s="1"/>
  <c r="L66" i="216"/>
  <c r="L67" i="216" s="1"/>
  <c r="O51" i="216"/>
  <c r="O52" i="216" s="1"/>
  <c r="O53" i="216" s="1"/>
  <c r="N36" i="216"/>
  <c r="N37" i="216" s="1"/>
  <c r="N38" i="216" s="1"/>
  <c r="P171" i="216"/>
  <c r="P172" i="216" s="1"/>
  <c r="U156" i="216"/>
  <c r="U157" i="216" s="1"/>
  <c r="M156" i="216"/>
  <c r="M157" i="216" s="1"/>
  <c r="P141" i="216"/>
  <c r="P142" i="216" s="1"/>
  <c r="N126" i="216"/>
  <c r="N127" i="216" s="1"/>
  <c r="P111" i="216"/>
  <c r="P112" i="216" s="1"/>
  <c r="S96" i="216"/>
  <c r="S97" i="216" s="1"/>
  <c r="K96" i="216"/>
  <c r="K97" i="216" s="1"/>
  <c r="N81" i="216"/>
  <c r="N82" i="216" s="1"/>
  <c r="S66" i="216"/>
  <c r="S67" i="216" s="1"/>
  <c r="S68" i="216" s="1"/>
  <c r="K66" i="216"/>
  <c r="K67" i="216" s="1"/>
  <c r="T51" i="216"/>
  <c r="T52" i="216" s="1"/>
  <c r="L51" i="216"/>
  <c r="L52" i="216" s="1"/>
  <c r="L36" i="216"/>
  <c r="L37" i="216" s="1"/>
  <c r="L38" i="216" s="1"/>
  <c r="M36" i="216"/>
  <c r="M37" i="216" s="1"/>
  <c r="M38" i="216" s="1"/>
  <c r="Q36" i="216"/>
  <c r="Q37" i="216" s="1"/>
  <c r="Q38" i="216" s="1"/>
  <c r="U36" i="216"/>
  <c r="U37" i="216" s="1"/>
  <c r="U38" i="216" s="1"/>
  <c r="R36" i="216"/>
  <c r="R37" i="216" s="1"/>
  <c r="R38" i="216" s="1"/>
  <c r="K36" i="216"/>
  <c r="K37" i="216" s="1"/>
  <c r="K38" i="216" s="1"/>
  <c r="O36" i="216"/>
  <c r="O37" i="216" s="1"/>
  <c r="O38" i="216" s="1"/>
  <c r="S36" i="216"/>
  <c r="S37" i="216" s="1"/>
  <c r="S38" i="216" s="1"/>
  <c r="P36" i="216"/>
  <c r="P37" i="216" s="1"/>
  <c r="P38" i="216" s="1"/>
  <c r="T36" i="216"/>
  <c r="T37" i="216" s="1"/>
  <c r="T38" i="216" s="1"/>
  <c r="J36" i="216"/>
  <c r="V37" i="220" l="1"/>
  <c r="V67" i="220"/>
  <c r="V112" i="220"/>
  <c r="V52" i="220"/>
  <c r="V157" i="220"/>
  <c r="V127" i="220"/>
  <c r="V36" i="220"/>
  <c r="V97" i="220"/>
  <c r="V111" i="220"/>
  <c r="V96" i="220"/>
  <c r="V142" i="220"/>
  <c r="V51" i="220"/>
  <c r="W60" i="220" s="1"/>
  <c r="V126" i="220"/>
  <c r="W90" i="218"/>
  <c r="W75" i="218"/>
  <c r="V156" i="220"/>
  <c r="V81" i="220"/>
  <c r="V66" i="220"/>
  <c r="W75" i="220" s="1"/>
  <c r="V172" i="220"/>
  <c r="V82" i="220"/>
  <c r="V171" i="220"/>
  <c r="V141" i="220"/>
  <c r="W180" i="218"/>
  <c r="V24" i="218"/>
  <c r="W135" i="218"/>
  <c r="W105" i="218"/>
  <c r="W120" i="218"/>
  <c r="W45" i="218"/>
  <c r="W150" i="218"/>
  <c r="W165" i="218"/>
  <c r="V26" i="218"/>
  <c r="W60" i="218"/>
  <c r="R73" i="216"/>
  <c r="R74" i="216"/>
  <c r="S74" i="216"/>
  <c r="S75" i="216" s="1"/>
  <c r="S73" i="216"/>
  <c r="U73" i="216"/>
  <c r="U74" i="216"/>
  <c r="U75" i="216" s="1"/>
  <c r="T74" i="216"/>
  <c r="T75" i="216" s="1"/>
  <c r="T73" i="216"/>
  <c r="V126" i="216"/>
  <c r="J127" i="216"/>
  <c r="V127" i="216" s="1"/>
  <c r="S58" i="216"/>
  <c r="S59" i="216"/>
  <c r="S60" i="216" s="1"/>
  <c r="J142" i="216"/>
  <c r="V142" i="216" s="1"/>
  <c r="V141" i="216"/>
  <c r="J67" i="216"/>
  <c r="V67" i="216" s="1"/>
  <c r="V66" i="216"/>
  <c r="O58" i="216"/>
  <c r="O59" i="216"/>
  <c r="O60" i="216" s="1"/>
  <c r="P59" i="216"/>
  <c r="P60" i="216" s="1"/>
  <c r="P58" i="216"/>
  <c r="V51" i="216"/>
  <c r="J52" i="216"/>
  <c r="V52" i="216" s="1"/>
  <c r="V171" i="216"/>
  <c r="J172" i="216"/>
  <c r="V172" i="216" s="1"/>
  <c r="V111" i="216"/>
  <c r="J112" i="216"/>
  <c r="V112" i="216" s="1"/>
  <c r="N58" i="216"/>
  <c r="N59" i="216"/>
  <c r="J97" i="216"/>
  <c r="V97" i="216" s="1"/>
  <c r="V96" i="216"/>
  <c r="V81" i="216"/>
  <c r="J82" i="216"/>
  <c r="V82" i="216" s="1"/>
  <c r="J157" i="216"/>
  <c r="V157" i="216" s="1"/>
  <c r="V156" i="216"/>
  <c r="Q59" i="216"/>
  <c r="Q60" i="216" s="1"/>
  <c r="Q58" i="216"/>
  <c r="R58" i="216"/>
  <c r="R59" i="216"/>
  <c r="R60" i="216" s="1"/>
  <c r="V36" i="216"/>
  <c r="L44" i="216"/>
  <c r="L45" i="216" s="1"/>
  <c r="L43" i="216"/>
  <c r="S43" i="216"/>
  <c r="S44" i="216"/>
  <c r="S45" i="216" s="1"/>
  <c r="T44" i="216"/>
  <c r="T45" i="216" s="1"/>
  <c r="T43" i="216"/>
  <c r="O43" i="216"/>
  <c r="O44" i="216"/>
  <c r="O45" i="216" s="1"/>
  <c r="U44" i="216"/>
  <c r="U45" i="216" s="1"/>
  <c r="U43" i="216"/>
  <c r="P44" i="216"/>
  <c r="P45" i="216" s="1"/>
  <c r="P43" i="216"/>
  <c r="K44" i="216"/>
  <c r="K45" i="216" s="1"/>
  <c r="K43" i="216"/>
  <c r="Q44" i="216"/>
  <c r="Q45" i="216" s="1"/>
  <c r="Q43" i="216"/>
  <c r="R43" i="216"/>
  <c r="R44" i="216"/>
  <c r="R45" i="216" s="1"/>
  <c r="M44" i="216"/>
  <c r="M45" i="216" s="1"/>
  <c r="M43" i="216"/>
  <c r="N43" i="216"/>
  <c r="N44" i="216"/>
  <c r="N45" i="216" s="1"/>
  <c r="J37" i="216"/>
  <c r="V37" i="216" s="1"/>
  <c r="W135" i="220" l="1"/>
  <c r="W45" i="220"/>
  <c r="W120" i="220"/>
  <c r="V26" i="220"/>
  <c r="W165" i="220"/>
  <c r="W90" i="220"/>
  <c r="W105" i="220"/>
  <c r="W180" i="220"/>
  <c r="W150" i="220"/>
  <c r="V24" i="220"/>
  <c r="B5" i="218"/>
  <c r="V73" i="216"/>
  <c r="R75" i="216"/>
  <c r="V75" i="216" s="1"/>
  <c r="V74" i="216"/>
  <c r="W165" i="216"/>
  <c r="W105" i="216"/>
  <c r="W90" i="216"/>
  <c r="W135" i="216"/>
  <c r="N60" i="216"/>
  <c r="V60" i="216" s="1"/>
  <c r="V59" i="216"/>
  <c r="V58" i="216"/>
  <c r="W180" i="216"/>
  <c r="W150" i="216"/>
  <c r="W120" i="216"/>
  <c r="J38" i="216"/>
  <c r="B5" i="220" l="1"/>
  <c r="W75" i="216"/>
  <c r="W60" i="216"/>
  <c r="J44" i="216"/>
  <c r="V44" i="216" s="1"/>
  <c r="J43" i="216"/>
  <c r="V43" i="216" s="1"/>
  <c r="J45" i="216" l="1"/>
  <c r="V45" i="216" s="1"/>
  <c r="V26" i="216" l="1"/>
  <c r="V24" i="216"/>
  <c r="S16" i="192" s="1"/>
  <c r="U16" i="192" s="1"/>
  <c r="W45" i="216"/>
  <c r="B5" i="216" s="1"/>
  <c r="S18" i="192" l="1"/>
  <c r="U18" i="192" s="1"/>
  <c r="AB16" i="192"/>
  <c r="S34" i="192" s="1"/>
  <c r="S36" i="192" s="1"/>
  <c r="W11" i="213" l="1"/>
  <c r="V26" i="213" s="1"/>
  <c r="V31" i="213" s="1"/>
  <c r="U36" i="192"/>
  <c r="S38" i="192"/>
  <c r="U38" i="192" s="1"/>
  <c r="A4" i="187" s="1"/>
  <c r="A67" i="124" s="1"/>
  <c r="U34" i="192"/>
  <c r="A70" i="221" l="1"/>
  <c r="V23" i="220"/>
  <c r="A78" i="188"/>
  <c r="L11" i="164"/>
  <c r="V23" i="218"/>
  <c r="F11" i="183"/>
  <c r="I11" i="194"/>
  <c r="A76" i="213"/>
  <c r="J11" i="208"/>
  <c r="V23" i="216"/>
  <c r="H11" i="210"/>
  <c r="H11" i="209"/>
  <c r="H11" i="212"/>
  <c r="H11" i="182"/>
  <c r="O11" i="217"/>
  <c r="A79" i="192"/>
  <c r="A71" i="127"/>
  <c r="H11" i="211"/>
  <c r="V8" i="213"/>
  <c r="V23" i="213" s="1"/>
</calcChain>
</file>

<file path=xl/comments1.xml><?xml version="1.0" encoding="utf-8"?>
<comments xmlns="http://schemas.openxmlformats.org/spreadsheetml/2006/main">
  <authors>
    <author>We</author>
  </authors>
  <commentList>
    <comment ref="O18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</commentList>
</comments>
</file>

<file path=xl/comments10.xml><?xml version="1.0" encoding="utf-8"?>
<comments xmlns="http://schemas.openxmlformats.org/spreadsheetml/2006/main">
  <authors>
    <author>We</author>
  </authors>
  <commentList>
    <comment ref="H16" authorId="0" shapeId="0">
      <text>
        <r>
          <rPr>
            <sz val="9"/>
            <color indexed="81"/>
            <rFont val="Arial"/>
            <family val="2"/>
          </rPr>
          <t xml:space="preserve">Bruttobetrag </t>
        </r>
        <r>
          <rPr>
            <b/>
            <u/>
            <sz val="9"/>
            <color indexed="81"/>
            <rFont val="Arial"/>
            <family val="2"/>
          </rPr>
          <t>abzüglich</t>
        </r>
        <r>
          <rPr>
            <sz val="9"/>
            <color indexed="81"/>
            <rFont val="Arial"/>
            <family val="2"/>
          </rPr>
          <t xml:space="preserve"> nicht 
zuwendungsfähiger Beträge
</t>
        </r>
        <r>
          <rPr>
            <sz val="8"/>
            <color indexed="81"/>
            <rFont val="Arial"/>
            <family val="2"/>
          </rPr>
          <t>(wie ggf. Skonti, Rabatte, Mehrwert-
steuer bei Vorsteuerabzugsberechtigung)</t>
        </r>
      </text>
    </comment>
  </commentList>
</comments>
</file>

<file path=xl/comments11.xml><?xml version="1.0" encoding="utf-8"?>
<comments xmlns="http://schemas.openxmlformats.org/spreadsheetml/2006/main">
  <authors>
    <author>We</author>
  </authors>
  <commentList>
    <comment ref="E21" authorId="0" shapeId="0">
      <text>
        <r>
          <rPr>
            <sz val="9"/>
            <color indexed="81"/>
            <rFont val="Arial"/>
            <family val="2"/>
          </rPr>
          <t>Bitte bei Einnahmen aus
Teilnehmergebühren hier
den Namen und Vornamen 
des Teilnehmenden eintragen!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W19" authorId="0" shapeId="0">
      <text>
        <r>
          <rPr>
            <sz val="9"/>
            <color indexed="81"/>
            <rFont val="Arial"/>
            <family val="2"/>
          </rPr>
          <t>abgerechnete zuwendungsfähige 
Personal- und Sachausgaben
inkl. Verwaltungsausgaben
x     15%
x     Anzahl fehlende
Teilnehmende</t>
        </r>
      </text>
    </comment>
    <comment ref="W20" authorId="0" shapeId="0">
      <text>
        <r>
          <rPr>
            <sz val="9"/>
            <color indexed="81"/>
            <rFont val="Arial"/>
            <family val="2"/>
          </rPr>
          <t>abgerechnete zuwendungsfähige 
Investitionsausgaben
inkl. Verwaltungsausgaben
x     15%
x     Anzahl fehlende
Teilnehmende</t>
        </r>
      </text>
    </comment>
    <comment ref="B40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comments3.xml><?xml version="1.0" encoding="utf-8"?>
<comments xmlns="http://schemas.openxmlformats.org/spreadsheetml/2006/main">
  <authors>
    <author>We</author>
  </authors>
  <commentList>
    <comment ref="L16" authorId="0" shapeId="0">
      <text>
        <r>
          <rPr>
            <sz val="9"/>
            <color indexed="81"/>
            <rFont val="Arial"/>
            <family val="2"/>
          </rPr>
          <t xml:space="preserve">Bruttobetrag </t>
        </r>
        <r>
          <rPr>
            <b/>
            <u/>
            <sz val="9"/>
            <color indexed="81"/>
            <rFont val="Arial"/>
            <family val="2"/>
          </rPr>
          <t>abzüglich</t>
        </r>
        <r>
          <rPr>
            <sz val="9"/>
            <color indexed="81"/>
            <rFont val="Arial"/>
            <family val="2"/>
          </rPr>
          <t xml:space="preserve"> nicht 
zuwendungsfähiger Beträge
</t>
        </r>
        <r>
          <rPr>
            <sz val="8"/>
            <color indexed="81"/>
            <rFont val="Arial"/>
            <family val="2"/>
          </rPr>
          <t>(wie ggf. Skonti, Rabatte, Mehrwert-
steuer bei Vorsteuerabzugsberechtigung)</t>
        </r>
      </text>
    </comment>
  </commentList>
</comments>
</file>

<file path=xl/comments4.xml><?xml version="1.0" encoding="utf-8"?>
<comments xmlns="http://schemas.openxmlformats.org/spreadsheetml/2006/main">
  <authors>
    <author>We</author>
  </authors>
  <commentList>
    <comment ref="H16" authorId="0" shapeId="0">
      <text>
        <r>
          <rPr>
            <sz val="9"/>
            <color indexed="81"/>
            <rFont val="Arial"/>
            <family val="2"/>
          </rPr>
          <t xml:space="preserve">Bruttobetrag </t>
        </r>
        <r>
          <rPr>
            <b/>
            <u/>
            <sz val="9"/>
            <color indexed="81"/>
            <rFont val="Arial"/>
            <family val="2"/>
          </rPr>
          <t>abzüglich</t>
        </r>
        <r>
          <rPr>
            <sz val="9"/>
            <color indexed="81"/>
            <rFont val="Arial"/>
            <family val="2"/>
          </rPr>
          <t xml:space="preserve"> nicht 
zuwendungsfähiger Beträge
</t>
        </r>
        <r>
          <rPr>
            <sz val="8"/>
            <color indexed="81"/>
            <rFont val="Arial"/>
            <family val="2"/>
          </rPr>
          <t>(wie ggf. Skonti, Rabatte, Mehrwert-
steuer bei Vorsteuerabzugsberechtigung)</t>
        </r>
      </text>
    </comment>
  </commentList>
</comments>
</file>

<file path=xl/comments5.xml><?xml version="1.0" encoding="utf-8"?>
<comments xmlns="http://schemas.openxmlformats.org/spreadsheetml/2006/main">
  <authors>
    <author>We</author>
  </authors>
  <commentList>
    <comment ref="J16" authorId="0" shapeId="0">
      <text>
        <r>
          <rPr>
            <sz val="9"/>
            <color indexed="81"/>
            <rFont val="Arial"/>
            <family val="2"/>
          </rPr>
          <t xml:space="preserve">Bruttobetrag </t>
        </r>
        <r>
          <rPr>
            <b/>
            <u/>
            <sz val="9"/>
            <color indexed="81"/>
            <rFont val="Arial"/>
            <family val="2"/>
          </rPr>
          <t>abzüglich</t>
        </r>
        <r>
          <rPr>
            <sz val="9"/>
            <color indexed="81"/>
            <rFont val="Arial"/>
            <family val="2"/>
          </rPr>
          <t xml:space="preserve"> nicht 
zuwendungsfähiger Beträge
</t>
        </r>
        <r>
          <rPr>
            <sz val="8"/>
            <color indexed="81"/>
            <rFont val="Arial"/>
            <family val="2"/>
          </rPr>
          <t>(wie ggf. Skonti, Rabatte, Mehrwert-
steuer bei Vorsteuerabzugsberechtigung)</t>
        </r>
      </text>
    </comment>
  </commentList>
</comments>
</file>

<file path=xl/comments6.xml><?xml version="1.0" encoding="utf-8"?>
<comments xmlns="http://schemas.openxmlformats.org/spreadsheetml/2006/main">
  <authors>
    <author>We</author>
  </authors>
  <commentList>
    <comment ref="I16" authorId="0" shapeId="0">
      <text>
        <r>
          <rPr>
            <sz val="9"/>
            <color indexed="81"/>
            <rFont val="Arial"/>
            <family val="2"/>
          </rPr>
          <t xml:space="preserve">Bruttobetrag </t>
        </r>
        <r>
          <rPr>
            <b/>
            <u/>
            <sz val="9"/>
            <color indexed="81"/>
            <rFont val="Arial"/>
            <family val="2"/>
          </rPr>
          <t>abzüglich</t>
        </r>
        <r>
          <rPr>
            <sz val="9"/>
            <color indexed="81"/>
            <rFont val="Arial"/>
            <family val="2"/>
          </rPr>
          <t xml:space="preserve"> nicht 
zuwendungsfähiger Beträge
</t>
        </r>
        <r>
          <rPr>
            <sz val="8"/>
            <color indexed="81"/>
            <rFont val="Arial"/>
            <family val="2"/>
          </rPr>
          <t>(wie ggf. Skonti, Rabatte, Mehrwert-
steuer bei Vorsteuerabzugsberechtigung)</t>
        </r>
      </text>
    </comment>
  </commentList>
</comments>
</file>

<file path=xl/comments7.xml><?xml version="1.0" encoding="utf-8"?>
<comments xmlns="http://schemas.openxmlformats.org/spreadsheetml/2006/main">
  <authors>
    <author>We</author>
  </authors>
  <commentList>
    <comment ref="H16" authorId="0" shapeId="0">
      <text>
        <r>
          <rPr>
            <sz val="9"/>
            <color indexed="81"/>
            <rFont val="Arial"/>
            <family val="2"/>
          </rPr>
          <t xml:space="preserve">Bruttobetrag </t>
        </r>
        <r>
          <rPr>
            <b/>
            <u/>
            <sz val="9"/>
            <color indexed="81"/>
            <rFont val="Arial"/>
            <family val="2"/>
          </rPr>
          <t>abzüglich</t>
        </r>
        <r>
          <rPr>
            <sz val="9"/>
            <color indexed="81"/>
            <rFont val="Arial"/>
            <family val="2"/>
          </rPr>
          <t xml:space="preserve"> nicht 
zuwendungsfähiger Beträge
</t>
        </r>
        <r>
          <rPr>
            <sz val="8"/>
            <color indexed="81"/>
            <rFont val="Arial"/>
            <family val="2"/>
          </rPr>
          <t>(wie ggf. Skonti, Rabatte, Mehrwert-
steuer bei Vorsteuerabzugsberechtigung)</t>
        </r>
      </text>
    </comment>
  </commentList>
</comments>
</file>

<file path=xl/comments8.xml><?xml version="1.0" encoding="utf-8"?>
<comments xmlns="http://schemas.openxmlformats.org/spreadsheetml/2006/main">
  <authors>
    <author>We</author>
  </authors>
  <commentList>
    <comment ref="H16" authorId="0" shapeId="0">
      <text>
        <r>
          <rPr>
            <sz val="9"/>
            <color indexed="81"/>
            <rFont val="Arial"/>
            <family val="2"/>
          </rPr>
          <t xml:space="preserve">Bruttobetrag </t>
        </r>
        <r>
          <rPr>
            <b/>
            <u/>
            <sz val="9"/>
            <color indexed="81"/>
            <rFont val="Arial"/>
            <family val="2"/>
          </rPr>
          <t>abzüglich</t>
        </r>
        <r>
          <rPr>
            <sz val="9"/>
            <color indexed="81"/>
            <rFont val="Arial"/>
            <family val="2"/>
          </rPr>
          <t xml:space="preserve"> nicht 
zuwendungsfähiger Beträge
</t>
        </r>
        <r>
          <rPr>
            <sz val="8"/>
            <color indexed="81"/>
            <rFont val="Arial"/>
            <family val="2"/>
          </rPr>
          <t>(wie ggf. Skonti, Rabatte, Mehrwert-
steuer bei Vorsteuerabzugsberechtigung)</t>
        </r>
      </text>
    </comment>
  </commentList>
</comments>
</file>

<file path=xl/comments9.xml><?xml version="1.0" encoding="utf-8"?>
<comments xmlns="http://schemas.openxmlformats.org/spreadsheetml/2006/main">
  <authors>
    <author>We</author>
  </authors>
  <commentList>
    <comment ref="H16" authorId="0" shapeId="0">
      <text>
        <r>
          <rPr>
            <sz val="9"/>
            <color indexed="81"/>
            <rFont val="Arial"/>
            <family val="2"/>
          </rPr>
          <t xml:space="preserve">Bruttobetrag </t>
        </r>
        <r>
          <rPr>
            <b/>
            <u/>
            <sz val="9"/>
            <color indexed="81"/>
            <rFont val="Arial"/>
            <family val="2"/>
          </rPr>
          <t>abzüglich</t>
        </r>
        <r>
          <rPr>
            <sz val="9"/>
            <color indexed="81"/>
            <rFont val="Arial"/>
            <family val="2"/>
          </rPr>
          <t xml:space="preserve"> nicht 
zuwendungsfähiger Beträge
</t>
        </r>
        <r>
          <rPr>
            <sz val="8"/>
            <color indexed="81"/>
            <rFont val="Arial"/>
            <family val="2"/>
          </rPr>
          <t>(wie ggf. Skonti, Rabatte, Mehrwert-
steuer bei Vorsteuerabzugsberechtigung)</t>
        </r>
      </text>
    </comment>
  </commentList>
</comments>
</file>

<file path=xl/sharedStrings.xml><?xml version="1.0" encoding="utf-8"?>
<sst xmlns="http://schemas.openxmlformats.org/spreadsheetml/2006/main" count="1421" uniqueCount="325">
  <si>
    <t>Bitte auswählen!</t>
  </si>
  <si>
    <t>1.1</t>
  </si>
  <si>
    <t>1.2</t>
  </si>
  <si>
    <t>2.1</t>
  </si>
  <si>
    <t>2.2</t>
  </si>
  <si>
    <t>Ort, Datum</t>
  </si>
  <si>
    <t>1.</t>
  </si>
  <si>
    <t>1.3</t>
  </si>
  <si>
    <t>2.</t>
  </si>
  <si>
    <t>3.</t>
  </si>
  <si>
    <t>4.</t>
  </si>
  <si>
    <t xml:space="preserve">Aktenzeichen: </t>
  </si>
  <si>
    <t>Tel.-Nr.:</t>
  </si>
  <si>
    <t>Datum:</t>
  </si>
  <si>
    <t>¹</t>
  </si>
  <si>
    <t>E-Mail-Adresse:</t>
  </si>
  <si>
    <t>2.3</t>
  </si>
  <si>
    <t>2.4</t>
  </si>
  <si>
    <t>Betrag in €</t>
  </si>
  <si>
    <t>Eingangsstempel</t>
  </si>
  <si>
    <t>Name, Vorname</t>
  </si>
  <si>
    <t>Private Mittel</t>
  </si>
  <si>
    <t>Gesamtsumme der Finanzierung</t>
  </si>
  <si>
    <t>lfd.
Nr.</t>
  </si>
  <si>
    <t>Tätigkeit</t>
  </si>
  <si>
    <t>bis</t>
  </si>
  <si>
    <t>Eigenmittel des Antragstellers</t>
  </si>
  <si>
    <t>Mittel von Stiftungen und Spenden, Sonstiges</t>
  </si>
  <si>
    <t>Sachausgaben</t>
  </si>
  <si>
    <t>Verwaltungsausgaben</t>
  </si>
  <si>
    <t>Zuwendungsempfänger/Anschrift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</si>
  <si>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</si>
  <si>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</si>
  <si>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</si>
  <si>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</si>
  <si>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</si>
  <si>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</si>
  <si>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Erklärungszeitraum vom:</t>
  </si>
  <si>
    <t>rechtsverbindliche Unterschrift(en) des Zuwendungsempfängers</t>
  </si>
  <si>
    <t></t>
  </si>
  <si>
    <t>nicht berechtigt bin</t>
  </si>
  <si>
    <t>berechtigt bin</t>
  </si>
  <si>
    <t>ich zum Vorsteuerabzug allgemein oder für das hier durchgeführte Projekt</t>
  </si>
  <si>
    <t>Ich bestätige, dass</t>
  </si>
  <si>
    <t>Rechnungs-
datum</t>
  </si>
  <si>
    <t>Haben sich zu dieser Erklärung relevante Änderungen ergeben?</t>
  </si>
  <si>
    <t>Gesamtsumme der zuwendungsfähigen Ausgaben</t>
  </si>
  <si>
    <t>Nummer des 
Bankauszuges</t>
  </si>
  <si>
    <t>Datum der
Wertstellung</t>
  </si>
  <si>
    <t>Tag der
Zahlung</t>
  </si>
  <si>
    <t>Honorar-
satz
in €</t>
  </si>
  <si>
    <t>III. Angaben zum Zuwendungsempfänger¹</t>
  </si>
  <si>
    <t>ich für die abgerechneten Abschreibungen</t>
  </si>
  <si>
    <t>weitere öffentliche Zuschüsse erhalten habe</t>
  </si>
  <si>
    <t>keine weiteren öffentlichen Zuschüsse erhalten habe</t>
  </si>
  <si>
    <t>wenn ja,
bitte erläutern:</t>
  </si>
  <si>
    <t>die Angaben in diesem Nachweis richtig und vollständig sind.</t>
  </si>
  <si>
    <t>die Angaben zu den tatsächlich getätigten Ausgaben mit den Büchern und Belegen übereinstimmen.</t>
  </si>
  <si>
    <t>und das bei der Abrechnung im vorliegenden Nachweis berücksichtigt habe.</t>
  </si>
  <si>
    <t>Kürzel DFS</t>
  </si>
  <si>
    <t>Pflichtangabe ja/nein</t>
  </si>
  <si>
    <r>
      <t>II. Auszahlung Fördermittel im Erklärungszeitraum</t>
    </r>
    <r>
      <rPr>
        <sz val="9"/>
        <rFont val="Arial"/>
        <family val="2"/>
      </rPr>
      <t xml:space="preserve"> (gemäß Belegliste "Einnahmen")</t>
    </r>
  </si>
  <si>
    <t>Empfänger
(Name , Vorname)</t>
  </si>
  <si>
    <t>Datum der Dienstreise</t>
  </si>
  <si>
    <t>Grund der Dienstreise</t>
  </si>
  <si>
    <t>Ziel der Dienstreise</t>
  </si>
  <si>
    <t>Beleg- bzw.
Rechnungs-
nummer</t>
  </si>
  <si>
    <t>Zahlungsgrund
(Liefer- und Leistungsgegenstand)</t>
  </si>
  <si>
    <t>Änderungsdokumentation</t>
  </si>
  <si>
    <t>Version</t>
  </si>
  <si>
    <t>Datum</t>
  </si>
  <si>
    <t>Beschreibung der Änderung</t>
  </si>
  <si>
    <t>V 1.0</t>
  </si>
  <si>
    <t>Ersterstellung</t>
  </si>
  <si>
    <t>Weitere Ausführungen bitte als Anlage beifügen!</t>
  </si>
  <si>
    <t>Ø</t>
  </si>
  <si>
    <t>Empfänger
(Rechnungssteller)</t>
  </si>
  <si>
    <t>Bitte den Namen zusätzlich in Druckbuchstaben angeben!</t>
  </si>
  <si>
    <t>Siehe Fußnote 1 Seite 1 dieses Nachweises.</t>
  </si>
  <si>
    <t>Kontrolle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</si>
  <si>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</si>
  <si>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</si>
  <si>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Druckbereich</t>
  </si>
  <si>
    <t>Richtlinie zur Förderung von Wissenstransfer und Informationsmaßnahmen</t>
  </si>
  <si>
    <t xml:space="preserve">Vorhabenbezeichnung:
</t>
  </si>
  <si>
    <t>Personalausgaben</t>
  </si>
  <si>
    <t>Personalausgaben für eigenes Personal</t>
  </si>
  <si>
    <t>Honorarausgaben für Fremdpersonal</t>
  </si>
  <si>
    <t>Lehr- und Lernmaterial</t>
  </si>
  <si>
    <t>Miete (Raum-, Stand-, Geräte- und Maschinenmiete)</t>
  </si>
  <si>
    <t>Fahrtausgaben des Personals</t>
  </si>
  <si>
    <t>Ausgaben für Übernachtungen und Tagegelder des Personals</t>
  </si>
  <si>
    <t>2.5</t>
  </si>
  <si>
    <t>sonstige Sachausgaben</t>
  </si>
  <si>
    <t>2.6</t>
  </si>
  <si>
    <t>lineares Leasing von Maschinen und Ausrüstung</t>
  </si>
  <si>
    <t>Investitionsausgaben</t>
  </si>
  <si>
    <t>Summe Investitionsausgaben</t>
  </si>
  <si>
    <t>Pauschale 15% der direkten Personal- und Sachausgaben</t>
  </si>
  <si>
    <t>Pauschale 15% der Investitionsausgaben</t>
  </si>
  <si>
    <t>Mietzeitraum</t>
  </si>
  <si>
    <t>vom</t>
  </si>
  <si>
    <t xml:space="preserve">Erklärungszeitraum </t>
  </si>
  <si>
    <t xml:space="preserve">Haushaltsjahr </t>
  </si>
  <si>
    <t xml:space="preserve">Aktenzeichen </t>
  </si>
  <si>
    <t xml:space="preserve">Nachweis vom </t>
  </si>
  <si>
    <t xml:space="preserve">Haushaltsjahr/e </t>
  </si>
  <si>
    <t>Ich bestätige, dass die Bedingungen und Auflagen des o. g. Bescheides erfüllt wurden</t>
  </si>
  <si>
    <t>und keine mitteilungspflichtigen Änderungen eingetreten sind.</t>
  </si>
  <si>
    <t>Kontoinhaber:</t>
  </si>
  <si>
    <t>Bank, Ort:</t>
  </si>
  <si>
    <t>IBAN:</t>
  </si>
  <si>
    <t>BIC:</t>
  </si>
  <si>
    <t>Fördersatz</t>
  </si>
  <si>
    <t>Anlagen:</t>
  </si>
  <si>
    <t>Anwesenheitslisten</t>
  </si>
  <si>
    <t>Rechnungen und Zahlungsnachweise (im Original)</t>
  </si>
  <si>
    <t>Teilnehmerlisten</t>
  </si>
  <si>
    <t>Spalten ausblenden     Spalten ausblenden     Spalten ausblenden     Spalten ausblenden     Spalten ausblenden     Spalten ausblenden     Spalten ausblenden     Spalten ausblenden     Spalten ausblenden     Spalten ausblenden</t>
  </si>
  <si>
    <t>X</t>
  </si>
  <si>
    <t>Ausfüllhinweise:</t>
  </si>
  <si>
    <t>5.</t>
  </si>
  <si>
    <r>
      <t>Seite 1</t>
    </r>
    <r>
      <rPr>
        <sz val="9"/>
        <rFont val="Arial"/>
        <family val="2"/>
      </rPr>
      <t xml:space="preserve"> Deckblatt</t>
    </r>
  </si>
  <si>
    <r>
      <t>Beleglisten der Ausgaben</t>
    </r>
    <r>
      <rPr>
        <sz val="8"/>
        <rFont val="Arial"/>
        <family val="2"/>
      </rPr>
      <t/>
    </r>
  </si>
  <si>
    <r>
      <t>Rechnungsdatum</t>
    </r>
    <r>
      <rPr>
        <sz val="9"/>
        <rFont val="Arial"/>
        <family val="2"/>
      </rPr>
      <t xml:space="preserve"> des Ausstellers der Rechnung</t>
    </r>
  </si>
  <si>
    <r>
      <t>Rechnungsnummer</t>
    </r>
    <r>
      <rPr>
        <sz val="9"/>
        <rFont val="Arial"/>
        <family val="2"/>
      </rPr>
      <t xml:space="preserve"> des Ausstellers der Rechnung</t>
    </r>
  </si>
  <si>
    <r>
      <t>Belegnummer</t>
    </r>
    <r>
      <rPr>
        <sz val="9"/>
        <rFont val="Arial"/>
        <family val="2"/>
      </rPr>
      <t xml:space="preserve"> als Kennzeichnung des Trägers in seiner Finanzbuchhaltung bzw.</t>
    </r>
    <r>
      <rPr>
        <b/>
        <sz val="9"/>
        <rFont val="Arial"/>
        <family val="2"/>
      </rPr>
      <t/>
    </r>
  </si>
  <si>
    <r>
      <t xml:space="preserve">Die Spalten zum </t>
    </r>
    <r>
      <rPr>
        <b/>
        <sz val="9"/>
        <rFont val="Arial"/>
        <family val="2"/>
      </rPr>
      <t>Empfänger</t>
    </r>
    <r>
      <rPr>
        <sz val="9"/>
        <rFont val="Arial"/>
        <family val="2"/>
      </rPr>
      <t xml:space="preserve"> (Rechnungssteller), zum </t>
    </r>
    <r>
      <rPr>
        <b/>
        <sz val="9"/>
        <rFont val="Arial"/>
        <family val="2"/>
      </rPr>
      <t>Zahlungsgrund</t>
    </r>
    <r>
      <rPr>
        <sz val="9"/>
        <rFont val="Arial"/>
        <family val="2"/>
      </rPr>
      <t xml:space="preserve"> (Liefer- und Leistungsgegenstand) und</t>
    </r>
  </si>
  <si>
    <t>Nummer des Bankauszuges</t>
  </si>
  <si>
    <t>Datum der Wertstellung</t>
  </si>
  <si>
    <t>auszuwählen.</t>
  </si>
  <si>
    <r>
      <t xml:space="preserve">Die </t>
    </r>
    <r>
      <rPr>
        <b/>
        <sz val="9"/>
        <rFont val="Arial"/>
        <family val="2"/>
      </rPr>
      <t>Einnahmenart</t>
    </r>
    <r>
      <rPr>
        <sz val="9"/>
        <rFont val="Arial"/>
        <family val="2"/>
      </rPr>
      <t xml:space="preserve"> ist entsprechend der Gliederung im zahlenmäßigen Nachweis der Ausgaben und Finanzierung</t>
    </r>
  </si>
  <si>
    <t>Namen und Vornamen des Teilnehmenden ein.</t>
  </si>
  <si>
    <r>
      <t xml:space="preserve">Der </t>
    </r>
    <r>
      <rPr>
        <b/>
        <sz val="9"/>
        <rFont val="Arial"/>
        <family val="2"/>
      </rPr>
      <t>Betrag</t>
    </r>
    <r>
      <rPr>
        <sz val="9"/>
        <rFont val="Arial"/>
        <family val="2"/>
      </rPr>
      <t xml:space="preserve"> ist bei Einnahmen mit positivem Vorzeichen und bei Rückzahlungen mit negativem Vorzeichen auszufüllen.</t>
    </r>
  </si>
  <si>
    <t>Folgende Spalten sind dabei in den hellgelben Feldern auszufüllen:</t>
  </si>
  <si>
    <t>Folgende Unterlagen sind einzureichen:</t>
  </si>
  <si>
    <t>6.</t>
  </si>
  <si>
    <t>Hinweise</t>
  </si>
  <si>
    <t>Beleglisten der Ausgaben und Einnahmen</t>
  </si>
  <si>
    <t>Jahresscheiben</t>
  </si>
  <si>
    <t>den Verpflichtungen aus dem Zuwendungsbescheid hinsichtlich der Publizität (gemäß Artikel 13 Abs. 2 in Verbindung mit Anhang III der VO (EU) Nr. 808/2014) nachgekommen wurde.</t>
  </si>
  <si>
    <t>mir bekannt ist, dass ich mich wegen unrichtigen, unvollständigen oder unterlassenen Angaben über subventionserhebliche Tatsachen gemäß § 264 des Strafgesetzbuches wegen Subventionsbetruges strafbar machen kann.</t>
  </si>
  <si>
    <t>mir der Gesetzestext des § 264 StGB sowie der §§ 3 - 5 des Subventionsgesetzes (SubvG) mit den Antragsunterlagen übergeben wurde und ich den Inhalt zur Kenntnis genommen habe.</t>
  </si>
  <si>
    <t>Sachbericht</t>
  </si>
  <si>
    <t>IV. Zahlenmäßiger Nachweis der Ausgaben und Finanzierung (Zusammenfassung der Beleglisten)</t>
  </si>
  <si>
    <t>VI. Bestätigungen und Erklärung im Sinne ANBest-P¹</t>
  </si>
  <si>
    <t>für Bescheid</t>
  </si>
  <si>
    <t>für diesen Nachweis</t>
  </si>
  <si>
    <t>Ausgaben (in €)¹</t>
  </si>
  <si>
    <t>Finanzierung - bezogen auf die zuwendungsfähigen Ausgaben (in €)¹</t>
  </si>
  <si>
    <r>
      <t>Seite 4</t>
    </r>
    <r>
      <rPr>
        <sz val="9"/>
        <rFont val="Arial"/>
        <family val="2"/>
      </rPr>
      <t xml:space="preserve"> Bestätigungen und Erklärung im Sinne ANBest-P</t>
    </r>
  </si>
  <si>
    <r>
      <t xml:space="preserve">Bitte tragen Sie nun die Belege unter Beachtung der im Punkt 4 und 5 beschriebenen Hinweise in die </t>
    </r>
    <r>
      <rPr>
        <b/>
        <sz val="9"/>
        <rFont val="Arial"/>
        <family val="2"/>
      </rPr>
      <t>Beleglisten</t>
    </r>
    <r>
      <rPr>
        <sz val="9"/>
        <rFont val="Arial"/>
        <family val="2"/>
      </rPr>
      <t xml:space="preserve"> ein.</t>
    </r>
  </si>
  <si>
    <r>
      <t xml:space="preserve">Bitte tragen Sie in die </t>
    </r>
    <r>
      <rPr>
        <b/>
        <sz val="9"/>
        <rFont val="Arial"/>
        <family val="2"/>
      </rPr>
      <t>Beleglisten der Ausgaben</t>
    </r>
    <r>
      <rPr>
        <sz val="9"/>
        <rFont val="Arial"/>
        <family val="2"/>
      </rPr>
      <t xml:space="preserve"> alle Belege ein. Pro Zahlungsvorgang ist nur </t>
    </r>
    <r>
      <rPr>
        <b/>
        <u/>
        <sz val="9"/>
        <rFont val="Arial"/>
        <family val="2"/>
      </rPr>
      <t>eine</t>
    </r>
    <r>
      <rPr>
        <sz val="9"/>
        <rFont val="Arial"/>
        <family val="2"/>
      </rPr>
      <t xml:space="preserve"> Belegzeile zu verwenden.</t>
    </r>
  </si>
  <si>
    <t>3. ausgezahlte/zurückgezahlte Mittel</t>
  </si>
  <si>
    <r>
      <t xml:space="preserve">Der </t>
    </r>
    <r>
      <rPr>
        <b/>
        <sz val="9"/>
        <rFont val="Arial"/>
        <family val="2"/>
      </rPr>
      <t>Sachbericht</t>
    </r>
    <r>
      <rPr>
        <sz val="9"/>
        <rFont val="Arial"/>
        <family val="2"/>
      </rPr>
      <t xml:space="preserve"> ist im dargestellten Textfeld zu erstellen. Sie können jedoch den Sachbericht auch in WORD schreiben</t>
    </r>
  </si>
  <si>
    <t>Erklärung zu elektronisch übermittelten Rechnungen ... (einmalig, sofern zutreffend)</t>
  </si>
  <si>
    <t>Zwischen-
zahlungsantrag</t>
  </si>
  <si>
    <t>Verwendungs-
nachweis</t>
  </si>
  <si>
    <t>Sonstige Mittel</t>
  </si>
  <si>
    <t>2. Sonstige Mittel</t>
  </si>
  <si>
    <t>1.1 Eigenmittel des Antragstellers</t>
  </si>
  <si>
    <t>1.3 Mittel von Stiftungen und Spenden, Sonstiges</t>
  </si>
  <si>
    <t>Einnahmen aus Teilnehmergebühren</t>
  </si>
  <si>
    <t>1.2 Einnahmen aus Teilnehmergebühren</t>
  </si>
  <si>
    <t>die Ausgaben notwendig waren sowie wirtschaftlich und sparsam verwendet wurden.</t>
  </si>
  <si>
    <t>Kurze Darstellung der Zielsetzung des Vorhabens, der Rahmenbedingungen des Vorhabens, des</t>
  </si>
  <si>
    <t>Erläuterungen zu etwaigen Abweichungen zum genehmigten Ausgaben- und Finanzierungsplan, zu eventuell</t>
  </si>
  <si>
    <t>notwendigen Veränderungen der Vorhabenkonzeption sowie zu besonderen Vorkommnissen bei den</t>
  </si>
  <si>
    <t>Teilnehmern/innen, Akzeptanz bei den Teilnehmern/innen.</t>
  </si>
  <si>
    <t>Stellen Sie kurz dar, welche Ausgaben Sie getätigt haben (Grund und Höhe der Ausgabe), welche Veranstaltung/en durchgeführt wurde/wurden und ob Besonderheiten bestanden haben.</t>
  </si>
  <si>
    <t>Berichtsraster für den ausführlichen Sachbericht</t>
  </si>
  <si>
    <t>z. B. mit WORD und fügen diesen unter Angabe des Aktenzeichens diesem Nachweis bei.</t>
  </si>
  <si>
    <t>Vorhabenablaufes, der Zusammensetzung der Zielgruppe/Teilnehmern/innen und der ggf. vorhandenen</t>
  </si>
  <si>
    <t>Besonderheiten des Vorhabens/der Zielgruppe.</t>
  </si>
  <si>
    <t>1. Zwischen-
zahlungsantrag</t>
  </si>
  <si>
    <t>2. Zwischen-
zahlungsantrag</t>
  </si>
  <si>
    <t>3. Zwischen-
zahlungsantrag</t>
  </si>
  <si>
    <t>für 1. ZZA</t>
  </si>
  <si>
    <t>für 2. ZZA</t>
  </si>
  <si>
    <t>mit Datum vom:</t>
  </si>
  <si>
    <t>Gesamtbetrag</t>
  </si>
  <si>
    <t>für 3. ZZA</t>
  </si>
  <si>
    <t xml:space="preserve">Spalten ausblenden     Spalten ausblenden     Spalten ausblenden     Spalten ausblenden     Spalten ausblenden     Spalten ausblenden     Spalten ausblenden     Spalten ausblenden     </t>
  </si>
  <si>
    <t>4. Zwischen-
zahlungsantrag</t>
  </si>
  <si>
    <t>Abrechnung mit
diesem Nachweis</t>
  </si>
  <si>
    <t>Kurze Beschreibung zur Darstellung des kurzen Sachberichtes zum Antrag auf Zwischenzahlung bzw. des ausführlichen Sachberichtes zum Verwendungsnachweis.</t>
  </si>
  <si>
    <t>Gesamtbewilligung
gemäß Bescheid</t>
  </si>
  <si>
    <t>Summe Personalausgaben</t>
  </si>
  <si>
    <t>Summe Sachausgaben</t>
  </si>
  <si>
    <t>Summe Verwaltungsausgaben</t>
  </si>
  <si>
    <t>für 4. ZZA</t>
  </si>
  <si>
    <r>
      <rPr>
        <b/>
        <sz val="9"/>
        <rFont val="Arial"/>
        <family val="2"/>
      </rPr>
      <t xml:space="preserve">Seite 2 </t>
    </r>
    <r>
      <rPr>
        <sz val="9"/>
        <rFont val="Arial"/>
        <family val="2"/>
      </rPr>
      <t>zahlenmäßiger Nachweis</t>
    </r>
  </si>
  <si>
    <r>
      <t>Seite 3</t>
    </r>
    <r>
      <rPr>
        <sz val="9"/>
        <rFont val="Arial"/>
        <family val="2"/>
      </rPr>
      <t xml:space="preserve"> Antrag auf Zwischenzahlung</t>
    </r>
  </si>
  <si>
    <r>
      <t>Seite 3</t>
    </r>
    <r>
      <rPr>
        <sz val="9"/>
        <rFont val="Arial"/>
        <family val="2"/>
      </rPr>
      <t xml:space="preserve"> Antrag auf Abschlusszahlung zum Verwendungsnachweis</t>
    </r>
  </si>
  <si>
    <t>und werden automatisch auf die folgenden Tabellenblätter übertragen.</t>
  </si>
  <si>
    <r>
      <t>Bitte tragen Sie im zahlenmäßigen Nachweis der Ausgaben und Finanzierung (</t>
    </r>
    <r>
      <rPr>
        <b/>
        <sz val="9"/>
        <rFont val="Arial"/>
        <family val="2"/>
      </rPr>
      <t>Seite 2</t>
    </r>
    <r>
      <rPr>
        <sz val="9"/>
        <rFont val="Arial"/>
        <family val="2"/>
      </rPr>
      <t>) die Angaben aus dem Zuwendungs-/letzten</t>
    </r>
  </si>
  <si>
    <t>Zwischenzahlung gestellt haben, tragen Sie diese Angaben ebenfalls in die entsprechenden hellgelben Felder ein.</t>
  </si>
  <si>
    <t>Änderungsbescheid in die entsprechenden hellgelben Felder ein. Wenn Sie bereits einen bzw. mehrere Anträge auf</t>
  </si>
  <si>
    <t>Die abgerechneten Beträge aus den Beleglisten dieses Nachweises ziehen sich automatisch in den zahlenmäßigen Nachweis</t>
  </si>
  <si>
    <t>des Erklärungszeitraumes.</t>
  </si>
  <si>
    <t>Wenn Sie bereits einen Antrag auf Zwischenzahlung erstellt haben, sind diese Belege nicht noch einmal in den Beleglisten des</t>
  </si>
  <si>
    <t>Tag der Zahlung</t>
  </si>
  <si>
    <t>anderslautende Bezeichnungen bitte konkret ausfüllen.</t>
  </si>
  <si>
    <t>der Ausgaben und Finanzierung, den (Zwischen-)Auszahlungsantrag sowie zusätzlich die Bestätigungen. Die Auflage zur</t>
  </si>
  <si>
    <t>Einreichung des Verwendungsnachweises ist in der im Zuwendungsbescheid geregelten Frist zu erfüllen. Im Falle der</t>
  </si>
  <si>
    <t>Fristüberschreitung kann der Zuwendungsbescheid rückwirkend widerrufen werden.</t>
  </si>
  <si>
    <t>und unter Angabe des Aktenzeichens dem Nachweis beifügen.</t>
  </si>
  <si>
    <r>
      <t xml:space="preserve">Zwischenzahlung sind </t>
    </r>
    <r>
      <rPr>
        <u/>
        <sz val="9"/>
        <rFont val="Arial"/>
        <family val="2"/>
      </rPr>
      <t>nicht</t>
    </r>
    <r>
      <rPr>
        <sz val="9"/>
        <rFont val="Arial"/>
        <family val="2"/>
      </rPr>
      <t xml:space="preserve"> noch einmal einzureichen.</t>
    </r>
  </si>
  <si>
    <r>
      <t>nächsten Nachweises zu erfassen (</t>
    </r>
    <r>
      <rPr>
        <b/>
        <sz val="9"/>
        <rFont val="Arial"/>
        <family val="2"/>
      </rPr>
      <t>keine Doppelerfassung</t>
    </r>
    <r>
      <rPr>
        <sz val="9"/>
        <rFont val="Arial"/>
        <family val="2"/>
      </rPr>
      <t>). Die bereits vorgelegten Belege aus vorangegangenen Anträgen auf</t>
    </r>
  </si>
  <si>
    <t xml:space="preserve">Antrag auf Zwischenzahlung </t>
  </si>
  <si>
    <t>Drucken Sie das ausgefüllte Formular aus und unterschreiben Sie in vertretungsberechtigter Form den zahlenmäßigen Nachweis</t>
  </si>
  <si>
    <t>Tätigkeitsnachweise</t>
  </si>
  <si>
    <t>im Vorhaben</t>
  </si>
  <si>
    <t>Stunden im 
Vorhaben</t>
  </si>
  <si>
    <t>Fahrt mit PKW
(Pauschale 0,30 €/km)</t>
  </si>
  <si>
    <t>Fahrt mit öffentlichen Verkehrsmitteln</t>
  </si>
  <si>
    <t>gefahrene Kilometer</t>
  </si>
  <si>
    <t>ODER</t>
  </si>
  <si>
    <t>Ausgaben zu Finanzierung für Bescheid</t>
  </si>
  <si>
    <r>
      <t>Bitte nehmen Sie die Eintragungen in den hellgelben Feldern auf dem Deckblatt (</t>
    </r>
    <r>
      <rPr>
        <b/>
        <sz val="9"/>
        <rFont val="Arial"/>
        <family val="2"/>
      </rPr>
      <t>Seite 1</t>
    </r>
    <r>
      <rPr>
        <sz val="9"/>
        <rFont val="Arial"/>
        <family val="2"/>
      </rPr>
      <t>) vor. Sie dienen als wichtige Bezugsgrößen</t>
    </r>
  </si>
  <si>
    <r>
      <t xml:space="preserve">Der </t>
    </r>
    <r>
      <rPr>
        <b/>
        <sz val="9"/>
        <rFont val="Arial"/>
        <family val="2"/>
      </rPr>
      <t>Einnahmengrund</t>
    </r>
    <r>
      <rPr>
        <sz val="9"/>
        <rFont val="Arial"/>
        <family val="2"/>
      </rPr>
      <t xml:space="preserve"> ist konkret zu beschreiben. Bei Einnahmen aus Teilnehmergebühren tragen Sie hier den</t>
    </r>
  </si>
  <si>
    <t>Geben Sie eine aussagefähige Darstellung des durchgeführten Vorhabenverlaufes und des Erfolges im Einzelnen im Abgleich zur Vorhabenplanung. Abweichungen der Einnahmen und Ausgaben gegenüber dem Ausgaben- und Finanzierungsplan sind zu erläutern. Berichte externer Dritter können beigefügt werden.</t>
  </si>
  <si>
    <t>Ergebnisbilanz mit Darstellung der erzielten Ergebnisse oder des Erfolges (z. B. die Bewertungsbögen des</t>
  </si>
  <si>
    <t>Unterrichtes oder die Evaluierungsbögen für Dozenten)</t>
  </si>
  <si>
    <t>Personen-Ident-Nr.:</t>
  </si>
  <si>
    <t>Zahlungsantrag gemäß VO (EU) Nr. 809/2014 Art. 48 (3)</t>
  </si>
  <si>
    <t>Mit Projektbeantragung erklärte ich,
dass ich meine Gesamtausgaben</t>
  </si>
  <si>
    <t>Nutzen Sie für Ihren Sachbericht das nachstehende Textfeld oder schreiben Sie den Sachbericht</t>
  </si>
  <si>
    <t>in €</t>
  </si>
  <si>
    <t>davon für Personal- und Sachausgaben inkl. Verwaltungsausgaben</t>
  </si>
  <si>
    <t>davon für Investitionsausgaben inkl. Verwaltungsausgaben</t>
  </si>
  <si>
    <t xml:space="preserve">bei den Personal-, Sach- und Investitionsausgaben abgerechnete Ausgaben zweckentsprechend getätigt wurden und durch quittierte Rechnungen oder gleichwertige Buchungsbelege nachgewiesen werden. </t>
  </si>
  <si>
    <t>alle übrigen entstandenen Verwaltungsausgaben mit der gewährten Pauschale abgedeckt sind.</t>
  </si>
  <si>
    <t>mir ferner bekannt ist, dass ich verpflichtet bin, der Bewilligungsstelle mitzuteilen, sobald sich Umstände ändern, die subventionserhebliche Tatsachen betreffen.</t>
  </si>
  <si>
    <t>Rechnungs-
betrag Brutto
in €</t>
  </si>
  <si>
    <r>
      <t>Der</t>
    </r>
    <r>
      <rPr>
        <b/>
        <sz val="9"/>
        <rFont val="Arial"/>
        <family val="2"/>
      </rPr>
      <t xml:space="preserve"> Rechnungsbetrag</t>
    </r>
    <r>
      <rPr>
        <sz val="9"/>
        <rFont val="Arial"/>
        <family val="2"/>
      </rPr>
      <t xml:space="preserve"> ist </t>
    </r>
    <r>
      <rPr>
        <b/>
        <sz val="9"/>
        <rFont val="Arial"/>
        <family val="2"/>
      </rPr>
      <t>brutto</t>
    </r>
    <r>
      <rPr>
        <sz val="9"/>
        <rFont val="Arial"/>
        <family val="2"/>
      </rPr>
      <t xml:space="preserve"> anzugeben.</t>
    </r>
  </si>
  <si>
    <t>für Personal- und Sachausgaben inkl. Verwaltungsausgaben</t>
  </si>
  <si>
    <t>für Investitionsausgaben inkl. Verwaltungsausgaben</t>
  </si>
  <si>
    <t xml:space="preserve">Antrag auf Abschlagszahlung mit VWN </t>
  </si>
  <si>
    <t>bewilligte/ausgezahlte Mittel</t>
  </si>
  <si>
    <t>Summe bewilligte/ausgezahlte Mittel</t>
  </si>
  <si>
    <t>als zuwendungsfähig
beantragte Ausgaben
in €</t>
  </si>
  <si>
    <t>Finanzierungsmittel</t>
  </si>
  <si>
    <t>Belegliste der Finanzierungsmittel</t>
  </si>
  <si>
    <r>
      <t xml:space="preserve">Bitte tragen Sie in die </t>
    </r>
    <r>
      <rPr>
        <b/>
        <sz val="9"/>
        <rFont val="Arial"/>
        <family val="2"/>
      </rPr>
      <t>Belegliste der Finanzierungsmittel</t>
    </r>
    <r>
      <rPr>
        <sz val="9"/>
        <rFont val="Arial"/>
        <family val="2"/>
      </rPr>
      <t xml:space="preserve"> alle Zahlungen ein. Pro Zahlungsvorgang ist nur </t>
    </r>
    <r>
      <rPr>
        <b/>
        <u/>
        <sz val="9"/>
        <rFont val="Arial"/>
        <family val="2"/>
      </rPr>
      <t>eine</t>
    </r>
    <r>
      <rPr>
        <sz val="9"/>
        <rFont val="Arial"/>
        <family val="2"/>
      </rPr>
      <t xml:space="preserve"> Belegzeile zu</t>
    </r>
  </si>
  <si>
    <t>verwenden. Folgende Spalten sind dabei in den hellgelben Feldern auszufüllen:</t>
  </si>
  <si>
    <r>
      <t xml:space="preserve">Die </t>
    </r>
    <r>
      <rPr>
        <b/>
        <sz val="9"/>
        <rFont val="Arial"/>
        <family val="2"/>
      </rPr>
      <t>als zuwendungsfähig beantragten Ausgaben</t>
    </r>
    <r>
      <rPr>
        <sz val="9"/>
        <rFont val="Arial"/>
        <family val="2"/>
      </rPr>
      <t xml:space="preserve"> sind die um die nicht zuwendungsfähigen Beträge (wie ggf. Skonti,</t>
    </r>
  </si>
  <si>
    <t>Rabatte, Mehrwertsteuer bei Vorsteuerabzugsberechtigung) gekürzten Bruttobeträge.</t>
  </si>
  <si>
    <t>V 1.1</t>
  </si>
  <si>
    <r>
      <t xml:space="preserve">ggf. Abzug von 15% der zuwendungsfähigen Ausgaben je fehlenden Teilnehmenden 
bei Unterschreitung der Mindestteilnehmerzahl
</t>
    </r>
    <r>
      <rPr>
        <i/>
        <sz val="8"/>
        <color indexed="30"/>
        <rFont val="Arial"/>
        <family val="2"/>
      </rPr>
      <t xml:space="preserve">(Anzahl der Teilnehmer &lt; 8 Mindestteilnehmer – ohne nachweislich dokumentierte Gründe) </t>
    </r>
  </si>
  <si>
    <t>zur Förderung beantragte zuwendungsfähige Ausgaben</t>
  </si>
  <si>
    <t xml:space="preserve">Hiermit beantrage ich die Auszahlung des für diesen Auszahlungsantrag festgesetzten Zuschussbetrages 
und bitte um Überweisung auf das nachstehende Konto </t>
  </si>
  <si>
    <t>Anpassung des Punktes V. Antrag auf Zwischen- bzw. Abschlusszahlung zum 
Verwendungsnachweis</t>
  </si>
  <si>
    <t>V 1.2</t>
  </si>
  <si>
    <r>
      <t xml:space="preserve">ggf. Abzug des übersteigenden Eigenanteils (Mehreinnahmen)
</t>
    </r>
    <r>
      <rPr>
        <i/>
        <sz val="8"/>
        <color indexed="30"/>
        <rFont val="Arial"/>
        <family val="2"/>
      </rPr>
      <t>(Dieser wird von der Bewilligungsstelle zur Ermittlung des 
Auszahlungsbetrages vom errechneten Zuschuss abgezogen.)</t>
    </r>
  </si>
  <si>
    <t>errechneter Auszahlungsbetrag</t>
  </si>
  <si>
    <t>Anpassung des Punktes V. Antrag auf Zwischen- bzw. Abschlusszahlung zum 
Verwendungsnachweis, Umstellung auf Office-Version ab 2007 (Format .xlsx)</t>
  </si>
  <si>
    <t>V 1.3</t>
  </si>
  <si>
    <t>Zeilennummer Beginn Datenimport</t>
  </si>
  <si>
    <t>Jahr</t>
  </si>
  <si>
    <t>Arbeitstage pro Jahr</t>
  </si>
  <si>
    <t>____</t>
  </si>
  <si>
    <t>Allgemeine Angaben</t>
  </si>
  <si>
    <t>Abrechnung für Monat</t>
  </si>
  <si>
    <t>Summe</t>
  </si>
  <si>
    <t>Belegnummer</t>
  </si>
  <si>
    <t>Name, Vorname:</t>
  </si>
  <si>
    <t>Tätigkeit:</t>
  </si>
  <si>
    <t>Angaben aus dem Tätigkeitsnachweis:</t>
  </si>
  <si>
    <t>in h</t>
  </si>
  <si>
    <t>Abrechnung über:</t>
  </si>
  <si>
    <t>Urlaubsanspruch für das Projekt</t>
  </si>
  <si>
    <t>Angaben aus dem Arbeitsvertrag:</t>
  </si>
  <si>
    <t>monatliches Gehalt (in €):</t>
  </si>
  <si>
    <t>Angaben aus dem Gehaltsnachweis:</t>
  </si>
  <si>
    <t>RV-pflichtiges Arbeitsentgelt (RV-Brutto)</t>
  </si>
  <si>
    <t>Berechnung des Projektanteils:</t>
  </si>
  <si>
    <t>projektbezogenes Arbeitsentgelt (AN-Brutto)</t>
  </si>
  <si>
    <t>projektbezogenes RV-pflichtiges Arbeitsentgelt (RV-Brutto)</t>
  </si>
  <si>
    <t>Arbeitsentgelt (AN-Brutto)</t>
  </si>
  <si>
    <t>Pauschale für Sozialabgaben, BG, Umlagen</t>
  </si>
  <si>
    <t>davon Arbeitsstunden im Projekt</t>
  </si>
  <si>
    <t>Arbeitsstunden im Projekt inkl. Urlaub</t>
  </si>
  <si>
    <t>Abrechnung
für Monat</t>
  </si>
  <si>
    <t>Wochen-
stunden
gemäß
Arbeits-
vertrag</t>
  </si>
  <si>
    <t>Stunden pro Monat im Vorhaben für</t>
  </si>
  <si>
    <t>Arbeitsentgelt (AN-Brutto) für Monat</t>
  </si>
  <si>
    <t>Pauschale für Sozialabgaben, 
BG, Umlagen
(20%) in €</t>
  </si>
  <si>
    <t>Vorbereitung</t>
  </si>
  <si>
    <t>Durchführung</t>
  </si>
  <si>
    <t>Nachbereitung</t>
  </si>
  <si>
    <t>gesamt
in €</t>
  </si>
  <si>
    <t>davon für
Vorhaben in €</t>
  </si>
  <si>
    <t>Ergänzung der  »Belegliste 1.1 | Bew. ab 2018« zur Berechnung der Personalausgaben für Bewilligungen ab 2018</t>
  </si>
  <si>
    <t>V 1.4</t>
  </si>
  <si>
    <t>Einfügen der »Belegliste 1.1 | Bew.18« für drei Haushaltsjahre</t>
  </si>
  <si>
    <t>Zeitraum für Zahlungsantrag (Beginn Bewilligungszeitraum - Ende Erklärungszeitraum)</t>
  </si>
  <si>
    <t>Beleglisten</t>
  </si>
  <si>
    <t>Seite 2</t>
  </si>
  <si>
    <t>tatsächliche Arbeitszeit inkl. Urlaub und Krankheit (mit EFZ)</t>
  </si>
  <si>
    <t>V 1.5</t>
  </si>
  <si>
    <t>VII. Erklärung zum Datenschutz</t>
  </si>
  <si>
    <r>
      <t>Seite 5</t>
    </r>
    <r>
      <rPr>
        <sz val="9"/>
        <rFont val="Arial"/>
        <family val="2"/>
      </rPr>
      <t xml:space="preserve"> Erklärung zum Datenschutz</t>
    </r>
  </si>
  <si>
    <r>
      <t xml:space="preserve">alle </t>
    </r>
    <r>
      <rPr>
        <b/>
        <sz val="9"/>
        <rFont val="Arial"/>
        <family val="2"/>
      </rPr>
      <t>Originalbelege</t>
    </r>
    <r>
      <rPr>
        <sz val="9"/>
        <rFont val="Arial"/>
        <family val="2"/>
      </rPr>
      <t xml:space="preserve"> nach lfd. Nr. sortiert und zusammengeheftet, 
entsprechend der Gliederung im zahlenmäßigen Nachweis der 
Ausgaben und Finanzierung</t>
    </r>
  </si>
  <si>
    <t>nach Bedarf
mind. 4.000 €
bzw. max. 50 %
der Zuwendung</t>
  </si>
  <si>
    <r>
      <t xml:space="preserve">i. d. R.
</t>
    </r>
    <r>
      <rPr>
        <b/>
        <i/>
        <sz val="8"/>
        <color indexed="10"/>
        <rFont val="Arial"/>
        <family val="2"/>
      </rPr>
      <t>acht Wochen</t>
    </r>
    <r>
      <rPr>
        <i/>
        <sz val="8"/>
        <color indexed="10"/>
        <rFont val="Arial"/>
        <family val="2"/>
      </rPr>
      <t xml:space="preserve">
nach Ende des
Vorhabens</t>
    </r>
  </si>
  <si>
    <t>Berücksichtigung des neuen Feiertages "Weltkindertag" bei der Berechnung der Personalausgaben, Ergänzung der Erklärung zum Datenschutz (Seite 5)</t>
  </si>
  <si>
    <t>V 1.6</t>
  </si>
  <si>
    <t>Adressänderung, Anpassung der Fußnote 1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</si>
  <si>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</si>
  <si>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</si>
  <si>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</si>
  <si>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</si>
  <si>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</si>
  <si>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</si>
  <si>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</si>
  <si>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</si>
  <si>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</si>
  <si>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</si>
  <si>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</si>
  <si>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Hiermit bestätige ich, dass den betroffenen Personen im Sinne des Art. 4 DSGVO (z. B. Mitarbeiter/in, Ansprech-
partner/in, Teilnehmer/in im Projekt) die Kenntnisnahme der allgemeinen "Datenschutzerklärung Förderverfahren" 
des TLVwA bzw. auf den jeweiligen Empfänger orientierte "Datenschutzerklärung Förderverfahren" ermöglicht wurde.</t>
  </si>
  <si>
    <t>VWN</t>
  </si>
  <si>
    <t>Wissenstransfer und Informationsmaßnahmen</t>
  </si>
  <si>
    <t>V 2.1</t>
  </si>
  <si>
    <t>Anpassung der zulässigen Datumsangaben (bis 31.12.2025)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</si>
</sst>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€_-;\-* #,##0.00\ _€_-;_-* &quot;-&quot;??\ _€_-;_-@_-"/>
    <numFmt numFmtId="165" formatCode="#,##0.00\ &quot;€&quot;"/>
    <numFmt numFmtId="166" formatCode="00000"/>
    <numFmt numFmtId="167" formatCode="dd/mm/yy;@"/>
    <numFmt numFmtId="168" formatCode="_-* #,##0.00\ [$€-1]_-;\-* #,##0.00\ [$€-1]_-;_-* &quot;-&quot;??\ [$€-1]_-"/>
    <numFmt numFmtId="169" formatCode="#,##0.00;\-#,##0.00;"/>
    <numFmt numFmtId="170" formatCode="mmm\ yyyy"/>
    <numFmt numFmtId="171" formatCode="mmmm\ yy"/>
    <numFmt numFmtId="172" formatCode="#,##0.0000;\-#,##0.0000;"/>
    <numFmt numFmtId="173" formatCode="#,##0.0"/>
    <numFmt numFmtId="174" formatCode="mm/yy"/>
    <numFmt numFmtId="175" formatCode="mm\/yy"/>
    <numFmt numFmtId="176" formatCode="General;;"/>
  </numFmts>
  <fonts count="6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b/>
      <sz val="20"/>
      <name val="Arial"/>
      <family val="2"/>
    </font>
    <font>
      <sz val="7"/>
      <color indexed="30"/>
      <name val="Arial"/>
      <family val="2"/>
    </font>
    <font>
      <sz val="16"/>
      <color indexed="81"/>
      <name val="Wingdings 3"/>
      <family val="1"/>
      <charset val="2"/>
    </font>
    <font>
      <u/>
      <sz val="9"/>
      <name val="Arial"/>
      <family val="2"/>
    </font>
    <font>
      <i/>
      <sz val="10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sz val="8"/>
      <color indexed="81"/>
      <name val="Arial"/>
      <family val="2"/>
    </font>
    <font>
      <b/>
      <u/>
      <sz val="9"/>
      <color indexed="81"/>
      <name val="Arial"/>
      <family val="2"/>
    </font>
    <font>
      <sz val="12"/>
      <name val="Arial"/>
      <family val="2"/>
    </font>
    <font>
      <i/>
      <sz val="8"/>
      <color indexed="30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Tahoma"/>
      <family val="2"/>
    </font>
    <font>
      <sz val="8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sz val="8"/>
      <color theme="0"/>
      <name val="Arial"/>
      <family val="2"/>
    </font>
    <font>
      <b/>
      <sz val="12"/>
      <color rgb="FFFF0000"/>
      <name val="Arial"/>
      <family val="2"/>
    </font>
    <font>
      <i/>
      <sz val="9"/>
      <color theme="0" tint="-0.499984740745262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4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4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6" fillId="15" borderId="0" applyNumberFormat="0" applyBorder="0" applyAlignment="0" applyProtection="0"/>
    <xf numFmtId="0" fontId="2" fillId="0" borderId="0"/>
    <xf numFmtId="0" fontId="5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 applyBorder="0"/>
  </cellStyleXfs>
  <cellXfs count="93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12" fillId="0" borderId="0" xfId="43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19" borderId="10" xfId="0" applyFont="1" applyFill="1" applyBorder="1" applyAlignment="1" applyProtection="1">
      <alignment horizontal="left" vertical="center" indent="1"/>
      <protection hidden="1"/>
    </xf>
    <xf numFmtId="0" fontId="5" fillId="19" borderId="11" xfId="0" applyFont="1" applyFill="1" applyBorder="1" applyAlignment="1" applyProtection="1">
      <alignment horizontal="left" vertical="center" indent="1"/>
      <protection hidden="1"/>
    </xf>
    <xf numFmtId="0" fontId="5" fillId="19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7" applyFont="1" applyFill="1" applyBorder="1" applyAlignment="1" applyProtection="1">
      <alignment horizontal="left" vertical="center"/>
      <protection hidden="1"/>
    </xf>
    <xf numFmtId="0" fontId="3" fillId="0" borderId="0" xfId="47" applyFont="1" applyFill="1" applyBorder="1" applyAlignment="1" applyProtection="1">
      <alignment vertical="center"/>
      <protection hidden="1"/>
    </xf>
    <xf numFmtId="0" fontId="3" fillId="0" borderId="0" xfId="47" applyFont="1" applyAlignment="1" applyProtection="1">
      <alignment vertical="center"/>
      <protection hidden="1"/>
    </xf>
    <xf numFmtId="0" fontId="6" fillId="0" borderId="14" xfId="47" applyFont="1" applyFill="1" applyBorder="1" applyAlignment="1" applyProtection="1">
      <alignment vertical="center"/>
      <protection hidden="1"/>
    </xf>
    <xf numFmtId="0" fontId="6" fillId="0" borderId="0" xfId="47" applyFont="1" applyFill="1" applyAlignment="1" applyProtection="1">
      <alignment vertical="center"/>
      <protection hidden="1"/>
    </xf>
    <xf numFmtId="0" fontId="3" fillId="0" borderId="0" xfId="47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8" xfId="47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3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43" applyFont="1" applyFill="1" applyBorder="1" applyAlignment="1" applyProtection="1">
      <alignment vertical="center"/>
      <protection hidden="1"/>
    </xf>
    <xf numFmtId="167" fontId="3" fillId="0" borderId="0" xfId="43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47" applyFont="1" applyFill="1" applyBorder="1" applyAlignment="1" applyProtection="1">
      <alignment horizontal="left" vertical="center" indent="1"/>
      <protection hidden="1"/>
    </xf>
    <xf numFmtId="0" fontId="3" fillId="20" borderId="10" xfId="47" applyFont="1" applyFill="1" applyBorder="1" applyAlignment="1" applyProtection="1">
      <alignment horizontal="left" vertical="center"/>
      <protection hidden="1"/>
    </xf>
    <xf numFmtId="0" fontId="3" fillId="20" borderId="11" xfId="47" applyFont="1" applyFill="1" applyBorder="1" applyAlignment="1" applyProtection="1">
      <alignment horizontal="left" vertical="center"/>
      <protection hidden="1"/>
    </xf>
    <xf numFmtId="0" fontId="3" fillId="20" borderId="12" xfId="47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7" applyFont="1" applyBorder="1" applyAlignment="1" applyProtection="1">
      <alignment vertical="center"/>
      <protection hidden="1"/>
    </xf>
    <xf numFmtId="0" fontId="3" fillId="0" borderId="19" xfId="47" applyFont="1" applyFill="1" applyBorder="1" applyAlignment="1" applyProtection="1">
      <alignment horizontal="right" vertical="center" indent="1"/>
      <protection hidden="1"/>
    </xf>
    <xf numFmtId="0" fontId="3" fillId="0" borderId="14" xfId="43" applyFont="1" applyFill="1" applyBorder="1" applyAlignment="1" applyProtection="1">
      <alignment vertical="center"/>
      <protection hidden="1"/>
    </xf>
    <xf numFmtId="49" fontId="3" fillId="0" borderId="14" xfId="43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45" applyFont="1" applyBorder="1" applyAlignment="1" applyProtection="1">
      <alignment vertical="center"/>
      <protection hidden="1"/>
    </xf>
    <xf numFmtId="0" fontId="3" fillId="0" borderId="0" xfId="44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47" applyFont="1" applyFill="1" applyBorder="1" applyAlignment="1" applyProtection="1">
      <alignment vertical="center"/>
      <protection hidden="1"/>
    </xf>
    <xf numFmtId="0" fontId="4" fillId="0" borderId="13" xfId="47" applyFont="1" applyFill="1" applyBorder="1" applyAlignment="1" applyProtection="1">
      <alignment vertical="top"/>
      <protection hidden="1"/>
    </xf>
    <xf numFmtId="0" fontId="4" fillId="0" borderId="14" xfId="47" applyFont="1" applyFill="1" applyBorder="1" applyAlignment="1" applyProtection="1">
      <alignment vertical="top"/>
      <protection hidden="1"/>
    </xf>
    <xf numFmtId="0" fontId="4" fillId="0" borderId="15" xfId="47" applyFont="1" applyFill="1" applyBorder="1" applyAlignment="1" applyProtection="1">
      <alignment vertical="top"/>
      <protection hidden="1"/>
    </xf>
    <xf numFmtId="0" fontId="4" fillId="0" borderId="19" xfId="47" applyFont="1" applyFill="1" applyBorder="1" applyAlignment="1" applyProtection="1">
      <alignment vertical="top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4" fillId="0" borderId="18" xfId="47" applyFont="1" applyFill="1" applyBorder="1" applyAlignment="1" applyProtection="1">
      <alignment vertical="top"/>
      <protection hidden="1"/>
    </xf>
    <xf numFmtId="0" fontId="4" fillId="0" borderId="20" xfId="47" applyFont="1" applyFill="1" applyBorder="1" applyAlignment="1" applyProtection="1">
      <alignment vertical="top"/>
      <protection hidden="1"/>
    </xf>
    <xf numFmtId="0" fontId="4" fillId="0" borderId="16" xfId="47" applyFont="1" applyFill="1" applyBorder="1" applyAlignment="1" applyProtection="1">
      <alignment vertical="top"/>
      <protection hidden="1"/>
    </xf>
    <xf numFmtId="0" fontId="4" fillId="0" borderId="17" xfId="47" applyFont="1" applyFill="1" applyBorder="1" applyAlignment="1" applyProtection="1">
      <alignment vertical="top"/>
      <protection hidden="1"/>
    </xf>
    <xf numFmtId="0" fontId="3" fillId="0" borderId="10" xfId="47" applyFont="1" applyFill="1" applyBorder="1" applyAlignment="1" applyProtection="1">
      <alignment horizontal="left" vertical="center" indent="1"/>
      <protection hidden="1"/>
    </xf>
    <xf numFmtId="0" fontId="4" fillId="0" borderId="11" xfId="47" applyFont="1" applyFill="1" applyBorder="1" applyAlignment="1" applyProtection="1">
      <alignment horizontal="left" vertical="center" indent="2"/>
      <protection hidden="1"/>
    </xf>
    <xf numFmtId="0" fontId="4" fillId="0" borderId="12" xfId="47" applyFont="1" applyFill="1" applyBorder="1" applyAlignment="1" applyProtection="1">
      <alignment horizontal="left" vertical="center" indent="2"/>
      <protection hidden="1"/>
    </xf>
    <xf numFmtId="0" fontId="3" fillId="17" borderId="10" xfId="47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7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7" applyNumberFormat="1" applyFont="1" applyFill="1" applyBorder="1" applyAlignment="1" applyProtection="1">
      <alignment horizontal="left" vertical="center" indent="2"/>
      <protection hidden="1"/>
    </xf>
    <xf numFmtId="0" fontId="10" fillId="0" borderId="14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Fill="1" applyBorder="1" applyAlignment="1" applyProtection="1">
      <alignment vertical="center"/>
      <protection hidden="1"/>
    </xf>
    <xf numFmtId="165" fontId="14" fillId="0" borderId="16" xfId="0" applyNumberFormat="1" applyFont="1" applyFill="1" applyBorder="1" applyAlignment="1" applyProtection="1">
      <alignment vertical="center" wrapText="1"/>
      <protection hidden="1"/>
    </xf>
    <xf numFmtId="165" fontId="14" fillId="0" borderId="16" xfId="0" applyNumberFormat="1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vertical="center" wrapText="1"/>
      <protection hidden="1"/>
    </xf>
    <xf numFmtId="165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47" applyFont="1" applyBorder="1" applyProtection="1">
      <protection hidden="1"/>
    </xf>
    <xf numFmtId="0" fontId="3" fillId="0" borderId="0" xfId="47" applyFont="1" applyProtection="1">
      <protection hidden="1"/>
    </xf>
    <xf numFmtId="0" fontId="6" fillId="0" borderId="0" xfId="47" applyFont="1" applyFill="1" applyBorder="1" applyAlignment="1" applyProtection="1">
      <alignment horizontal="center" vertical="top"/>
      <protection hidden="1"/>
    </xf>
    <xf numFmtId="0" fontId="6" fillId="0" borderId="0" xfId="47" applyFont="1" applyFill="1" applyBorder="1" applyAlignment="1" applyProtection="1">
      <alignment vertical="top" wrapText="1"/>
      <protection hidden="1"/>
    </xf>
    <xf numFmtId="49" fontId="4" fillId="0" borderId="0" xfId="47" applyNumberFormat="1" applyFont="1" applyAlignment="1" applyProtection="1">
      <alignment horizontal="right" vertical="center"/>
      <protection hidden="1"/>
    </xf>
    <xf numFmtId="0" fontId="4" fillId="0" borderId="0" xfId="47" applyNumberFormat="1" applyFont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/>
      <protection hidden="1"/>
    </xf>
    <xf numFmtId="0" fontId="35" fillId="0" borderId="0" xfId="38" applyFont="1" applyFill="1" applyBorder="1" applyAlignment="1" applyProtection="1">
      <alignment vertical="center" wrapText="1"/>
      <protection hidden="1"/>
    </xf>
    <xf numFmtId="0" fontId="6" fillId="0" borderId="0" xfId="38" applyFont="1" applyFill="1" applyBorder="1" applyAlignment="1" applyProtection="1">
      <alignment vertical="center" wrapText="1"/>
      <protection hidden="1"/>
    </xf>
    <xf numFmtId="0" fontId="35" fillId="0" borderId="0" xfId="38" applyFont="1" applyFill="1" applyBorder="1" applyAlignment="1" applyProtection="1">
      <alignment horizontal="center" vertical="center" wrapText="1"/>
      <protection hidden="1"/>
    </xf>
    <xf numFmtId="0" fontId="6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center" vertical="center"/>
      <protection hidden="1"/>
    </xf>
    <xf numFmtId="0" fontId="6" fillId="0" borderId="0" xfId="38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 wrapText="1"/>
      <protection hidden="1"/>
    </xf>
    <xf numFmtId="0" fontId="3" fillId="0" borderId="17" xfId="38" applyFont="1" applyFill="1" applyBorder="1" applyAlignment="1" applyProtection="1">
      <alignment vertical="center"/>
      <protection hidden="1"/>
    </xf>
    <xf numFmtId="0" fontId="3" fillId="0" borderId="16" xfId="38" applyFont="1" applyFill="1" applyBorder="1" applyAlignment="1" applyProtection="1">
      <alignment horizontal="left" vertical="center"/>
      <protection hidden="1"/>
    </xf>
    <xf numFmtId="0" fontId="3" fillId="0" borderId="16" xfId="38" applyFont="1" applyFill="1" applyBorder="1" applyAlignment="1" applyProtection="1">
      <alignment vertical="center"/>
      <protection hidden="1"/>
    </xf>
    <xf numFmtId="0" fontId="3" fillId="0" borderId="20" xfId="38" applyFont="1" applyFill="1" applyBorder="1" applyAlignment="1" applyProtection="1">
      <alignment vertical="center"/>
      <protection hidden="1"/>
    </xf>
    <xf numFmtId="0" fontId="3" fillId="0" borderId="18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vertical="top"/>
      <protection hidden="1"/>
    </xf>
    <xf numFmtId="0" fontId="3" fillId="0" borderId="19" xfId="38" applyFont="1" applyFill="1" applyBorder="1" applyAlignment="1" applyProtection="1">
      <alignment horizontal="right" vertical="center" wrapText="1"/>
      <protection hidden="1"/>
    </xf>
    <xf numFmtId="0" fontId="36" fillId="0" borderId="19" xfId="38" applyFont="1" applyFill="1" applyBorder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38" applyFont="1" applyFill="1" applyBorder="1" applyAlignment="1" applyProtection="1">
      <alignment horizontal="left" vertical="center" wrapText="1"/>
      <protection hidden="1"/>
    </xf>
    <xf numFmtId="0" fontId="3" fillId="0" borderId="19" xfId="38" applyFont="1" applyFill="1" applyBorder="1" applyAlignment="1" applyProtection="1">
      <alignment horizontal="right" vertical="center"/>
      <protection hidden="1"/>
    </xf>
    <xf numFmtId="0" fontId="3" fillId="0" borderId="0" xfId="38" applyFont="1" applyFill="1" applyAlignment="1" applyProtection="1">
      <alignment vertical="top"/>
      <protection hidden="1"/>
    </xf>
    <xf numFmtId="0" fontId="3" fillId="0" borderId="19" xfId="38" applyFont="1" applyFill="1" applyBorder="1" applyAlignment="1" applyProtection="1">
      <alignment horizontal="left" vertical="top"/>
      <protection hidden="1"/>
    </xf>
    <xf numFmtId="0" fontId="3" fillId="0" borderId="18" xfId="38" applyFont="1" applyFill="1" applyBorder="1" applyAlignment="1" applyProtection="1">
      <alignment vertical="top"/>
      <protection hidden="1"/>
    </xf>
    <xf numFmtId="0" fontId="3" fillId="0" borderId="0" xfId="38" applyFont="1" applyFill="1" applyBorder="1" applyAlignment="1" applyProtection="1">
      <alignment vertical="top" wrapText="1"/>
      <protection hidden="1"/>
    </xf>
    <xf numFmtId="0" fontId="3" fillId="0" borderId="18" xfId="38" applyFont="1" applyFill="1" applyBorder="1" applyAlignment="1" applyProtection="1">
      <alignment vertical="top" wrapText="1"/>
      <protection hidden="1"/>
    </xf>
    <xf numFmtId="49" fontId="3" fillId="0" borderId="19" xfId="38" applyNumberFormat="1" applyFont="1" applyFill="1" applyBorder="1" applyAlignment="1" applyProtection="1">
      <alignment horizontal="right" vertical="top"/>
      <protection hidden="1"/>
    </xf>
    <xf numFmtId="0" fontId="4" fillId="0" borderId="0" xfId="38" applyFont="1" applyFill="1" applyBorder="1" applyAlignment="1" applyProtection="1">
      <alignment horizontal="left" vertical="top"/>
      <protection hidden="1"/>
    </xf>
    <xf numFmtId="49" fontId="3" fillId="0" borderId="0" xfId="38" applyNumberFormat="1" applyFont="1" applyFill="1" applyBorder="1" applyAlignment="1" applyProtection="1">
      <alignment vertical="center"/>
      <protection hidden="1"/>
    </xf>
    <xf numFmtId="0" fontId="4" fillId="0" borderId="0" xfId="38" applyFont="1" applyFill="1" applyBorder="1" applyAlignment="1" applyProtection="1">
      <alignment horizontal="right" vertical="center" wrapText="1"/>
      <protection hidden="1"/>
    </xf>
    <xf numFmtId="0" fontId="3" fillId="0" borderId="19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left" vertical="center" indent="1"/>
      <protection hidden="1"/>
    </xf>
    <xf numFmtId="0" fontId="3" fillId="0" borderId="15" xfId="38" applyFont="1" applyFill="1" applyBorder="1" applyAlignment="1" applyProtection="1">
      <alignment vertical="center"/>
      <protection hidden="1"/>
    </xf>
    <xf numFmtId="0" fontId="3" fillId="0" borderId="14" xfId="38" applyFont="1" applyFill="1" applyBorder="1" applyAlignment="1" applyProtection="1">
      <alignment horizontal="left" vertical="center"/>
      <protection hidden="1"/>
    </xf>
    <xf numFmtId="0" fontId="3" fillId="0" borderId="13" xfId="38" applyFont="1" applyFill="1" applyBorder="1" applyAlignment="1" applyProtection="1">
      <alignment vertical="center"/>
      <protection hidden="1"/>
    </xf>
    <xf numFmtId="0" fontId="3" fillId="0" borderId="0" xfId="38" applyFont="1" applyAlignment="1" applyProtection="1">
      <alignment vertical="center"/>
      <protection hidden="1"/>
    </xf>
    <xf numFmtId="0" fontId="5" fillId="19" borderId="12" xfId="38" applyFont="1" applyFill="1" applyBorder="1" applyAlignment="1" applyProtection="1">
      <alignment horizontal="left" vertical="center" indent="1"/>
      <protection hidden="1"/>
    </xf>
    <xf numFmtId="0" fontId="5" fillId="19" borderId="11" xfId="38" applyFont="1" applyFill="1" applyBorder="1" applyAlignment="1" applyProtection="1">
      <alignment horizontal="left" vertical="center" indent="1"/>
      <protection hidden="1"/>
    </xf>
    <xf numFmtId="0" fontId="5" fillId="19" borderId="10" xfId="38" applyFont="1" applyFill="1" applyBorder="1" applyAlignment="1" applyProtection="1">
      <alignment horizontal="left" vertical="center" indent="1"/>
      <protection hidden="1"/>
    </xf>
    <xf numFmtId="4" fontId="3" fillId="0" borderId="0" xfId="38" applyNumberFormat="1" applyFont="1" applyFill="1" applyBorder="1" applyAlignment="1" applyProtection="1">
      <alignment horizontal="right" vertical="center"/>
      <protection hidden="1"/>
    </xf>
    <xf numFmtId="0" fontId="5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Alignment="1" applyProtection="1">
      <alignment vertical="center"/>
      <protection hidden="1"/>
    </xf>
    <xf numFmtId="49" fontId="3" fillId="0" borderId="0" xfId="38" applyNumberFormat="1" applyFont="1" applyFill="1" applyAlignment="1" applyProtection="1">
      <alignment horizontal="left" vertical="center"/>
      <protection hidden="1"/>
    </xf>
    <xf numFmtId="0" fontId="5" fillId="0" borderId="0" xfId="38" applyFont="1" applyFill="1" applyBorder="1" applyAlignment="1" applyProtection="1">
      <alignment horizontal="right" vertical="center"/>
      <protection hidden="1"/>
    </xf>
    <xf numFmtId="0" fontId="12" fillId="0" borderId="0" xfId="38" applyFont="1" applyFill="1" applyAlignment="1" applyProtection="1">
      <alignment horizontal="left" vertical="center"/>
      <protection hidden="1"/>
    </xf>
    <xf numFmtId="14" fontId="12" fillId="0" borderId="0" xfId="0" applyNumberFormat="1" applyFont="1" applyFill="1" applyBorder="1" applyAlignment="1" applyProtection="1">
      <alignment horizontal="right"/>
      <protection hidden="1"/>
    </xf>
    <xf numFmtId="14" fontId="12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center"/>
    </xf>
    <xf numFmtId="0" fontId="5" fillId="21" borderId="11" xfId="0" applyFont="1" applyFill="1" applyBorder="1" applyAlignment="1" applyProtection="1">
      <alignment horizontal="left" vertical="center" indent="1"/>
      <protection hidden="1"/>
    </xf>
    <xf numFmtId="0" fontId="5" fillId="21" borderId="12" xfId="0" applyFont="1" applyFill="1" applyBorder="1" applyAlignment="1" applyProtection="1">
      <alignment horizontal="left" vertical="center" indent="1"/>
      <protection hidden="1"/>
    </xf>
    <xf numFmtId="0" fontId="11" fillId="0" borderId="0" xfId="38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Border="1"/>
    <xf numFmtId="49" fontId="11" fillId="0" borderId="19" xfId="38" applyNumberFormat="1" applyFont="1" applyFill="1" applyBorder="1" applyAlignment="1" applyProtection="1">
      <alignment horizontal="left" vertical="center" indent="1"/>
      <protection hidden="1"/>
    </xf>
    <xf numFmtId="49" fontId="3" fillId="0" borderId="19" xfId="38" applyNumberFormat="1" applyFont="1" applyFill="1" applyBorder="1" applyAlignment="1" applyProtection="1">
      <alignment horizontal="left" vertical="center" indent="1"/>
      <protection hidden="1"/>
    </xf>
    <xf numFmtId="0" fontId="5" fillId="0" borderId="19" xfId="38" applyFont="1" applyFill="1" applyBorder="1" applyAlignment="1" applyProtection="1">
      <alignment horizontal="left" vertical="center" indent="1"/>
      <protection hidden="1"/>
    </xf>
    <xf numFmtId="2" fontId="12" fillId="0" borderId="0" xfId="38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1" fontId="5" fillId="0" borderId="0" xfId="0" applyNumberFormat="1" applyFont="1" applyFill="1" applyBorder="1" applyAlignment="1" applyProtection="1">
      <alignment horizontal="right" vertical="center" indent="1"/>
      <protection hidden="1"/>
    </xf>
    <xf numFmtId="2" fontId="37" fillId="19" borderId="10" xfId="0" applyNumberFormat="1" applyFont="1" applyFill="1" applyBorder="1" applyAlignment="1" applyProtection="1">
      <alignment wrapText="1"/>
      <protection hidden="1"/>
    </xf>
    <xf numFmtId="2" fontId="37" fillId="19" borderId="11" xfId="0" applyNumberFormat="1" applyFont="1" applyFill="1" applyBorder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horizontal="center" vertical="top"/>
      <protection hidden="1"/>
    </xf>
    <xf numFmtId="4" fontId="3" fillId="0" borderId="0" xfId="0" applyNumberFormat="1" applyFont="1" applyFill="1" applyBorder="1" applyAlignment="1" applyProtection="1">
      <alignment horizontal="right" vertical="top" indent="1"/>
      <protection hidden="1"/>
    </xf>
    <xf numFmtId="2" fontId="12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top"/>
    </xf>
    <xf numFmtId="167" fontId="5" fillId="0" borderId="0" xfId="38" applyNumberFormat="1" applyFont="1" applyFill="1" applyBorder="1" applyAlignment="1" applyProtection="1">
      <alignment horizontal="left" vertical="center"/>
      <protection hidden="1"/>
    </xf>
    <xf numFmtId="49" fontId="3" fillId="0" borderId="0" xfId="38" applyNumberFormat="1" applyFont="1" applyFill="1" applyBorder="1" applyAlignment="1" applyProtection="1">
      <alignment horizontal="right" vertical="center"/>
      <protection hidden="1"/>
    </xf>
    <xf numFmtId="167" fontId="5" fillId="0" borderId="0" xfId="38" applyNumberFormat="1" applyFont="1" applyFill="1" applyBorder="1" applyAlignment="1" applyProtection="1">
      <alignment vertical="top" wrapText="1"/>
      <protection hidden="1"/>
    </xf>
    <xf numFmtId="2" fontId="3" fillId="0" borderId="0" xfId="38" applyNumberFormat="1" applyFont="1" applyFill="1" applyBorder="1" applyAlignment="1" applyProtection="1">
      <alignment horizontal="center" vertical="top"/>
      <protection hidden="1"/>
    </xf>
    <xf numFmtId="0" fontId="3" fillId="0" borderId="0" xfId="38" applyFont="1" applyFill="1" applyBorder="1" applyAlignment="1" applyProtection="1">
      <alignment horizontal="left" vertical="top"/>
      <protection hidden="1"/>
    </xf>
    <xf numFmtId="49" fontId="5" fillId="0" borderId="0" xfId="38" applyNumberFormat="1" applyFont="1" applyFill="1" applyBorder="1" applyAlignment="1" applyProtection="1">
      <alignment vertical="top" wrapText="1"/>
      <protection hidden="1"/>
    </xf>
    <xf numFmtId="0" fontId="3" fillId="0" borderId="0" xfId="38" applyFont="1" applyFill="1" applyBorder="1" applyAlignment="1" applyProtection="1">
      <alignment horizontal="center" vertical="top"/>
      <protection hidden="1"/>
    </xf>
    <xf numFmtId="49" fontId="5" fillId="19" borderId="10" xfId="38" applyNumberFormat="1" applyFont="1" applyFill="1" applyBorder="1" applyAlignment="1" applyProtection="1">
      <alignment horizontal="center" vertical="top"/>
      <protection hidden="1"/>
    </xf>
    <xf numFmtId="49" fontId="3" fillId="19" borderId="11" xfId="38" applyNumberFormat="1" applyFont="1" applyFill="1" applyBorder="1" applyAlignment="1" applyProtection="1">
      <alignment horizontal="center" vertical="top"/>
      <protection hidden="1"/>
    </xf>
    <xf numFmtId="49" fontId="5" fillId="19" borderId="11" xfId="38" applyNumberFormat="1" applyFont="1" applyFill="1" applyBorder="1" applyAlignment="1" applyProtection="1">
      <alignment horizontal="right" vertical="center" indent="1"/>
      <protection hidden="1"/>
    </xf>
    <xf numFmtId="49" fontId="5" fillId="0" borderId="0" xfId="38" applyNumberFormat="1" applyFont="1" applyFill="1" applyBorder="1" applyAlignment="1" applyProtection="1">
      <alignment horizontal="center" vertical="top"/>
      <protection hidden="1"/>
    </xf>
    <xf numFmtId="49" fontId="8" fillId="0" borderId="0" xfId="38" applyNumberFormat="1" applyFont="1" applyFill="1" applyBorder="1" applyAlignment="1" applyProtection="1">
      <alignment horizontal="center" vertical="top"/>
      <protection hidden="1"/>
    </xf>
    <xf numFmtId="167" fontId="5" fillId="0" borderId="0" xfId="38" applyNumberFormat="1" applyFont="1" applyFill="1" applyBorder="1" applyAlignment="1" applyProtection="1">
      <alignment horizontal="right" vertical="top" indent="1"/>
      <protection hidden="1"/>
    </xf>
    <xf numFmtId="49" fontId="5" fillId="0" borderId="0" xfId="38" applyNumberFormat="1" applyFont="1" applyFill="1" applyBorder="1" applyAlignment="1" applyProtection="1">
      <alignment horizontal="left" vertical="center"/>
      <protection hidden="1"/>
    </xf>
    <xf numFmtId="2" fontId="5" fillId="0" borderId="0" xfId="38" applyNumberFormat="1" applyFont="1" applyFill="1" applyBorder="1" applyAlignment="1" applyProtection="1">
      <alignment vertical="center"/>
      <protection hidden="1"/>
    </xf>
    <xf numFmtId="0" fontId="5" fillId="0" borderId="0" xfId="44" applyFont="1" applyFill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2" fontId="38" fillId="0" borderId="0" xfId="38" applyNumberFormat="1" applyFont="1" applyFill="1" applyBorder="1" applyAlignment="1" applyProtection="1">
      <alignment wrapText="1"/>
      <protection hidden="1"/>
    </xf>
    <xf numFmtId="2" fontId="37" fillId="0" borderId="0" xfId="38" applyNumberFormat="1" applyFont="1" applyFill="1" applyBorder="1" applyAlignment="1" applyProtection="1">
      <alignment wrapText="1"/>
      <protection hidden="1"/>
    </xf>
    <xf numFmtId="2" fontId="37" fillId="19" borderId="10" xfId="38" applyNumberFormat="1" applyFont="1" applyFill="1" applyBorder="1" applyAlignment="1" applyProtection="1">
      <alignment wrapText="1"/>
      <protection hidden="1"/>
    </xf>
    <xf numFmtId="2" fontId="4" fillId="19" borderId="11" xfId="38" applyNumberFormat="1" applyFont="1" applyFill="1" applyBorder="1" applyAlignment="1" applyProtection="1">
      <alignment wrapText="1"/>
      <protection hidden="1"/>
    </xf>
    <xf numFmtId="2" fontId="37" fillId="19" borderId="11" xfId="38" applyNumberFormat="1" applyFont="1" applyFill="1" applyBorder="1" applyAlignment="1" applyProtection="1">
      <alignment wrapText="1"/>
      <protection hidden="1"/>
    </xf>
    <xf numFmtId="4" fontId="5" fillId="19" borderId="11" xfId="44" applyNumberFormat="1" applyFont="1" applyFill="1" applyBorder="1" applyAlignment="1" applyProtection="1">
      <alignment horizontal="right" vertical="center" indent="1"/>
      <protection hidden="1"/>
    </xf>
    <xf numFmtId="2" fontId="4" fillId="0" borderId="0" xfId="38" applyNumberFormat="1" applyFont="1" applyFill="1" applyBorder="1" applyAlignment="1" applyProtection="1">
      <protection hidden="1"/>
    </xf>
    <xf numFmtId="2" fontId="39" fillId="0" borderId="0" xfId="38" applyNumberFormat="1" applyFont="1" applyFill="1" applyBorder="1" applyAlignment="1" applyProtection="1">
      <alignment vertical="center"/>
      <protection hidden="1"/>
    </xf>
    <xf numFmtId="2" fontId="54" fillId="0" borderId="0" xfId="38" applyNumberFormat="1" applyFont="1" applyFill="1" applyBorder="1" applyAlignment="1" applyProtection="1">
      <alignment vertical="center"/>
      <protection hidden="1"/>
    </xf>
    <xf numFmtId="0" fontId="5" fillId="19" borderId="11" xfId="44" applyFont="1" applyFill="1" applyBorder="1" applyAlignment="1" applyProtection="1">
      <alignment horizontal="left" vertical="center" indent="1"/>
      <protection hidden="1"/>
    </xf>
    <xf numFmtId="0" fontId="36" fillId="0" borderId="19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19" xfId="0" applyFont="1" applyFill="1" applyBorder="1" applyAlignment="1" applyProtection="1">
      <alignment horizontal="left" vertical="top"/>
      <protection hidden="1"/>
    </xf>
    <xf numFmtId="0" fontId="3" fillId="22" borderId="11" xfId="0" applyNumberFormat="1" applyFont="1" applyFill="1" applyBorder="1" applyAlignment="1" applyProtection="1">
      <alignment horizontal="left" vertical="center"/>
      <protection hidden="1"/>
    </xf>
    <xf numFmtId="0" fontId="3" fillId="22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18" xfId="0" applyFont="1" applyFill="1" applyBorder="1" applyAlignment="1" applyProtection="1">
      <alignment vertical="top"/>
      <protection hidden="1"/>
    </xf>
    <xf numFmtId="0" fontId="6" fillId="0" borderId="0" xfId="47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12" fillId="0" borderId="21" xfId="38" applyNumberFormat="1" applyFont="1" applyFill="1" applyBorder="1" applyAlignment="1" applyProtection="1">
      <alignment horizontal="left" vertical="center" indent="1"/>
      <protection hidden="1"/>
    </xf>
    <xf numFmtId="0" fontId="12" fillId="0" borderId="22" xfId="38" applyNumberFormat="1" applyFont="1" applyFill="1" applyBorder="1" applyAlignment="1" applyProtection="1">
      <alignment horizontal="left" vertical="center" indent="1"/>
      <protection hidden="1"/>
    </xf>
    <xf numFmtId="2" fontId="54" fillId="0" borderId="0" xfId="0" applyNumberFormat="1" applyFont="1" applyFill="1" applyBorder="1" applyAlignment="1" applyProtection="1">
      <alignment vertical="center"/>
      <protection hidden="1"/>
    </xf>
    <xf numFmtId="4" fontId="5" fillId="19" borderId="11" xfId="44" applyNumberFormat="1" applyFont="1" applyFill="1" applyBorder="1" applyAlignment="1" applyProtection="1">
      <alignment horizontal="right" vertical="center" indent="1"/>
      <protection hidden="1"/>
    </xf>
    <xf numFmtId="2" fontId="3" fillId="23" borderId="23" xfId="0" applyNumberFormat="1" applyFont="1" applyFill="1" applyBorder="1" applyAlignment="1" applyProtection="1">
      <alignment vertical="center"/>
      <protection hidden="1"/>
    </xf>
    <xf numFmtId="0" fontId="3" fillId="23" borderId="23" xfId="44" applyFont="1" applyFill="1" applyBorder="1" applyAlignment="1" applyProtection="1">
      <alignment vertical="center"/>
      <protection hidden="1"/>
    </xf>
    <xf numFmtId="49" fontId="8" fillId="23" borderId="23" xfId="0" applyNumberFormat="1" applyFont="1" applyFill="1" applyBorder="1" applyAlignment="1" applyProtection="1">
      <alignment horizontal="center" vertical="top"/>
      <protection hidden="1"/>
    </xf>
    <xf numFmtId="4" fontId="3" fillId="23" borderId="23" xfId="0" applyNumberFormat="1" applyFont="1" applyFill="1" applyBorder="1" applyAlignment="1" applyProtection="1">
      <alignment horizontal="right" vertical="top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49" fontId="5" fillId="23" borderId="23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Alignment="1" applyProtection="1">
      <alignment horizontal="left" vertical="top" indent="1"/>
      <protection hidden="1"/>
    </xf>
    <xf numFmtId="49" fontId="3" fillId="0" borderId="0" xfId="0" applyNumberFormat="1" applyFont="1" applyFill="1" applyBorder="1" applyAlignment="1" applyProtection="1">
      <alignment horizontal="left" vertical="center" indent="1"/>
      <protection hidden="1"/>
    </xf>
    <xf numFmtId="2" fontId="37" fillId="0" borderId="0" xfId="0" applyNumberFormat="1" applyFont="1" applyFill="1" applyBorder="1" applyAlignment="1" applyProtection="1">
      <alignment horizontal="left" wrapText="1" indent="1"/>
      <protection hidden="1"/>
    </xf>
    <xf numFmtId="49" fontId="5" fillId="0" borderId="0" xfId="0" applyNumberFormat="1" applyFont="1" applyFill="1" applyBorder="1" applyAlignment="1" applyProtection="1">
      <alignment horizontal="left" vertical="top" indent="1"/>
      <protection hidden="1"/>
    </xf>
    <xf numFmtId="49" fontId="3" fillId="22" borderId="24" xfId="0" applyNumberFormat="1" applyFont="1" applyFill="1" applyBorder="1" applyAlignment="1" applyProtection="1">
      <alignment horizontal="left" vertical="top" wrapText="1" indent="1"/>
      <protection locked="0"/>
    </xf>
    <xf numFmtId="49" fontId="5" fillId="19" borderId="11" xfId="0" applyNumberFormat="1" applyFont="1" applyFill="1" applyBorder="1" applyAlignment="1" applyProtection="1">
      <alignment horizontal="left" vertical="center" indent="2"/>
      <protection hidden="1"/>
    </xf>
    <xf numFmtId="14" fontId="3" fillId="23" borderId="23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vertical="center"/>
      <protection hidden="1"/>
    </xf>
    <xf numFmtId="14" fontId="37" fillId="0" borderId="0" xfId="0" applyNumberFormat="1" applyFont="1" applyFill="1" applyBorder="1" applyAlignment="1" applyProtection="1">
      <alignment wrapText="1"/>
      <protection hidden="1"/>
    </xf>
    <xf numFmtId="14" fontId="37" fillId="19" borderId="11" xfId="0" applyNumberFormat="1" applyFont="1" applyFill="1" applyBorder="1" applyAlignment="1" applyProtection="1">
      <alignment wrapText="1"/>
      <protection hidden="1"/>
    </xf>
    <xf numFmtId="14" fontId="3" fillId="0" borderId="0" xfId="0" applyNumberFormat="1" applyFont="1" applyFill="1" applyBorder="1" applyAlignment="1" applyProtection="1">
      <alignment horizontal="center" vertical="top"/>
      <protection hidden="1"/>
    </xf>
    <xf numFmtId="14" fontId="5" fillId="23" borderId="23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horizontal="center" vertical="top"/>
      <protection hidden="1"/>
    </xf>
    <xf numFmtId="14" fontId="3" fillId="23" borderId="23" xfId="44" applyNumberFormat="1" applyFont="1" applyFill="1" applyBorder="1" applyAlignment="1" applyProtection="1">
      <alignment vertical="center"/>
      <protection hidden="1"/>
    </xf>
    <xf numFmtId="14" fontId="5" fillId="0" borderId="0" xfId="38" applyNumberFormat="1" applyFont="1" applyFill="1" applyBorder="1" applyAlignment="1" applyProtection="1">
      <alignment vertical="top"/>
      <protection hidden="1"/>
    </xf>
    <xf numFmtId="14" fontId="37" fillId="0" borderId="0" xfId="38" applyNumberFormat="1" applyFont="1" applyFill="1" applyBorder="1" applyAlignment="1" applyProtection="1">
      <alignment wrapText="1"/>
      <protection hidden="1"/>
    </xf>
    <xf numFmtId="14" fontId="37" fillId="19" borderId="11" xfId="38" applyNumberFormat="1" applyFont="1" applyFill="1" applyBorder="1" applyAlignment="1" applyProtection="1">
      <alignment wrapText="1"/>
      <protection hidden="1"/>
    </xf>
    <xf numFmtId="14" fontId="4" fillId="0" borderId="0" xfId="38" applyNumberFormat="1" applyFont="1" applyFill="1" applyBorder="1" applyAlignment="1" applyProtection="1">
      <protection hidden="1"/>
    </xf>
    <xf numFmtId="14" fontId="39" fillId="0" borderId="0" xfId="38" applyNumberFormat="1" applyFont="1" applyFill="1" applyBorder="1" applyAlignment="1" applyProtection="1">
      <alignment vertical="center"/>
      <protection hidden="1"/>
    </xf>
    <xf numFmtId="14" fontId="54" fillId="0" borderId="0" xfId="38" applyNumberFormat="1" applyFont="1" applyFill="1" applyBorder="1" applyAlignment="1" applyProtection="1">
      <alignment vertical="center"/>
      <protection hidden="1"/>
    </xf>
    <xf numFmtId="14" fontId="3" fillId="0" borderId="0" xfId="44" applyNumberFormat="1" applyFont="1" applyAlignment="1" applyProtection="1">
      <alignment vertical="center"/>
      <protection hidden="1"/>
    </xf>
    <xf numFmtId="14" fontId="3" fillId="0" borderId="0" xfId="44" applyNumberFormat="1" applyFont="1" applyFill="1" applyAlignment="1" applyProtection="1">
      <alignment vertical="center"/>
      <protection hidden="1"/>
    </xf>
    <xf numFmtId="14" fontId="5" fillId="19" borderId="11" xfId="44" applyNumberFormat="1" applyFont="1" applyFill="1" applyBorder="1" applyAlignment="1" applyProtection="1">
      <alignment horizontal="right" vertical="center" indent="1"/>
      <protection hidden="1"/>
    </xf>
    <xf numFmtId="14" fontId="5" fillId="19" borderId="11" xfId="38" applyNumberFormat="1" applyFont="1" applyFill="1" applyBorder="1" applyAlignment="1" applyProtection="1">
      <alignment horizontal="right" vertical="center" indent="1"/>
      <protection hidden="1"/>
    </xf>
    <xf numFmtId="14" fontId="5" fillId="0" borderId="0" xfId="38" applyNumberFormat="1" applyFont="1" applyFill="1" applyBorder="1" applyAlignment="1" applyProtection="1">
      <alignment horizontal="left" vertical="center"/>
      <protection hidden="1"/>
    </xf>
    <xf numFmtId="14" fontId="5" fillId="0" borderId="0" xfId="38" applyNumberFormat="1" applyFont="1" applyFill="1" applyBorder="1" applyAlignment="1" applyProtection="1">
      <alignment vertical="top" wrapText="1"/>
      <protection hidden="1"/>
    </xf>
    <xf numFmtId="14" fontId="3" fillId="19" borderId="11" xfId="38" applyNumberFormat="1" applyFont="1" applyFill="1" applyBorder="1" applyAlignment="1" applyProtection="1">
      <alignment horizontal="center" vertical="top"/>
      <protection hidden="1"/>
    </xf>
    <xf numFmtId="14" fontId="3" fillId="0" borderId="0" xfId="38" applyNumberFormat="1" applyFont="1" applyFill="1" applyBorder="1" applyAlignment="1" applyProtection="1">
      <alignment horizontal="center" vertical="top"/>
      <protection hidden="1"/>
    </xf>
    <xf numFmtId="1" fontId="5" fillId="0" borderId="25" xfId="0" applyNumberFormat="1" applyFont="1" applyFill="1" applyBorder="1" applyAlignment="1" applyProtection="1">
      <alignment horizontal="center" vertical="center"/>
      <protection hidden="1"/>
    </xf>
    <xf numFmtId="2" fontId="5" fillId="19" borderId="11" xfId="44" applyNumberFormat="1" applyFont="1" applyFill="1" applyBorder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center" vertical="top"/>
      <protection hidden="1"/>
    </xf>
    <xf numFmtId="49" fontId="3" fillId="22" borderId="24" xfId="38" applyNumberFormat="1" applyFont="1" applyFill="1" applyBorder="1" applyAlignment="1" applyProtection="1">
      <alignment horizontal="left" vertical="top" wrapText="1" indent="1"/>
      <protection locked="0"/>
    </xf>
    <xf numFmtId="49" fontId="3" fillId="22" borderId="23" xfId="38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38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38" applyNumberFormat="1" applyFont="1" applyFill="1" applyBorder="1" applyAlignment="1" applyProtection="1">
      <alignment horizontal="left" vertical="center"/>
      <protection hidden="1"/>
    </xf>
    <xf numFmtId="1" fontId="5" fillId="23" borderId="23" xfId="0" applyNumberFormat="1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horizontal="left" vertical="center" indent="17"/>
      <protection hidden="1"/>
    </xf>
    <xf numFmtId="0" fontId="3" fillId="0" borderId="0" xfId="40" applyNumberFormat="1" applyAlignment="1" applyProtection="1">
      <alignment vertical="center"/>
      <protection hidden="1"/>
    </xf>
    <xf numFmtId="0" fontId="3" fillId="0" borderId="0" xfId="40" applyNumberFormat="1" applyAlignment="1" applyProtection="1">
      <alignment horizontal="center" vertical="center"/>
      <protection hidden="1"/>
    </xf>
    <xf numFmtId="0" fontId="3" fillId="0" borderId="0" xfId="40" applyNumberFormat="1" applyBorder="1" applyAlignment="1" applyProtection="1">
      <alignment vertical="center"/>
      <protection hidden="1"/>
    </xf>
    <xf numFmtId="0" fontId="3" fillId="23" borderId="0" xfId="0" applyFont="1" applyFill="1" applyAlignment="1" applyProtection="1">
      <alignment vertical="center"/>
      <protection hidden="1"/>
    </xf>
    <xf numFmtId="0" fontId="3" fillId="23" borderId="0" xfId="47" applyFont="1" applyFill="1" applyAlignment="1" applyProtection="1">
      <alignment vertical="center"/>
      <protection hidden="1"/>
    </xf>
    <xf numFmtId="0" fontId="3" fillId="23" borderId="0" xfId="0" applyFont="1" applyFill="1" applyAlignment="1" applyProtection="1">
      <alignment vertical="center"/>
    </xf>
    <xf numFmtId="0" fontId="3" fillId="23" borderId="0" xfId="47" applyFont="1" applyFill="1" applyProtection="1">
      <protection hidden="1"/>
    </xf>
    <xf numFmtId="0" fontId="3" fillId="23" borderId="0" xfId="0" applyFont="1" applyFill="1" applyAlignment="1" applyProtection="1">
      <alignment horizontal="left" vertical="center" indent="1"/>
      <protection hidden="1"/>
    </xf>
    <xf numFmtId="0" fontId="3" fillId="23" borderId="0" xfId="47" applyFont="1" applyFill="1" applyAlignment="1" applyProtection="1">
      <alignment horizontal="left" vertical="center" indent="1"/>
      <protection hidden="1"/>
    </xf>
    <xf numFmtId="0" fontId="55" fillId="23" borderId="0" xfId="0" applyFont="1" applyFill="1" applyAlignment="1" applyProtection="1">
      <alignment horizontal="left" vertical="center" indent="1"/>
      <protection hidden="1"/>
    </xf>
    <xf numFmtId="0" fontId="3" fillId="23" borderId="0" xfId="45" applyFont="1" applyFill="1" applyAlignment="1" applyProtection="1">
      <alignment horizontal="left" vertical="center" indent="1"/>
      <protection hidden="1"/>
    </xf>
    <xf numFmtId="0" fontId="3" fillId="23" borderId="0" xfId="47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6" fillId="0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26" xfId="0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3" fillId="0" borderId="28" xfId="0" applyFont="1" applyFill="1" applyBorder="1" applyAlignment="1" applyProtection="1">
      <alignment horizontal="left" vertical="center" indent="1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horizontal="left"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31" xfId="0" applyFont="1" applyFill="1" applyBorder="1" applyAlignment="1" applyProtection="1">
      <alignment horizontal="left" vertical="center" indent="1"/>
      <protection hidden="1"/>
    </xf>
    <xf numFmtId="0" fontId="3" fillId="0" borderId="26" xfId="0" applyFont="1" applyFill="1" applyBorder="1" applyAlignment="1" applyProtection="1">
      <alignment horizontal="left" vertical="center"/>
      <protection hidden="1"/>
    </xf>
    <xf numFmtId="0" fontId="3" fillId="24" borderId="13" xfId="0" applyFont="1" applyFill="1" applyBorder="1" applyAlignment="1" applyProtection="1">
      <alignment vertical="center"/>
      <protection hidden="1"/>
    </xf>
    <xf numFmtId="0" fontId="3" fillId="24" borderId="14" xfId="0" applyFont="1" applyFill="1" applyBorder="1" applyAlignment="1" applyProtection="1">
      <alignment vertical="center"/>
      <protection hidden="1"/>
    </xf>
    <xf numFmtId="1" fontId="3" fillId="24" borderId="14" xfId="0" applyNumberFormat="1" applyFont="1" applyFill="1" applyBorder="1" applyAlignment="1" applyProtection="1">
      <alignment vertical="center"/>
      <protection hidden="1"/>
    </xf>
    <xf numFmtId="0" fontId="3" fillId="24" borderId="15" xfId="0" applyFont="1" applyFill="1" applyBorder="1" applyAlignment="1" applyProtection="1">
      <alignment vertical="center"/>
      <protection hidden="1"/>
    </xf>
    <xf numFmtId="0" fontId="3" fillId="24" borderId="18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hidden="1"/>
    </xf>
    <xf numFmtId="0" fontId="36" fillId="0" borderId="29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24" borderId="13" xfId="0" applyFont="1" applyFill="1" applyBorder="1" applyAlignment="1" applyProtection="1">
      <alignment horizontal="left" vertical="center" indent="1"/>
      <protection hidden="1"/>
    </xf>
    <xf numFmtId="0" fontId="36" fillId="24" borderId="14" xfId="0" applyFont="1" applyFill="1" applyBorder="1" applyAlignment="1" applyProtection="1">
      <alignment horizontal="left" vertical="center"/>
      <protection hidden="1"/>
    </xf>
    <xf numFmtId="0" fontId="3" fillId="24" borderId="14" xfId="0" applyFont="1" applyFill="1" applyBorder="1" applyAlignment="1" applyProtection="1">
      <alignment horizontal="left" vertical="center"/>
      <protection hidden="1"/>
    </xf>
    <xf numFmtId="0" fontId="3" fillId="24" borderId="19" xfId="0" applyFont="1" applyFill="1" applyBorder="1" applyAlignment="1" applyProtection="1">
      <alignment horizontal="left" vertical="center" indent="1"/>
      <protection hidden="1"/>
    </xf>
    <xf numFmtId="0" fontId="36" fillId="24" borderId="0" xfId="0" applyFont="1" applyFill="1" applyBorder="1" applyAlignment="1" applyProtection="1">
      <alignment horizontal="left"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3" fillId="24" borderId="20" xfId="0" applyFont="1" applyFill="1" applyBorder="1" applyAlignment="1" applyProtection="1">
      <alignment horizontal="left" vertical="center" indent="1"/>
      <protection hidden="1"/>
    </xf>
    <xf numFmtId="0" fontId="3" fillId="24" borderId="16" xfId="0" applyFont="1" applyFill="1" applyBorder="1" applyAlignment="1" applyProtection="1">
      <alignment vertical="center"/>
      <protection hidden="1"/>
    </xf>
    <xf numFmtId="0" fontId="36" fillId="24" borderId="16" xfId="0" applyFont="1" applyFill="1" applyBorder="1" applyAlignment="1" applyProtection="1">
      <alignment horizontal="left" vertical="center"/>
      <protection hidden="1"/>
    </xf>
    <xf numFmtId="0" fontId="3" fillId="24" borderId="16" xfId="0" applyFont="1" applyFill="1" applyBorder="1" applyAlignment="1" applyProtection="1">
      <alignment horizontal="left" vertical="center"/>
      <protection hidden="1"/>
    </xf>
    <xf numFmtId="0" fontId="3" fillId="24" borderId="17" xfId="0" applyFont="1" applyFill="1" applyBorder="1" applyAlignment="1" applyProtection="1">
      <alignment vertical="center"/>
      <protection hidden="1"/>
    </xf>
    <xf numFmtId="0" fontId="5" fillId="21" borderId="10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14" fontId="3" fillId="0" borderId="0" xfId="38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right" indent="1"/>
      <protection hidden="1"/>
    </xf>
    <xf numFmtId="0" fontId="3" fillId="0" borderId="16" xfId="0" applyFont="1" applyBorder="1"/>
    <xf numFmtId="0" fontId="3" fillId="0" borderId="17" xfId="0" applyFont="1" applyBorder="1"/>
    <xf numFmtId="49" fontId="11" fillId="0" borderId="0" xfId="38" applyNumberFormat="1" applyFont="1" applyFill="1" applyAlignment="1" applyProtection="1">
      <alignment vertical="center"/>
      <protection hidden="1"/>
    </xf>
    <xf numFmtId="0" fontId="11" fillId="0" borderId="19" xfId="38" applyFont="1" applyFill="1" applyBorder="1" applyAlignment="1" applyProtection="1">
      <alignment horizontal="left" vertical="center" indent="1"/>
      <protection hidden="1"/>
    </xf>
    <xf numFmtId="0" fontId="11" fillId="0" borderId="18" xfId="38" applyFont="1" applyFill="1" applyBorder="1" applyAlignment="1" applyProtection="1">
      <alignment vertical="center"/>
      <protection hidden="1"/>
    </xf>
    <xf numFmtId="49" fontId="3" fillId="0" borderId="20" xfId="38" applyNumberFormat="1" applyFont="1" applyFill="1" applyBorder="1" applyAlignment="1" applyProtection="1">
      <alignment horizontal="left" vertical="center"/>
      <protection hidden="1"/>
    </xf>
    <xf numFmtId="0" fontId="5" fillId="0" borderId="16" xfId="38" applyFont="1" applyFill="1" applyBorder="1" applyAlignment="1" applyProtection="1">
      <alignment horizontal="right" vertical="center"/>
      <protection hidden="1"/>
    </xf>
    <xf numFmtId="0" fontId="11" fillId="0" borderId="32" xfId="38" applyFont="1" applyFill="1" applyBorder="1" applyAlignment="1" applyProtection="1">
      <alignment vertical="center"/>
      <protection hidden="1"/>
    </xf>
    <xf numFmtId="0" fontId="3" fillId="0" borderId="15" xfId="0" applyFont="1" applyBorder="1"/>
    <xf numFmtId="0" fontId="3" fillId="0" borderId="13" xfId="0" applyFont="1" applyBorder="1"/>
    <xf numFmtId="2" fontId="3" fillId="23" borderId="23" xfId="38" applyNumberFormat="1" applyFont="1" applyFill="1" applyBorder="1" applyAlignment="1" applyProtection="1">
      <alignment vertical="center"/>
      <protection hidden="1"/>
    </xf>
    <xf numFmtId="14" fontId="3" fillId="23" borderId="23" xfId="38" applyNumberFormat="1" applyFont="1" applyFill="1" applyBorder="1" applyAlignment="1" applyProtection="1">
      <alignment horizontal="center" vertical="top"/>
      <protection hidden="1"/>
    </xf>
    <xf numFmtId="49" fontId="8" fillId="23" borderId="23" xfId="38" applyNumberFormat="1" applyFont="1" applyFill="1" applyBorder="1" applyAlignment="1" applyProtection="1">
      <alignment horizontal="center" vertical="top"/>
      <protection hidden="1"/>
    </xf>
    <xf numFmtId="4" fontId="3" fillId="23" borderId="23" xfId="38" applyNumberFormat="1" applyFont="1" applyFill="1" applyBorder="1" applyAlignment="1" applyProtection="1">
      <alignment horizontal="right" vertical="top" indent="1"/>
      <protection hidden="1"/>
    </xf>
    <xf numFmtId="0" fontId="2" fillId="0" borderId="0" xfId="38"/>
    <xf numFmtId="1" fontId="5" fillId="23" borderId="23" xfId="38" applyNumberFormat="1" applyFont="1" applyFill="1" applyBorder="1" applyAlignment="1" applyProtection="1">
      <alignment horizontal="left" vertical="center"/>
      <protection hidden="1"/>
    </xf>
    <xf numFmtId="2" fontId="11" fillId="0" borderId="0" xfId="38" applyNumberFormat="1" applyFont="1" applyFill="1" applyBorder="1" applyAlignment="1" applyProtection="1">
      <alignment vertical="center"/>
      <protection hidden="1"/>
    </xf>
    <xf numFmtId="14" fontId="5" fillId="0" borderId="25" xfId="38" applyNumberFormat="1" applyFont="1" applyFill="1" applyBorder="1" applyAlignment="1" applyProtection="1">
      <alignment horizontal="center" vertical="center"/>
      <protection hidden="1"/>
    </xf>
    <xf numFmtId="1" fontId="5" fillId="0" borderId="0" xfId="38" applyNumberFormat="1" applyFont="1" applyFill="1" applyBorder="1" applyAlignment="1" applyProtection="1">
      <alignment horizontal="right" vertical="center" indent="1"/>
      <protection hidden="1"/>
    </xf>
    <xf numFmtId="14" fontId="12" fillId="0" borderId="0" xfId="38" applyNumberFormat="1" applyFont="1" applyFill="1" applyBorder="1" applyAlignment="1" applyProtection="1">
      <alignment horizontal="right"/>
      <protection hidden="1"/>
    </xf>
    <xf numFmtId="14" fontId="12" fillId="0" borderId="0" xfId="38" applyNumberFormat="1" applyFont="1" applyFill="1" applyBorder="1" applyAlignment="1" applyProtection="1">
      <alignment horizontal="right" vertical="top"/>
      <protection hidden="1"/>
    </xf>
    <xf numFmtId="4" fontId="3" fillId="0" borderId="0" xfId="38" applyNumberFormat="1" applyFont="1" applyFill="1" applyBorder="1" applyAlignment="1" applyProtection="1">
      <alignment horizontal="right" vertical="top" indent="1"/>
      <protection hidden="1"/>
    </xf>
    <xf numFmtId="0" fontId="3" fillId="0" borderId="0" xfId="38" applyFont="1" applyAlignment="1" applyProtection="1">
      <alignment vertical="top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Fill="1" applyBorder="1" applyAlignment="1" applyProtection="1">
      <alignment horizontal="center" vertical="top"/>
      <protection hidden="1"/>
    </xf>
    <xf numFmtId="0" fontId="3" fillId="0" borderId="23" xfId="0" applyFont="1" applyFill="1" applyBorder="1" applyAlignment="1" applyProtection="1">
      <alignment horizontal="center" vertical="top"/>
      <protection hidden="1"/>
    </xf>
    <xf numFmtId="49" fontId="3" fillId="0" borderId="13" xfId="38" applyNumberFormat="1" applyFont="1" applyFill="1" applyBorder="1" applyAlignment="1" applyProtection="1">
      <alignment horizontal="left" vertical="center"/>
      <protection hidden="1"/>
    </xf>
    <xf numFmtId="0" fontId="5" fillId="0" borderId="14" xfId="38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9" fontId="3" fillId="0" borderId="19" xfId="38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>
      <alignment horizontal="left" indent="1"/>
    </xf>
    <xf numFmtId="0" fontId="3" fillId="0" borderId="16" xfId="0" applyFont="1" applyFill="1" applyBorder="1" applyProtection="1">
      <protection hidden="1"/>
    </xf>
    <xf numFmtId="0" fontId="3" fillId="23" borderId="23" xfId="44" applyFont="1" applyFill="1" applyBorder="1" applyAlignment="1" applyProtection="1">
      <alignment horizontal="right" vertical="center" indent="1"/>
      <protection hidden="1"/>
    </xf>
    <xf numFmtId="0" fontId="5" fillId="23" borderId="23" xfId="44" applyNumberFormat="1" applyFont="1" applyFill="1" applyBorder="1" applyAlignment="1" applyProtection="1">
      <alignment horizontal="center" vertical="center"/>
      <protection hidden="1"/>
    </xf>
    <xf numFmtId="0" fontId="5" fillId="23" borderId="33" xfId="44" applyNumberFormat="1" applyFont="1" applyFill="1" applyBorder="1" applyAlignment="1" applyProtection="1">
      <alignment horizontal="center" vertical="center"/>
      <protection hidden="1"/>
    </xf>
    <xf numFmtId="0" fontId="3" fillId="23" borderId="23" xfId="0" applyNumberFormat="1" applyFont="1" applyFill="1" applyBorder="1" applyAlignment="1" applyProtection="1">
      <alignment vertical="center"/>
      <protection hidden="1"/>
    </xf>
    <xf numFmtId="0" fontId="3" fillId="23" borderId="23" xfId="44" applyNumberFormat="1" applyFont="1" applyFill="1" applyBorder="1" applyAlignment="1" applyProtection="1">
      <alignment vertical="center"/>
      <protection hidden="1"/>
    </xf>
    <xf numFmtId="0" fontId="5" fillId="23" borderId="23" xfId="0" applyNumberFormat="1" applyFont="1" applyFill="1" applyBorder="1" applyAlignment="1" applyProtection="1">
      <alignment horizontal="left" vertical="center"/>
      <protection hidden="1"/>
    </xf>
    <xf numFmtId="0" fontId="3" fillId="23" borderId="23" xfId="44" applyNumberFormat="1" applyFont="1" applyFill="1" applyBorder="1" applyAlignment="1" applyProtection="1">
      <alignment horizontal="right" vertical="center" indent="1"/>
      <protection hidden="1"/>
    </xf>
    <xf numFmtId="0" fontId="5" fillId="23" borderId="23" xfId="44" applyFont="1" applyFill="1" applyBorder="1" applyAlignment="1" applyProtection="1">
      <alignment vertical="center"/>
      <protection hidden="1"/>
    </xf>
    <xf numFmtId="0" fontId="5" fillId="23" borderId="23" xfId="44" applyNumberFormat="1" applyFont="1" applyFill="1" applyBorder="1" applyAlignment="1" applyProtection="1">
      <alignment horizontal="left" vertical="center"/>
      <protection hidden="1"/>
    </xf>
    <xf numFmtId="2" fontId="5" fillId="23" borderId="23" xfId="44" applyNumberFormat="1" applyFont="1" applyFill="1" applyBorder="1" applyAlignment="1" applyProtection="1">
      <alignment horizontal="left" vertical="center"/>
      <protection hidden="1"/>
    </xf>
    <xf numFmtId="0" fontId="0" fillId="23" borderId="23" xfId="0" applyFill="1" applyBorder="1"/>
    <xf numFmtId="0" fontId="2" fillId="23" borderId="23" xfId="38" applyFill="1" applyBorder="1"/>
    <xf numFmtId="2" fontId="3" fillId="23" borderId="23" xfId="0" applyNumberFormat="1" applyFont="1" applyFill="1" applyBorder="1" applyAlignment="1" applyProtection="1">
      <alignment vertical="center"/>
      <protection hidden="1"/>
    </xf>
    <xf numFmtId="2" fontId="3" fillId="23" borderId="23" xfId="0" applyNumberFormat="1" applyFont="1" applyFill="1" applyBorder="1" applyAlignment="1" applyProtection="1">
      <alignment vertical="center"/>
      <protection hidden="1"/>
    </xf>
    <xf numFmtId="4" fontId="3" fillId="23" borderId="0" xfId="0" applyNumberFormat="1" applyFont="1" applyFill="1" applyAlignment="1">
      <alignment horizontal="right" vertical="center" indent="1"/>
    </xf>
    <xf numFmtId="0" fontId="2" fillId="23" borderId="0" xfId="0" applyFont="1" applyFill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 indent="1"/>
      <protection hidden="1"/>
    </xf>
    <xf numFmtId="0" fontId="3" fillId="0" borderId="0" xfId="38" applyFont="1" applyFill="1" applyBorder="1" applyAlignment="1" applyProtection="1">
      <alignment horizontal="left" vertical="center" wrapText="1" indent="1"/>
      <protection hidden="1"/>
    </xf>
    <xf numFmtId="0" fontId="3" fillId="0" borderId="29" xfId="38" applyFont="1" applyFill="1" applyBorder="1" applyAlignment="1" applyProtection="1">
      <alignment vertical="center"/>
      <protection hidden="1"/>
    </xf>
    <xf numFmtId="0" fontId="3" fillId="0" borderId="29" xfId="38" applyFont="1" applyFill="1" applyBorder="1" applyAlignment="1" applyProtection="1">
      <alignment horizontal="left" vertical="center"/>
      <protection hidden="1"/>
    </xf>
    <xf numFmtId="0" fontId="3" fillId="0" borderId="0" xfId="38" applyFont="1" applyFill="1" applyBorder="1" applyAlignment="1" applyProtection="1">
      <alignment horizontal="left" vertical="top" wrapText="1" indent="1"/>
      <protection hidden="1"/>
    </xf>
    <xf numFmtId="0" fontId="3" fillId="0" borderId="19" xfId="38" applyFont="1" applyFill="1" applyBorder="1" applyAlignment="1" applyProtection="1">
      <alignment horizontal="left" vertical="center" wrapText="1" indent="1"/>
      <protection hidden="1"/>
    </xf>
    <xf numFmtId="0" fontId="3" fillId="0" borderId="28" xfId="38" applyFont="1" applyFill="1" applyBorder="1" applyAlignment="1" applyProtection="1">
      <alignment vertical="center"/>
      <protection hidden="1"/>
    </xf>
    <xf numFmtId="0" fontId="3" fillId="0" borderId="30" xfId="38" applyFont="1" applyFill="1" applyBorder="1" applyAlignment="1" applyProtection="1">
      <alignment vertical="center"/>
      <protection hidden="1"/>
    </xf>
    <xf numFmtId="0" fontId="12" fillId="0" borderId="0" xfId="38" applyFont="1" applyFill="1" applyBorder="1" applyAlignment="1" applyProtection="1">
      <alignment horizontal="left" vertical="center" indent="1"/>
      <protection hidden="1"/>
    </xf>
    <xf numFmtId="0" fontId="3" fillId="0" borderId="31" xfId="40" applyFont="1" applyBorder="1" applyAlignment="1" applyProtection="1">
      <alignment vertical="center"/>
      <protection hidden="1"/>
    </xf>
    <xf numFmtId="0" fontId="3" fillId="0" borderId="19" xfId="40" applyFont="1" applyBorder="1" applyAlignment="1" applyProtection="1">
      <alignment horizontal="left" vertical="center" indent="1"/>
      <protection hidden="1"/>
    </xf>
    <xf numFmtId="0" fontId="3" fillId="0" borderId="26" xfId="38" applyFont="1" applyFill="1" applyBorder="1" applyAlignment="1" applyProtection="1">
      <alignment vertical="center"/>
      <protection hidden="1"/>
    </xf>
    <xf numFmtId="0" fontId="3" fillId="0" borderId="26" xfId="38" applyFont="1" applyFill="1" applyBorder="1" applyAlignment="1" applyProtection="1">
      <alignment horizontal="left" vertical="center"/>
      <protection hidden="1"/>
    </xf>
    <xf numFmtId="0" fontId="3" fillId="0" borderId="0" xfId="40" applyFont="1" applyBorder="1" applyAlignment="1" applyProtection="1">
      <alignment horizontal="left" vertical="center" indent="1"/>
      <protection hidden="1"/>
    </xf>
    <xf numFmtId="0" fontId="3" fillId="0" borderId="0" xfId="40" applyFont="1" applyBorder="1" applyAlignment="1" applyProtection="1">
      <alignment vertical="center"/>
      <protection hidden="1"/>
    </xf>
    <xf numFmtId="49" fontId="3" fillId="18" borderId="10" xfId="40" applyNumberFormat="1" applyFont="1" applyFill="1" applyBorder="1" applyAlignment="1" applyProtection="1">
      <alignment horizontal="left" vertical="center" indent="1"/>
      <protection locked="0"/>
    </xf>
    <xf numFmtId="0" fontId="3" fillId="0" borderId="0" xfId="40" applyFont="1" applyAlignment="1" applyProtection="1">
      <alignment vertical="center"/>
      <protection hidden="1"/>
    </xf>
    <xf numFmtId="0" fontId="3" fillId="0" borderId="18" xfId="40" applyFont="1" applyBorder="1" applyAlignment="1" applyProtection="1">
      <alignment vertical="center"/>
      <protection hidden="1"/>
    </xf>
    <xf numFmtId="0" fontId="3" fillId="0" borderId="19" xfId="40" applyFont="1" applyBorder="1" applyAlignment="1" applyProtection="1">
      <alignment vertical="center"/>
      <protection hidden="1"/>
    </xf>
    <xf numFmtId="0" fontId="3" fillId="0" borderId="11" xfId="40" applyFont="1" applyBorder="1" applyAlignment="1" applyProtection="1">
      <alignment vertical="center"/>
      <protection hidden="1"/>
    </xf>
    <xf numFmtId="49" fontId="3" fillId="18" borderId="11" xfId="40" applyNumberFormat="1" applyFont="1" applyFill="1" applyBorder="1" applyAlignment="1" applyProtection="1">
      <alignment horizontal="left" vertical="center" indent="2"/>
    </xf>
    <xf numFmtId="49" fontId="3" fillId="18" borderId="34" xfId="40" applyNumberFormat="1" applyFont="1" applyFill="1" applyBorder="1" applyAlignment="1" applyProtection="1">
      <alignment horizontal="left" vertical="center" indent="1"/>
      <protection locked="0"/>
    </xf>
    <xf numFmtId="49" fontId="3" fillId="18" borderId="35" xfId="40" applyNumberFormat="1" applyFont="1" applyFill="1" applyBorder="1" applyAlignment="1" applyProtection="1">
      <alignment horizontal="left" vertical="center" indent="1"/>
    </xf>
    <xf numFmtId="49" fontId="3" fillId="18" borderId="12" xfId="40" applyNumberFormat="1" applyFont="1" applyFill="1" applyBorder="1" applyAlignment="1" applyProtection="1">
      <alignment horizontal="left" vertical="center" indent="1"/>
    </xf>
    <xf numFmtId="0" fontId="3" fillId="0" borderId="27" xfId="38" applyFont="1" applyFill="1" applyBorder="1" applyAlignment="1" applyProtection="1">
      <alignment vertical="center"/>
      <protection hidden="1"/>
    </xf>
    <xf numFmtId="0" fontId="3" fillId="0" borderId="0" xfId="40" applyFont="1" applyBorder="1" applyAlignment="1" applyProtection="1">
      <alignment vertical="center"/>
      <protection locked="0" hidden="1"/>
    </xf>
    <xf numFmtId="3" fontId="3" fillId="22" borderId="24" xfId="38" applyNumberFormat="1" applyFont="1" applyFill="1" applyBorder="1" applyAlignment="1" applyProtection="1">
      <alignment horizontal="right" vertical="top" indent="1"/>
      <protection locked="0"/>
    </xf>
    <xf numFmtId="0" fontId="3" fillId="0" borderId="16" xfId="0" applyFont="1" applyBorder="1" applyAlignment="1" applyProtection="1">
      <alignment horizontal="center" vertical="center"/>
      <protection hidden="1"/>
    </xf>
    <xf numFmtId="10" fontId="3" fillId="18" borderId="36" xfId="40" applyNumberFormat="1" applyFont="1" applyFill="1" applyBorder="1" applyAlignment="1" applyProtection="1">
      <alignment horizontal="right" vertical="center" indent="1"/>
      <protection locked="0"/>
    </xf>
    <xf numFmtId="10" fontId="3" fillId="18" borderId="37" xfId="40" applyNumberFormat="1" applyFont="1" applyFill="1" applyBorder="1" applyAlignment="1" applyProtection="1">
      <alignment horizontal="right" vertical="center" indent="1"/>
      <protection locked="0"/>
    </xf>
    <xf numFmtId="0" fontId="3" fillId="23" borderId="23" xfId="0" applyFont="1" applyFill="1" applyBorder="1" applyAlignment="1" applyProtection="1">
      <alignment horizontal="left" vertical="center"/>
      <protection hidden="1"/>
    </xf>
    <xf numFmtId="0" fontId="3" fillId="23" borderId="23" xfId="0" applyFont="1" applyFill="1" applyBorder="1" applyAlignment="1" applyProtection="1">
      <alignment horizontal="left" vertical="center" indent="1"/>
      <protection hidden="1"/>
    </xf>
    <xf numFmtId="0" fontId="3" fillId="23" borderId="23" xfId="0" applyFont="1" applyFill="1" applyBorder="1" applyAlignment="1" applyProtection="1">
      <alignment vertical="center"/>
      <protection hidden="1"/>
    </xf>
    <xf numFmtId="0" fontId="3" fillId="23" borderId="23" xfId="0" applyFont="1" applyFill="1" applyBorder="1" applyAlignment="1" applyProtection="1">
      <alignment horizontal="left" vertical="center" indent="1"/>
      <protection locked="0" hidden="1"/>
    </xf>
    <xf numFmtId="0" fontId="43" fillId="0" borderId="0" xfId="47" applyFont="1" applyFill="1" applyBorder="1" applyAlignment="1" applyProtection="1">
      <alignment vertical="center"/>
      <protection hidden="1"/>
    </xf>
    <xf numFmtId="4" fontId="3" fillId="23" borderId="0" xfId="0" applyNumberFormat="1" applyFont="1" applyFill="1" applyAlignment="1" applyProtection="1">
      <alignment horizontal="left" vertical="center" indent="1"/>
      <protection hidden="1"/>
    </xf>
    <xf numFmtId="4" fontId="3" fillId="23" borderId="0" xfId="38" applyNumberFormat="1" applyFont="1" applyFill="1" applyAlignment="1" applyProtection="1">
      <alignment horizontal="left" vertical="center" indent="1"/>
      <protection hidden="1"/>
    </xf>
    <xf numFmtId="4" fontId="3" fillId="23" borderId="0" xfId="0" applyNumberFormat="1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9" fontId="3" fillId="23" borderId="0" xfId="0" applyNumberFormat="1" applyFont="1" applyFill="1" applyBorder="1" applyAlignment="1">
      <alignment horizontal="left" vertical="center" indent="1"/>
    </xf>
    <xf numFmtId="0" fontId="3" fillId="23" borderId="0" xfId="0" applyFont="1" applyFill="1" applyBorder="1" applyAlignment="1">
      <alignment horizontal="center" vertical="center"/>
    </xf>
    <xf numFmtId="0" fontId="2" fillId="0" borderId="0" xfId="38" applyAlignment="1" applyProtection="1">
      <alignment vertical="center"/>
      <protection hidden="1"/>
    </xf>
    <xf numFmtId="0" fontId="3" fillId="0" borderId="0" xfId="38" applyFont="1" applyBorder="1" applyAlignment="1" applyProtection="1">
      <alignment vertical="top"/>
      <protection hidden="1"/>
    </xf>
    <xf numFmtId="0" fontId="45" fillId="0" borderId="0" xfId="38" applyFont="1" applyBorder="1" applyAlignment="1" applyProtection="1">
      <alignment vertical="top"/>
      <protection hidden="1"/>
    </xf>
    <xf numFmtId="0" fontId="4" fillId="0" borderId="0" xfId="38" applyFont="1" applyBorder="1" applyAlignment="1" applyProtection="1">
      <alignment vertical="top"/>
      <protection hidden="1"/>
    </xf>
    <xf numFmtId="0" fontId="34" fillId="0" borderId="0" xfId="38" applyFont="1" applyBorder="1" applyAlignment="1" applyProtection="1">
      <alignment vertical="top"/>
      <protection hidden="1"/>
    </xf>
    <xf numFmtId="0" fontId="5" fillId="0" borderId="22" xfId="38" applyFont="1" applyBorder="1" applyAlignment="1" applyProtection="1">
      <alignment vertical="center"/>
      <protection hidden="1"/>
    </xf>
    <xf numFmtId="0" fontId="5" fillId="0" borderId="22" xfId="38" applyFont="1" applyBorder="1" applyAlignment="1" applyProtection="1">
      <alignment vertical="top"/>
      <protection hidden="1"/>
    </xf>
    <xf numFmtId="0" fontId="5" fillId="0" borderId="38" xfId="38" applyFont="1" applyBorder="1" applyAlignment="1" applyProtection="1">
      <alignment vertical="top"/>
      <protection hidden="1"/>
    </xf>
    <xf numFmtId="0" fontId="5" fillId="0" borderId="38" xfId="38" applyFont="1" applyBorder="1" applyAlignment="1" applyProtection="1">
      <alignment vertical="center"/>
      <protection hidden="1"/>
    </xf>
    <xf numFmtId="0" fontId="3" fillId="0" borderId="22" xfId="38" applyFont="1" applyFill="1" applyBorder="1" applyAlignment="1" applyProtection="1">
      <alignment vertical="center"/>
      <protection hidden="1"/>
    </xf>
    <xf numFmtId="0" fontId="3" fillId="0" borderId="38" xfId="38" applyFont="1" applyFill="1" applyBorder="1" applyAlignment="1" applyProtection="1">
      <alignment vertical="center"/>
      <protection hidden="1"/>
    </xf>
    <xf numFmtId="0" fontId="5" fillId="0" borderId="22" xfId="38" applyFont="1" applyFill="1" applyBorder="1" applyAlignment="1" applyProtection="1">
      <alignment vertical="center"/>
      <protection hidden="1"/>
    </xf>
    <xf numFmtId="0" fontId="3" fillId="0" borderId="22" xfId="38" applyFont="1" applyBorder="1" applyAlignment="1" applyProtection="1">
      <alignment vertical="center"/>
      <protection hidden="1"/>
    </xf>
    <xf numFmtId="0" fontId="5" fillId="0" borderId="0" xfId="38" applyFont="1" applyBorder="1" applyAlignment="1" applyProtection="1">
      <alignment vertical="center"/>
      <protection hidden="1"/>
    </xf>
    <xf numFmtId="0" fontId="11" fillId="0" borderId="0" xfId="38" applyFont="1" applyBorder="1" applyAlignment="1" applyProtection="1">
      <alignment horizontal="left" vertical="top" indent="1"/>
      <protection hidden="1"/>
    </xf>
    <xf numFmtId="0" fontId="4" fillId="0" borderId="0" xfId="38" applyFont="1" applyBorder="1" applyAlignment="1" applyProtection="1">
      <alignment vertical="center"/>
      <protection hidden="1"/>
    </xf>
    <xf numFmtId="0" fontId="3" fillId="0" borderId="0" xfId="38" applyFont="1" applyBorder="1" applyAlignment="1" applyProtection="1">
      <alignment horizontal="left" vertical="center" indent="1"/>
      <protection hidden="1"/>
    </xf>
    <xf numFmtId="0" fontId="3" fillId="0" borderId="0" xfId="38" applyFont="1" applyBorder="1" applyAlignment="1" applyProtection="1">
      <alignment vertical="center"/>
      <protection hidden="1"/>
    </xf>
    <xf numFmtId="0" fontId="36" fillId="0" borderId="0" xfId="38" applyFont="1" applyBorder="1" applyAlignment="1" applyProtection="1">
      <alignment vertical="center"/>
      <protection hidden="1"/>
    </xf>
    <xf numFmtId="0" fontId="3" fillId="0" borderId="39" xfId="38" applyFont="1" applyBorder="1" applyAlignment="1" applyProtection="1">
      <alignment vertical="top"/>
      <protection hidden="1"/>
    </xf>
    <xf numFmtId="0" fontId="36" fillId="0" borderId="40" xfId="38" applyFont="1" applyBorder="1" applyAlignment="1" applyProtection="1">
      <alignment horizontal="left" vertical="center" indent="1"/>
      <protection hidden="1"/>
    </xf>
    <xf numFmtId="0" fontId="11" fillId="24" borderId="41" xfId="38" applyFont="1" applyFill="1" applyBorder="1" applyAlignment="1" applyProtection="1">
      <alignment horizontal="left" vertical="center" indent="1"/>
      <protection hidden="1"/>
    </xf>
    <xf numFmtId="0" fontId="11" fillId="24" borderId="26" xfId="38" applyFont="1" applyFill="1" applyBorder="1" applyAlignment="1" applyProtection="1">
      <alignment vertical="top"/>
      <protection hidden="1"/>
    </xf>
    <xf numFmtId="0" fontId="3" fillId="24" borderId="26" xfId="38" applyFont="1" applyFill="1" applyBorder="1" applyAlignment="1" applyProtection="1">
      <alignment vertical="top"/>
      <protection hidden="1"/>
    </xf>
    <xf numFmtId="0" fontId="11" fillId="24" borderId="39" xfId="38" applyFont="1" applyFill="1" applyBorder="1" applyAlignment="1" applyProtection="1">
      <alignment vertical="top"/>
      <protection hidden="1"/>
    </xf>
    <xf numFmtId="0" fontId="11" fillId="24" borderId="0" xfId="38" applyFont="1" applyFill="1" applyBorder="1" applyAlignment="1" applyProtection="1">
      <alignment vertical="top"/>
      <protection hidden="1"/>
    </xf>
    <xf numFmtId="0" fontId="3" fillId="24" borderId="0" xfId="38" applyFont="1" applyFill="1" applyBorder="1" applyAlignment="1" applyProtection="1">
      <alignment vertical="top"/>
      <protection hidden="1"/>
    </xf>
    <xf numFmtId="0" fontId="3" fillId="24" borderId="39" xfId="38" applyFont="1" applyFill="1" applyBorder="1" applyAlignment="1" applyProtection="1">
      <alignment vertical="top"/>
      <protection hidden="1"/>
    </xf>
    <xf numFmtId="0" fontId="36" fillId="0" borderId="41" xfId="38" applyFont="1" applyBorder="1" applyAlignment="1" applyProtection="1">
      <alignment horizontal="left" vertical="center" indent="1"/>
      <protection hidden="1"/>
    </xf>
    <xf numFmtId="0" fontId="3" fillId="0" borderId="42" xfId="38" applyFont="1" applyBorder="1" applyAlignment="1" applyProtection="1">
      <alignment vertical="top"/>
      <protection hidden="1"/>
    </xf>
    <xf numFmtId="0" fontId="46" fillId="0" borderId="0" xfId="38" applyFont="1" applyBorder="1" applyAlignment="1" applyProtection="1">
      <alignment vertical="top"/>
      <protection hidden="1"/>
    </xf>
    <xf numFmtId="0" fontId="3" fillId="23" borderId="23" xfId="0" applyFont="1" applyFill="1" applyBorder="1" applyAlignment="1" applyProtection="1">
      <alignment horizontal="center" vertical="center"/>
      <protection hidden="1"/>
    </xf>
    <xf numFmtId="169" fontId="3" fillId="0" borderId="43" xfId="0" applyNumberFormat="1" applyFont="1" applyFill="1" applyBorder="1" applyAlignment="1" applyProtection="1">
      <alignment horizontal="right" vertical="center" indent="1"/>
      <protection hidden="1"/>
    </xf>
    <xf numFmtId="169" fontId="3" fillId="0" borderId="37" xfId="0" applyNumberFormat="1" applyFont="1" applyFill="1" applyBorder="1" applyAlignment="1" applyProtection="1">
      <alignment horizontal="right" vertical="center" indent="1"/>
      <protection hidden="1"/>
    </xf>
    <xf numFmtId="169" fontId="5" fillId="17" borderId="25" xfId="38" applyNumberFormat="1" applyFont="1" applyFill="1" applyBorder="1" applyAlignment="1" applyProtection="1">
      <alignment horizontal="right" vertical="center" indent="1"/>
      <protection hidden="1"/>
    </xf>
    <xf numFmtId="169" fontId="3" fillId="0" borderId="36" xfId="0" applyNumberFormat="1" applyFont="1" applyFill="1" applyBorder="1" applyAlignment="1" applyProtection="1">
      <alignment horizontal="right" vertical="center" indent="1"/>
      <protection hidden="1"/>
    </xf>
    <xf numFmtId="169" fontId="3" fillId="0" borderId="44" xfId="0" applyNumberFormat="1" applyFont="1" applyFill="1" applyBorder="1" applyAlignment="1" applyProtection="1">
      <alignment horizontal="right" vertical="center" indent="1"/>
      <protection hidden="1"/>
    </xf>
    <xf numFmtId="169" fontId="3" fillId="25" borderId="36" xfId="0" applyNumberFormat="1" applyFont="1" applyFill="1" applyBorder="1" applyAlignment="1" applyProtection="1">
      <alignment horizontal="right" vertical="center" indent="1"/>
      <protection hidden="1"/>
    </xf>
    <xf numFmtId="169" fontId="3" fillId="25" borderId="37" xfId="0" applyNumberFormat="1" applyFont="1" applyFill="1" applyBorder="1" applyAlignment="1" applyProtection="1">
      <alignment horizontal="right" vertical="center" indent="1"/>
      <protection hidden="1"/>
    </xf>
    <xf numFmtId="169" fontId="5" fillId="17" borderId="25" xfId="0" applyNumberFormat="1" applyFont="1" applyFill="1" applyBorder="1" applyAlignment="1" applyProtection="1">
      <alignment horizontal="right" vertical="center" indent="1"/>
      <protection hidden="1"/>
    </xf>
    <xf numFmtId="169" fontId="5" fillId="0" borderId="25" xfId="0" applyNumberFormat="1" applyFont="1" applyFill="1" applyBorder="1" applyAlignment="1" applyProtection="1">
      <alignment horizontal="right" vertical="center" indent="1"/>
      <protection hidden="1"/>
    </xf>
    <xf numFmtId="49" fontId="3" fillId="22" borderId="24" xfId="0" applyNumberFormat="1" applyFont="1" applyFill="1" applyBorder="1" applyAlignment="1" applyProtection="1">
      <alignment horizontal="left" vertical="top" indent="1"/>
      <protection locked="0"/>
    </xf>
    <xf numFmtId="14" fontId="3" fillId="22" borderId="24" xfId="0" applyNumberFormat="1" applyFont="1" applyFill="1" applyBorder="1" applyAlignment="1" applyProtection="1">
      <alignment horizontal="center" vertical="top"/>
      <protection locked="0"/>
    </xf>
    <xf numFmtId="4" fontId="3" fillId="22" borderId="24" xfId="0" applyNumberFormat="1" applyFont="1" applyFill="1" applyBorder="1" applyAlignment="1" applyProtection="1">
      <alignment horizontal="right" vertical="top" indent="1"/>
      <protection locked="0"/>
    </xf>
    <xf numFmtId="169" fontId="3" fillId="0" borderId="24" xfId="38" applyNumberFormat="1" applyFont="1" applyFill="1" applyBorder="1" applyAlignment="1" applyProtection="1">
      <alignment horizontal="right" vertical="top" indent="1"/>
      <protection hidden="1"/>
    </xf>
    <xf numFmtId="169" fontId="12" fillId="0" borderId="21" xfId="38" applyNumberFormat="1" applyFont="1" applyFill="1" applyBorder="1" applyAlignment="1" applyProtection="1">
      <alignment horizontal="right" vertical="center" indent="1"/>
      <protection hidden="1"/>
    </xf>
    <xf numFmtId="169" fontId="12" fillId="0" borderId="22" xfId="38" applyNumberFormat="1" applyFont="1" applyFill="1" applyBorder="1" applyAlignment="1" applyProtection="1">
      <alignment horizontal="right" vertical="center" indent="1"/>
      <protection hidden="1"/>
    </xf>
    <xf numFmtId="49" fontId="3" fillId="22" borderId="24" xfId="38" applyNumberFormat="1" applyFont="1" applyFill="1" applyBorder="1" applyAlignment="1" applyProtection="1">
      <alignment horizontal="left" vertical="top" indent="1"/>
      <protection locked="0"/>
    </xf>
    <xf numFmtId="4" fontId="3" fillId="23" borderId="0" xfId="0" applyNumberFormat="1" applyFont="1" applyFill="1" applyBorder="1" applyAlignment="1">
      <alignment horizontal="center" vertical="center"/>
    </xf>
    <xf numFmtId="169" fontId="3" fillId="0" borderId="36" xfId="38" applyNumberFormat="1" applyFont="1" applyFill="1" applyBorder="1" applyAlignment="1" applyProtection="1">
      <alignment horizontal="right" vertical="center" indent="1"/>
      <protection hidden="1"/>
    </xf>
    <xf numFmtId="169" fontId="3" fillId="0" borderId="37" xfId="38" applyNumberFormat="1" applyFont="1" applyFill="1" applyBorder="1" applyAlignment="1" applyProtection="1">
      <alignment horizontal="right" vertical="center" indent="1"/>
      <protection hidden="1"/>
    </xf>
    <xf numFmtId="169" fontId="3" fillId="0" borderId="0" xfId="0" applyNumberFormat="1" applyFont="1" applyFill="1" applyBorder="1" applyAlignment="1" applyProtection="1">
      <alignment horizontal="right" vertical="center" indent="1"/>
      <protection hidden="1"/>
    </xf>
    <xf numFmtId="169" fontId="3" fillId="0" borderId="29" xfId="0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Fill="1" applyBorder="1"/>
    <xf numFmtId="169" fontId="3" fillId="0" borderId="0" xfId="38" applyNumberFormat="1" applyFont="1" applyFill="1" applyBorder="1" applyAlignment="1" applyProtection="1">
      <alignment horizontal="right" vertical="center" indent="1"/>
      <protection hidden="1"/>
    </xf>
    <xf numFmtId="169" fontId="3" fillId="0" borderId="16" xfId="38" applyNumberFormat="1" applyFont="1" applyFill="1" applyBorder="1" applyAlignment="1" applyProtection="1">
      <alignment horizontal="right" vertical="center" indent="1"/>
      <protection hidden="1"/>
    </xf>
    <xf numFmtId="0" fontId="3" fillId="23" borderId="0" xfId="0" applyFont="1" applyFill="1" applyBorder="1" applyAlignment="1" applyProtection="1">
      <alignment vertical="center"/>
      <protection hidden="1"/>
    </xf>
    <xf numFmtId="14" fontId="3" fillId="22" borderId="16" xfId="47" applyNumberFormat="1" applyFont="1" applyFill="1" applyBorder="1" applyAlignment="1" applyProtection="1">
      <alignment vertical="center"/>
      <protection locked="0" hidden="1"/>
    </xf>
    <xf numFmtId="0" fontId="3" fillId="26" borderId="14" xfId="0" applyFont="1" applyFill="1" applyBorder="1" applyAlignment="1" applyProtection="1">
      <alignment horizontal="left" vertical="center" indent="1"/>
      <protection hidden="1"/>
    </xf>
    <xf numFmtId="0" fontId="3" fillId="26" borderId="0" xfId="0" applyFont="1" applyFill="1" applyBorder="1" applyAlignment="1" applyProtection="1">
      <alignment horizontal="left" vertical="center" indent="1"/>
      <protection hidden="1"/>
    </xf>
    <xf numFmtId="0" fontId="3" fillId="26" borderId="16" xfId="0" applyFont="1" applyFill="1" applyBorder="1" applyAlignment="1" applyProtection="1">
      <alignment horizontal="left" vertical="center" indent="1"/>
      <protection hidden="1"/>
    </xf>
    <xf numFmtId="0" fontId="3" fillId="24" borderId="20" xfId="0" applyFont="1" applyFill="1" applyBorder="1" applyAlignment="1" applyProtection="1">
      <alignment vertical="center"/>
      <protection hidden="1"/>
    </xf>
    <xf numFmtId="0" fontId="4" fillId="26" borderId="14" xfId="0" applyFont="1" applyFill="1" applyBorder="1" applyAlignment="1" applyProtection="1">
      <alignment horizontal="left" vertical="center" indent="1"/>
      <protection hidden="1"/>
    </xf>
    <xf numFmtId="0" fontId="4" fillId="26" borderId="0" xfId="0" applyFont="1" applyFill="1" applyBorder="1" applyAlignment="1" applyProtection="1">
      <alignment horizontal="left" vertical="center" indent="1"/>
      <protection hidden="1"/>
    </xf>
    <xf numFmtId="0" fontId="4" fillId="26" borderId="16" xfId="0" applyFont="1" applyFill="1" applyBorder="1" applyAlignment="1" applyProtection="1">
      <alignment horizontal="left" vertical="center" indent="1"/>
      <protection hidden="1"/>
    </xf>
    <xf numFmtId="0" fontId="3" fillId="23" borderId="0" xfId="0" applyFont="1" applyFill="1" applyBorder="1" applyAlignment="1" applyProtection="1">
      <alignment horizontal="right" vertical="center" indent="1"/>
      <protection hidden="1"/>
    </xf>
    <xf numFmtId="0" fontId="11" fillId="24" borderId="39" xfId="38" applyFont="1" applyFill="1" applyBorder="1" applyAlignment="1" applyProtection="1">
      <alignment horizontal="left" vertical="center" indent="1"/>
      <protection hidden="1"/>
    </xf>
    <xf numFmtId="4" fontId="3" fillId="22" borderId="45" xfId="0" applyNumberFormat="1" applyFont="1" applyFill="1" applyBorder="1" applyAlignment="1" applyProtection="1">
      <alignment horizontal="right" vertical="center" indent="1"/>
      <protection locked="0"/>
    </xf>
    <xf numFmtId="4" fontId="3" fillId="22" borderId="46" xfId="0" applyNumberFormat="1" applyFont="1" applyFill="1" applyBorder="1" applyAlignment="1" applyProtection="1">
      <alignment horizontal="right" vertical="center" indent="1"/>
      <protection locked="0"/>
    </xf>
    <xf numFmtId="4" fontId="3" fillId="22" borderId="36" xfId="0" applyNumberFormat="1" applyFont="1" applyFill="1" applyBorder="1" applyAlignment="1" applyProtection="1">
      <alignment horizontal="right" vertical="center" indent="1"/>
      <protection locked="0"/>
    </xf>
    <xf numFmtId="4" fontId="3" fillId="22" borderId="37" xfId="0" applyNumberFormat="1" applyFont="1" applyFill="1" applyBorder="1" applyAlignment="1" applyProtection="1">
      <alignment horizontal="right" vertical="center" indent="1"/>
      <protection locked="0"/>
    </xf>
    <xf numFmtId="0" fontId="4" fillId="21" borderId="25" xfId="38" applyFont="1" applyFill="1" applyBorder="1" applyAlignment="1" applyProtection="1">
      <alignment horizontal="center" vertical="center" wrapText="1"/>
      <protection hidden="1"/>
    </xf>
    <xf numFmtId="0" fontId="8" fillId="21" borderId="25" xfId="38" applyFont="1" applyFill="1" applyBorder="1" applyAlignment="1" applyProtection="1">
      <alignment horizontal="center" vertical="center"/>
      <protection hidden="1"/>
    </xf>
    <xf numFmtId="0" fontId="4" fillId="0" borderId="37" xfId="38" applyFont="1" applyFill="1" applyBorder="1" applyAlignment="1" applyProtection="1">
      <alignment horizontal="center" vertical="center"/>
      <protection hidden="1"/>
    </xf>
    <xf numFmtId="14" fontId="4" fillId="22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36" xfId="38" applyFont="1" applyFill="1" applyBorder="1" applyAlignment="1" applyProtection="1">
      <alignment horizontal="center" vertical="center"/>
      <protection hidden="1"/>
    </xf>
    <xf numFmtId="169" fontId="5" fillId="0" borderId="47" xfId="0" applyNumberFormat="1" applyFont="1" applyFill="1" applyBorder="1" applyAlignment="1" applyProtection="1">
      <alignment horizontal="right" vertical="center" indent="1"/>
      <protection hidden="1"/>
    </xf>
    <xf numFmtId="169" fontId="5" fillId="17" borderId="47" xfId="0" applyNumberFormat="1" applyFont="1" applyFill="1" applyBorder="1" applyAlignment="1" applyProtection="1">
      <alignment horizontal="right" vertical="center" indent="1"/>
      <protection hidden="1"/>
    </xf>
    <xf numFmtId="4" fontId="3" fillId="0" borderId="25" xfId="0" applyNumberFormat="1" applyFont="1" applyBorder="1" applyAlignment="1">
      <alignment horizontal="right" vertical="center" indent="1"/>
    </xf>
    <xf numFmtId="14" fontId="4" fillId="0" borderId="37" xfId="38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/>
    <xf numFmtId="0" fontId="3" fillId="0" borderId="0" xfId="0" applyFont="1" applyBorder="1" applyProtection="1">
      <protection hidden="1"/>
    </xf>
    <xf numFmtId="4" fontId="5" fillId="22" borderId="25" xfId="0" applyNumberFormat="1" applyFont="1" applyFill="1" applyBorder="1" applyAlignment="1" applyProtection="1">
      <alignment horizontal="right" vertical="center" indent="1"/>
      <protection locked="0"/>
    </xf>
    <xf numFmtId="4" fontId="5" fillId="0" borderId="36" xfId="38" applyNumberFormat="1" applyFont="1" applyFill="1" applyBorder="1" applyAlignment="1" applyProtection="1">
      <alignment horizontal="right" vertical="center" indent="1"/>
      <protection hidden="1"/>
    </xf>
    <xf numFmtId="4" fontId="5" fillId="0" borderId="43" xfId="38" applyNumberFormat="1" applyFont="1" applyFill="1" applyBorder="1" applyAlignment="1" applyProtection="1">
      <alignment horizontal="right" vertical="center" indent="1"/>
      <protection hidden="1"/>
    </xf>
    <xf numFmtId="4" fontId="5" fillId="0" borderId="37" xfId="38" applyNumberFormat="1" applyFont="1" applyFill="1" applyBorder="1" applyAlignment="1" applyProtection="1">
      <alignment horizontal="right" vertical="center" indent="1"/>
      <protection hidden="1"/>
    </xf>
    <xf numFmtId="4" fontId="5" fillId="0" borderId="25" xfId="38" applyNumberFormat="1" applyFont="1" applyFill="1" applyBorder="1" applyAlignment="1" applyProtection="1">
      <alignment horizontal="right" vertical="center" indent="1"/>
      <protection hidden="1"/>
    </xf>
    <xf numFmtId="4" fontId="3" fillId="0" borderId="0" xfId="0" applyNumberFormat="1" applyFont="1" applyFill="1" applyBorder="1" applyProtection="1">
      <protection hidden="1"/>
    </xf>
    <xf numFmtId="4" fontId="5" fillId="0" borderId="47" xfId="38" applyNumberFormat="1" applyFont="1" applyFill="1" applyBorder="1" applyAlignment="1" applyProtection="1">
      <alignment horizontal="right" vertical="center" indent="1"/>
      <protection hidden="1"/>
    </xf>
    <xf numFmtId="4" fontId="3" fillId="0" borderId="0" xfId="38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Border="1"/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4" fontId="5" fillId="0" borderId="0" xfId="38" applyNumberFormat="1" applyFont="1" applyFill="1" applyBorder="1" applyAlignment="1" applyProtection="1">
      <alignment horizontal="right" vertical="center" indent="1"/>
      <protection hidden="1"/>
    </xf>
    <xf numFmtId="4" fontId="5" fillId="0" borderId="16" xfId="38" applyNumberFormat="1" applyFont="1" applyFill="1" applyBorder="1" applyAlignment="1" applyProtection="1">
      <alignment horizontal="right" vertical="center" indent="1"/>
      <protection hidden="1"/>
    </xf>
    <xf numFmtId="4" fontId="5" fillId="19" borderId="12" xfId="44" applyNumberFormat="1" applyFont="1" applyFill="1" applyBorder="1" applyAlignment="1" applyProtection="1">
      <alignment horizontal="right" vertical="center" indent="1"/>
      <protection hidden="1"/>
    </xf>
    <xf numFmtId="4" fontId="5" fillId="19" borderId="12" xfId="0" applyNumberFormat="1" applyFont="1" applyFill="1" applyBorder="1" applyAlignment="1" applyProtection="1">
      <alignment horizontal="right" vertical="center" indent="1"/>
      <protection hidden="1"/>
    </xf>
    <xf numFmtId="4" fontId="5" fillId="19" borderId="12" xfId="38" applyNumberFormat="1" applyFont="1" applyFill="1" applyBorder="1" applyAlignment="1" applyProtection="1">
      <alignment horizontal="right" vertical="center" indent="1"/>
      <protection hidden="1"/>
    </xf>
    <xf numFmtId="0" fontId="3" fillId="23" borderId="0" xfId="0" applyFont="1" applyFill="1" applyBorder="1" applyAlignment="1" applyProtection="1">
      <alignment vertical="center"/>
      <protection hidden="1"/>
    </xf>
    <xf numFmtId="0" fontId="3" fillId="0" borderId="20" xfId="40" applyFont="1" applyBorder="1" applyAlignment="1" applyProtection="1">
      <alignment vertical="top" wrapText="1"/>
      <protection hidden="1"/>
    </xf>
    <xf numFmtId="0" fontId="48" fillId="0" borderId="0" xfId="38" applyFont="1" applyFill="1" applyBorder="1" applyAlignment="1" applyProtection="1">
      <alignment horizontal="right" vertical="center" indent="1"/>
      <protection hidden="1"/>
    </xf>
    <xf numFmtId="0" fontId="12" fillId="0" borderId="0" xfId="38" applyFont="1" applyFill="1" applyBorder="1" applyAlignment="1" applyProtection="1">
      <alignment horizontal="right" vertical="center" indent="1"/>
      <protection hidden="1"/>
    </xf>
    <xf numFmtId="0" fontId="16" fillId="0" borderId="0" xfId="0" applyFont="1"/>
    <xf numFmtId="0" fontId="16" fillId="0" borderId="0" xfId="0" applyFont="1" applyAlignment="1" applyProtection="1">
      <alignment vertical="top"/>
    </xf>
    <xf numFmtId="0" fontId="51" fillId="0" borderId="0" xfId="0" applyFont="1"/>
    <xf numFmtId="0" fontId="51" fillId="0" borderId="0" xfId="0" applyFont="1" applyAlignment="1" applyProtection="1">
      <alignment vertical="top"/>
    </xf>
    <xf numFmtId="1" fontId="3" fillId="0" borderId="24" xfId="38" applyNumberFormat="1" applyFont="1" applyFill="1" applyBorder="1" applyAlignment="1" applyProtection="1">
      <alignment horizontal="center" vertical="top"/>
      <protection hidden="1"/>
    </xf>
    <xf numFmtId="0" fontId="16" fillId="0" borderId="0" xfId="44" applyFont="1" applyAlignment="1" applyProtection="1">
      <alignment vertical="center"/>
      <protection hidden="1"/>
    </xf>
    <xf numFmtId="0" fontId="51" fillId="0" borderId="0" xfId="44" applyFont="1" applyAlignment="1" applyProtection="1">
      <alignment vertical="center"/>
      <protection hidden="1"/>
    </xf>
    <xf numFmtId="49" fontId="3" fillId="18" borderId="24" xfId="38" applyNumberFormat="1" applyFont="1" applyFill="1" applyBorder="1" applyAlignment="1" applyProtection="1">
      <alignment horizontal="left" vertical="top" wrapText="1" indent="1"/>
      <protection locked="0"/>
    </xf>
    <xf numFmtId="0" fontId="3" fillId="0" borderId="0" xfId="38" applyFont="1"/>
    <xf numFmtId="0" fontId="16" fillId="0" borderId="0" xfId="38" applyFont="1" applyAlignment="1" applyProtection="1">
      <alignment vertical="top"/>
    </xf>
    <xf numFmtId="0" fontId="51" fillId="0" borderId="0" xfId="38" applyFont="1" applyAlignment="1" applyProtection="1">
      <alignment vertical="top"/>
    </xf>
    <xf numFmtId="0" fontId="51" fillId="0" borderId="0" xfId="38" applyFont="1"/>
    <xf numFmtId="2" fontId="5" fillId="19" borderId="11" xfId="38" applyNumberFormat="1" applyFont="1" applyFill="1" applyBorder="1" applyAlignment="1" applyProtection="1">
      <alignment horizontal="left" vertical="center" indent="1"/>
      <protection hidden="1"/>
    </xf>
    <xf numFmtId="3" fontId="3" fillId="23" borderId="0" xfId="0" applyNumberFormat="1" applyFont="1" applyFill="1" applyAlignment="1">
      <alignment horizontal="left" vertical="center" indent="1"/>
    </xf>
    <xf numFmtId="0" fontId="3" fillId="23" borderId="0" xfId="56" applyFont="1" applyFill="1" applyAlignment="1" applyProtection="1">
      <alignment vertical="center"/>
      <protection hidden="1"/>
    </xf>
    <xf numFmtId="2" fontId="3" fillId="23" borderId="23" xfId="57" applyNumberFormat="1" applyFont="1" applyFill="1" applyBorder="1" applyAlignment="1" applyProtection="1">
      <alignment vertical="center"/>
      <protection hidden="1"/>
    </xf>
    <xf numFmtId="0" fontId="3" fillId="23" borderId="23" xfId="56" applyFont="1" applyFill="1" applyBorder="1" applyAlignment="1" applyProtection="1">
      <alignment vertical="center"/>
      <protection hidden="1"/>
    </xf>
    <xf numFmtId="0" fontId="3" fillId="23" borderId="0" xfId="56" applyFont="1" applyFill="1" applyAlignment="1" applyProtection="1">
      <alignment horizontal="center" vertical="center"/>
      <protection hidden="1"/>
    </xf>
    <xf numFmtId="0" fontId="3" fillId="0" borderId="0" xfId="56" applyFont="1" applyAlignment="1" applyProtection="1">
      <alignment vertical="center"/>
      <protection hidden="1"/>
    </xf>
    <xf numFmtId="0" fontId="5" fillId="23" borderId="23" xfId="57" applyNumberFormat="1" applyFont="1" applyFill="1" applyBorder="1" applyAlignment="1" applyProtection="1">
      <alignment horizontal="left" vertical="center"/>
      <protection hidden="1"/>
    </xf>
    <xf numFmtId="2" fontId="5" fillId="23" borderId="23" xfId="56" applyNumberFormat="1" applyFont="1" applyFill="1" applyBorder="1" applyAlignment="1" applyProtection="1">
      <alignment horizontal="left" vertical="center"/>
      <protection hidden="1"/>
    </xf>
    <xf numFmtId="0" fontId="3" fillId="23" borderId="33" xfId="56" applyFont="1" applyFill="1" applyBorder="1" applyAlignment="1" applyProtection="1">
      <alignment vertical="center"/>
      <protection hidden="1"/>
    </xf>
    <xf numFmtId="0" fontId="3" fillId="23" borderId="23" xfId="56" applyFont="1" applyFill="1" applyBorder="1" applyAlignment="1" applyProtection="1">
      <alignment horizontal="center" vertical="center"/>
      <protection hidden="1"/>
    </xf>
    <xf numFmtId="0" fontId="3" fillId="23" borderId="23" xfId="56" applyFont="1" applyFill="1" applyBorder="1" applyAlignment="1" applyProtection="1">
      <alignment horizontal="left" vertical="center" indent="1"/>
      <protection hidden="1"/>
    </xf>
    <xf numFmtId="1" fontId="3" fillId="28" borderId="23" xfId="56" applyNumberFormat="1" applyFont="1" applyFill="1" applyBorder="1" applyAlignment="1" applyProtection="1">
      <alignment vertical="center"/>
      <protection hidden="1"/>
    </xf>
    <xf numFmtId="1" fontId="3" fillId="23" borderId="23" xfId="56" applyNumberFormat="1" applyFont="1" applyFill="1" applyBorder="1" applyAlignment="1" applyProtection="1">
      <alignment horizontal="left" vertical="center" indent="1"/>
      <protection hidden="1"/>
    </xf>
    <xf numFmtId="0" fontId="3" fillId="0" borderId="0" xfId="56" applyFont="1" applyFill="1" applyAlignment="1" applyProtection="1">
      <alignment vertical="center"/>
      <protection hidden="1"/>
    </xf>
    <xf numFmtId="2" fontId="5" fillId="0" borderId="0" xfId="57" applyNumberFormat="1" applyFont="1" applyFill="1" applyBorder="1" applyAlignment="1" applyProtection="1">
      <alignment horizontal="left" vertical="center"/>
      <protection hidden="1"/>
    </xf>
    <xf numFmtId="0" fontId="5" fillId="0" borderId="0" xfId="56" applyFont="1" applyFill="1" applyAlignment="1" applyProtection="1">
      <alignment vertical="center"/>
      <protection hidden="1"/>
    </xf>
    <xf numFmtId="0" fontId="3" fillId="0" borderId="0" xfId="57" applyNumberFormat="1" applyFont="1" applyFill="1" applyBorder="1" applyAlignment="1" applyProtection="1">
      <alignment horizontal="right" vertical="center"/>
      <protection hidden="1"/>
    </xf>
    <xf numFmtId="2" fontId="5" fillId="0" borderId="0" xfId="57" applyNumberFormat="1" applyFont="1" applyFill="1" applyBorder="1" applyAlignment="1" applyProtection="1">
      <alignment vertical="center"/>
      <protection hidden="1"/>
    </xf>
    <xf numFmtId="4" fontId="3" fillId="0" borderId="0" xfId="58" applyNumberFormat="1" applyFont="1" applyFill="1" applyBorder="1" applyAlignment="1" applyProtection="1">
      <alignment horizontal="right" vertical="center"/>
      <protection hidden="1"/>
    </xf>
    <xf numFmtId="14" fontId="12" fillId="0" borderId="0" xfId="57" applyNumberFormat="1" applyFont="1" applyFill="1" applyBorder="1" applyAlignment="1" applyProtection="1">
      <alignment horizontal="right"/>
      <protection hidden="1"/>
    </xf>
    <xf numFmtId="14" fontId="12" fillId="0" borderId="0" xfId="57" applyNumberFormat="1" applyFont="1" applyFill="1" applyBorder="1" applyAlignment="1" applyProtection="1">
      <alignment horizontal="right" vertical="top"/>
      <protection hidden="1"/>
    </xf>
    <xf numFmtId="0" fontId="3" fillId="19" borderId="10" xfId="56" applyFont="1" applyFill="1" applyBorder="1" applyAlignment="1" applyProtection="1">
      <alignment vertical="center"/>
      <protection hidden="1"/>
    </xf>
    <xf numFmtId="0" fontId="5" fillId="19" borderId="11" xfId="56" applyFont="1" applyFill="1" applyBorder="1" applyAlignment="1" applyProtection="1">
      <alignment horizontal="left" vertical="center" indent="1"/>
      <protection hidden="1"/>
    </xf>
    <xf numFmtId="2" fontId="5" fillId="19" borderId="11" xfId="56" applyNumberFormat="1" applyFont="1" applyFill="1" applyBorder="1" applyAlignment="1" applyProtection="1">
      <alignment horizontal="left" vertical="center" indent="1"/>
      <protection hidden="1"/>
    </xf>
    <xf numFmtId="0" fontId="3" fillId="19" borderId="11" xfId="56" applyFont="1" applyFill="1" applyBorder="1" applyAlignment="1" applyProtection="1">
      <alignment vertical="center"/>
      <protection hidden="1"/>
    </xf>
    <xf numFmtId="0" fontId="5" fillId="19" borderId="11" xfId="56" applyFont="1" applyFill="1" applyBorder="1" applyAlignment="1" applyProtection="1">
      <alignment horizontal="right" vertical="center" indent="1"/>
      <protection hidden="1"/>
    </xf>
    <xf numFmtId="4" fontId="5" fillId="19" borderId="12" xfId="56" applyNumberFormat="1" applyFont="1" applyFill="1" applyBorder="1" applyAlignment="1" applyProtection="1">
      <alignment horizontal="right" vertical="center" indent="1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23" borderId="0" xfId="56" applyFont="1" applyFill="1" applyBorder="1" applyAlignment="1" applyProtection="1">
      <alignment vertical="center"/>
      <protection hidden="1"/>
    </xf>
    <xf numFmtId="0" fontId="3" fillId="19" borderId="11" xfId="56" applyFont="1" applyFill="1" applyBorder="1" applyAlignment="1" applyProtection="1">
      <alignment horizontal="center" vertical="top" wrapText="1"/>
      <protection hidden="1"/>
    </xf>
    <xf numFmtId="0" fontId="5" fillId="19" borderId="11" xfId="56" applyNumberFormat="1" applyFont="1" applyFill="1" applyBorder="1" applyAlignment="1" applyProtection="1">
      <alignment horizontal="left" vertical="center" indent="1"/>
      <protection hidden="1"/>
    </xf>
    <xf numFmtId="2" fontId="12" fillId="0" borderId="0" xfId="57" applyNumberFormat="1" applyFont="1" applyFill="1" applyBorder="1" applyAlignment="1" applyProtection="1">
      <alignment vertical="center"/>
      <protection hidden="1"/>
    </xf>
    <xf numFmtId="170" fontId="3" fillId="19" borderId="47" xfId="59" applyNumberFormat="1" applyFont="1" applyFill="1" applyBorder="1" applyAlignment="1" applyProtection="1">
      <alignment horizontal="center" vertical="center"/>
      <protection hidden="1"/>
    </xf>
    <xf numFmtId="171" fontId="5" fillId="19" borderId="47" xfId="59" applyNumberFormat="1" applyFont="1" applyFill="1" applyBorder="1" applyAlignment="1" applyProtection="1">
      <alignment horizontal="center" vertical="center"/>
      <protection hidden="1"/>
    </xf>
    <xf numFmtId="0" fontId="3" fillId="0" borderId="19" xfId="56" applyFont="1" applyFill="1" applyBorder="1" applyAlignment="1" applyProtection="1">
      <alignment vertical="center"/>
      <protection hidden="1"/>
    </xf>
    <xf numFmtId="0" fontId="3" fillId="0" borderId="67" xfId="56" applyFont="1" applyFill="1" applyBorder="1" applyAlignment="1" applyProtection="1">
      <alignment vertical="center"/>
      <protection hidden="1"/>
    </xf>
    <xf numFmtId="49" fontId="4" fillId="0" borderId="68" xfId="57" applyNumberFormat="1" applyFont="1" applyFill="1" applyBorder="1" applyAlignment="1" applyProtection="1">
      <alignment horizontal="left" vertical="center" indent="1"/>
      <protection hidden="1"/>
    </xf>
    <xf numFmtId="49" fontId="4" fillId="0" borderId="29" xfId="57" applyNumberFormat="1" applyFont="1" applyFill="1" applyBorder="1" applyAlignment="1" applyProtection="1">
      <alignment horizontal="left" vertical="center" indent="1"/>
      <protection hidden="1"/>
    </xf>
    <xf numFmtId="49" fontId="4" fillId="0" borderId="30" xfId="57" applyNumberFormat="1" applyFont="1" applyFill="1" applyBorder="1" applyAlignment="1" applyProtection="1">
      <alignment horizontal="left" vertical="center" indent="1"/>
      <protection hidden="1"/>
    </xf>
    <xf numFmtId="49" fontId="4" fillId="22" borderId="45" xfId="57" applyNumberFormat="1" applyFont="1" applyFill="1" applyBorder="1" applyAlignment="1" applyProtection="1">
      <alignment horizontal="left" vertical="center" indent="1"/>
      <protection locked="0"/>
    </xf>
    <xf numFmtId="0" fontId="4" fillId="0" borderId="45" xfId="56" applyFont="1" applyFill="1" applyBorder="1" applyAlignment="1" applyProtection="1">
      <alignment vertical="center"/>
      <protection hidden="1"/>
    </xf>
    <xf numFmtId="0" fontId="8" fillId="0" borderId="19" xfId="56" applyFont="1" applyFill="1" applyBorder="1" applyAlignment="1" applyProtection="1">
      <alignment horizontal="left" vertical="center" indent="1"/>
      <protection hidden="1"/>
    </xf>
    <xf numFmtId="49" fontId="4" fillId="0" borderId="67" xfId="57" applyNumberFormat="1" applyFont="1" applyFill="1" applyBorder="1" applyAlignment="1" applyProtection="1">
      <alignment horizontal="left" vertical="center" indent="1"/>
      <protection hidden="1"/>
    </xf>
    <xf numFmtId="49" fontId="4" fillId="0" borderId="69" xfId="57" applyNumberFormat="1" applyFont="1" applyFill="1" applyBorder="1" applyAlignment="1" applyProtection="1">
      <alignment horizontal="left" vertical="center" indent="1"/>
      <protection hidden="1"/>
    </xf>
    <xf numFmtId="49" fontId="4" fillId="0" borderId="22" xfId="57" applyNumberFormat="1" applyFont="1" applyFill="1" applyBorder="1" applyAlignment="1" applyProtection="1">
      <alignment horizontal="left" vertical="center" indent="1"/>
      <protection hidden="1"/>
    </xf>
    <xf numFmtId="49" fontId="4" fillId="0" borderId="70" xfId="57" applyNumberFormat="1" applyFont="1" applyFill="1" applyBorder="1" applyAlignment="1" applyProtection="1">
      <alignment horizontal="left" vertical="center" indent="1"/>
      <protection hidden="1"/>
    </xf>
    <xf numFmtId="14" fontId="4" fillId="22" borderId="45" xfId="57" applyNumberFormat="1" applyFont="1" applyFill="1" applyBorder="1" applyAlignment="1" applyProtection="1">
      <alignment horizontal="center" vertical="center"/>
      <protection locked="0"/>
    </xf>
    <xf numFmtId="0" fontId="4" fillId="0" borderId="43" xfId="56" applyFont="1" applyFill="1" applyBorder="1" applyAlignment="1" applyProtection="1">
      <alignment vertical="center"/>
      <protection hidden="1"/>
    </xf>
    <xf numFmtId="0" fontId="3" fillId="23" borderId="0" xfId="56" applyFont="1" applyFill="1" applyAlignment="1" applyProtection="1">
      <alignment horizontal="left" vertical="center" indent="1"/>
      <protection hidden="1"/>
    </xf>
    <xf numFmtId="49" fontId="8" fillId="0" borderId="69" xfId="57" applyNumberFormat="1" applyFont="1" applyFill="1" applyBorder="1" applyAlignment="1" applyProtection="1">
      <alignment horizontal="left" vertical="center" indent="1"/>
      <protection hidden="1"/>
    </xf>
    <xf numFmtId="49" fontId="8" fillId="0" borderId="22" xfId="57" applyNumberFormat="1" applyFont="1" applyFill="1" applyBorder="1" applyAlignment="1" applyProtection="1">
      <alignment horizontal="left" vertical="center" indent="1"/>
      <protection hidden="1"/>
    </xf>
    <xf numFmtId="4" fontId="4" fillId="0" borderId="43" xfId="56" applyNumberFormat="1" applyFont="1" applyFill="1" applyBorder="1" applyAlignment="1" applyProtection="1">
      <alignment horizontal="left" vertical="center" indent="2"/>
      <protection hidden="1"/>
    </xf>
    <xf numFmtId="0" fontId="4" fillId="0" borderId="69" xfId="56" applyFont="1" applyFill="1" applyBorder="1" applyAlignment="1" applyProtection="1">
      <alignment horizontal="left" vertical="center" indent="3"/>
      <protection hidden="1"/>
    </xf>
    <xf numFmtId="0" fontId="4" fillId="0" borderId="22" xfId="56" applyFont="1" applyFill="1" applyBorder="1" applyAlignment="1" applyProtection="1">
      <alignment horizontal="left" vertical="center" indent="3"/>
      <protection hidden="1"/>
    </xf>
    <xf numFmtId="0" fontId="12" fillId="0" borderId="70" xfId="56" applyFont="1" applyFill="1" applyBorder="1" applyAlignment="1" applyProtection="1">
      <alignment horizontal="center" vertical="center"/>
      <protection hidden="1"/>
    </xf>
    <xf numFmtId="4" fontId="4" fillId="20" borderId="45" xfId="56" applyNumberFormat="1" applyFont="1" applyFill="1" applyBorder="1" applyAlignment="1" applyProtection="1">
      <alignment horizontal="right" vertical="center" indent="1"/>
      <protection locked="0"/>
    </xf>
    <xf numFmtId="169" fontId="8" fillId="0" borderId="43" xfId="56" applyNumberFormat="1" applyFont="1" applyFill="1" applyBorder="1" applyAlignment="1" applyProtection="1">
      <alignment horizontal="right" vertical="center" indent="1"/>
      <protection hidden="1"/>
    </xf>
    <xf numFmtId="0" fontId="4" fillId="0" borderId="22" xfId="56" applyFont="1" applyFill="1" applyBorder="1" applyAlignment="1" applyProtection="1">
      <alignment vertical="center"/>
      <protection hidden="1"/>
    </xf>
    <xf numFmtId="0" fontId="12" fillId="0" borderId="70" xfId="56" applyFont="1" applyFill="1" applyBorder="1" applyAlignment="1" applyProtection="1">
      <alignment horizontal="center" vertical="center" wrapText="1"/>
      <protection hidden="1"/>
    </xf>
    <xf numFmtId="0" fontId="8" fillId="0" borderId="22" xfId="57" applyNumberFormat="1" applyFont="1" applyFill="1" applyBorder="1" applyAlignment="1" applyProtection="1">
      <alignment horizontal="left" vertical="center" indent="1"/>
      <protection hidden="1"/>
    </xf>
    <xf numFmtId="49" fontId="4" fillId="0" borderId="22" xfId="57" applyNumberFormat="1" applyFont="1" applyFill="1" applyBorder="1" applyAlignment="1" applyProtection="1">
      <alignment vertical="center"/>
      <protection hidden="1"/>
    </xf>
    <xf numFmtId="0" fontId="4" fillId="0" borderId="70" xfId="56" applyFont="1" applyFill="1" applyBorder="1" applyAlignment="1" applyProtection="1">
      <alignment vertical="center"/>
      <protection hidden="1"/>
    </xf>
    <xf numFmtId="172" fontId="4" fillId="0" borderId="43" xfId="56" quotePrefix="1" applyNumberFormat="1" applyFont="1" applyFill="1" applyBorder="1" applyAlignment="1" applyProtection="1">
      <alignment horizontal="right" vertical="center" indent="1"/>
      <protection hidden="1"/>
    </xf>
    <xf numFmtId="172" fontId="8" fillId="0" borderId="43" xfId="56" applyNumberFormat="1" applyFont="1" applyFill="1" applyBorder="1" applyAlignment="1" applyProtection="1">
      <alignment horizontal="right" vertical="center" indent="1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4" fontId="4" fillId="22" borderId="23" xfId="56" applyNumberFormat="1" applyFont="1" applyFill="1" applyBorder="1" applyAlignment="1" applyProtection="1">
      <alignment horizontal="right" vertical="center" indent="1"/>
      <protection locked="0"/>
    </xf>
    <xf numFmtId="4" fontId="3" fillId="0" borderId="67" xfId="56" applyNumberFormat="1" applyFont="1" applyFill="1" applyBorder="1" applyAlignment="1" applyProtection="1">
      <alignment horizontal="right" vertical="center" indent="1"/>
      <protection hidden="1"/>
    </xf>
    <xf numFmtId="49" fontId="4" fillId="0" borderId="69" xfId="57" applyNumberFormat="1" applyFont="1" applyFill="1" applyBorder="1" applyAlignment="1" applyProtection="1">
      <alignment horizontal="left" vertical="center" indent="3"/>
      <protection hidden="1"/>
    </xf>
    <xf numFmtId="49" fontId="4" fillId="0" borderId="22" xfId="57" applyNumberFormat="1" applyFont="1" applyFill="1" applyBorder="1" applyAlignment="1" applyProtection="1">
      <alignment horizontal="left" vertical="center" indent="3"/>
      <protection hidden="1"/>
    </xf>
    <xf numFmtId="49" fontId="12" fillId="0" borderId="70" xfId="57" applyNumberFormat="1" applyFont="1" applyFill="1" applyBorder="1" applyAlignment="1" applyProtection="1">
      <alignment horizontal="center" vertical="center"/>
      <protection hidden="1"/>
    </xf>
    <xf numFmtId="4" fontId="4" fillId="20" borderId="43" xfId="56" applyNumberFormat="1" applyFont="1" applyFill="1" applyBorder="1" applyAlignment="1" applyProtection="1">
      <alignment horizontal="right" vertical="center" indent="1"/>
      <protection locked="0"/>
    </xf>
    <xf numFmtId="173" fontId="61" fillId="0" borderId="0" xfId="56" applyNumberFormat="1" applyFont="1" applyFill="1" applyBorder="1" applyAlignment="1" applyProtection="1">
      <alignment horizontal="right" vertical="center" indent="1"/>
      <protection locked="0"/>
    </xf>
    <xf numFmtId="3" fontId="61" fillId="0" borderId="0" xfId="56" applyNumberFormat="1" applyFont="1" applyFill="1" applyBorder="1" applyAlignment="1" applyProtection="1">
      <alignment horizontal="right" vertical="center" indent="1"/>
      <protection locked="0"/>
    </xf>
    <xf numFmtId="10" fontId="61" fillId="0" borderId="0" xfId="56" applyNumberFormat="1" applyFont="1" applyFill="1" applyBorder="1" applyAlignment="1" applyProtection="1">
      <alignment horizontal="right" vertical="center" indent="1"/>
      <protection locked="0"/>
    </xf>
    <xf numFmtId="169" fontId="4" fillId="0" borderId="43" xfId="56" applyNumberFormat="1" applyFont="1" applyFill="1" applyBorder="1" applyAlignment="1" applyProtection="1">
      <alignment horizontal="right" vertical="center" indent="1"/>
      <protection hidden="1"/>
    </xf>
    <xf numFmtId="0" fontId="3" fillId="0" borderId="71" xfId="56" applyFont="1" applyFill="1" applyBorder="1" applyAlignment="1" applyProtection="1">
      <alignment vertical="center"/>
      <protection hidden="1"/>
    </xf>
    <xf numFmtId="0" fontId="3" fillId="0" borderId="72" xfId="56" applyFont="1" applyFill="1" applyBorder="1" applyAlignment="1" applyProtection="1">
      <alignment vertical="center"/>
      <protection hidden="1"/>
    </xf>
    <xf numFmtId="0" fontId="3" fillId="0" borderId="73" xfId="56" applyFont="1" applyFill="1" applyBorder="1" applyAlignment="1" applyProtection="1">
      <alignment vertical="center"/>
      <protection hidden="1"/>
    </xf>
    <xf numFmtId="2" fontId="4" fillId="0" borderId="74" xfId="56" applyNumberFormat="1" applyFont="1" applyFill="1" applyBorder="1" applyAlignment="1" applyProtection="1">
      <alignment horizontal="left" vertical="center" indent="3"/>
      <protection hidden="1"/>
    </xf>
    <xf numFmtId="0" fontId="4" fillId="0" borderId="75" xfId="56" applyFont="1" applyFill="1" applyBorder="1" applyAlignment="1" applyProtection="1">
      <alignment horizontal="left" vertical="center" indent="3"/>
      <protection hidden="1"/>
    </xf>
    <xf numFmtId="49" fontId="12" fillId="0" borderId="76" xfId="57" applyNumberFormat="1" applyFont="1" applyFill="1" applyBorder="1" applyAlignment="1" applyProtection="1">
      <alignment horizontal="center" vertical="center"/>
      <protection hidden="1"/>
    </xf>
    <xf numFmtId="169" fontId="4" fillId="0" borderId="58" xfId="56" applyNumberFormat="1" applyFont="1" applyFill="1" applyBorder="1" applyAlignment="1" applyProtection="1">
      <alignment horizontal="right" vertical="center" indent="1"/>
      <protection hidden="1"/>
    </xf>
    <xf numFmtId="169" fontId="8" fillId="0" borderId="58" xfId="56" applyNumberFormat="1" applyFont="1" applyFill="1" applyBorder="1" applyAlignment="1" applyProtection="1">
      <alignment horizontal="right" vertical="center" indent="1"/>
      <protection hidden="1"/>
    </xf>
    <xf numFmtId="0" fontId="3" fillId="0" borderId="0" xfId="56" applyFont="1" applyAlignment="1" applyProtection="1">
      <alignment horizontal="center" vertical="center"/>
      <protection hidden="1"/>
    </xf>
    <xf numFmtId="9" fontId="5" fillId="19" borderId="11" xfId="56" applyNumberFormat="1" applyFont="1" applyFill="1" applyBorder="1" applyAlignment="1" applyProtection="1">
      <alignment horizontal="left" vertical="center" wrapText="1" indent="1"/>
      <protection hidden="1"/>
    </xf>
    <xf numFmtId="49" fontId="58" fillId="26" borderId="22" xfId="57" applyNumberFormat="1" applyFont="1" applyFill="1" applyBorder="1" applyAlignment="1" applyProtection="1">
      <alignment horizontal="left" vertical="center" indent="3"/>
      <protection hidden="1"/>
    </xf>
    <xf numFmtId="49" fontId="58" fillId="26" borderId="22" xfId="57" applyNumberFormat="1" applyFont="1" applyFill="1" applyBorder="1" applyAlignment="1" applyProtection="1">
      <alignment vertical="center"/>
      <protection hidden="1"/>
    </xf>
    <xf numFmtId="0" fontId="59" fillId="26" borderId="70" xfId="56" applyFont="1" applyFill="1" applyBorder="1" applyAlignment="1" applyProtection="1">
      <alignment horizontal="center" vertical="center"/>
      <protection hidden="1"/>
    </xf>
    <xf numFmtId="4" fontId="58" fillId="26" borderId="43" xfId="56" applyNumberFormat="1" applyFont="1" applyFill="1" applyBorder="1" applyAlignment="1" applyProtection="1">
      <alignment horizontal="right" vertical="center" indent="1"/>
      <protection hidden="1"/>
    </xf>
    <xf numFmtId="4" fontId="60" fillId="26" borderId="43" xfId="56" applyNumberFormat="1" applyFont="1" applyFill="1" applyBorder="1" applyAlignment="1" applyProtection="1">
      <alignment horizontal="right" vertical="center" indent="1"/>
      <protection hidden="1"/>
    </xf>
    <xf numFmtId="0" fontId="3" fillId="23" borderId="23" xfId="58" applyNumberFormat="1" applyFont="1" applyFill="1" applyBorder="1" applyAlignment="1" applyProtection="1">
      <alignment vertical="center"/>
      <protection hidden="1"/>
    </xf>
    <xf numFmtId="0" fontId="3" fillId="23" borderId="23" xfId="56" applyNumberFormat="1" applyFont="1" applyFill="1" applyBorder="1" applyAlignment="1" applyProtection="1">
      <alignment vertical="center"/>
      <protection hidden="1"/>
    </xf>
    <xf numFmtId="0" fontId="5" fillId="23" borderId="23" xfId="58" applyNumberFormat="1" applyFont="1" applyFill="1" applyBorder="1" applyAlignment="1" applyProtection="1">
      <alignment horizontal="left" vertical="center"/>
      <protection hidden="1"/>
    </xf>
    <xf numFmtId="2" fontId="5" fillId="23" borderId="33" xfId="56" applyNumberFormat="1" applyFont="1" applyFill="1" applyBorder="1" applyAlignment="1" applyProtection="1">
      <alignment horizontal="left" vertical="center"/>
      <protection hidden="1"/>
    </xf>
    <xf numFmtId="0" fontId="3" fillId="23" borderId="33" xfId="56" applyNumberFormat="1" applyFont="1" applyFill="1" applyBorder="1" applyAlignment="1" applyProtection="1">
      <alignment vertical="center"/>
      <protection hidden="1"/>
    </xf>
    <xf numFmtId="0" fontId="3" fillId="23" borderId="33" xfId="56" applyNumberFormat="1" applyFont="1" applyFill="1" applyBorder="1" applyAlignment="1" applyProtection="1">
      <alignment horizontal="right" vertical="center" indent="1"/>
      <protection hidden="1"/>
    </xf>
    <xf numFmtId="2" fontId="11" fillId="0" borderId="0" xfId="58" applyNumberFormat="1" applyFont="1" applyFill="1" applyBorder="1" applyAlignment="1" applyProtection="1">
      <alignment vertical="center"/>
      <protection hidden="1"/>
    </xf>
    <xf numFmtId="2" fontId="11" fillId="0" borderId="0" xfId="58" applyNumberFormat="1" applyFont="1" applyFill="1" applyBorder="1" applyAlignment="1" applyProtection="1">
      <alignment horizontal="left" vertical="center"/>
      <protection hidden="1"/>
    </xf>
    <xf numFmtId="14" fontId="5" fillId="0" borderId="0" xfId="58" applyNumberFormat="1" applyFont="1" applyFill="1" applyBorder="1" applyAlignment="1" applyProtection="1">
      <alignment vertical="top"/>
      <protection hidden="1"/>
    </xf>
    <xf numFmtId="14" fontId="3" fillId="0" borderId="0" xfId="56" applyNumberFormat="1" applyFont="1" applyFill="1" applyAlignment="1" applyProtection="1">
      <alignment vertical="center"/>
      <protection hidden="1"/>
    </xf>
    <xf numFmtId="0" fontId="3" fillId="0" borderId="0" xfId="58" applyNumberFormat="1" applyFont="1" applyFill="1" applyBorder="1" applyAlignment="1" applyProtection="1">
      <alignment horizontal="right" vertical="center"/>
      <protection hidden="1"/>
    </xf>
    <xf numFmtId="49" fontId="3" fillId="0" borderId="0" xfId="58" applyNumberFormat="1" applyFont="1" applyFill="1" applyBorder="1" applyAlignment="1" applyProtection="1">
      <alignment vertical="center"/>
      <protection hidden="1"/>
    </xf>
    <xf numFmtId="2" fontId="3" fillId="0" borderId="0" xfId="58" applyNumberFormat="1" applyFont="1" applyFill="1" applyBorder="1" applyAlignment="1" applyProtection="1">
      <alignment vertical="center"/>
      <protection hidden="1"/>
    </xf>
    <xf numFmtId="14" fontId="3" fillId="0" borderId="0" xfId="56" applyNumberFormat="1" applyFont="1" applyAlignment="1" applyProtection="1">
      <alignment vertical="center"/>
      <protection hidden="1"/>
    </xf>
    <xf numFmtId="2" fontId="38" fillId="0" borderId="0" xfId="58" applyNumberFormat="1" applyFont="1" applyFill="1" applyBorder="1" applyAlignment="1" applyProtection="1">
      <alignment wrapText="1"/>
      <protection hidden="1"/>
    </xf>
    <xf numFmtId="14" fontId="12" fillId="0" borderId="0" xfId="58" applyNumberFormat="1" applyFont="1" applyFill="1" applyBorder="1" applyAlignment="1" applyProtection="1">
      <alignment horizontal="right"/>
      <protection hidden="1"/>
    </xf>
    <xf numFmtId="2" fontId="37" fillId="0" borderId="0" xfId="58" applyNumberFormat="1" applyFont="1" applyFill="1" applyBorder="1" applyAlignment="1" applyProtection="1">
      <alignment wrapText="1"/>
      <protection hidden="1"/>
    </xf>
    <xf numFmtId="14" fontId="37" fillId="0" borderId="0" xfId="58" applyNumberFormat="1" applyFont="1" applyFill="1" applyBorder="1" applyAlignment="1" applyProtection="1">
      <alignment wrapText="1"/>
      <protection hidden="1"/>
    </xf>
    <xf numFmtId="14" fontId="12" fillId="0" borderId="0" xfId="58" applyNumberFormat="1" applyFont="1" applyFill="1" applyBorder="1" applyAlignment="1" applyProtection="1">
      <alignment horizontal="right" vertical="top"/>
      <protection hidden="1"/>
    </xf>
    <xf numFmtId="2" fontId="37" fillId="19" borderId="10" xfId="58" applyNumberFormat="1" applyFont="1" applyFill="1" applyBorder="1" applyAlignment="1" applyProtection="1">
      <alignment wrapText="1"/>
      <protection hidden="1"/>
    </xf>
    <xf numFmtId="2" fontId="4" fillId="19" borderId="11" xfId="58" applyNumberFormat="1" applyFont="1" applyFill="1" applyBorder="1" applyAlignment="1" applyProtection="1">
      <alignment wrapText="1"/>
      <protection hidden="1"/>
    </xf>
    <xf numFmtId="14" fontId="37" fillId="19" borderId="11" xfId="58" applyNumberFormat="1" applyFont="1" applyFill="1" applyBorder="1" applyAlignment="1" applyProtection="1">
      <alignment wrapText="1"/>
      <protection hidden="1"/>
    </xf>
    <xf numFmtId="14" fontId="5" fillId="19" borderId="11" xfId="56" applyNumberFormat="1" applyFont="1" applyFill="1" applyBorder="1" applyAlignment="1" applyProtection="1">
      <alignment horizontal="right" vertical="center" indent="1"/>
      <protection hidden="1"/>
    </xf>
    <xf numFmtId="4" fontId="5" fillId="19" borderId="11" xfId="56" applyNumberFormat="1" applyFont="1" applyFill="1" applyBorder="1" applyAlignment="1" applyProtection="1">
      <alignment horizontal="right" vertical="center" indent="1"/>
      <protection hidden="1"/>
    </xf>
    <xf numFmtId="2" fontId="4" fillId="0" borderId="0" xfId="58" applyNumberFormat="1" applyFont="1" applyFill="1" applyBorder="1" applyAlignment="1" applyProtection="1">
      <protection hidden="1"/>
    </xf>
    <xf numFmtId="14" fontId="4" fillId="0" borderId="0" xfId="58" applyNumberFormat="1" applyFont="1" applyFill="1" applyBorder="1" applyAlignment="1" applyProtection="1">
      <protection hidden="1"/>
    </xf>
    <xf numFmtId="2" fontId="12" fillId="0" borderId="0" xfId="58" applyNumberFormat="1" applyFont="1" applyFill="1" applyBorder="1" applyAlignment="1" applyProtection="1">
      <alignment vertical="center"/>
      <protection hidden="1"/>
    </xf>
    <xf numFmtId="2" fontId="39" fillId="0" borderId="0" xfId="58" applyNumberFormat="1" applyFont="1" applyFill="1" applyBorder="1" applyAlignment="1" applyProtection="1">
      <alignment vertical="center"/>
      <protection hidden="1"/>
    </xf>
    <xf numFmtId="14" fontId="39" fillId="0" borderId="0" xfId="58" applyNumberFormat="1" applyFont="1" applyFill="1" applyBorder="1" applyAlignment="1" applyProtection="1">
      <alignment vertical="center"/>
      <protection hidden="1"/>
    </xf>
    <xf numFmtId="2" fontId="54" fillId="0" borderId="0" xfId="58" applyNumberFormat="1" applyFont="1" applyFill="1" applyBorder="1" applyAlignment="1" applyProtection="1">
      <alignment vertical="center"/>
      <protection hidden="1"/>
    </xf>
    <xf numFmtId="14" fontId="54" fillId="0" borderId="0" xfId="58" applyNumberFormat="1" applyFont="1" applyFill="1" applyBorder="1" applyAlignment="1" applyProtection="1">
      <alignment vertical="center"/>
      <protection hidden="1"/>
    </xf>
    <xf numFmtId="1" fontId="3" fillId="0" borderId="24" xfId="58" applyNumberFormat="1" applyFont="1" applyFill="1" applyBorder="1" applyAlignment="1" applyProtection="1">
      <alignment horizontal="center" vertical="top"/>
      <protection hidden="1"/>
    </xf>
    <xf numFmtId="49" fontId="3" fillId="22" borderId="24" xfId="58" applyNumberFormat="1" applyFont="1" applyFill="1" applyBorder="1" applyAlignment="1" applyProtection="1">
      <alignment horizontal="left" vertical="top" indent="1"/>
      <protection locked="0"/>
    </xf>
    <xf numFmtId="14" fontId="3" fillId="22" borderId="24" xfId="58" applyNumberFormat="1" applyFont="1" applyFill="1" applyBorder="1" applyAlignment="1" applyProtection="1">
      <alignment horizontal="center" vertical="top"/>
      <protection locked="0"/>
    </xf>
    <xf numFmtId="49" fontId="3" fillId="18" borderId="24" xfId="58" applyNumberFormat="1" applyFont="1" applyFill="1" applyBorder="1" applyAlignment="1" applyProtection="1">
      <alignment horizontal="left" vertical="top" wrapText="1" indent="1"/>
      <protection locked="0"/>
    </xf>
    <xf numFmtId="175" fontId="3" fillId="18" borderId="24" xfId="58" applyNumberFormat="1" applyFont="1" applyFill="1" applyBorder="1" applyAlignment="1" applyProtection="1">
      <alignment horizontal="left" vertical="top" indent="1"/>
      <protection locked="0"/>
    </xf>
    <xf numFmtId="4" fontId="3" fillId="22" borderId="24" xfId="58" applyNumberFormat="1" applyFont="1" applyFill="1" applyBorder="1" applyAlignment="1" applyProtection="1">
      <alignment horizontal="right" vertical="top" indent="1"/>
      <protection locked="0"/>
    </xf>
    <xf numFmtId="169" fontId="3" fillId="0" borderId="24" xfId="58" applyNumberFormat="1" applyFont="1" applyFill="1" applyBorder="1" applyAlignment="1" applyProtection="1">
      <alignment horizontal="right" vertical="top" indent="1"/>
      <protection hidden="1"/>
    </xf>
    <xf numFmtId="0" fontId="16" fillId="0" borderId="0" xfId="56" applyFont="1" applyAlignment="1" applyProtection="1">
      <alignment vertical="center"/>
      <protection hidden="1"/>
    </xf>
    <xf numFmtId="0" fontId="51" fillId="0" borderId="0" xfId="56" applyFont="1" applyAlignment="1" applyProtection="1">
      <alignment vertical="center"/>
      <protection hidden="1"/>
    </xf>
    <xf numFmtId="0" fontId="3" fillId="23" borderId="33" xfId="56" applyFont="1" applyFill="1" applyBorder="1" applyAlignment="1" applyProtection="1">
      <alignment horizontal="center" vertical="center"/>
      <protection hidden="1"/>
    </xf>
    <xf numFmtId="0" fontId="3" fillId="28" borderId="23" xfId="56" applyFont="1" applyFill="1" applyBorder="1" applyAlignment="1" applyProtection="1">
      <alignment horizontal="center" vertical="center"/>
      <protection hidden="1"/>
    </xf>
    <xf numFmtId="0" fontId="3" fillId="23" borderId="23" xfId="0" applyFont="1" applyFill="1" applyBorder="1" applyAlignment="1" applyProtection="1">
      <alignment horizontal="center" vertical="center"/>
      <protection hidden="1"/>
    </xf>
    <xf numFmtId="0" fontId="63" fillId="23" borderId="23" xfId="0" applyFont="1" applyFill="1" applyBorder="1" applyAlignment="1" applyProtection="1">
      <alignment horizontal="center" vertical="center"/>
      <protection hidden="1"/>
    </xf>
    <xf numFmtId="0" fontId="63" fillId="23" borderId="23" xfId="0" applyFont="1" applyFill="1" applyBorder="1" applyAlignment="1" applyProtection="1">
      <alignment vertical="center"/>
      <protection hidden="1"/>
    </xf>
    <xf numFmtId="1" fontId="3" fillId="28" borderId="23" xfId="56" applyNumberFormat="1" applyFont="1" applyFill="1" applyBorder="1" applyAlignment="1" applyProtection="1">
      <alignment horizontal="left" vertical="center" indent="1"/>
      <protection hidden="1"/>
    </xf>
    <xf numFmtId="1" fontId="3" fillId="28" borderId="33" xfId="56" applyNumberFormat="1" applyFont="1" applyFill="1" applyBorder="1" applyAlignment="1" applyProtection="1">
      <alignment horizontal="left" vertical="center" indent="1"/>
      <protection hidden="1"/>
    </xf>
    <xf numFmtId="0" fontId="5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5" fillId="19" borderId="10" xfId="58" applyFont="1" applyFill="1" applyBorder="1" applyAlignment="1" applyProtection="1">
      <alignment horizontal="left" vertical="center" indent="1"/>
      <protection hidden="1"/>
    </xf>
    <xf numFmtId="0" fontId="5" fillId="19" borderId="11" xfId="58" applyFont="1" applyFill="1" applyBorder="1" applyAlignment="1" applyProtection="1">
      <alignment horizontal="left" vertical="center" indent="1"/>
      <protection hidden="1"/>
    </xf>
    <xf numFmtId="0" fontId="5" fillId="19" borderId="12" xfId="58" applyFont="1" applyFill="1" applyBorder="1" applyAlignment="1" applyProtection="1">
      <alignment horizontal="left" vertical="center" indent="1"/>
      <protection hidden="1"/>
    </xf>
    <xf numFmtId="0" fontId="3" fillId="0" borderId="0" xfId="58" applyFont="1" applyAlignment="1" applyProtection="1">
      <alignment vertical="center"/>
      <protection hidden="1"/>
    </xf>
    <xf numFmtId="0" fontId="35" fillId="0" borderId="0" xfId="58" applyFont="1" applyFill="1" applyBorder="1" applyAlignment="1" applyProtection="1">
      <alignment vertical="center" wrapText="1"/>
      <protection hidden="1"/>
    </xf>
    <xf numFmtId="0" fontId="64" fillId="0" borderId="0" xfId="57" applyNumberFormat="1" applyFont="1" applyBorder="1" applyAlignment="1" applyProtection="1">
      <alignment vertical="center"/>
      <protection hidden="1"/>
    </xf>
    <xf numFmtId="0" fontId="40" fillId="0" borderId="0" xfId="57" applyNumberFormat="1" applyFont="1" applyBorder="1" applyAlignment="1" applyProtection="1">
      <alignment vertical="center"/>
      <protection hidden="1"/>
    </xf>
    <xf numFmtId="0" fontId="1" fillId="0" borderId="0" xfId="57" applyNumberFormat="1" applyAlignment="1" applyProtection="1">
      <alignment vertical="center"/>
      <protection hidden="1"/>
    </xf>
    <xf numFmtId="0" fontId="65" fillId="24" borderId="83" xfId="57" applyNumberFormat="1" applyFont="1" applyFill="1" applyBorder="1" applyAlignment="1" applyProtection="1">
      <alignment horizontal="left" indent="1"/>
      <protection hidden="1"/>
    </xf>
    <xf numFmtId="0" fontId="3" fillId="24" borderId="61" xfId="57" applyNumberFormat="1" applyFont="1" applyFill="1" applyBorder="1" applyAlignment="1" applyProtection="1">
      <alignment vertical="center"/>
      <protection hidden="1"/>
    </xf>
    <xf numFmtId="0" fontId="3" fillId="24" borderId="84" xfId="57" applyNumberFormat="1" applyFont="1" applyFill="1" applyBorder="1" applyAlignment="1" applyProtection="1">
      <alignment vertical="center"/>
      <protection hidden="1"/>
    </xf>
    <xf numFmtId="0" fontId="65" fillId="24" borderId="85" xfId="57" applyNumberFormat="1" applyFont="1" applyFill="1" applyBorder="1" applyAlignment="1" applyProtection="1">
      <alignment horizontal="left" vertical="top" indent="1"/>
      <protection hidden="1"/>
    </xf>
    <xf numFmtId="0" fontId="3" fillId="24" borderId="60" xfId="57" applyNumberFormat="1" applyFont="1" applyFill="1" applyBorder="1" applyAlignment="1" applyProtection="1">
      <alignment vertical="center"/>
      <protection hidden="1"/>
    </xf>
    <xf numFmtId="0" fontId="3" fillId="24" borderId="86" xfId="57" applyNumberFormat="1" applyFont="1" applyFill="1" applyBorder="1" applyAlignment="1" applyProtection="1">
      <alignment vertical="center"/>
      <protection hidden="1"/>
    </xf>
    <xf numFmtId="0" fontId="48" fillId="0" borderId="0" xfId="57" quotePrefix="1" applyNumberFormat="1" applyFont="1" applyBorder="1" applyAlignment="1" applyProtection="1">
      <alignment horizontal="left" vertical="center"/>
      <protection hidden="1"/>
    </xf>
    <xf numFmtId="0" fontId="5" fillId="30" borderId="87" xfId="57" applyNumberFormat="1" applyFont="1" applyFill="1" applyBorder="1" applyAlignment="1" applyProtection="1">
      <alignment horizontal="left" vertical="center" indent="1"/>
      <protection hidden="1"/>
    </xf>
    <xf numFmtId="0" fontId="1" fillId="30" borderId="88" xfId="57" applyNumberFormat="1" applyFill="1" applyBorder="1" applyAlignment="1" applyProtection="1">
      <alignment horizontal="center" vertical="center"/>
      <protection hidden="1"/>
    </xf>
    <xf numFmtId="0" fontId="1" fillId="30" borderId="89" xfId="57" applyNumberFormat="1" applyFill="1" applyBorder="1" applyAlignment="1" applyProtection="1">
      <alignment vertical="center"/>
      <protection hidden="1"/>
    </xf>
    <xf numFmtId="0" fontId="5" fillId="19" borderId="90" xfId="57" applyNumberFormat="1" applyFont="1" applyFill="1" applyBorder="1" applyAlignment="1">
      <alignment horizontal="left" vertical="center" indent="1"/>
    </xf>
    <xf numFmtId="0" fontId="5" fillId="19" borderId="90" xfId="57" applyNumberFormat="1" applyFont="1" applyFill="1" applyBorder="1" applyAlignment="1">
      <alignment horizontal="center" vertical="center"/>
    </xf>
    <xf numFmtId="0" fontId="1" fillId="0" borderId="0" xfId="57" applyNumberFormat="1" applyBorder="1" applyAlignment="1" applyProtection="1">
      <alignment vertical="center"/>
      <protection hidden="1"/>
    </xf>
    <xf numFmtId="167" fontId="3" fillId="0" borderId="90" xfId="40" applyNumberFormat="1" applyBorder="1" applyAlignment="1" applyProtection="1">
      <alignment horizontal="left" vertical="center" indent="1"/>
      <protection hidden="1"/>
    </xf>
    <xf numFmtId="167" fontId="3" fillId="0" borderId="90" xfId="40" applyNumberFormat="1" applyFont="1" applyBorder="1" applyAlignment="1" applyProtection="1">
      <alignment horizontal="center" vertical="center"/>
      <protection hidden="1"/>
    </xf>
    <xf numFmtId="0" fontId="3" fillId="0" borderId="90" xfId="40" applyNumberFormat="1" applyFont="1" applyBorder="1" applyAlignment="1" applyProtection="1">
      <alignment horizontal="left" vertical="center" wrapText="1" indent="1"/>
      <protection hidden="1"/>
    </xf>
    <xf numFmtId="0" fontId="1" fillId="0" borderId="0" xfId="57" applyNumberFormat="1" applyAlignment="1" applyProtection="1">
      <alignment horizontal="left" vertical="center" indent="1"/>
      <protection hidden="1"/>
    </xf>
    <xf numFmtId="167" fontId="3" fillId="0" borderId="90" xfId="57" applyNumberFormat="1" applyFont="1" applyBorder="1" applyAlignment="1">
      <alignment horizontal="left" vertical="center" indent="1"/>
    </xf>
    <xf numFmtId="167" fontId="3" fillId="0" borderId="90" xfId="58" applyNumberFormat="1" applyFont="1" applyBorder="1" applyAlignment="1">
      <alignment horizontal="center" vertical="center"/>
    </xf>
    <xf numFmtId="0" fontId="3" fillId="0" borderId="90" xfId="57" applyNumberFormat="1" applyFont="1" applyBorder="1" applyAlignment="1">
      <alignment horizontal="left" vertical="center" wrapText="1" indent="1"/>
    </xf>
    <xf numFmtId="167" fontId="3" fillId="0" borderId="90" xfId="57" applyNumberFormat="1" applyFont="1" applyBorder="1" applyAlignment="1">
      <alignment horizontal="center" vertical="center"/>
    </xf>
    <xf numFmtId="0" fontId="12" fillId="0" borderId="0" xfId="57" quotePrefix="1" applyNumberFormat="1" applyFont="1" applyAlignment="1" applyProtection="1">
      <alignment vertical="center"/>
      <protection hidden="1"/>
    </xf>
    <xf numFmtId="14" fontId="3" fillId="22" borderId="23" xfId="58" applyNumberFormat="1" applyFont="1" applyFill="1" applyBorder="1" applyAlignment="1" applyProtection="1">
      <alignment horizontal="center" vertical="top"/>
      <protection locked="0"/>
    </xf>
    <xf numFmtId="0" fontId="3" fillId="0" borderId="26" xfId="38" applyFont="1" applyBorder="1" applyAlignment="1" applyProtection="1">
      <alignment vertical="center" wrapText="1"/>
      <protection hidden="1"/>
    </xf>
    <xf numFmtId="0" fontId="3" fillId="0" borderId="48" xfId="38" applyFont="1" applyBorder="1" applyAlignment="1" applyProtection="1">
      <alignment vertical="center" wrapText="1"/>
      <protection hidden="1"/>
    </xf>
    <xf numFmtId="0" fontId="3" fillId="0" borderId="0" xfId="38" applyFont="1" applyBorder="1" applyAlignment="1" applyProtection="1">
      <alignment vertical="center" wrapText="1"/>
      <protection hidden="1"/>
    </xf>
    <xf numFmtId="0" fontId="3" fillId="0" borderId="49" xfId="38" applyFont="1" applyBorder="1" applyAlignment="1" applyProtection="1">
      <alignment vertical="center" wrapText="1"/>
      <protection hidden="1"/>
    </xf>
    <xf numFmtId="0" fontId="3" fillId="0" borderId="29" xfId="38" applyFont="1" applyBorder="1" applyAlignment="1" applyProtection="1">
      <alignment vertical="center" wrapText="1"/>
      <protection hidden="1"/>
    </xf>
    <xf numFmtId="0" fontId="3" fillId="0" borderId="50" xfId="38" applyFont="1" applyBorder="1" applyAlignment="1" applyProtection="1">
      <alignment vertical="center" wrapText="1"/>
      <protection hidden="1"/>
    </xf>
    <xf numFmtId="0" fontId="5" fillId="0" borderId="40" xfId="38" applyFont="1" applyBorder="1" applyAlignment="1" applyProtection="1">
      <alignment horizontal="center" vertical="center"/>
      <protection hidden="1"/>
    </xf>
    <xf numFmtId="0" fontId="5" fillId="0" borderId="22" xfId="38" applyFont="1" applyBorder="1" applyAlignment="1" applyProtection="1">
      <alignment horizontal="center" vertical="center"/>
      <protection hidden="1"/>
    </xf>
    <xf numFmtId="0" fontId="5" fillId="0" borderId="38" xfId="38" applyFont="1" applyBorder="1" applyAlignment="1" applyProtection="1">
      <alignment horizontal="center" vertical="center"/>
      <protection hidden="1"/>
    </xf>
    <xf numFmtId="0" fontId="5" fillId="0" borderId="33" xfId="38" applyFont="1" applyBorder="1" applyAlignment="1" applyProtection="1">
      <alignment horizontal="center" vertical="center"/>
      <protection hidden="1"/>
    </xf>
    <xf numFmtId="0" fontId="5" fillId="0" borderId="51" xfId="38" applyFont="1" applyBorder="1" applyAlignment="1" applyProtection="1">
      <alignment horizontal="center" vertical="center"/>
      <protection hidden="1"/>
    </xf>
    <xf numFmtId="0" fontId="5" fillId="0" borderId="24" xfId="38" applyFont="1" applyBorder="1" applyAlignment="1" applyProtection="1">
      <alignment horizontal="center" vertical="center"/>
      <protection hidden="1"/>
    </xf>
    <xf numFmtId="0" fontId="5" fillId="24" borderId="41" xfId="38" applyFont="1" applyFill="1" applyBorder="1" applyAlignment="1" applyProtection="1">
      <alignment horizontal="center" vertical="center" wrapText="1"/>
      <protection hidden="1"/>
    </xf>
    <xf numFmtId="0" fontId="5" fillId="24" borderId="26" xfId="38" applyFont="1" applyFill="1" applyBorder="1" applyAlignment="1" applyProtection="1">
      <alignment horizontal="center" vertical="center" wrapText="1"/>
      <protection hidden="1"/>
    </xf>
    <xf numFmtId="0" fontId="5" fillId="24" borderId="48" xfId="38" applyFont="1" applyFill="1" applyBorder="1" applyAlignment="1" applyProtection="1">
      <alignment horizontal="center" vertical="center" wrapText="1"/>
      <protection hidden="1"/>
    </xf>
    <xf numFmtId="0" fontId="5" fillId="24" borderId="39" xfId="38" applyFont="1" applyFill="1" applyBorder="1" applyAlignment="1" applyProtection="1">
      <alignment horizontal="center" vertical="center" wrapText="1"/>
      <protection hidden="1"/>
    </xf>
    <xf numFmtId="0" fontId="5" fillId="24" borderId="0" xfId="38" applyFont="1" applyFill="1" applyBorder="1" applyAlignment="1" applyProtection="1">
      <alignment horizontal="center" vertical="center" wrapText="1"/>
      <protection hidden="1"/>
    </xf>
    <xf numFmtId="0" fontId="5" fillId="24" borderId="49" xfId="38" applyFont="1" applyFill="1" applyBorder="1" applyAlignment="1" applyProtection="1">
      <alignment horizontal="center" vertical="center" wrapText="1"/>
      <protection hidden="1"/>
    </xf>
    <xf numFmtId="0" fontId="37" fillId="24" borderId="39" xfId="38" applyFont="1" applyFill="1" applyBorder="1" applyAlignment="1" applyProtection="1">
      <alignment horizontal="center" vertical="center" wrapText="1"/>
      <protection hidden="1"/>
    </xf>
    <xf numFmtId="0" fontId="37" fillId="24" borderId="0" xfId="38" applyFont="1" applyFill="1" applyBorder="1" applyAlignment="1" applyProtection="1">
      <alignment horizontal="center" vertical="center" wrapText="1"/>
      <protection hidden="1"/>
    </xf>
    <xf numFmtId="0" fontId="38" fillId="24" borderId="49" xfId="38" applyFont="1" applyFill="1" applyBorder="1" applyAlignment="1" applyProtection="1">
      <alignment horizontal="center" vertical="center" wrapText="1"/>
      <protection hidden="1"/>
    </xf>
    <xf numFmtId="0" fontId="38" fillId="24" borderId="39" xfId="38" applyFont="1" applyFill="1" applyBorder="1" applyAlignment="1" applyProtection="1">
      <alignment horizontal="center" vertical="center" wrapText="1"/>
      <protection hidden="1"/>
    </xf>
    <xf numFmtId="0" fontId="38" fillId="24" borderId="0" xfId="38" applyFont="1" applyFill="1" applyBorder="1" applyAlignment="1" applyProtection="1">
      <alignment horizontal="center" vertical="center" wrapText="1"/>
      <protection hidden="1"/>
    </xf>
    <xf numFmtId="0" fontId="9" fillId="20" borderId="10" xfId="33" applyFill="1" applyBorder="1" applyAlignment="1" applyProtection="1">
      <alignment horizontal="left" vertical="center" wrapText="1" indent="1"/>
      <protection locked="0"/>
    </xf>
    <xf numFmtId="0" fontId="33" fillId="20" borderId="11" xfId="33" applyFont="1" applyFill="1" applyBorder="1" applyAlignment="1" applyProtection="1">
      <alignment horizontal="left" vertical="center" wrapText="1" indent="1"/>
      <protection locked="0"/>
    </xf>
    <xf numFmtId="0" fontId="33" fillId="20" borderId="12" xfId="33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3" fillId="0" borderId="18" xfId="0" applyFont="1" applyFill="1" applyBorder="1" applyAlignment="1" applyProtection="1">
      <alignment horizontal="left" vertical="top" indent="1"/>
      <protection hidden="1"/>
    </xf>
    <xf numFmtId="0" fontId="3" fillId="0" borderId="19" xfId="0" applyFont="1" applyFill="1" applyBorder="1" applyAlignment="1" applyProtection="1">
      <alignment horizontal="left" vertical="top" indent="1"/>
      <protection hidden="1"/>
    </xf>
    <xf numFmtId="0" fontId="3" fillId="22" borderId="13" xfId="0" applyFont="1" applyFill="1" applyBorder="1" applyAlignment="1" applyProtection="1">
      <alignment horizontal="left" vertical="top" wrapText="1" indent="1"/>
      <protection locked="0"/>
    </xf>
    <xf numFmtId="0" fontId="0" fillId="22" borderId="14" xfId="0" applyFill="1" applyBorder="1" applyAlignment="1" applyProtection="1">
      <alignment horizontal="left" vertical="top" wrapText="1" indent="1"/>
      <protection locked="0"/>
    </xf>
    <xf numFmtId="0" fontId="0" fillId="22" borderId="15" xfId="0" applyFill="1" applyBorder="1" applyAlignment="1" applyProtection="1">
      <alignment horizontal="left" vertical="top" wrapText="1" indent="1"/>
      <protection locked="0"/>
    </xf>
    <xf numFmtId="0" fontId="3" fillId="22" borderId="19" xfId="0" applyFont="1" applyFill="1" applyBorder="1" applyAlignment="1" applyProtection="1">
      <alignment horizontal="left" vertical="top" wrapText="1" indent="1"/>
      <protection locked="0"/>
    </xf>
    <xf numFmtId="0" fontId="0" fillId="22" borderId="0" xfId="0" applyFill="1" applyBorder="1" applyAlignment="1" applyProtection="1">
      <alignment horizontal="left" vertical="top" wrapText="1" indent="1"/>
      <protection locked="0"/>
    </xf>
    <xf numFmtId="0" fontId="0" fillId="22" borderId="18" xfId="0" applyFill="1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vertical="top" wrapText="1" indent="1"/>
      <protection locked="0"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3" fillId="22" borderId="10" xfId="0" applyFont="1" applyFill="1" applyBorder="1" applyAlignment="1" applyProtection="1">
      <alignment horizontal="left" vertical="center" indent="1"/>
      <protection locked="0"/>
    </xf>
    <xf numFmtId="0" fontId="3" fillId="22" borderId="11" xfId="0" applyFont="1" applyFill="1" applyBorder="1" applyAlignment="1" applyProtection="1">
      <alignment horizontal="left" vertical="center" indent="1"/>
      <protection locked="0"/>
    </xf>
    <xf numFmtId="0" fontId="3" fillId="22" borderId="12" xfId="0" applyFont="1" applyFill="1" applyBorder="1" applyAlignment="1" applyProtection="1">
      <alignment horizontal="left" vertical="center" indent="1"/>
      <protection locked="0"/>
    </xf>
    <xf numFmtId="14" fontId="3" fillId="18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8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8" borderId="12" xfId="0" applyNumberFormat="1" applyFont="1" applyFill="1" applyBorder="1" applyAlignment="1" applyProtection="1">
      <alignment horizontal="left" vertical="center" indent="1"/>
      <protection locked="0"/>
    </xf>
    <xf numFmtId="0" fontId="3" fillId="0" borderId="19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8" xfId="0" applyFont="1" applyFill="1" applyBorder="1" applyAlignment="1" applyProtection="1">
      <alignment horizontal="left" vertical="center" wrapText="1" indent="1"/>
      <protection hidden="1"/>
    </xf>
    <xf numFmtId="0" fontId="3" fillId="18" borderId="13" xfId="0" applyFont="1" applyFill="1" applyBorder="1" applyAlignment="1" applyProtection="1">
      <alignment horizontal="left" vertical="center" wrapText="1" indent="1"/>
      <protection locked="0"/>
    </xf>
    <xf numFmtId="0" fontId="3" fillId="18" borderId="14" xfId="0" applyFont="1" applyFill="1" applyBorder="1" applyAlignment="1" applyProtection="1">
      <alignment horizontal="left" vertical="center" wrapText="1" indent="1"/>
      <protection locked="0"/>
    </xf>
    <xf numFmtId="0" fontId="3" fillId="18" borderId="15" xfId="0" applyFont="1" applyFill="1" applyBorder="1" applyAlignment="1" applyProtection="1">
      <alignment horizontal="left" vertical="center" wrapText="1" indent="1"/>
      <protection locked="0"/>
    </xf>
    <xf numFmtId="0" fontId="3" fillId="18" borderId="20" xfId="0" applyFont="1" applyFill="1" applyBorder="1" applyAlignment="1" applyProtection="1">
      <alignment horizontal="left" vertical="center" wrapText="1" indent="1"/>
      <protection locked="0"/>
    </xf>
    <xf numFmtId="0" fontId="3" fillId="18" borderId="16" xfId="0" applyFont="1" applyFill="1" applyBorder="1" applyAlignment="1" applyProtection="1">
      <alignment horizontal="left" vertical="center" wrapText="1" indent="1"/>
      <protection locked="0"/>
    </xf>
    <xf numFmtId="0" fontId="3" fillId="18" borderId="17" xfId="0" applyFont="1" applyFill="1" applyBorder="1" applyAlignment="1" applyProtection="1">
      <alignment horizontal="left" vertical="center" wrapText="1" indent="1"/>
      <protection locked="0"/>
    </xf>
    <xf numFmtId="169" fontId="3" fillId="0" borderId="10" xfId="0" applyNumberFormat="1" applyFont="1" applyFill="1" applyBorder="1" applyAlignment="1" applyProtection="1">
      <alignment horizontal="right" vertical="center" indent="2"/>
      <protection hidden="1"/>
    </xf>
    <xf numFmtId="169" fontId="3" fillId="0" borderId="11" xfId="0" applyNumberFormat="1" applyFont="1" applyFill="1" applyBorder="1" applyAlignment="1" applyProtection="1">
      <alignment horizontal="right" vertical="center" indent="2"/>
      <protection hidden="1"/>
    </xf>
    <xf numFmtId="169" fontId="3" fillId="0" borderId="12" xfId="0" applyNumberFormat="1" applyFont="1" applyFill="1" applyBorder="1" applyAlignment="1" applyProtection="1">
      <alignment horizontal="right" vertical="center" indent="2"/>
      <protection hidden="1"/>
    </xf>
    <xf numFmtId="0" fontId="3" fillId="23" borderId="23" xfId="0" applyFont="1" applyFill="1" applyBorder="1" applyAlignment="1" applyProtection="1">
      <alignment horizontal="center" vertical="center"/>
      <protection hidden="1"/>
    </xf>
    <xf numFmtId="49" fontId="3" fillId="18" borderId="13" xfId="0" applyNumberFormat="1" applyFont="1" applyFill="1" applyBorder="1" applyAlignment="1" applyProtection="1">
      <alignment vertical="center"/>
      <protection locked="0"/>
    </xf>
    <xf numFmtId="49" fontId="3" fillId="18" borderId="14" xfId="0" applyNumberFormat="1" applyFont="1" applyFill="1" applyBorder="1" applyAlignment="1" applyProtection="1">
      <alignment vertical="center"/>
      <protection locked="0"/>
    </xf>
    <xf numFmtId="49" fontId="3" fillId="18" borderId="15" xfId="0" applyNumberFormat="1" applyFont="1" applyFill="1" applyBorder="1" applyAlignment="1" applyProtection="1">
      <alignment vertical="center"/>
      <protection locked="0"/>
    </xf>
    <xf numFmtId="49" fontId="3" fillId="18" borderId="19" xfId="0" applyNumberFormat="1" applyFont="1" applyFill="1" applyBorder="1" applyAlignment="1" applyProtection="1">
      <alignment vertical="center"/>
      <protection locked="0"/>
    </xf>
    <xf numFmtId="49" fontId="3" fillId="18" borderId="0" xfId="0" applyNumberFormat="1" applyFont="1" applyFill="1" applyBorder="1" applyAlignment="1" applyProtection="1">
      <alignment vertical="center"/>
      <protection locked="0"/>
    </xf>
    <xf numFmtId="49" fontId="3" fillId="18" borderId="18" xfId="0" applyNumberFormat="1" applyFont="1" applyFill="1" applyBorder="1" applyAlignment="1" applyProtection="1">
      <alignment vertical="center"/>
      <protection locked="0"/>
    </xf>
    <xf numFmtId="0" fontId="3" fillId="23" borderId="0" xfId="0" applyFont="1" applyFill="1" applyBorder="1" applyAlignment="1" applyProtection="1">
      <alignment horizontal="center" vertical="center"/>
      <protection hidden="1"/>
    </xf>
    <xf numFmtId="49" fontId="3" fillId="20" borderId="10" xfId="47" applyNumberFormat="1" applyFont="1" applyFill="1" applyBorder="1" applyAlignment="1" applyProtection="1">
      <alignment horizontal="left" vertical="center" wrapText="1" indent="1"/>
      <protection locked="0"/>
    </xf>
    <xf numFmtId="49" fontId="3" fillId="20" borderId="11" xfId="47" applyNumberFormat="1" applyFont="1" applyFill="1" applyBorder="1" applyAlignment="1" applyProtection="1">
      <alignment horizontal="left" vertical="center" wrapText="1" indent="1"/>
      <protection locked="0"/>
    </xf>
    <xf numFmtId="49" fontId="3" fillId="20" borderId="12" xfId="47" applyNumberFormat="1" applyFont="1" applyFill="1" applyBorder="1" applyAlignment="1" applyProtection="1">
      <alignment horizontal="left" vertical="center" wrapText="1" indent="1"/>
      <protection locked="0"/>
    </xf>
    <xf numFmtId="49" fontId="3" fillId="20" borderId="10" xfId="0" applyNumberFormat="1" applyFont="1" applyFill="1" applyBorder="1" applyAlignment="1" applyProtection="1">
      <alignment horizontal="left" vertical="center" indent="1"/>
      <protection locked="0"/>
    </xf>
    <xf numFmtId="49" fontId="3" fillId="20" borderId="11" xfId="0" applyNumberFormat="1" applyFont="1" applyFill="1" applyBorder="1" applyAlignment="1" applyProtection="1">
      <alignment horizontal="left" vertical="center" indent="1"/>
      <protection locked="0"/>
    </xf>
    <xf numFmtId="49" fontId="3" fillId="20" borderId="12" xfId="0" applyNumberFormat="1" applyFont="1" applyFill="1" applyBorder="1" applyAlignment="1" applyProtection="1">
      <alignment horizontal="left" vertical="center" indent="1"/>
      <protection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2" fillId="20" borderId="13" xfId="33" applyFont="1" applyFill="1" applyBorder="1" applyAlignment="1" applyProtection="1">
      <alignment horizontal="left" vertical="center" wrapText="1" indent="1"/>
      <protection locked="0"/>
    </xf>
    <xf numFmtId="0" fontId="2" fillId="20" borderId="14" xfId="33" applyFont="1" applyFill="1" applyBorder="1" applyAlignment="1" applyProtection="1">
      <alignment horizontal="left" vertical="center" wrapText="1" indent="1"/>
      <protection locked="0"/>
    </xf>
    <xf numFmtId="0" fontId="2" fillId="20" borderId="15" xfId="33" applyFont="1" applyFill="1" applyBorder="1" applyAlignment="1" applyProtection="1">
      <alignment horizontal="left" vertical="center" wrapText="1" indent="1"/>
      <protection locked="0"/>
    </xf>
    <xf numFmtId="0" fontId="2" fillId="20" borderId="19" xfId="33" applyFont="1" applyFill="1" applyBorder="1" applyAlignment="1" applyProtection="1">
      <alignment horizontal="left" vertical="center" wrapText="1" indent="1"/>
      <protection locked="0"/>
    </xf>
    <xf numFmtId="0" fontId="2" fillId="20" borderId="0" xfId="33" applyFont="1" applyFill="1" applyBorder="1" applyAlignment="1" applyProtection="1">
      <alignment horizontal="left" vertical="center" wrapText="1" indent="1"/>
      <protection locked="0"/>
    </xf>
    <xf numFmtId="0" fontId="2" fillId="20" borderId="18" xfId="33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hidden="1"/>
    </xf>
    <xf numFmtId="0" fontId="44" fillId="0" borderId="16" xfId="0" applyFont="1" applyFill="1" applyBorder="1" applyAlignment="1" applyProtection="1">
      <alignment horizontal="center" vertical="center" wrapText="1"/>
      <protection hidden="1"/>
    </xf>
    <xf numFmtId="49" fontId="3" fillId="20" borderId="10" xfId="47" applyNumberFormat="1" applyFont="1" applyFill="1" applyBorder="1" applyAlignment="1" applyProtection="1">
      <alignment horizontal="left" vertical="center" indent="1"/>
      <protection locked="0"/>
    </xf>
    <xf numFmtId="49" fontId="3" fillId="20" borderId="11" xfId="47" applyNumberFormat="1" applyFont="1" applyFill="1" applyBorder="1" applyAlignment="1" applyProtection="1">
      <alignment horizontal="left" vertical="center" indent="1"/>
      <protection locked="0"/>
    </xf>
    <xf numFmtId="49" fontId="3" fillId="20" borderId="12" xfId="47" applyNumberFormat="1" applyFont="1" applyFill="1" applyBorder="1" applyAlignment="1" applyProtection="1">
      <alignment horizontal="left" vertical="center" indent="1"/>
      <protection locked="0"/>
    </xf>
    <xf numFmtId="0" fontId="3" fillId="0" borderId="19" xfId="0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indent="1"/>
    </xf>
    <xf numFmtId="0" fontId="3" fillId="0" borderId="18" xfId="0" applyFont="1" applyFill="1" applyBorder="1" applyAlignment="1" applyProtection="1">
      <alignment horizontal="left" vertical="top" indent="1"/>
    </xf>
    <xf numFmtId="0" fontId="3" fillId="0" borderId="19" xfId="0" applyFont="1" applyFill="1" applyBorder="1" applyAlignment="1" applyProtection="1">
      <alignment horizontal="left" vertical="top" indent="1"/>
    </xf>
    <xf numFmtId="0" fontId="46" fillId="0" borderId="13" xfId="0" quotePrefix="1" applyFont="1" applyFill="1" applyBorder="1" applyAlignment="1" applyProtection="1">
      <alignment horizontal="center" vertical="center"/>
      <protection hidden="1"/>
    </xf>
    <xf numFmtId="0" fontId="46" fillId="0" borderId="14" xfId="0" quotePrefix="1" applyFont="1" applyFill="1" applyBorder="1" applyAlignment="1" applyProtection="1">
      <alignment horizontal="center" vertical="center"/>
      <protection hidden="1"/>
    </xf>
    <xf numFmtId="0" fontId="46" fillId="0" borderId="15" xfId="0" quotePrefix="1" applyFont="1" applyFill="1" applyBorder="1" applyAlignment="1" applyProtection="1">
      <alignment horizontal="center" vertical="center"/>
      <protection hidden="1"/>
    </xf>
    <xf numFmtId="14" fontId="3" fillId="27" borderId="10" xfId="47" applyNumberFormat="1" applyFont="1" applyFill="1" applyBorder="1" applyAlignment="1" applyProtection="1">
      <alignment horizontal="left" vertical="center" indent="1"/>
      <protection locked="0" hidden="1"/>
    </xf>
    <xf numFmtId="14" fontId="3" fillId="27" borderId="11" xfId="47" applyNumberFormat="1" applyFont="1" applyFill="1" applyBorder="1" applyAlignment="1" applyProtection="1">
      <alignment horizontal="left" vertical="center" indent="1"/>
      <protection locked="0" hidden="1"/>
    </xf>
    <xf numFmtId="14" fontId="3" fillId="27" borderId="12" xfId="47" applyNumberFormat="1" applyFont="1" applyFill="1" applyBorder="1" applyAlignment="1" applyProtection="1">
      <alignment horizontal="left" vertical="center" indent="1"/>
      <protection locked="0" hidden="1"/>
    </xf>
    <xf numFmtId="166" fontId="3" fillId="18" borderId="16" xfId="0" applyNumberFormat="1" applyFont="1" applyFill="1" applyBorder="1" applyAlignment="1" applyProtection="1">
      <alignment horizontal="left" vertical="center"/>
      <protection locked="0"/>
    </xf>
    <xf numFmtId="166" fontId="3" fillId="18" borderId="17" xfId="0" applyNumberFormat="1" applyFont="1" applyFill="1" applyBorder="1" applyAlignment="1" applyProtection="1">
      <alignment horizontal="left" vertical="center"/>
      <protection locked="0"/>
    </xf>
    <xf numFmtId="166" fontId="3" fillId="18" borderId="20" xfId="0" applyNumberFormat="1" applyFont="1" applyFill="1" applyBorder="1" applyAlignment="1" applyProtection="1">
      <alignment horizontal="left" vertical="center"/>
      <protection locked="0"/>
    </xf>
    <xf numFmtId="0" fontId="3" fillId="23" borderId="19" xfId="0" applyFont="1" applyFill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/>
    </xf>
    <xf numFmtId="0" fontId="3" fillId="22" borderId="16" xfId="47" applyFont="1" applyFill="1" applyBorder="1" applyAlignment="1" applyProtection="1">
      <alignment vertical="center"/>
      <protection locked="0"/>
    </xf>
    <xf numFmtId="166" fontId="3" fillId="20" borderId="16" xfId="47" applyNumberFormat="1" applyFont="1" applyFill="1" applyBorder="1" applyAlignment="1" applyProtection="1">
      <alignment vertical="center"/>
      <protection locked="0"/>
    </xf>
    <xf numFmtId="0" fontId="3" fillId="22" borderId="0" xfId="47" applyFont="1" applyFill="1" applyBorder="1" applyAlignment="1" applyProtection="1">
      <alignment vertical="center"/>
      <protection locked="0"/>
    </xf>
    <xf numFmtId="166" fontId="3" fillId="20" borderId="0" xfId="47" applyNumberFormat="1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38" applyNumberFormat="1" applyFont="1" applyFill="1" applyBorder="1" applyAlignment="1" applyProtection="1">
      <alignment horizontal="center" vertical="center"/>
      <protection hidden="1"/>
    </xf>
    <xf numFmtId="14" fontId="5" fillId="0" borderId="11" xfId="38" applyNumberFormat="1" applyFont="1" applyFill="1" applyBorder="1" applyAlignment="1" applyProtection="1">
      <alignment horizontal="center" vertical="center"/>
      <protection hidden="1"/>
    </xf>
    <xf numFmtId="14" fontId="5" fillId="0" borderId="12" xfId="38" applyNumberFormat="1" applyFont="1" applyFill="1" applyBorder="1" applyAlignment="1" applyProtection="1">
      <alignment horizontal="center" vertical="center"/>
      <protection hidden="1"/>
    </xf>
    <xf numFmtId="0" fontId="3" fillId="23" borderId="19" xfId="0" applyFont="1" applyFill="1" applyBorder="1" applyAlignment="1" applyProtection="1">
      <alignment vertical="center"/>
      <protection hidden="1"/>
    </xf>
    <xf numFmtId="0" fontId="3" fillId="23" borderId="0" xfId="0" applyFont="1" applyFill="1" applyBorder="1" applyAlignment="1" applyProtection="1">
      <alignment vertical="center"/>
      <protection hidden="1"/>
    </xf>
    <xf numFmtId="169" fontId="12" fillId="22" borderId="52" xfId="40" applyNumberFormat="1" applyFont="1" applyFill="1" applyBorder="1" applyAlignment="1" applyProtection="1">
      <alignment horizontal="right" vertical="center" indent="1"/>
      <protection locked="0"/>
    </xf>
    <xf numFmtId="169" fontId="12" fillId="22" borderId="21" xfId="40" applyNumberFormat="1" applyFont="1" applyFill="1" applyBorder="1" applyAlignment="1" applyProtection="1">
      <alignment horizontal="right" vertical="center" indent="1"/>
      <protection locked="0"/>
    </xf>
    <xf numFmtId="169" fontId="12" fillId="22" borderId="53" xfId="40" applyNumberFormat="1" applyFont="1" applyFill="1" applyBorder="1" applyAlignment="1" applyProtection="1">
      <alignment horizontal="right" vertical="center" indent="1"/>
      <protection locked="0"/>
    </xf>
    <xf numFmtId="0" fontId="3" fillId="0" borderId="19" xfId="38" applyFont="1" applyFill="1" applyBorder="1" applyAlignment="1" applyProtection="1">
      <alignment horizontal="left" vertical="center" wrapText="1" indent="1"/>
      <protection hidden="1"/>
    </xf>
    <xf numFmtId="0" fontId="3" fillId="0" borderId="0" xfId="38" applyFont="1" applyFill="1" applyBorder="1" applyAlignment="1" applyProtection="1">
      <alignment horizontal="left" vertical="center" wrapText="1" indent="1"/>
      <protection hidden="1"/>
    </xf>
    <xf numFmtId="169" fontId="5" fillId="0" borderId="10" xfId="40" applyNumberFormat="1" applyFont="1" applyFill="1" applyBorder="1" applyAlignment="1" applyProtection="1">
      <alignment horizontal="right" vertical="center" indent="1"/>
      <protection hidden="1"/>
    </xf>
    <xf numFmtId="169" fontId="5" fillId="0" borderId="11" xfId="40" applyNumberFormat="1" applyFont="1" applyFill="1" applyBorder="1" applyAlignment="1" applyProtection="1">
      <alignment horizontal="right" vertical="center" indent="1"/>
      <protection hidden="1"/>
    </xf>
    <xf numFmtId="169" fontId="5" fillId="0" borderId="12" xfId="40" applyNumberFormat="1" applyFont="1" applyFill="1" applyBorder="1" applyAlignment="1" applyProtection="1">
      <alignment horizontal="right" vertical="center" indent="1"/>
      <protection hidden="1"/>
    </xf>
    <xf numFmtId="49" fontId="3" fillId="18" borderId="10" xfId="40" applyNumberFormat="1" applyFont="1" applyFill="1" applyBorder="1" applyAlignment="1" applyProtection="1">
      <alignment horizontal="left" vertical="center" indent="1"/>
      <protection locked="0"/>
    </xf>
    <xf numFmtId="49" fontId="3" fillId="18" borderId="11" xfId="40" applyNumberFormat="1" applyFont="1" applyFill="1" applyBorder="1" applyAlignment="1" applyProtection="1">
      <alignment horizontal="left" vertical="center" indent="1"/>
      <protection locked="0"/>
    </xf>
    <xf numFmtId="49" fontId="3" fillId="18" borderId="12" xfId="40" applyNumberFormat="1" applyFont="1" applyFill="1" applyBorder="1" applyAlignment="1" applyProtection="1">
      <alignment horizontal="left" vertical="center" indent="1"/>
      <protection locked="0"/>
    </xf>
    <xf numFmtId="14" fontId="3" fillId="22" borderId="16" xfId="47" applyNumberFormat="1" applyFont="1" applyFill="1" applyBorder="1" applyAlignment="1" applyProtection="1">
      <alignment vertical="center"/>
      <protection locked="0" hidden="1"/>
    </xf>
    <xf numFmtId="169" fontId="12" fillId="22" borderId="54" xfId="40" applyNumberFormat="1" applyFont="1" applyFill="1" applyBorder="1" applyAlignment="1" applyProtection="1">
      <alignment horizontal="right" vertical="center" indent="1"/>
      <protection locked="0"/>
    </xf>
    <xf numFmtId="169" fontId="12" fillId="22" borderId="55" xfId="40" applyNumberFormat="1" applyFont="1" applyFill="1" applyBorder="1" applyAlignment="1" applyProtection="1">
      <alignment horizontal="right" vertical="center" indent="1"/>
      <protection locked="0"/>
    </xf>
    <xf numFmtId="169" fontId="12" fillId="22" borderId="56" xfId="40" applyNumberFormat="1" applyFont="1" applyFill="1" applyBorder="1" applyAlignment="1" applyProtection="1">
      <alignment horizontal="right" vertical="center" indent="1"/>
      <protection locked="0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9" fontId="12" fillId="0" borderId="54" xfId="40" applyNumberFormat="1" applyFont="1" applyFill="1" applyBorder="1" applyAlignment="1" applyProtection="1">
      <alignment horizontal="right" vertical="center" indent="1"/>
      <protection hidden="1"/>
    </xf>
    <xf numFmtId="169" fontId="12" fillId="0" borderId="55" xfId="40" applyNumberFormat="1" applyFont="1" applyFill="1" applyBorder="1" applyAlignment="1" applyProtection="1">
      <alignment horizontal="right" vertical="center" indent="1"/>
      <protection hidden="1"/>
    </xf>
    <xf numFmtId="169" fontId="12" fillId="0" borderId="56" xfId="40" applyNumberFormat="1" applyFont="1" applyFill="1" applyBorder="1" applyAlignment="1" applyProtection="1">
      <alignment horizontal="right" vertical="center" indent="1"/>
      <protection hidden="1"/>
    </xf>
    <xf numFmtId="169" fontId="12" fillId="0" borderId="52" xfId="40" applyNumberFormat="1" applyFont="1" applyFill="1" applyBorder="1" applyAlignment="1" applyProtection="1">
      <alignment horizontal="right" vertical="center" indent="1"/>
      <protection hidden="1"/>
    </xf>
    <xf numFmtId="169" fontId="12" fillId="0" borderId="21" xfId="40" applyNumberFormat="1" applyFont="1" applyFill="1" applyBorder="1" applyAlignment="1" applyProtection="1">
      <alignment horizontal="right" vertical="center" indent="1"/>
      <protection hidden="1"/>
    </xf>
    <xf numFmtId="169" fontId="12" fillId="0" borderId="53" xfId="40" applyNumberFormat="1" applyFont="1" applyFill="1" applyBorder="1" applyAlignment="1" applyProtection="1">
      <alignment horizontal="right" vertical="center" indent="1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13" xfId="58" applyFont="1" applyFill="1" applyBorder="1" applyAlignment="1" applyProtection="1">
      <alignment horizontal="left" vertical="center" wrapText="1" indent="1"/>
      <protection hidden="1"/>
    </xf>
    <xf numFmtId="0" fontId="3" fillId="0" borderId="14" xfId="58" applyFont="1" applyFill="1" applyBorder="1" applyAlignment="1" applyProtection="1">
      <alignment horizontal="left" vertical="center" wrapText="1" indent="1"/>
      <protection hidden="1"/>
    </xf>
    <xf numFmtId="0" fontId="3" fillId="0" borderId="15" xfId="58" applyFont="1" applyFill="1" applyBorder="1" applyAlignment="1" applyProtection="1">
      <alignment horizontal="left" vertical="center" wrapText="1" indent="1"/>
      <protection hidden="1"/>
    </xf>
    <xf numFmtId="0" fontId="3" fillId="0" borderId="19" xfId="58" applyFont="1" applyFill="1" applyBorder="1" applyAlignment="1" applyProtection="1">
      <alignment horizontal="left" vertical="center" wrapText="1" indent="1"/>
      <protection hidden="1"/>
    </xf>
    <xf numFmtId="0" fontId="3" fillId="0" borderId="0" xfId="58" applyFont="1" applyFill="1" applyBorder="1" applyAlignment="1" applyProtection="1">
      <alignment horizontal="left" vertical="center" wrapText="1" indent="1"/>
      <protection hidden="1"/>
    </xf>
    <xf numFmtId="0" fontId="3" fillId="0" borderId="18" xfId="58" applyFont="1" applyFill="1" applyBorder="1" applyAlignment="1" applyProtection="1">
      <alignment horizontal="left" vertical="center" wrapText="1" indent="1"/>
      <protection hidden="1"/>
    </xf>
    <xf numFmtId="0" fontId="3" fillId="0" borderId="20" xfId="58" applyFont="1" applyFill="1" applyBorder="1" applyAlignment="1" applyProtection="1">
      <alignment horizontal="left" vertical="center" wrapText="1" indent="1"/>
      <protection hidden="1"/>
    </xf>
    <xf numFmtId="0" fontId="3" fillId="0" borderId="16" xfId="58" applyFont="1" applyFill="1" applyBorder="1" applyAlignment="1" applyProtection="1">
      <alignment horizontal="left" vertical="center" wrapText="1" indent="1"/>
      <protection hidden="1"/>
    </xf>
    <xf numFmtId="0" fontId="3" fillId="0" borderId="17" xfId="58" applyFont="1" applyFill="1" applyBorder="1" applyAlignment="1" applyProtection="1">
      <alignment horizontal="left" vertical="center" wrapText="1" inden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4" borderId="19" xfId="0" applyFont="1" applyFill="1" applyBorder="1" applyAlignment="1" applyProtection="1">
      <alignment horizontal="left" vertical="center" wrapText="1" indent="1"/>
      <protection hidden="1"/>
    </xf>
    <xf numFmtId="0" fontId="3" fillId="24" borderId="0" xfId="0" applyFont="1" applyFill="1" applyBorder="1" applyAlignment="1" applyProtection="1">
      <alignment horizontal="left" vertical="center" wrapText="1" indent="1"/>
      <protection hidden="1"/>
    </xf>
    <xf numFmtId="0" fontId="62" fillId="29" borderId="77" xfId="56" applyFont="1" applyFill="1" applyBorder="1" applyAlignment="1" applyProtection="1">
      <alignment horizontal="center" vertical="center"/>
      <protection hidden="1"/>
    </xf>
    <xf numFmtId="0" fontId="62" fillId="29" borderId="78" xfId="56" applyFont="1" applyFill="1" applyBorder="1" applyAlignment="1" applyProtection="1">
      <alignment horizontal="center" vertical="center"/>
      <protection hidden="1"/>
    </xf>
    <xf numFmtId="0" fontId="62" fillId="29" borderId="79" xfId="56" applyFont="1" applyFill="1" applyBorder="1" applyAlignment="1" applyProtection="1">
      <alignment horizontal="center" vertical="center"/>
      <protection hidden="1"/>
    </xf>
    <xf numFmtId="0" fontId="62" fillId="29" borderId="80" xfId="56" applyFont="1" applyFill="1" applyBorder="1" applyAlignment="1" applyProtection="1">
      <alignment horizontal="center" vertical="center"/>
      <protection hidden="1"/>
    </xf>
    <xf numFmtId="0" fontId="62" fillId="29" borderId="81" xfId="56" applyFont="1" applyFill="1" applyBorder="1" applyAlignment="1" applyProtection="1">
      <alignment horizontal="center" vertical="center"/>
      <protection hidden="1"/>
    </xf>
    <xf numFmtId="0" fontId="62" fillId="29" borderId="82" xfId="56" applyFont="1" applyFill="1" applyBorder="1" applyAlignment="1" applyProtection="1">
      <alignment horizontal="center" vertical="center"/>
      <protection hidden="1"/>
    </xf>
    <xf numFmtId="1" fontId="5" fillId="0" borderId="10" xfId="58" applyNumberFormat="1" applyFont="1" applyFill="1" applyBorder="1" applyAlignment="1" applyProtection="1">
      <alignment horizontal="center" vertical="center"/>
      <protection hidden="1"/>
    </xf>
    <xf numFmtId="1" fontId="5" fillId="0" borderId="12" xfId="58" applyNumberFormat="1" applyFont="1" applyFill="1" applyBorder="1" applyAlignment="1" applyProtection="1">
      <alignment horizontal="center" vertical="center"/>
      <protection hidden="1"/>
    </xf>
    <xf numFmtId="14" fontId="5" fillId="0" borderId="10" xfId="58" applyNumberFormat="1" applyFont="1" applyFill="1" applyBorder="1" applyAlignment="1" applyProtection="1">
      <alignment horizontal="center" vertical="center"/>
      <protection hidden="1"/>
    </xf>
    <xf numFmtId="14" fontId="5" fillId="0" borderId="12" xfId="58" applyNumberFormat="1" applyFont="1" applyFill="1" applyBorder="1" applyAlignment="1" applyProtection="1">
      <alignment horizontal="center" vertical="center"/>
      <protection hidden="1"/>
    </xf>
    <xf numFmtId="14" fontId="4" fillId="19" borderId="36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43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44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58" xfId="58" applyNumberFormat="1" applyFont="1" applyFill="1" applyBorder="1" applyAlignment="1" applyProtection="1">
      <alignment horizontal="center" vertical="center" wrapText="1"/>
      <protection hidden="1"/>
    </xf>
    <xf numFmtId="49" fontId="4" fillId="19" borderId="36" xfId="58" applyNumberFormat="1" applyFont="1" applyFill="1" applyBorder="1" applyAlignment="1" applyProtection="1">
      <alignment horizontal="center" vertical="center" wrapText="1"/>
      <protection hidden="1"/>
    </xf>
    <xf numFmtId="49" fontId="4" fillId="19" borderId="43" xfId="58" applyNumberFormat="1" applyFont="1" applyFill="1" applyBorder="1" applyAlignment="1" applyProtection="1">
      <alignment horizontal="center" vertical="center" wrapText="1"/>
      <protection hidden="1"/>
    </xf>
    <xf numFmtId="49" fontId="4" fillId="19" borderId="44" xfId="58" applyNumberFormat="1" applyFont="1" applyFill="1" applyBorder="1" applyAlignment="1" applyProtection="1">
      <alignment horizontal="center" vertical="center" wrapText="1"/>
      <protection hidden="1"/>
    </xf>
    <xf numFmtId="49" fontId="4" fillId="19" borderId="58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57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32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59" xfId="58" applyNumberFormat="1" applyFont="1" applyFill="1" applyBorder="1" applyAlignment="1" applyProtection="1">
      <alignment horizontal="center" vertical="center" wrapText="1"/>
      <protection hidden="1"/>
    </xf>
    <xf numFmtId="0" fontId="4" fillId="19" borderId="36" xfId="58" applyFont="1" applyFill="1" applyBorder="1" applyAlignment="1" applyProtection="1">
      <alignment horizontal="center" vertical="center" wrapText="1"/>
      <protection hidden="1"/>
    </xf>
    <xf numFmtId="0" fontId="4" fillId="19" borderId="43" xfId="58" applyFont="1" applyFill="1" applyBorder="1" applyAlignment="1" applyProtection="1">
      <alignment horizontal="center" vertical="center" wrapText="1"/>
      <protection hidden="1"/>
    </xf>
    <xf numFmtId="0" fontId="4" fillId="19" borderId="44" xfId="58" applyFont="1" applyFill="1" applyBorder="1" applyAlignment="1" applyProtection="1">
      <alignment horizontal="center" vertical="center" wrapText="1"/>
      <protection hidden="1"/>
    </xf>
    <xf numFmtId="0" fontId="4" fillId="19" borderId="58" xfId="58" applyFont="1" applyFill="1" applyBorder="1" applyAlignment="1" applyProtection="1">
      <alignment horizontal="center" vertical="center" wrapText="1"/>
      <protection hidden="1"/>
    </xf>
    <xf numFmtId="0" fontId="4" fillId="19" borderId="25" xfId="58" applyFont="1" applyFill="1" applyBorder="1" applyAlignment="1" applyProtection="1">
      <alignment horizontal="center" vertical="center" wrapText="1"/>
      <protection hidden="1"/>
    </xf>
    <xf numFmtId="0" fontId="4" fillId="19" borderId="57" xfId="58" applyFont="1" applyFill="1" applyBorder="1" applyAlignment="1" applyProtection="1">
      <alignment horizontal="center" vertical="center" wrapText="1"/>
      <protection hidden="1"/>
    </xf>
    <xf numFmtId="0" fontId="4" fillId="19" borderId="47" xfId="58" applyFont="1" applyFill="1" applyBorder="1" applyAlignment="1" applyProtection="1">
      <alignment horizontal="center" vertical="center" wrapText="1"/>
      <protection hidden="1"/>
    </xf>
    <xf numFmtId="0" fontId="4" fillId="19" borderId="32" xfId="58" applyFont="1" applyFill="1" applyBorder="1" applyAlignment="1" applyProtection="1">
      <alignment horizontal="center" vertical="center" wrapText="1"/>
      <protection hidden="1"/>
    </xf>
    <xf numFmtId="0" fontId="4" fillId="19" borderId="59" xfId="58" applyFont="1" applyFill="1" applyBorder="1" applyAlignment="1" applyProtection="1">
      <alignment horizontal="center" vertical="center" wrapText="1"/>
      <protection hidden="1"/>
    </xf>
    <xf numFmtId="14" fontId="4" fillId="19" borderId="25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47" xfId="58" applyNumberFormat="1" applyFont="1" applyFill="1" applyBorder="1" applyAlignment="1" applyProtection="1">
      <alignment horizontal="center" vertical="center" wrapText="1"/>
      <protection hidden="1"/>
    </xf>
    <xf numFmtId="174" fontId="4" fillId="19" borderId="57" xfId="60" applyNumberFormat="1" applyFont="1" applyFill="1" applyBorder="1" applyAlignment="1" applyProtection="1">
      <alignment horizontal="center" vertical="center" wrapText="1"/>
      <protection hidden="1"/>
    </xf>
    <xf numFmtId="174" fontId="4" fillId="19" borderId="32" xfId="60" applyNumberFormat="1" applyFont="1" applyFill="1" applyBorder="1" applyAlignment="1" applyProtection="1">
      <alignment horizontal="center" vertical="center" wrapText="1"/>
      <protection hidden="1"/>
    </xf>
    <xf numFmtId="174" fontId="4" fillId="19" borderId="59" xfId="60" applyNumberFormat="1" applyFont="1" applyFill="1" applyBorder="1" applyAlignment="1" applyProtection="1">
      <alignment horizontal="center" vertical="center" wrapText="1"/>
      <protection hidden="1"/>
    </xf>
    <xf numFmtId="3" fontId="4" fillId="19" borderId="13" xfId="58" applyNumberFormat="1" applyFont="1" applyFill="1" applyBorder="1" applyAlignment="1" applyProtection="1">
      <alignment horizontal="center" vertical="center" wrapText="1"/>
      <protection hidden="1"/>
    </xf>
    <xf numFmtId="3" fontId="4" fillId="19" borderId="14" xfId="58" applyNumberFormat="1" applyFont="1" applyFill="1" applyBorder="1" applyAlignment="1" applyProtection="1">
      <alignment horizontal="center" vertical="center" wrapText="1"/>
      <protection hidden="1"/>
    </xf>
    <xf numFmtId="3" fontId="4" fillId="19" borderId="15" xfId="58" applyNumberFormat="1" applyFont="1" applyFill="1" applyBorder="1" applyAlignment="1" applyProtection="1">
      <alignment horizontal="center" vertical="center" wrapText="1"/>
      <protection hidden="1"/>
    </xf>
    <xf numFmtId="3" fontId="4" fillId="19" borderId="20" xfId="58" applyNumberFormat="1" applyFont="1" applyFill="1" applyBorder="1" applyAlignment="1" applyProtection="1">
      <alignment horizontal="center" vertical="center" wrapText="1"/>
      <protection hidden="1"/>
    </xf>
    <xf numFmtId="3" fontId="4" fillId="19" borderId="16" xfId="58" applyNumberFormat="1" applyFont="1" applyFill="1" applyBorder="1" applyAlignment="1" applyProtection="1">
      <alignment horizontal="center" vertical="center" wrapText="1"/>
      <protection hidden="1"/>
    </xf>
    <xf numFmtId="3" fontId="4" fillId="19" borderId="17" xfId="58" applyNumberFormat="1" applyFont="1" applyFill="1" applyBorder="1" applyAlignment="1" applyProtection="1">
      <alignment horizontal="center" vertical="center" wrapText="1"/>
      <protection hidden="1"/>
    </xf>
    <xf numFmtId="49" fontId="4" fillId="22" borderId="40" xfId="57" applyNumberFormat="1" applyFont="1" applyFill="1" applyBorder="1" applyAlignment="1" applyProtection="1">
      <alignment horizontal="left" vertical="center" indent="1"/>
      <protection locked="0"/>
    </xf>
    <xf numFmtId="49" fontId="4" fillId="22" borderId="38" xfId="57" applyNumberFormat="1" applyFont="1" applyFill="1" applyBorder="1" applyAlignment="1" applyProtection="1">
      <alignment horizontal="left" vertical="center" indent="1"/>
      <protection locked="0"/>
    </xf>
    <xf numFmtId="1" fontId="5" fillId="0" borderId="10" xfId="57" applyNumberFormat="1" applyFont="1" applyFill="1" applyBorder="1" applyAlignment="1" applyProtection="1">
      <alignment horizontal="center" vertical="center"/>
      <protection hidden="1"/>
    </xf>
    <xf numFmtId="1" fontId="5" fillId="0" borderId="12" xfId="57" applyNumberFormat="1" applyFont="1" applyFill="1" applyBorder="1" applyAlignment="1" applyProtection="1">
      <alignment horizontal="center" vertical="center"/>
      <protection hidden="1"/>
    </xf>
    <xf numFmtId="0" fontId="4" fillId="19" borderId="62" xfId="56" applyFont="1" applyFill="1" applyBorder="1" applyAlignment="1" applyProtection="1">
      <alignment horizontal="left" vertical="center" wrapText="1" indent="1"/>
      <protection hidden="1"/>
    </xf>
    <xf numFmtId="0" fontId="4" fillId="19" borderId="63" xfId="56" applyFont="1" applyFill="1" applyBorder="1" applyAlignment="1" applyProtection="1">
      <alignment horizontal="left" vertical="center" wrapText="1" indent="1"/>
      <protection hidden="1"/>
    </xf>
    <xf numFmtId="0" fontId="4" fillId="19" borderId="64" xfId="56" applyFont="1" applyFill="1" applyBorder="1" applyAlignment="1" applyProtection="1">
      <alignment horizontal="left" vertical="center" wrapText="1" indent="1"/>
      <protection hidden="1"/>
    </xf>
    <xf numFmtId="49" fontId="4" fillId="19" borderId="65" xfId="57" applyNumberFormat="1" applyFont="1" applyFill="1" applyBorder="1" applyAlignment="1" applyProtection="1">
      <alignment horizontal="left" vertical="center" wrapText="1" indent="1"/>
      <protection hidden="1"/>
    </xf>
    <xf numFmtId="49" fontId="4" fillId="19" borderId="63" xfId="57" applyNumberFormat="1" applyFont="1" applyFill="1" applyBorder="1" applyAlignment="1" applyProtection="1">
      <alignment horizontal="left" vertical="center" wrapText="1" indent="1"/>
      <protection hidden="1"/>
    </xf>
    <xf numFmtId="49" fontId="4" fillId="19" borderId="66" xfId="57" applyNumberFormat="1" applyFont="1" applyFill="1" applyBorder="1" applyAlignment="1" applyProtection="1">
      <alignment horizontal="left" vertical="center" wrapText="1" indent="1"/>
      <protection hidden="1"/>
    </xf>
    <xf numFmtId="49" fontId="4" fillId="22" borderId="40" xfId="57" applyNumberFormat="1" applyFont="1" applyFill="1" applyBorder="1" applyAlignment="1" applyProtection="1">
      <alignment horizontal="left" vertical="center" indent="1"/>
      <protection locked="0" hidden="1"/>
    </xf>
    <xf numFmtId="0" fontId="4" fillId="22" borderId="38" xfId="57" applyNumberFormat="1" applyFont="1" applyFill="1" applyBorder="1" applyAlignment="1" applyProtection="1">
      <alignment horizontal="left" vertical="center" indent="1"/>
      <protection locked="0" hidden="1"/>
    </xf>
    <xf numFmtId="176" fontId="4" fillId="0" borderId="40" xfId="57" applyNumberFormat="1" applyFont="1" applyFill="1" applyBorder="1" applyAlignment="1" applyProtection="1">
      <alignment horizontal="left" vertical="center" indent="1"/>
      <protection hidden="1"/>
    </xf>
    <xf numFmtId="176" fontId="4" fillId="0" borderId="38" xfId="57" applyNumberFormat="1" applyFont="1" applyFill="1" applyBorder="1" applyAlignment="1" applyProtection="1">
      <alignment horizontal="left" vertical="center" indent="1"/>
      <protection hidden="1"/>
    </xf>
    <xf numFmtId="49" fontId="4" fillId="19" borderId="36" xfId="38" applyNumberFormat="1" applyFont="1" applyFill="1" applyBorder="1" applyAlignment="1" applyProtection="1">
      <alignment horizontal="center" vertical="center" wrapText="1"/>
      <protection hidden="1"/>
    </xf>
    <xf numFmtId="49" fontId="4" fillId="19" borderId="43" xfId="38" applyNumberFormat="1" applyFont="1" applyFill="1" applyBorder="1" applyAlignment="1" applyProtection="1">
      <alignment horizontal="center" vertical="center" wrapText="1"/>
      <protection hidden="1"/>
    </xf>
    <xf numFmtId="49" fontId="4" fillId="19" borderId="44" xfId="38" applyNumberFormat="1" applyFont="1" applyFill="1" applyBorder="1" applyAlignment="1" applyProtection="1">
      <alignment horizontal="center" vertical="center" wrapText="1"/>
      <protection hidden="1"/>
    </xf>
    <xf numFmtId="49" fontId="4" fillId="19" borderId="58" xfId="38" applyNumberFormat="1" applyFont="1" applyFill="1" applyBorder="1" applyAlignment="1" applyProtection="1">
      <alignment horizontal="center" vertical="center" wrapText="1"/>
      <protection hidden="1"/>
    </xf>
    <xf numFmtId="14" fontId="4" fillId="19" borderId="36" xfId="38" applyNumberFormat="1" applyFont="1" applyFill="1" applyBorder="1" applyAlignment="1" applyProtection="1">
      <alignment horizontal="center" vertical="center" wrapText="1"/>
      <protection hidden="1"/>
    </xf>
    <xf numFmtId="14" fontId="4" fillId="19" borderId="43" xfId="38" applyNumberFormat="1" applyFont="1" applyFill="1" applyBorder="1" applyAlignment="1" applyProtection="1">
      <alignment horizontal="center" vertical="center" wrapText="1"/>
      <protection hidden="1"/>
    </xf>
    <xf numFmtId="14" fontId="4" fillId="19" borderId="44" xfId="38" applyNumberFormat="1" applyFont="1" applyFill="1" applyBorder="1" applyAlignment="1" applyProtection="1">
      <alignment horizontal="center" vertical="center" wrapText="1"/>
      <protection hidden="1"/>
    </xf>
    <xf numFmtId="14" fontId="4" fillId="19" borderId="58" xfId="38" applyNumberFormat="1" applyFont="1" applyFill="1" applyBorder="1" applyAlignment="1" applyProtection="1">
      <alignment horizontal="center" vertical="center" wrapText="1"/>
      <protection hidden="1"/>
    </xf>
    <xf numFmtId="167" fontId="4" fillId="19" borderId="25" xfId="38" applyNumberFormat="1" applyFont="1" applyFill="1" applyBorder="1" applyAlignment="1" applyProtection="1">
      <alignment horizontal="center" vertical="center" wrapText="1"/>
      <protection hidden="1"/>
    </xf>
    <xf numFmtId="3" fontId="4" fillId="19" borderId="36" xfId="38" applyNumberFormat="1" applyFont="1" applyFill="1" applyBorder="1" applyAlignment="1" applyProtection="1">
      <alignment horizontal="center" vertical="center" wrapText="1"/>
      <protection hidden="1"/>
    </xf>
    <xf numFmtId="3" fontId="4" fillId="19" borderId="43" xfId="38" applyNumberFormat="1" applyFont="1" applyFill="1" applyBorder="1" applyAlignment="1" applyProtection="1">
      <alignment horizontal="center" vertical="center" wrapText="1"/>
      <protection hidden="1"/>
    </xf>
    <xf numFmtId="3" fontId="4" fillId="19" borderId="44" xfId="38" applyNumberFormat="1" applyFont="1" applyFill="1" applyBorder="1" applyAlignment="1" applyProtection="1">
      <alignment horizontal="center" vertical="center" wrapText="1"/>
      <protection hidden="1"/>
    </xf>
    <xf numFmtId="3" fontId="4" fillId="19" borderId="58" xfId="38" applyNumberFormat="1" applyFont="1" applyFill="1" applyBorder="1" applyAlignment="1" applyProtection="1">
      <alignment horizontal="center" vertical="center" wrapText="1"/>
      <protection hidden="1"/>
    </xf>
    <xf numFmtId="0" fontId="4" fillId="19" borderId="36" xfId="38" applyFont="1" applyFill="1" applyBorder="1" applyAlignment="1" applyProtection="1">
      <alignment horizontal="center" vertical="center" wrapText="1"/>
      <protection hidden="1"/>
    </xf>
    <xf numFmtId="0" fontId="4" fillId="19" borderId="43" xfId="38" applyFont="1" applyFill="1" applyBorder="1" applyAlignment="1" applyProtection="1">
      <alignment horizontal="center" vertical="center" wrapText="1"/>
      <protection hidden="1"/>
    </xf>
    <xf numFmtId="0" fontId="4" fillId="19" borderId="44" xfId="38" applyFont="1" applyFill="1" applyBorder="1" applyAlignment="1" applyProtection="1">
      <alignment horizontal="center" vertical="center" wrapText="1"/>
      <protection hidden="1"/>
    </xf>
    <xf numFmtId="0" fontId="4" fillId="19" borderId="58" xfId="38" applyFont="1" applyFill="1" applyBorder="1" applyAlignment="1" applyProtection="1">
      <alignment horizontal="center" vertical="center" wrapText="1"/>
      <protection hidden="1"/>
    </xf>
    <xf numFmtId="14" fontId="4" fillId="19" borderId="25" xfId="38" applyNumberFormat="1" applyFont="1" applyFill="1" applyBorder="1" applyAlignment="1" applyProtection="1">
      <alignment horizontal="center" vertical="center" wrapText="1"/>
      <protection hidden="1"/>
    </xf>
    <xf numFmtId="14" fontId="4" fillId="19" borderId="47" xfId="38" applyNumberFormat="1" applyFont="1" applyFill="1" applyBorder="1" applyAlignment="1" applyProtection="1">
      <alignment horizontal="center" vertical="center" wrapText="1"/>
      <protection hidden="1"/>
    </xf>
    <xf numFmtId="49" fontId="4" fillId="19" borderId="57" xfId="0" applyNumberFormat="1" applyFont="1" applyFill="1" applyBorder="1" applyAlignment="1" applyProtection="1">
      <alignment horizontal="center" vertical="center" wrapText="1"/>
      <protection hidden="1"/>
    </xf>
    <xf numFmtId="49" fontId="4" fillId="19" borderId="32" xfId="0" applyNumberFormat="1" applyFont="1" applyFill="1" applyBorder="1" applyAlignment="1" applyProtection="1">
      <alignment horizontal="center" vertical="center"/>
      <protection hidden="1"/>
    </xf>
    <xf numFmtId="49" fontId="4" fillId="19" borderId="59" xfId="0" applyNumberFormat="1" applyFont="1" applyFill="1" applyBorder="1" applyAlignment="1" applyProtection="1">
      <alignment horizontal="center" vertical="center"/>
      <protection hidden="1"/>
    </xf>
    <xf numFmtId="14" fontId="4" fillId="19" borderId="57" xfId="0" applyNumberFormat="1" applyFont="1" applyFill="1" applyBorder="1" applyAlignment="1" applyProtection="1">
      <alignment horizontal="center" vertical="center" wrapText="1"/>
      <protection hidden="1"/>
    </xf>
    <xf numFmtId="14" fontId="4" fillId="19" borderId="32" xfId="0" applyNumberFormat="1" applyFont="1" applyFill="1" applyBorder="1" applyAlignment="1" applyProtection="1">
      <alignment horizontal="center" vertical="center" wrapText="1"/>
      <protection hidden="1"/>
    </xf>
    <xf numFmtId="14" fontId="4" fillId="19" borderId="59" xfId="0" applyNumberFormat="1" applyFont="1" applyFill="1" applyBorder="1" applyAlignment="1" applyProtection="1">
      <alignment horizontal="center" vertical="center" wrapText="1"/>
      <protection hidden="1"/>
    </xf>
    <xf numFmtId="49" fontId="4" fillId="19" borderId="32" xfId="0" applyNumberFormat="1" applyFont="1" applyFill="1" applyBorder="1" applyAlignment="1" applyProtection="1">
      <alignment horizontal="center" vertical="center" wrapText="1"/>
      <protection hidden="1"/>
    </xf>
    <xf numFmtId="49" fontId="4" fillId="19" borderId="59" xfId="0" applyNumberFormat="1" applyFont="1" applyFill="1" applyBorder="1" applyAlignment="1" applyProtection="1">
      <alignment horizontal="center" vertical="center" wrapText="1"/>
      <protection hidden="1"/>
    </xf>
    <xf numFmtId="49" fontId="4" fillId="19" borderId="13" xfId="0" applyNumberFormat="1" applyFont="1" applyFill="1" applyBorder="1" applyAlignment="1" applyProtection="1">
      <alignment horizontal="center" vertical="center" wrapText="1"/>
      <protection hidden="1"/>
    </xf>
    <xf numFmtId="49" fontId="4" fillId="19" borderId="15" xfId="0" applyNumberFormat="1" applyFont="1" applyFill="1" applyBorder="1" applyAlignment="1" applyProtection="1">
      <alignment horizontal="center" vertical="center" wrapText="1"/>
      <protection hidden="1"/>
    </xf>
    <xf numFmtId="49" fontId="4" fillId="19" borderId="20" xfId="0" applyNumberFormat="1" applyFont="1" applyFill="1" applyBorder="1" applyAlignment="1" applyProtection="1">
      <alignment horizontal="center" vertical="center" wrapText="1"/>
      <protection hidden="1"/>
    </xf>
    <xf numFmtId="49" fontId="4" fillId="19" borderId="17" xfId="0" applyNumberFormat="1" applyFont="1" applyFill="1" applyBorder="1" applyAlignment="1" applyProtection="1">
      <alignment horizontal="center" vertical="center" wrapText="1"/>
      <protection hidden="1"/>
    </xf>
    <xf numFmtId="14" fontId="4" fillId="19" borderId="57" xfId="38" applyNumberFormat="1" applyFont="1" applyFill="1" applyBorder="1" applyAlignment="1" applyProtection="1">
      <alignment horizontal="center" vertical="center" wrapText="1"/>
      <protection hidden="1"/>
    </xf>
    <xf numFmtId="14" fontId="4" fillId="19" borderId="32" xfId="38" applyNumberFormat="1" applyFont="1" applyFill="1" applyBorder="1" applyAlignment="1" applyProtection="1">
      <alignment horizontal="center" vertical="center" wrapText="1"/>
      <protection hidden="1"/>
    </xf>
    <xf numFmtId="14" fontId="4" fillId="19" borderId="59" xfId="38" applyNumberFormat="1" applyFont="1" applyFill="1" applyBorder="1" applyAlignment="1" applyProtection="1">
      <alignment horizontal="center" vertical="center" wrapText="1"/>
      <protection hidden="1"/>
    </xf>
    <xf numFmtId="49" fontId="4" fillId="19" borderId="57" xfId="38" applyNumberFormat="1" applyFont="1" applyFill="1" applyBorder="1" applyAlignment="1" applyProtection="1">
      <alignment horizontal="center" vertical="center" wrapText="1"/>
      <protection hidden="1"/>
    </xf>
    <xf numFmtId="49" fontId="4" fillId="19" borderId="32" xfId="38" applyNumberFormat="1" applyFont="1" applyFill="1" applyBorder="1" applyAlignment="1" applyProtection="1">
      <alignment horizontal="center" vertical="center" wrapText="1"/>
      <protection hidden="1"/>
    </xf>
    <xf numFmtId="49" fontId="4" fillId="19" borderId="59" xfId="38" applyNumberFormat="1" applyFont="1" applyFill="1" applyBorder="1" applyAlignment="1" applyProtection="1">
      <alignment horizontal="center" vertical="center" wrapText="1"/>
      <protection hidden="1"/>
    </xf>
    <xf numFmtId="0" fontId="4" fillId="19" borderId="57" xfId="38" applyFont="1" applyFill="1" applyBorder="1" applyAlignment="1" applyProtection="1">
      <alignment horizontal="center" vertical="center" wrapText="1"/>
      <protection hidden="1"/>
    </xf>
    <xf numFmtId="0" fontId="4" fillId="19" borderId="32" xfId="38" applyFont="1" applyFill="1" applyBorder="1" applyAlignment="1" applyProtection="1">
      <alignment horizontal="center" vertical="center" wrapText="1"/>
      <protection hidden="1"/>
    </xf>
    <xf numFmtId="0" fontId="4" fillId="19" borderId="59" xfId="38" applyFont="1" applyFill="1" applyBorder="1" applyAlignment="1" applyProtection="1">
      <alignment horizontal="center" vertical="center" wrapText="1"/>
      <protection hidden="1"/>
    </xf>
    <xf numFmtId="0" fontId="56" fillId="19" borderId="28" xfId="38" applyFont="1" applyFill="1" applyBorder="1" applyAlignment="1">
      <alignment horizontal="center" vertical="center"/>
    </xf>
    <xf numFmtId="0" fontId="56" fillId="19" borderId="30" xfId="38" applyFont="1" applyFill="1" applyBorder="1" applyAlignment="1">
      <alignment horizontal="center" vertical="center"/>
    </xf>
    <xf numFmtId="0" fontId="4" fillId="19" borderId="57" xfId="38" applyFont="1" applyFill="1" applyBorder="1" applyAlignment="1">
      <alignment horizontal="center" vertical="center" wrapText="1"/>
    </xf>
    <xf numFmtId="0" fontId="4" fillId="19" borderId="32" xfId="38" applyFont="1" applyFill="1" applyBorder="1" applyAlignment="1">
      <alignment horizontal="center" vertical="center" wrapText="1"/>
    </xf>
    <xf numFmtId="0" fontId="4" fillId="19" borderId="32" xfId="38" applyFont="1" applyFill="1" applyBorder="1" applyAlignment="1">
      <alignment horizontal="center" vertical="center"/>
    </xf>
    <xf numFmtId="0" fontId="47" fillId="19" borderId="57" xfId="45" applyFont="1" applyFill="1" applyBorder="1" applyAlignment="1" applyProtection="1">
      <alignment horizontal="center" vertical="center" wrapText="1"/>
      <protection hidden="1"/>
    </xf>
    <xf numFmtId="0" fontId="47" fillId="19" borderId="32" xfId="45" applyFont="1" applyFill="1" applyBorder="1" applyAlignment="1" applyProtection="1">
      <alignment horizontal="center" vertical="center" wrapText="1"/>
      <protection hidden="1"/>
    </xf>
    <xf numFmtId="0" fontId="47" fillId="19" borderId="44" xfId="45" applyFont="1" applyFill="1" applyBorder="1" applyAlignment="1" applyProtection="1">
      <alignment horizontal="center" vertical="center" wrapText="1"/>
      <protection hidden="1"/>
    </xf>
    <xf numFmtId="0" fontId="47" fillId="19" borderId="59" xfId="45" applyFont="1" applyFill="1" applyBorder="1" applyAlignment="1" applyProtection="1">
      <alignment horizontal="center" vertical="center" wrapText="1"/>
      <protection hidden="1"/>
    </xf>
  </cellXfs>
  <cellStyles count="6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_VWN-Formular (INT)" xfId="59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2 3" xfId="58"/>
    <cellStyle name="Standard 3" xfId="41"/>
    <cellStyle name="Standard 4" xfId="42"/>
    <cellStyle name="Standard 5" xfId="57"/>
    <cellStyle name="Standard_Antrag Thüringen Jahr" xfId="43"/>
    <cellStyle name="Standard_Antrag Weiterbildung 2" xfId="44"/>
    <cellStyle name="Standard_Antrag Weiterbildung 2 2" xfId="56"/>
    <cellStyle name="Standard_KMU-Bewertung 2" xfId="45"/>
    <cellStyle name="Standard_Tabelle1" xfId="60"/>
    <cellStyle name="Standard_Überarbeitete Abschnitte 03_09 2" xfId="46"/>
    <cellStyle name="Standard_Überarbeitete Abschnitte 11_10 2" xfId="47"/>
    <cellStyle name="Überschrift" xfId="48" builtinId="15" customBuiltin="1"/>
    <cellStyle name="Überschrift 1" xfId="49" builtinId="16" customBuiltin="1"/>
    <cellStyle name="Überschrift 2" xfId="50" builtinId="17" customBuiltin="1"/>
    <cellStyle name="Überschrift 3" xfId="51" builtinId="18" customBuiltin="1"/>
    <cellStyle name="Überschrift 4" xfId="52" builtinId="19" customBuiltin="1"/>
    <cellStyle name="Verknüpfte Zelle" xfId="53" builtinId="24" customBuiltin="1"/>
    <cellStyle name="Warnender Text" xfId="54" builtinId="11" customBuiltin="1"/>
    <cellStyle name="Zelle überprüfen" xfId="55" builtinId="23" customBuiltin="1"/>
  </cellStyles>
  <dxfs count="142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/>
        <strike val="0"/>
        <color theme="0" tint="-0.499984740745262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/>
        <strike val="0"/>
        <color theme="0" tint="-0.499984740745262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color theme="0"/>
      </font>
    </dxf>
    <dxf>
      <font>
        <b val="0"/>
        <i/>
        <strike val="0"/>
        <color theme="0" tint="-0.499984740745262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color theme="0"/>
      </font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  <border>
        <top/>
        <bottom/>
      </border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T$8" lockText="1" noThreeD="1"/>
</file>

<file path=xl/ctrlProps/ctrlProp2.xml><?xml version="1.0" encoding="utf-8"?>
<formControlPr xmlns="http://schemas.microsoft.com/office/spreadsheetml/2009/9/main" objectType="CheckBox" fmlaLink="$T$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0</xdr:row>
      <xdr:rowOff>0</xdr:rowOff>
    </xdr:from>
    <xdr:to>
      <xdr:col>21</xdr:col>
      <xdr:colOff>0</xdr:colOff>
      <xdr:row>3</xdr:row>
      <xdr:rowOff>15875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401002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4</xdr:row>
      <xdr:rowOff>180975</xdr:rowOff>
    </xdr:from>
    <xdr:ext cx="2790825" cy="1114425"/>
    <xdr:sp macro="" textlink="">
      <xdr:nvSpPr>
        <xdr:cNvPr id="2" name="Textfeld 1"/>
        <xdr:cNvSpPr txBox="1"/>
      </xdr:nvSpPr>
      <xdr:spPr>
        <a:xfrm>
          <a:off x="3438525" y="942975"/>
          <a:ext cx="2790825" cy="1114425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</xdr:row>
          <xdr:rowOff>76200</xdr:rowOff>
        </xdr:from>
        <xdr:to>
          <xdr:col>16</xdr:col>
          <xdr:colOff>323850</xdr:colOff>
          <xdr:row>10</xdr:row>
          <xdr:rowOff>50800</xdr:rowOff>
        </xdr:to>
        <xdr:sp macro="" textlink="">
          <xdr:nvSpPr>
            <xdr:cNvPr id="107326" name="Check Box 830" hidden="1">
              <a:extLst>
                <a:ext uri="{63B3BB69-23CF-44E3-9099-C40C66FF867C}">
                  <a14:compatExt spid="_x0000_s10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Verwendungsnachweis mit                  Antrag auf Abschlusszahlung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5</xdr:col>
      <xdr:colOff>28575</xdr:colOff>
      <xdr:row>4</xdr:row>
      <xdr:rowOff>104775</xdr:rowOff>
    </xdr:to>
    <xdr:grpSp>
      <xdr:nvGrpSpPr>
        <xdr:cNvPr id="205298" name="Gruppieren 2"/>
        <xdr:cNvGrpSpPr>
          <a:grpSpLocks/>
        </xdr:cNvGrpSpPr>
      </xdr:nvGrpSpPr>
      <xdr:grpSpPr bwMode="auto">
        <a:xfrm>
          <a:off x="0" y="0"/>
          <a:ext cx="1870075" cy="866775"/>
          <a:chOff x="1" y="95250"/>
          <a:chExt cx="1743074" cy="867201"/>
        </a:xfrm>
      </xdr:grpSpPr>
      <xdr:pic>
        <xdr:nvPicPr>
          <xdr:cNvPr id="205299" name="Picture 1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90" y="95250"/>
            <a:ext cx="1691042" cy="743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Textfeld 17"/>
          <xdr:cNvSpPr txBox="1"/>
        </xdr:nvSpPr>
        <xdr:spPr bwMode="auto">
          <a:xfrm>
            <a:off x="1" y="848095"/>
            <a:ext cx="1743074" cy="1143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de-DE" sz="6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Hier investiert Europa in die ländlichen</a:t>
            </a:r>
            <a:r>
              <a:rPr lang="de-DE" sz="600" b="1" baseline="0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Gebiete.</a:t>
            </a:r>
            <a:endParaRPr lang="de-DE" sz="6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6</xdr:row>
          <xdr:rowOff>165100</xdr:rowOff>
        </xdr:from>
        <xdr:to>
          <xdr:col>16</xdr:col>
          <xdr:colOff>323850</xdr:colOff>
          <xdr:row>8</xdr:row>
          <xdr:rowOff>12700</xdr:rowOff>
        </xdr:to>
        <xdr:sp macro="" textlink="">
          <xdr:nvSpPr>
            <xdr:cNvPr id="180575" name="Check Box 1375" hidden="1">
              <a:extLst>
                <a:ext uri="{63B3BB69-23CF-44E3-9099-C40C66FF867C}">
                  <a14:compatExt spid="_x0000_s180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Antrag auf Zwischenzahlung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295275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9" name="Grafik 8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086100" y="0"/>
          <a:ext cx="3190875" cy="549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12700</xdr:rowOff>
        </xdr:from>
        <xdr:to>
          <xdr:col>1</xdr:col>
          <xdr:colOff>304800</xdr:colOff>
          <xdr:row>34</xdr:row>
          <xdr:rowOff>12700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12700</xdr:rowOff>
        </xdr:from>
        <xdr:to>
          <xdr:col>7</xdr:col>
          <xdr:colOff>304800</xdr:colOff>
          <xdr:row>34</xdr:row>
          <xdr:rowOff>12700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12700</xdr:rowOff>
        </xdr:from>
        <xdr:to>
          <xdr:col>1</xdr:col>
          <xdr:colOff>323850</xdr:colOff>
          <xdr:row>26</xdr:row>
          <xdr:rowOff>0</xdr:rowOff>
        </xdr:to>
        <xdr:sp macro="" textlink="">
          <xdr:nvSpPr>
            <xdr:cNvPr id="109577" name="Check Box 9" hidden="1">
              <a:extLst>
                <a:ext uri="{63B3BB69-23CF-44E3-9099-C40C66FF867C}">
                  <a14:compatExt spid="_x0000_s10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12700</xdr:rowOff>
        </xdr:from>
        <xdr:to>
          <xdr:col>1</xdr:col>
          <xdr:colOff>323850</xdr:colOff>
          <xdr:row>28</xdr:row>
          <xdr:rowOff>0</xdr:rowOff>
        </xdr:to>
        <xdr:sp macro="" textlink="">
          <xdr:nvSpPr>
            <xdr:cNvPr id="109578" name="Check Box 10" hidden="1">
              <a:extLst>
                <a:ext uri="{63B3BB69-23CF-44E3-9099-C40C66FF867C}">
                  <a14:compatExt spid="_x0000_s10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1</xdr:rowOff>
    </xdr:from>
    <xdr:to>
      <xdr:col>19</xdr:col>
      <xdr:colOff>0</xdr:colOff>
      <xdr:row>72</xdr:row>
      <xdr:rowOff>142875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3867151"/>
          <a:ext cx="6229350" cy="5934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25"/>
  <sheetViews>
    <sheetView showGridLines="0" zoomScaleNormal="100" workbookViewId="0">
      <selection activeCell="A20" sqref="A20"/>
    </sheetView>
  </sheetViews>
  <sheetFormatPr baseColWidth="10" defaultColWidth="11.453125" defaultRowHeight="11.5" x14ac:dyDescent="0.25"/>
  <cols>
    <col min="1" max="1" width="10.7265625" style="251" customWidth="1"/>
    <col min="2" max="2" width="15.7265625" style="252" customWidth="1"/>
    <col min="3" max="3" width="78.7265625" style="251" customWidth="1"/>
    <col min="4" max="16384" width="11.453125" style="251"/>
  </cols>
  <sheetData>
    <row r="1" spans="1:3" s="657" customFormat="1" ht="30" customHeight="1" thickBot="1" x14ac:dyDescent="0.3">
      <c r="A1" s="655" t="s">
        <v>68</v>
      </c>
      <c r="B1" s="656"/>
      <c r="C1" s="656"/>
    </row>
    <row r="2" spans="1:3" s="657" customFormat="1" ht="30" customHeight="1" thickTop="1" x14ac:dyDescent="0.4">
      <c r="A2" s="658" t="s">
        <v>321</v>
      </c>
      <c r="B2" s="659"/>
      <c r="C2" s="660"/>
    </row>
    <row r="3" spans="1:3" s="657" customFormat="1" ht="30" customHeight="1" thickBot="1" x14ac:dyDescent="0.3">
      <c r="A3" s="661" t="s">
        <v>322</v>
      </c>
      <c r="B3" s="662"/>
      <c r="C3" s="663"/>
    </row>
    <row r="4" spans="1:3" ht="15" customHeight="1" thickTop="1" x14ac:dyDescent="0.25">
      <c r="A4" s="664" t="str">
        <f ca="1">IF(AND('Seite 2'!U38=0,'Seite 3'!E38="",'Seite 3'!F40="")," - öffentlich -"," - vertraulich -")</f>
        <v xml:space="preserve"> - öffentlich -</v>
      </c>
    </row>
    <row r="5" spans="1:3" ht="15" customHeight="1" x14ac:dyDescent="0.25"/>
    <row r="6" spans="1:3" s="657" customFormat="1" ht="18" customHeight="1" x14ac:dyDescent="0.25">
      <c r="A6" s="665" t="s">
        <v>314</v>
      </c>
      <c r="B6" s="666"/>
      <c r="C6" s="667"/>
    </row>
    <row r="7" spans="1:3" s="670" customFormat="1" ht="18" customHeight="1" x14ac:dyDescent="0.25">
      <c r="A7" s="668" t="s">
        <v>69</v>
      </c>
      <c r="B7" s="669" t="s">
        <v>70</v>
      </c>
      <c r="C7" s="668" t="s">
        <v>71</v>
      </c>
    </row>
    <row r="8" spans="1:3" s="253" customFormat="1" ht="24" customHeight="1" x14ac:dyDescent="0.25">
      <c r="A8" s="671" t="s">
        <v>72</v>
      </c>
      <c r="B8" s="672">
        <v>42430</v>
      </c>
      <c r="C8" s="673" t="s">
        <v>73</v>
      </c>
    </row>
    <row r="9" spans="1:3" ht="36" customHeight="1" x14ac:dyDescent="0.25">
      <c r="A9" s="671" t="s">
        <v>248</v>
      </c>
      <c r="B9" s="672">
        <v>42614</v>
      </c>
      <c r="C9" s="673" t="s">
        <v>252</v>
      </c>
    </row>
    <row r="10" spans="1:3" ht="36" customHeight="1" x14ac:dyDescent="0.25">
      <c r="A10" s="671" t="s">
        <v>253</v>
      </c>
      <c r="B10" s="672">
        <v>42787</v>
      </c>
      <c r="C10" s="673" t="s">
        <v>256</v>
      </c>
    </row>
    <row r="11" spans="1:3" ht="36" customHeight="1" x14ac:dyDescent="0.25">
      <c r="A11" s="671" t="s">
        <v>257</v>
      </c>
      <c r="B11" s="672">
        <v>43215</v>
      </c>
      <c r="C11" s="673" t="s">
        <v>293</v>
      </c>
    </row>
    <row r="12" spans="1:3" ht="24" customHeight="1" x14ac:dyDescent="0.25">
      <c r="A12" s="671" t="s">
        <v>294</v>
      </c>
      <c r="B12" s="672">
        <v>43335</v>
      </c>
      <c r="C12" s="673" t="s">
        <v>295</v>
      </c>
    </row>
    <row r="13" spans="1:3" ht="36" customHeight="1" x14ac:dyDescent="0.25">
      <c r="A13" s="671" t="s">
        <v>300</v>
      </c>
      <c r="B13" s="672">
        <v>43689</v>
      </c>
      <c r="C13" s="673" t="s">
        <v>306</v>
      </c>
    </row>
    <row r="14" spans="1:3" ht="24" customHeight="1" x14ac:dyDescent="0.25">
      <c r="A14" s="671" t="s">
        <v>307</v>
      </c>
      <c r="B14" s="672">
        <v>44841</v>
      </c>
      <c r="C14" s="673" t="s">
        <v>308</v>
      </c>
    </row>
    <row r="15" spans="1:3" s="657" customFormat="1" ht="15" customHeight="1" x14ac:dyDescent="0.25">
      <c r="A15" s="674"/>
    </row>
    <row r="16" spans="1:3" s="657" customFormat="1" ht="18" customHeight="1" x14ac:dyDescent="0.25">
      <c r="A16" s="665" t="s">
        <v>315</v>
      </c>
      <c r="B16" s="666"/>
      <c r="C16" s="667"/>
    </row>
    <row r="17" spans="1:3" s="670" customFormat="1" ht="18" customHeight="1" x14ac:dyDescent="0.25">
      <c r="A17" s="668" t="s">
        <v>69</v>
      </c>
      <c r="B17" s="669" t="s">
        <v>70</v>
      </c>
      <c r="C17" s="668" t="s">
        <v>71</v>
      </c>
    </row>
    <row r="18" spans="1:3" s="670" customFormat="1" ht="24" customHeight="1" x14ac:dyDescent="0.25">
      <c r="A18" s="675" t="s">
        <v>316</v>
      </c>
      <c r="B18" s="676">
        <v>44928</v>
      </c>
      <c r="C18" s="677" t="s">
        <v>317</v>
      </c>
    </row>
    <row r="19" spans="1:3" s="657" customFormat="1" ht="24" customHeight="1" x14ac:dyDescent="0.25">
      <c r="A19" s="675" t="s">
        <v>323</v>
      </c>
      <c r="B19" s="678">
        <v>45366</v>
      </c>
      <c r="C19" s="677" t="s">
        <v>324</v>
      </c>
    </row>
    <row r="20" spans="1:3" s="657" customFormat="1" ht="24" customHeight="1" x14ac:dyDescent="0.25">
      <c r="A20" s="675"/>
      <c r="B20" s="678"/>
      <c r="C20" s="677"/>
    </row>
    <row r="21" spans="1:3" s="657" customFormat="1" ht="24" customHeight="1" x14ac:dyDescent="0.25">
      <c r="A21" s="675"/>
      <c r="B21" s="678"/>
      <c r="C21" s="677"/>
    </row>
    <row r="22" spans="1:3" s="657" customFormat="1" ht="24" customHeight="1" x14ac:dyDescent="0.25">
      <c r="A22" s="675"/>
      <c r="B22" s="678"/>
      <c r="C22" s="677"/>
    </row>
    <row r="23" spans="1:3" s="657" customFormat="1" ht="24" customHeight="1" x14ac:dyDescent="0.25">
      <c r="A23" s="675"/>
      <c r="B23" s="676"/>
      <c r="C23" s="677"/>
    </row>
    <row r="24" spans="1:3" s="657" customFormat="1" ht="24" customHeight="1" x14ac:dyDescent="0.25">
      <c r="A24" s="675"/>
      <c r="B24" s="676"/>
      <c r="C24" s="677"/>
    </row>
    <row r="25" spans="1:3" s="657" customFormat="1" ht="24" customHeight="1" x14ac:dyDescent="0.25">
      <c r="A25" s="675"/>
      <c r="B25" s="678"/>
      <c r="C25" s="677"/>
    </row>
  </sheetData>
  <sheetProtection password="E8E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181"/>
  <sheetViews>
    <sheetView showGridLines="0" topLeftCell="B18" zoomScaleNormal="100" zoomScaleSheetLayoutView="100" workbookViewId="0">
      <selection activeCell="D32" sqref="D32:E32"/>
    </sheetView>
  </sheetViews>
  <sheetFormatPr baseColWidth="10" defaultColWidth="11.453125" defaultRowHeight="11.5" x14ac:dyDescent="0.25"/>
  <cols>
    <col min="1" max="1" width="5.7265625" style="523" hidden="1" customWidth="1"/>
    <col min="2" max="2" width="5.7265625" style="523" customWidth="1"/>
    <col min="3" max="5" width="12.7265625" style="523" customWidth="1"/>
    <col min="6" max="6" width="1.7265625" style="523" customWidth="1"/>
    <col min="7" max="7" width="12.7265625" style="523" customWidth="1"/>
    <col min="8" max="8" width="35.7265625" style="523" customWidth="1"/>
    <col min="9" max="9" width="5.7265625" style="523" customWidth="1"/>
    <col min="10" max="21" width="10.7265625" style="523" customWidth="1"/>
    <col min="22" max="22" width="12.7265625" style="523" customWidth="1"/>
    <col min="23" max="23" width="5.7265625" style="593" hidden="1" customWidth="1"/>
    <col min="24" max="25" width="11.453125" style="515"/>
    <col min="26" max="16384" width="11.453125" style="523"/>
  </cols>
  <sheetData>
    <row r="1" spans="1:23" ht="12" hidden="1" customHeight="1" x14ac:dyDescent="0.25">
      <c r="A1" s="511"/>
      <c r="B1" s="512" t="s">
        <v>59</v>
      </c>
      <c r="C1" s="512"/>
      <c r="D1" s="512"/>
      <c r="E1" s="513"/>
      <c r="F1" s="513"/>
      <c r="G1" s="513"/>
      <c r="H1" s="513"/>
      <c r="I1" s="513"/>
      <c r="J1" s="641">
        <f>IF(OR('Seite 1'!$G$41=0,'Seite 1'!$P$41=0),0,IF(AND(J$30&gt;=DATE(YEAR('Seite 1'!$G$41),MONTH('Seite 1'!$G$41),1),J$30&lt;='Seite 1'!$P$41),"X",""))</f>
        <v>0</v>
      </c>
      <c r="K1" s="641">
        <f>IF(OR('Seite 1'!$G$41=0,'Seite 1'!$P$41=0),0,IF(AND(K$30&gt;=DATE(YEAR('Seite 1'!$G$41),MONTH('Seite 1'!$G$41),1),K$30&lt;='Seite 1'!$P$41),"X",""))</f>
        <v>0</v>
      </c>
      <c r="L1" s="641">
        <f>IF(OR('Seite 1'!$G$41=0,'Seite 1'!$P$41=0),0,IF(AND(L$30&gt;=DATE(YEAR('Seite 1'!$G$41),MONTH('Seite 1'!$G$41),1),L$30&lt;='Seite 1'!$P$41),"X",""))</f>
        <v>0</v>
      </c>
      <c r="M1" s="641">
        <f>IF(OR('Seite 1'!$G$41=0,'Seite 1'!$P$41=0),0,IF(AND(M$30&gt;=DATE(YEAR('Seite 1'!$G$41),MONTH('Seite 1'!$G$41),1),M$30&lt;='Seite 1'!$P$41),"X",""))</f>
        <v>0</v>
      </c>
      <c r="N1" s="641">
        <f>IF(OR('Seite 1'!$G$41=0,'Seite 1'!$P$41=0),0,IF(AND(N$30&gt;=DATE(YEAR('Seite 1'!$G$41),MONTH('Seite 1'!$G$41),1),N$30&lt;='Seite 1'!$P$41),"X",""))</f>
        <v>0</v>
      </c>
      <c r="O1" s="641">
        <f>IF(OR('Seite 1'!$G$41=0,'Seite 1'!$P$41=0),0,IF(AND(O$30&gt;=DATE(YEAR('Seite 1'!$G$41),MONTH('Seite 1'!$G$41),1),O$30&lt;='Seite 1'!$P$41),"X",""))</f>
        <v>0</v>
      </c>
      <c r="P1" s="641">
        <f>IF(OR('Seite 1'!$G$41=0,'Seite 1'!$P$41=0),0,IF(AND(P$30&gt;=DATE(YEAR('Seite 1'!$G$41),MONTH('Seite 1'!$G$41),1),P$30&lt;='Seite 1'!$P$41),"X",""))</f>
        <v>0</v>
      </c>
      <c r="Q1" s="641">
        <f>IF(OR('Seite 1'!$G$41=0,'Seite 1'!$P$41=0),0,IF(AND(Q$30&gt;=DATE(YEAR('Seite 1'!$G$41),MONTH('Seite 1'!$G$41),1),Q$30&lt;='Seite 1'!$P$41),"X",""))</f>
        <v>0</v>
      </c>
      <c r="R1" s="641">
        <f>IF(OR('Seite 1'!$G$41=0,'Seite 1'!$P$41=0),0,IF(AND(R$30&gt;=DATE(YEAR('Seite 1'!$G$41),MONTH('Seite 1'!$G$41),1),R$30&lt;='Seite 1'!$P$41),"X",""))</f>
        <v>0</v>
      </c>
      <c r="S1" s="641">
        <f>IF(OR('Seite 1'!$G$41=0,'Seite 1'!$P$41=0),0,IF(AND(S$30&gt;=DATE(YEAR('Seite 1'!$G$41),MONTH('Seite 1'!$G$41),1),S$30&lt;='Seite 1'!$P$41),"X",""))</f>
        <v>0</v>
      </c>
      <c r="T1" s="641">
        <f>IF(OR('Seite 1'!$G$41=0,'Seite 1'!$P$41=0),0,IF(AND(T$30&gt;=DATE(YEAR('Seite 1'!$G$41),MONTH('Seite 1'!$G$41),1),T$30&lt;='Seite 1'!$P$41),"X",""))</f>
        <v>0</v>
      </c>
      <c r="U1" s="641">
        <f>IF(OR('Seite 1'!$G$41=0,'Seite 1'!$P$41=0),0,IF(AND(U$30&gt;=DATE(YEAR('Seite 1'!$G$41),MONTH('Seite 1'!$G$41),1),U$30&lt;='Seite 1'!$P$41),"X",""))</f>
        <v>0</v>
      </c>
      <c r="V1" s="513"/>
      <c r="W1" s="514"/>
    </row>
    <row r="2" spans="1:23" ht="12" hidden="1" customHeight="1" x14ac:dyDescent="0.25">
      <c r="A2" s="511"/>
      <c r="B2" s="512" t="s">
        <v>60</v>
      </c>
      <c r="C2" s="512"/>
      <c r="D2" s="512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4"/>
    </row>
    <row r="3" spans="1:23" ht="12" hidden="1" customHeight="1" x14ac:dyDescent="0.25">
      <c r="A3" s="511"/>
      <c r="B3" s="512" t="s">
        <v>258</v>
      </c>
      <c r="C3" s="512"/>
      <c r="D3" s="512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4"/>
    </row>
    <row r="4" spans="1:23" ht="12" hidden="1" customHeight="1" x14ac:dyDescent="0.25">
      <c r="A4" s="511"/>
      <c r="B4" s="516" t="s">
        <v>82</v>
      </c>
      <c r="C4" s="512"/>
      <c r="D4" s="512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4"/>
    </row>
    <row r="5" spans="1:23" ht="12" hidden="1" customHeight="1" x14ac:dyDescent="0.25">
      <c r="A5" s="511"/>
      <c r="B5" s="517" t="str">
        <f>"$B$18:$V$"&amp;LOOKUP(2,1/(W1:W180=1),ROW(W:W))</f>
        <v>$B$18:$V$30</v>
      </c>
      <c r="C5" s="512"/>
      <c r="D5" s="512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8"/>
      <c r="V5" s="518"/>
      <c r="W5" s="514"/>
    </row>
    <row r="6" spans="1:23" ht="12" hidden="1" customHeight="1" x14ac:dyDescent="0.25">
      <c r="A6" s="511"/>
      <c r="B6" s="516"/>
      <c r="C6" s="512"/>
      <c r="D6" s="512"/>
      <c r="E6" s="513"/>
      <c r="F6" s="513"/>
      <c r="G6" s="519" t="s">
        <v>259</v>
      </c>
      <c r="H6" s="520" t="s">
        <v>260</v>
      </c>
      <c r="I6" s="521">
        <f>IF(U19="",0.000000000001,VLOOKUP(U19,G7:H17,2,FALSE))</f>
        <v>9.9999999999999998E-13</v>
      </c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8"/>
      <c r="V6" s="518"/>
      <c r="W6" s="514"/>
    </row>
    <row r="7" spans="1:23" ht="12" hidden="1" customHeight="1" x14ac:dyDescent="0.25">
      <c r="A7" s="511"/>
      <c r="B7" s="516"/>
      <c r="C7" s="512"/>
      <c r="D7" s="512"/>
      <c r="E7" s="513"/>
      <c r="F7" s="513"/>
      <c r="G7" s="519" t="s">
        <v>261</v>
      </c>
      <c r="H7" s="520">
        <v>9.9999999999999998E-13</v>
      </c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8"/>
      <c r="V7" s="518"/>
      <c r="W7" s="514"/>
    </row>
    <row r="8" spans="1:23" ht="12" hidden="1" customHeight="1" x14ac:dyDescent="0.25">
      <c r="A8" s="511"/>
      <c r="B8" s="516"/>
      <c r="C8" s="512"/>
      <c r="D8" s="512"/>
      <c r="E8" s="513"/>
      <c r="F8" s="513"/>
      <c r="G8" s="519">
        <v>2014</v>
      </c>
      <c r="H8" s="522">
        <v>251</v>
      </c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8"/>
      <c r="V8" s="518"/>
      <c r="W8" s="514"/>
    </row>
    <row r="9" spans="1:23" ht="12" hidden="1" customHeight="1" x14ac:dyDescent="0.25">
      <c r="A9" s="511"/>
      <c r="B9" s="516"/>
      <c r="C9" s="512"/>
      <c r="D9" s="512"/>
      <c r="E9" s="513"/>
      <c r="F9" s="513"/>
      <c r="G9" s="519">
        <v>2015</v>
      </c>
      <c r="H9" s="522">
        <v>254</v>
      </c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8"/>
      <c r="V9" s="518"/>
      <c r="W9" s="514"/>
    </row>
    <row r="10" spans="1:23" ht="12" hidden="1" customHeight="1" x14ac:dyDescent="0.25">
      <c r="A10" s="511"/>
      <c r="B10" s="516"/>
      <c r="C10" s="512"/>
      <c r="D10" s="512"/>
      <c r="E10" s="513"/>
      <c r="F10" s="513"/>
      <c r="G10" s="519">
        <v>2016</v>
      </c>
      <c r="H10" s="522">
        <v>253</v>
      </c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8"/>
      <c r="V10" s="518"/>
      <c r="W10" s="514"/>
    </row>
    <row r="11" spans="1:23" ht="12" hidden="1" customHeight="1" x14ac:dyDescent="0.25">
      <c r="A11" s="511"/>
      <c r="B11" s="516"/>
      <c r="C11" s="512"/>
      <c r="D11" s="512"/>
      <c r="E11" s="513"/>
      <c r="F11" s="513"/>
      <c r="G11" s="519">
        <v>2017</v>
      </c>
      <c r="H11" s="522">
        <v>251</v>
      </c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8"/>
      <c r="V11" s="518"/>
      <c r="W11" s="514"/>
    </row>
    <row r="12" spans="1:23" ht="12" hidden="1" customHeight="1" x14ac:dyDescent="0.25">
      <c r="A12" s="511"/>
      <c r="B12" s="516"/>
      <c r="C12" s="512"/>
      <c r="D12" s="512"/>
      <c r="E12" s="513"/>
      <c r="F12" s="513"/>
      <c r="G12" s="519">
        <v>2018</v>
      </c>
      <c r="H12" s="522">
        <v>251</v>
      </c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8"/>
      <c r="V12" s="518"/>
      <c r="W12" s="514"/>
    </row>
    <row r="13" spans="1:23" ht="12" hidden="1" customHeight="1" x14ac:dyDescent="0.25">
      <c r="A13" s="511"/>
      <c r="B13" s="516"/>
      <c r="C13" s="512"/>
      <c r="D13" s="512"/>
      <c r="E13" s="513"/>
      <c r="F13" s="513"/>
      <c r="G13" s="519">
        <v>2019</v>
      </c>
      <c r="H13" s="645">
        <v>250</v>
      </c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8"/>
      <c r="V13" s="518"/>
      <c r="W13" s="514"/>
    </row>
    <row r="14" spans="1:23" ht="12" hidden="1" customHeight="1" x14ac:dyDescent="0.25">
      <c r="A14" s="511"/>
      <c r="B14" s="516"/>
      <c r="C14" s="512"/>
      <c r="D14" s="512"/>
      <c r="E14" s="513"/>
      <c r="F14" s="513"/>
      <c r="G14" s="519">
        <v>2020</v>
      </c>
      <c r="H14" s="522">
        <v>255</v>
      </c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8"/>
      <c r="V14" s="518"/>
      <c r="W14" s="514"/>
    </row>
    <row r="15" spans="1:23" ht="12" hidden="1" customHeight="1" x14ac:dyDescent="0.25">
      <c r="A15" s="511"/>
      <c r="B15" s="516"/>
      <c r="C15" s="512"/>
      <c r="D15" s="512"/>
      <c r="E15" s="513"/>
      <c r="F15" s="513"/>
      <c r="G15" s="519">
        <v>2021</v>
      </c>
      <c r="H15" s="645">
        <v>255</v>
      </c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8"/>
      <c r="V15" s="518"/>
      <c r="W15" s="514"/>
    </row>
    <row r="16" spans="1:23" ht="12" hidden="1" customHeight="1" x14ac:dyDescent="0.25">
      <c r="A16" s="511"/>
      <c r="B16" s="516"/>
      <c r="C16" s="512"/>
      <c r="D16" s="512"/>
      <c r="E16" s="513"/>
      <c r="F16" s="513"/>
      <c r="G16" s="519">
        <v>2022</v>
      </c>
      <c r="H16" s="645">
        <v>252</v>
      </c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8"/>
      <c r="V16" s="518"/>
      <c r="W16" s="514"/>
    </row>
    <row r="17" spans="1:25" ht="12" hidden="1" customHeight="1" thickBot="1" x14ac:dyDescent="0.3">
      <c r="A17" s="511"/>
      <c r="B17" s="516"/>
      <c r="C17" s="512"/>
      <c r="D17" s="512"/>
      <c r="E17" s="513"/>
      <c r="F17" s="513"/>
      <c r="G17" s="640">
        <v>2023</v>
      </c>
      <c r="H17" s="646">
        <v>250</v>
      </c>
      <c r="I17" s="518"/>
      <c r="J17" s="518"/>
      <c r="K17" s="518"/>
      <c r="L17" s="513"/>
      <c r="M17" s="513"/>
      <c r="N17" s="513"/>
      <c r="O17" s="513"/>
      <c r="P17" s="513"/>
      <c r="Q17" s="513"/>
      <c r="R17" s="513"/>
      <c r="S17" s="513"/>
      <c r="T17" s="513"/>
      <c r="U17" s="518"/>
      <c r="V17" s="518"/>
      <c r="W17" s="514"/>
    </row>
    <row r="18" spans="1:25" ht="15" customHeight="1" thickTop="1" x14ac:dyDescent="0.25">
      <c r="A18" s="511"/>
      <c r="B18" s="247" t="str">
        <f>'Seite 2'!A15</f>
        <v>1.</v>
      </c>
      <c r="C18" s="248" t="str">
        <f>'Seite 2'!B15</f>
        <v>Personalausgaben</v>
      </c>
      <c r="D18" s="524"/>
      <c r="G18" s="835" t="str">
        <f>IF('Seite 1'!$G$37="","Bitte auf Seite 1 das Datum des Zuwendungsbescheides angeben!",IF('Seite 1'!$G$37&lt;DATE(2018,1,1),"Bitte die »Belegliste 1.1 | Bew. bis 2017« ausfüllen!",""))</f>
        <v>Bitte auf Seite 1 das Datum des Zuwendungsbescheides angeben!</v>
      </c>
      <c r="H18" s="836"/>
      <c r="I18" s="836"/>
      <c r="J18" s="836"/>
      <c r="K18" s="837"/>
      <c r="L18" s="525"/>
      <c r="M18" s="525"/>
      <c r="N18" s="525"/>
      <c r="O18" s="525"/>
      <c r="P18" s="525"/>
      <c r="Q18" s="525"/>
      <c r="R18" s="525"/>
      <c r="T18" s="526" t="s">
        <v>104</v>
      </c>
      <c r="U18" s="878">
        <f>'Seite 1'!$O$19</f>
        <v>0</v>
      </c>
      <c r="V18" s="879"/>
      <c r="W18" s="514"/>
    </row>
    <row r="19" spans="1:25" ht="15" customHeight="1" thickBot="1" x14ac:dyDescent="0.3">
      <c r="A19" s="511"/>
      <c r="B19" s="243" t="str">
        <f>'Seite 2'!A16</f>
        <v>1.1</v>
      </c>
      <c r="C19" s="244" t="str">
        <f>'Seite 2'!B16</f>
        <v>Personalausgaben für eigenes Personal</v>
      </c>
      <c r="D19" s="527"/>
      <c r="G19" s="838"/>
      <c r="H19" s="839"/>
      <c r="I19" s="839"/>
      <c r="J19" s="839"/>
      <c r="K19" s="840"/>
      <c r="L19" s="525"/>
      <c r="M19" s="525"/>
      <c r="N19" s="525"/>
      <c r="O19" s="525"/>
      <c r="P19" s="525"/>
      <c r="Q19" s="525"/>
      <c r="R19" s="525"/>
      <c r="T19" s="526" t="s">
        <v>103</v>
      </c>
      <c r="U19" s="878" t="str">
        <f>'Seite 1'!$V$7</f>
        <v>____</v>
      </c>
      <c r="V19" s="879"/>
      <c r="W19" s="514"/>
      <c r="Y19" s="523"/>
    </row>
    <row r="20" spans="1:25" ht="15" customHeight="1" thickTop="1" x14ac:dyDescent="0.25">
      <c r="A20" s="511"/>
      <c r="D20" s="527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T20" s="526" t="s">
        <v>102</v>
      </c>
      <c r="U20" s="878" t="str">
        <f>'Seite 1'!$AA$7</f>
        <v>__.__.____ - __.__.____</v>
      </c>
      <c r="V20" s="879"/>
      <c r="W20" s="514"/>
      <c r="Y20" s="523"/>
    </row>
    <row r="21" spans="1:25" ht="15" customHeight="1" x14ac:dyDescent="0.25">
      <c r="A21" s="511"/>
      <c r="D21" s="527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T21" s="528" t="s">
        <v>105</v>
      </c>
      <c r="U21" s="843">
        <f ca="1">'Seite 1'!$O$18</f>
        <v>45366</v>
      </c>
      <c r="V21" s="844"/>
      <c r="W21" s="514"/>
      <c r="Y21" s="523"/>
    </row>
    <row r="22" spans="1:25" ht="15" customHeight="1" x14ac:dyDescent="0.2">
      <c r="A22" s="511"/>
      <c r="U22" s="529"/>
      <c r="V22" s="529" t="str">
        <f>'Seite 1'!$A$66</f>
        <v>VWN Wissenstransfer und Informationsmaßnahmen</v>
      </c>
      <c r="W22" s="514"/>
    </row>
    <row r="23" spans="1:25" ht="15" customHeight="1" x14ac:dyDescent="0.25">
      <c r="A23" s="511"/>
      <c r="U23" s="530"/>
      <c r="V23" s="530" t="str">
        <f ca="1">'Seite 1'!$A$67</f>
        <v>Formularversion: V 2.1 vom 15.03.24 - öffentlich -</v>
      </c>
      <c r="W23" s="514"/>
    </row>
    <row r="24" spans="1:25" ht="18" customHeight="1" x14ac:dyDescent="0.25">
      <c r="A24" s="511"/>
      <c r="B24" s="531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3" t="s">
        <v>279</v>
      </c>
      <c r="Q24" s="534"/>
      <c r="R24" s="534"/>
      <c r="S24" s="534"/>
      <c r="T24" s="535"/>
      <c r="U24" s="534"/>
      <c r="V24" s="536">
        <f>SUMPRODUCT((G31:G180="projektbezogenes Arbeitsentgelt (AN-Brutto)")*ROUND(V31:V180,2))</f>
        <v>0</v>
      </c>
      <c r="W24" s="514"/>
    </row>
    <row r="25" spans="1:25" ht="5.15" customHeight="1" x14ac:dyDescent="0.25">
      <c r="A25" s="511"/>
      <c r="V25" s="537"/>
      <c r="W25" s="514"/>
    </row>
    <row r="26" spans="1:25" s="537" customFormat="1" ht="18" customHeight="1" x14ac:dyDescent="0.25">
      <c r="A26" s="538"/>
      <c r="B26" s="531"/>
      <c r="C26" s="532"/>
      <c r="D26" s="532"/>
      <c r="E26" s="532"/>
      <c r="F26" s="532"/>
      <c r="G26" s="534"/>
      <c r="H26" s="534"/>
      <c r="I26" s="534"/>
      <c r="J26" s="539"/>
      <c r="K26" s="539"/>
      <c r="L26" s="539"/>
      <c r="M26" s="539"/>
      <c r="N26" s="539"/>
      <c r="O26" s="532"/>
      <c r="P26" s="540" t="s">
        <v>280</v>
      </c>
      <c r="Q26" s="534"/>
      <c r="R26" s="534"/>
      <c r="S26" s="534"/>
      <c r="T26" s="535"/>
      <c r="U26" s="594">
        <v>0.2</v>
      </c>
      <c r="V26" s="536">
        <f>SUMPRODUCT((G31:G180=P26)*ROUND(V31:V180,2))</f>
        <v>0</v>
      </c>
      <c r="W26" s="514"/>
      <c r="X26" s="515"/>
      <c r="Y26" s="515"/>
    </row>
    <row r="27" spans="1:25" ht="12" customHeight="1" x14ac:dyDescent="0.25">
      <c r="A27" s="511"/>
      <c r="W27" s="514"/>
    </row>
    <row r="28" spans="1:25" ht="15" customHeight="1" x14ac:dyDescent="0.25">
      <c r="A28" s="511"/>
      <c r="B28" s="541" t="str">
        <f ca="1">CONCATENATE("Belegliste¹ für Ausgabenart ",$B$19," ",$C$19," - Aktenzeichen ",IF($U$18=0,"__________",$U$18)," - Nachweis vom ",IF($U$21=0,"_________",TEXT($U$21,"TT.MM.JJJJ")))</f>
        <v>Belegliste¹ für Ausgabenart 1.1 Personalausgaben für eigenes Personal - Aktenzeichen __________ - Nachweis vom 15.03.2024</v>
      </c>
      <c r="C28" s="541"/>
      <c r="D28" s="541"/>
      <c r="W28" s="514"/>
    </row>
    <row r="29" spans="1:25" ht="5.15" customHeight="1" x14ac:dyDescent="0.25">
      <c r="A29" s="511"/>
      <c r="W29" s="514"/>
    </row>
    <row r="30" spans="1:25" ht="24" customHeight="1" thickBot="1" x14ac:dyDescent="0.3">
      <c r="A30" s="511"/>
      <c r="B30" s="880" t="s">
        <v>262</v>
      </c>
      <c r="C30" s="881"/>
      <c r="D30" s="881"/>
      <c r="E30" s="881"/>
      <c r="F30" s="882"/>
      <c r="G30" s="883" t="s">
        <v>263</v>
      </c>
      <c r="H30" s="884"/>
      <c r="I30" s="885"/>
      <c r="J30" s="542" t="str">
        <f>IF(OR($U$19="",$U$19="____",$U$19=0),"",DATE($U$19,COLUMN()-9,1))</f>
        <v/>
      </c>
      <c r="K30" s="542" t="str">
        <f t="shared" ref="K30:U30" si="0">IF(OR($U$19="",$U$19="____",$U$19=0),"",DATE($U$19,COLUMN()-9,1))</f>
        <v/>
      </c>
      <c r="L30" s="542" t="str">
        <f t="shared" si="0"/>
        <v/>
      </c>
      <c r="M30" s="542" t="str">
        <f t="shared" si="0"/>
        <v/>
      </c>
      <c r="N30" s="542" t="str">
        <f t="shared" si="0"/>
        <v/>
      </c>
      <c r="O30" s="542" t="str">
        <f t="shared" si="0"/>
        <v/>
      </c>
      <c r="P30" s="542" t="str">
        <f t="shared" si="0"/>
        <v/>
      </c>
      <c r="Q30" s="542" t="str">
        <f t="shared" si="0"/>
        <v/>
      </c>
      <c r="R30" s="542" t="str">
        <f t="shared" si="0"/>
        <v/>
      </c>
      <c r="S30" s="542" t="str">
        <f t="shared" si="0"/>
        <v/>
      </c>
      <c r="T30" s="542" t="str">
        <f t="shared" si="0"/>
        <v/>
      </c>
      <c r="U30" s="542" t="str">
        <f t="shared" si="0"/>
        <v/>
      </c>
      <c r="V30" s="543" t="s">
        <v>264</v>
      </c>
      <c r="W30" s="514">
        <v>1</v>
      </c>
    </row>
    <row r="31" spans="1:25" ht="15" customHeight="1" thickTop="1" x14ac:dyDescent="0.25">
      <c r="A31" s="511"/>
      <c r="B31" s="544"/>
      <c r="C31" s="537"/>
      <c r="D31" s="537"/>
      <c r="E31" s="537"/>
      <c r="F31" s="545"/>
      <c r="G31" s="546" t="s">
        <v>265</v>
      </c>
      <c r="H31" s="547"/>
      <c r="I31" s="548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50"/>
      <c r="W31" s="514"/>
    </row>
    <row r="32" spans="1:25" ht="15" customHeight="1" x14ac:dyDescent="0.25">
      <c r="A32" s="511"/>
      <c r="B32" s="551" t="s">
        <v>266</v>
      </c>
      <c r="C32" s="537"/>
      <c r="D32" s="876"/>
      <c r="E32" s="877"/>
      <c r="F32" s="552"/>
      <c r="G32" s="553" t="s">
        <v>201</v>
      </c>
      <c r="H32" s="554"/>
      <c r="I32" s="555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7"/>
      <c r="W32" s="514"/>
    </row>
    <row r="33" spans="1:23" ht="15" customHeight="1" x14ac:dyDescent="0.25">
      <c r="A33" s="558">
        <f>IF($D35="Stundenanteil",1,0)</f>
        <v>0</v>
      </c>
      <c r="B33" s="551" t="s">
        <v>267</v>
      </c>
      <c r="C33" s="537"/>
      <c r="D33" s="876"/>
      <c r="E33" s="877"/>
      <c r="F33" s="552"/>
      <c r="G33" s="559" t="s">
        <v>268</v>
      </c>
      <c r="H33" s="560"/>
      <c r="I33" s="555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57"/>
      <c r="W33" s="514"/>
    </row>
    <row r="34" spans="1:23" ht="15" customHeight="1" x14ac:dyDescent="0.25">
      <c r="A34" s="558">
        <f>IF($D35="Stundenanteil",1,0)</f>
        <v>0</v>
      </c>
      <c r="B34" s="544"/>
      <c r="C34" s="537"/>
      <c r="D34" s="537"/>
      <c r="E34" s="537"/>
      <c r="F34" s="545"/>
      <c r="G34" s="562" t="s">
        <v>299</v>
      </c>
      <c r="H34" s="563"/>
      <c r="I34" s="564" t="s">
        <v>269</v>
      </c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6">
        <f>SUMPRODUCT(($J$1:$U$1="X")*(ROUND(J34:U34,2)))</f>
        <v>0</v>
      </c>
      <c r="W34" s="514"/>
    </row>
    <row r="35" spans="1:23" s="515" customFormat="1" ht="15" customHeight="1" x14ac:dyDescent="0.25">
      <c r="A35" s="558">
        <f>IF($D35="Stundenanteil",1,0)</f>
        <v>0</v>
      </c>
      <c r="B35" s="551" t="s">
        <v>270</v>
      </c>
      <c r="C35" s="537"/>
      <c r="D35" s="876" t="s">
        <v>0</v>
      </c>
      <c r="E35" s="877"/>
      <c r="F35" s="545"/>
      <c r="G35" s="562" t="s">
        <v>281</v>
      </c>
      <c r="H35" s="567"/>
      <c r="I35" s="568" t="s">
        <v>269</v>
      </c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6">
        <f>SUMPRODUCT(($J$1:$U$1="X")*(ROUND(J35:U35,2)))</f>
        <v>0</v>
      </c>
      <c r="W35" s="514"/>
    </row>
    <row r="36" spans="1:23" s="515" customFormat="1" ht="15" hidden="1" customHeight="1" x14ac:dyDescent="0.25">
      <c r="A36" s="558"/>
      <c r="B36" s="544"/>
      <c r="C36" s="537"/>
      <c r="D36" s="523"/>
      <c r="E36" s="523"/>
      <c r="F36" s="545"/>
      <c r="G36" s="595" t="s">
        <v>271</v>
      </c>
      <c r="H36" s="596"/>
      <c r="I36" s="597" t="s">
        <v>269</v>
      </c>
      <c r="J36" s="598">
        <f>ROUND(J35,2)*ROUND($E43,0)/($I$6-ROUND($E43,0))</f>
        <v>0</v>
      </c>
      <c r="K36" s="598">
        <f t="shared" ref="K36:U36" si="1">ROUND(K35,2)*ROUND($E43,0)/($I$6-ROUND($E43,0))</f>
        <v>0</v>
      </c>
      <c r="L36" s="598">
        <f>ROUND(L35,2)*ROUND($E43,0)/($I$6-ROUND($E43,0))</f>
        <v>0</v>
      </c>
      <c r="M36" s="598">
        <f t="shared" si="1"/>
        <v>0</v>
      </c>
      <c r="N36" s="598">
        <f>ROUND(N35,2)*ROUND($E43,0)/($I$6-ROUND($E43,0))</f>
        <v>0</v>
      </c>
      <c r="O36" s="598">
        <f t="shared" si="1"/>
        <v>0</v>
      </c>
      <c r="P36" s="598">
        <f t="shared" si="1"/>
        <v>0</v>
      </c>
      <c r="Q36" s="598">
        <f t="shared" si="1"/>
        <v>0</v>
      </c>
      <c r="R36" s="598">
        <f t="shared" si="1"/>
        <v>0</v>
      </c>
      <c r="S36" s="598">
        <f t="shared" si="1"/>
        <v>0</v>
      </c>
      <c r="T36" s="598">
        <f t="shared" si="1"/>
        <v>0</v>
      </c>
      <c r="U36" s="598">
        <f t="shared" si="1"/>
        <v>0</v>
      </c>
      <c r="V36" s="599">
        <f>SUMPRODUCT(($J$1:$U$1="X")*(ROUND(J36:U36,2)))</f>
        <v>0</v>
      </c>
      <c r="W36" s="514"/>
    </row>
    <row r="37" spans="1:23" s="515" customFormat="1" ht="15" hidden="1" customHeight="1" x14ac:dyDescent="0.25">
      <c r="A37" s="558"/>
      <c r="B37" s="544"/>
      <c r="C37" s="537"/>
      <c r="D37" s="523"/>
      <c r="E37" s="523"/>
      <c r="F37" s="545"/>
      <c r="G37" s="595" t="s">
        <v>282</v>
      </c>
      <c r="H37" s="596"/>
      <c r="I37" s="597" t="s">
        <v>269</v>
      </c>
      <c r="J37" s="598">
        <f>ROUND(J35,2)+ROUND(J36,10)</f>
        <v>0</v>
      </c>
      <c r="K37" s="598">
        <f t="shared" ref="K37:U37" si="2">ROUND(K35,2)+ROUND(K36,10)</f>
        <v>0</v>
      </c>
      <c r="L37" s="598">
        <f t="shared" si="2"/>
        <v>0</v>
      </c>
      <c r="M37" s="598">
        <f t="shared" si="2"/>
        <v>0</v>
      </c>
      <c r="N37" s="598">
        <f t="shared" si="2"/>
        <v>0</v>
      </c>
      <c r="O37" s="598">
        <f t="shared" si="2"/>
        <v>0</v>
      </c>
      <c r="P37" s="598">
        <f t="shared" si="2"/>
        <v>0</v>
      </c>
      <c r="Q37" s="598">
        <f t="shared" si="2"/>
        <v>0</v>
      </c>
      <c r="R37" s="598">
        <f t="shared" si="2"/>
        <v>0</v>
      </c>
      <c r="S37" s="598">
        <f t="shared" si="2"/>
        <v>0</v>
      </c>
      <c r="T37" s="598">
        <f t="shared" si="2"/>
        <v>0</v>
      </c>
      <c r="U37" s="598">
        <f t="shared" si="2"/>
        <v>0</v>
      </c>
      <c r="V37" s="599">
        <f>SUMPRODUCT(($J$1:$U$1="X")*(ROUND(J37:U37,2)))</f>
        <v>0</v>
      </c>
      <c r="W37" s="514"/>
    </row>
    <row r="38" spans="1:23" s="515" customFormat="1" ht="15" customHeight="1" x14ac:dyDescent="0.25">
      <c r="A38" s="558"/>
      <c r="B38" s="544"/>
      <c r="C38" s="537"/>
      <c r="D38" s="537"/>
      <c r="E38" s="537"/>
      <c r="F38" s="545"/>
      <c r="G38" s="569" t="str">
        <f>IF(D35="Stundenanteil","Errechneter Stellenanteil:",IF(D35="Stellenanteil","Stellenanteil:",""))</f>
        <v/>
      </c>
      <c r="H38" s="570"/>
      <c r="I38" s="571"/>
      <c r="J38" s="572">
        <f t="shared" ref="J38:U38" si="3">IF(AND($D35="Stellenanteil",$E44&gt;0,J40&gt;0),ROUND($E44,4),IF(AND($D35="Stundenanteil",J34&gt;0),ROUND(J37/ROUND(J34,2),4),0))</f>
        <v>0</v>
      </c>
      <c r="K38" s="572">
        <f t="shared" si="3"/>
        <v>0</v>
      </c>
      <c r="L38" s="572">
        <f t="shared" si="3"/>
        <v>0</v>
      </c>
      <c r="M38" s="572">
        <f t="shared" si="3"/>
        <v>0</v>
      </c>
      <c r="N38" s="572">
        <f t="shared" si="3"/>
        <v>0</v>
      </c>
      <c r="O38" s="572">
        <f t="shared" si="3"/>
        <v>0</v>
      </c>
      <c r="P38" s="572">
        <f t="shared" si="3"/>
        <v>0</v>
      </c>
      <c r="Q38" s="572">
        <f t="shared" si="3"/>
        <v>0</v>
      </c>
      <c r="R38" s="572">
        <f t="shared" si="3"/>
        <v>0</v>
      </c>
      <c r="S38" s="572">
        <f t="shared" si="3"/>
        <v>0</v>
      </c>
      <c r="T38" s="572">
        <f t="shared" si="3"/>
        <v>0</v>
      </c>
      <c r="U38" s="572">
        <f t="shared" si="3"/>
        <v>0</v>
      </c>
      <c r="V38" s="573"/>
      <c r="W38" s="514"/>
    </row>
    <row r="39" spans="1:23" s="515" customFormat="1" ht="15" customHeight="1" x14ac:dyDescent="0.25">
      <c r="A39" s="511"/>
      <c r="B39" s="551" t="s">
        <v>272</v>
      </c>
      <c r="C39" s="537"/>
      <c r="D39" s="537"/>
      <c r="E39" s="537"/>
      <c r="F39" s="545"/>
      <c r="G39" s="559" t="s">
        <v>274</v>
      </c>
      <c r="H39" s="560"/>
      <c r="I39" s="555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57"/>
      <c r="W39" s="514"/>
    </row>
    <row r="40" spans="1:23" s="515" customFormat="1" ht="15" customHeight="1" x14ac:dyDescent="0.25">
      <c r="A40" s="511"/>
      <c r="B40" s="544"/>
      <c r="C40" s="574" t="s">
        <v>273</v>
      </c>
      <c r="D40" s="523"/>
      <c r="E40" s="575"/>
      <c r="F40" s="576"/>
      <c r="G40" s="577" t="s">
        <v>279</v>
      </c>
      <c r="H40" s="578"/>
      <c r="I40" s="579" t="s">
        <v>228</v>
      </c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66">
        <f>SUMPRODUCT(($J$1:$U$1="X")*(ROUND(J40:U40,2)))</f>
        <v>0</v>
      </c>
      <c r="W40" s="514"/>
    </row>
    <row r="41" spans="1:23" s="515" customFormat="1" ht="15" customHeight="1" x14ac:dyDescent="0.25">
      <c r="A41" s="511"/>
      <c r="B41" s="544"/>
      <c r="C41" s="523"/>
      <c r="D41" s="523"/>
      <c r="E41" s="523"/>
      <c r="F41" s="576"/>
      <c r="G41" s="562" t="s">
        <v>275</v>
      </c>
      <c r="H41" s="563"/>
      <c r="I41" s="579" t="s">
        <v>228</v>
      </c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66">
        <f>SUMPRODUCT(($J$1:$U$1="X")*(ROUND(J41:U41,2)))</f>
        <v>0</v>
      </c>
      <c r="W41" s="514"/>
    </row>
    <row r="42" spans="1:23" s="515" customFormat="1" ht="15" customHeight="1" x14ac:dyDescent="0.25">
      <c r="A42" s="558">
        <f>IF($D35="Stundenanteil",1,0)</f>
        <v>0</v>
      </c>
      <c r="B42" s="544"/>
      <c r="C42" s="574" t="str">
        <f>IF(D35="Stundenanteil","wöchentliche Arbeitszeit (in h):","")</f>
        <v/>
      </c>
      <c r="D42" s="537"/>
      <c r="E42" s="581"/>
      <c r="F42" s="545"/>
      <c r="G42" s="559" t="s">
        <v>276</v>
      </c>
      <c r="H42" s="560"/>
      <c r="I42" s="555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57"/>
      <c r="W42" s="514"/>
    </row>
    <row r="43" spans="1:23" s="515" customFormat="1" ht="15" customHeight="1" x14ac:dyDescent="0.25">
      <c r="A43" s="558">
        <f>IF($D35="Stundenanteil",1,0)</f>
        <v>0</v>
      </c>
      <c r="B43" s="544"/>
      <c r="C43" s="574" t="str">
        <f>IF(D35="Stundenanteil","Urlaubsanspruch (in AT):","")</f>
        <v/>
      </c>
      <c r="D43" s="537"/>
      <c r="E43" s="582"/>
      <c r="F43" s="545"/>
      <c r="G43" s="577" t="s">
        <v>277</v>
      </c>
      <c r="H43" s="578"/>
      <c r="I43" s="579" t="s">
        <v>228</v>
      </c>
      <c r="J43" s="584">
        <f t="shared" ref="J43:U43" si="4">ROUND(ROUND(J40,2)*J38,2)</f>
        <v>0</v>
      </c>
      <c r="K43" s="584">
        <f t="shared" si="4"/>
        <v>0</v>
      </c>
      <c r="L43" s="584">
        <f t="shared" si="4"/>
        <v>0</v>
      </c>
      <c r="M43" s="584">
        <f t="shared" si="4"/>
        <v>0</v>
      </c>
      <c r="N43" s="584">
        <f t="shared" si="4"/>
        <v>0</v>
      </c>
      <c r="O43" s="584">
        <f t="shared" si="4"/>
        <v>0</v>
      </c>
      <c r="P43" s="584">
        <f t="shared" si="4"/>
        <v>0</v>
      </c>
      <c r="Q43" s="584">
        <f t="shared" si="4"/>
        <v>0</v>
      </c>
      <c r="R43" s="584">
        <f t="shared" si="4"/>
        <v>0</v>
      </c>
      <c r="S43" s="584">
        <f t="shared" si="4"/>
        <v>0</v>
      </c>
      <c r="T43" s="584">
        <f t="shared" si="4"/>
        <v>0</v>
      </c>
      <c r="U43" s="584">
        <f t="shared" si="4"/>
        <v>0</v>
      </c>
      <c r="V43" s="566">
        <f>SUMPRODUCT(($J$1:$U$1="X")*(ROUND(J43:U43,2)))</f>
        <v>0</v>
      </c>
      <c r="W43" s="514"/>
    </row>
    <row r="44" spans="1:23" s="515" customFormat="1" ht="15" customHeight="1" x14ac:dyDescent="0.25">
      <c r="A44" s="558">
        <f>IF($D35="Stellenanteil",1,0)</f>
        <v>0</v>
      </c>
      <c r="B44" s="544"/>
      <c r="C44" s="574" t="str">
        <f>IF(D35="Stellenanteil","Stellenanteil (in %):","")</f>
        <v/>
      </c>
      <c r="D44" s="537"/>
      <c r="E44" s="583"/>
      <c r="F44" s="545"/>
      <c r="G44" s="562" t="s">
        <v>278</v>
      </c>
      <c r="H44" s="563"/>
      <c r="I44" s="579" t="s">
        <v>228</v>
      </c>
      <c r="J44" s="584">
        <f t="shared" ref="J44:U44" si="5">ROUND(ROUND(J41,2)*J38,2)</f>
        <v>0</v>
      </c>
      <c r="K44" s="584">
        <f t="shared" si="5"/>
        <v>0</v>
      </c>
      <c r="L44" s="584">
        <f t="shared" si="5"/>
        <v>0</v>
      </c>
      <c r="M44" s="584">
        <f t="shared" si="5"/>
        <v>0</v>
      </c>
      <c r="N44" s="584">
        <f t="shared" si="5"/>
        <v>0</v>
      </c>
      <c r="O44" s="584">
        <f t="shared" si="5"/>
        <v>0</v>
      </c>
      <c r="P44" s="584">
        <f t="shared" si="5"/>
        <v>0</v>
      </c>
      <c r="Q44" s="584">
        <f t="shared" si="5"/>
        <v>0</v>
      </c>
      <c r="R44" s="584">
        <f t="shared" si="5"/>
        <v>0</v>
      </c>
      <c r="S44" s="584">
        <f t="shared" si="5"/>
        <v>0</v>
      </c>
      <c r="T44" s="584">
        <f t="shared" si="5"/>
        <v>0</v>
      </c>
      <c r="U44" s="584">
        <f t="shared" si="5"/>
        <v>0</v>
      </c>
      <c r="V44" s="566">
        <f>SUMPRODUCT(($J$1:$U$1="X")*(ROUND(J44:U44,2)))</f>
        <v>0</v>
      </c>
      <c r="W44" s="514"/>
    </row>
    <row r="45" spans="1:23" s="515" customFormat="1" ht="15" customHeight="1" thickBot="1" x14ac:dyDescent="0.3">
      <c r="A45" s="511"/>
      <c r="B45" s="585"/>
      <c r="C45" s="586"/>
      <c r="D45" s="586"/>
      <c r="E45" s="586"/>
      <c r="F45" s="587"/>
      <c r="G45" s="588" t="str">
        <f>$P$26</f>
        <v>Pauschale für Sozialabgaben, BG, Umlagen</v>
      </c>
      <c r="H45" s="589"/>
      <c r="I45" s="590" t="s">
        <v>228</v>
      </c>
      <c r="J45" s="591">
        <f>ROUND(J44*$U$26,2)</f>
        <v>0</v>
      </c>
      <c r="K45" s="591">
        <f t="shared" ref="K45:U45" si="6">ROUND(K44*$U$26,2)</f>
        <v>0</v>
      </c>
      <c r="L45" s="591">
        <f t="shared" si="6"/>
        <v>0</v>
      </c>
      <c r="M45" s="591">
        <f t="shared" si="6"/>
        <v>0</v>
      </c>
      <c r="N45" s="591">
        <f t="shared" si="6"/>
        <v>0</v>
      </c>
      <c r="O45" s="591">
        <f t="shared" si="6"/>
        <v>0</v>
      </c>
      <c r="P45" s="591">
        <f t="shared" si="6"/>
        <v>0</v>
      </c>
      <c r="Q45" s="591">
        <f t="shared" si="6"/>
        <v>0</v>
      </c>
      <c r="R45" s="591">
        <f t="shared" si="6"/>
        <v>0</v>
      </c>
      <c r="S45" s="591">
        <f t="shared" si="6"/>
        <v>0</v>
      </c>
      <c r="T45" s="591">
        <f t="shared" si="6"/>
        <v>0</v>
      </c>
      <c r="U45" s="591">
        <f t="shared" si="6"/>
        <v>0</v>
      </c>
      <c r="V45" s="592">
        <f>SUMPRODUCT(($J$1:$U$1="X")*(ROUND(J45:U45,2)))</f>
        <v>0</v>
      </c>
      <c r="W45" s="514">
        <f>IF(COUNTIF(V31:V45,"&gt;0")&gt;0,1,0)</f>
        <v>0</v>
      </c>
    </row>
    <row r="46" spans="1:23" ht="15" customHeight="1" thickTop="1" x14ac:dyDescent="0.25">
      <c r="A46" s="511"/>
      <c r="B46" s="544"/>
      <c r="C46" s="537"/>
      <c r="D46" s="537"/>
      <c r="E46" s="537"/>
      <c r="F46" s="545"/>
      <c r="G46" s="546" t="s">
        <v>265</v>
      </c>
      <c r="H46" s="547"/>
      <c r="I46" s="548"/>
      <c r="J46" s="549"/>
      <c r="K46" s="549"/>
      <c r="L46" s="549"/>
      <c r="M46" s="549"/>
      <c r="N46" s="549"/>
      <c r="O46" s="549"/>
      <c r="P46" s="549"/>
      <c r="Q46" s="549"/>
      <c r="R46" s="549"/>
      <c r="S46" s="549"/>
      <c r="T46" s="549"/>
      <c r="U46" s="549"/>
      <c r="V46" s="550"/>
      <c r="W46" s="514"/>
    </row>
    <row r="47" spans="1:23" ht="15" customHeight="1" x14ac:dyDescent="0.25">
      <c r="A47" s="511"/>
      <c r="B47" s="551" t="s">
        <v>266</v>
      </c>
      <c r="C47" s="537"/>
      <c r="D47" s="876"/>
      <c r="E47" s="877"/>
      <c r="F47" s="552"/>
      <c r="G47" s="553" t="s">
        <v>201</v>
      </c>
      <c r="H47" s="554"/>
      <c r="I47" s="555"/>
      <c r="J47" s="556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7"/>
      <c r="W47" s="514"/>
    </row>
    <row r="48" spans="1:23" ht="15" customHeight="1" x14ac:dyDescent="0.25">
      <c r="A48" s="558">
        <f>IF($D50="Stundenanteil",1,0)</f>
        <v>0</v>
      </c>
      <c r="B48" s="551" t="s">
        <v>267</v>
      </c>
      <c r="C48" s="537"/>
      <c r="D48" s="876"/>
      <c r="E48" s="877"/>
      <c r="F48" s="552"/>
      <c r="G48" s="559" t="s">
        <v>268</v>
      </c>
      <c r="H48" s="560"/>
      <c r="I48" s="555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57"/>
      <c r="W48" s="514"/>
    </row>
    <row r="49" spans="1:23" ht="15" customHeight="1" x14ac:dyDescent="0.25">
      <c r="A49" s="558">
        <f>IF($D50="Stundenanteil",1,0)</f>
        <v>0</v>
      </c>
      <c r="B49" s="544"/>
      <c r="C49" s="537"/>
      <c r="D49" s="537"/>
      <c r="E49" s="537"/>
      <c r="F49" s="545"/>
      <c r="G49" s="562" t="s">
        <v>299</v>
      </c>
      <c r="H49" s="563"/>
      <c r="I49" s="564" t="s">
        <v>269</v>
      </c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6">
        <f>SUMPRODUCT(($J$1:$U$1="X")*(ROUND(J49:U49,2)))</f>
        <v>0</v>
      </c>
      <c r="W49" s="514"/>
    </row>
    <row r="50" spans="1:23" s="515" customFormat="1" ht="15" customHeight="1" x14ac:dyDescent="0.25">
      <c r="A50" s="558">
        <f>IF($D50="Stundenanteil",1,0)</f>
        <v>0</v>
      </c>
      <c r="B50" s="551" t="s">
        <v>270</v>
      </c>
      <c r="C50" s="537"/>
      <c r="D50" s="876" t="s">
        <v>0</v>
      </c>
      <c r="E50" s="877"/>
      <c r="F50" s="545"/>
      <c r="G50" s="562" t="s">
        <v>281</v>
      </c>
      <c r="H50" s="567"/>
      <c r="I50" s="568" t="s">
        <v>269</v>
      </c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6">
        <f>SUMPRODUCT(($J$1:$U$1="X")*(ROUND(J50:U50,2)))</f>
        <v>0</v>
      </c>
      <c r="W50" s="514"/>
    </row>
    <row r="51" spans="1:23" s="515" customFormat="1" ht="15" hidden="1" customHeight="1" x14ac:dyDescent="0.25">
      <c r="A51" s="558"/>
      <c r="B51" s="544"/>
      <c r="C51" s="537"/>
      <c r="D51" s="523"/>
      <c r="E51" s="523"/>
      <c r="F51" s="545"/>
      <c r="G51" s="595" t="s">
        <v>271</v>
      </c>
      <c r="H51" s="596"/>
      <c r="I51" s="597" t="s">
        <v>269</v>
      </c>
      <c r="J51" s="598">
        <f>ROUND(J50,2)*ROUND($E58,0)/($I$6-ROUND($E58,0))</f>
        <v>0</v>
      </c>
      <c r="K51" s="598">
        <f t="shared" ref="K51" si="7">ROUND(K50,2)*ROUND($E58,0)/($I$6-ROUND($E58,0))</f>
        <v>0</v>
      </c>
      <c r="L51" s="598">
        <f>ROUND(L50,2)*ROUND($E58,0)/($I$6-ROUND($E58,0))</f>
        <v>0</v>
      </c>
      <c r="M51" s="598">
        <f t="shared" ref="M51:U51" si="8">ROUND(M50,2)*ROUND($E58,0)/($I$6-ROUND($E58,0))</f>
        <v>0</v>
      </c>
      <c r="N51" s="598">
        <f t="shared" si="8"/>
        <v>0</v>
      </c>
      <c r="O51" s="598">
        <f t="shared" si="8"/>
        <v>0</v>
      </c>
      <c r="P51" s="598">
        <f t="shared" si="8"/>
        <v>0</v>
      </c>
      <c r="Q51" s="598">
        <f t="shared" si="8"/>
        <v>0</v>
      </c>
      <c r="R51" s="598">
        <f t="shared" si="8"/>
        <v>0</v>
      </c>
      <c r="S51" s="598">
        <f t="shared" si="8"/>
        <v>0</v>
      </c>
      <c r="T51" s="598">
        <f t="shared" si="8"/>
        <v>0</v>
      </c>
      <c r="U51" s="598">
        <f t="shared" si="8"/>
        <v>0</v>
      </c>
      <c r="V51" s="599">
        <f>SUMPRODUCT(($J$1:$U$1="X")*(ROUND(J51:U51,2)))</f>
        <v>0</v>
      </c>
      <c r="W51" s="514"/>
    </row>
    <row r="52" spans="1:23" s="515" customFormat="1" ht="15" hidden="1" customHeight="1" x14ac:dyDescent="0.25">
      <c r="A52" s="558"/>
      <c r="B52" s="544"/>
      <c r="C52" s="537"/>
      <c r="D52" s="523"/>
      <c r="E52" s="523"/>
      <c r="F52" s="545"/>
      <c r="G52" s="595" t="s">
        <v>282</v>
      </c>
      <c r="H52" s="596"/>
      <c r="I52" s="597" t="s">
        <v>269</v>
      </c>
      <c r="J52" s="598">
        <f>ROUND(J50,2)+ROUND(J51,10)</f>
        <v>0</v>
      </c>
      <c r="K52" s="598">
        <f t="shared" ref="K52:U52" si="9">ROUND(K50,2)+ROUND(K51,10)</f>
        <v>0</v>
      </c>
      <c r="L52" s="598">
        <f t="shared" si="9"/>
        <v>0</v>
      </c>
      <c r="M52" s="598">
        <f t="shared" si="9"/>
        <v>0</v>
      </c>
      <c r="N52" s="598">
        <f t="shared" si="9"/>
        <v>0</v>
      </c>
      <c r="O52" s="598">
        <f t="shared" si="9"/>
        <v>0</v>
      </c>
      <c r="P52" s="598">
        <f t="shared" si="9"/>
        <v>0</v>
      </c>
      <c r="Q52" s="598">
        <f t="shared" si="9"/>
        <v>0</v>
      </c>
      <c r="R52" s="598">
        <f t="shared" si="9"/>
        <v>0</v>
      </c>
      <c r="S52" s="598">
        <f t="shared" si="9"/>
        <v>0</v>
      </c>
      <c r="T52" s="598">
        <f t="shared" si="9"/>
        <v>0</v>
      </c>
      <c r="U52" s="598">
        <f t="shared" si="9"/>
        <v>0</v>
      </c>
      <c r="V52" s="599">
        <f>SUMPRODUCT(($J$1:$U$1="X")*(ROUND(J52:U52,2)))</f>
        <v>0</v>
      </c>
      <c r="W52" s="514"/>
    </row>
    <row r="53" spans="1:23" s="515" customFormat="1" ht="15" customHeight="1" x14ac:dyDescent="0.25">
      <c r="A53" s="558"/>
      <c r="B53" s="544"/>
      <c r="C53" s="537"/>
      <c r="D53" s="537"/>
      <c r="E53" s="537"/>
      <c r="F53" s="545"/>
      <c r="G53" s="569" t="str">
        <f>IF(D50="Stundenanteil","Errechneter Stellenanteil:",IF(D50="Stellenanteil","Stellenanteil:",""))</f>
        <v/>
      </c>
      <c r="H53" s="570"/>
      <c r="I53" s="571"/>
      <c r="J53" s="572">
        <f t="shared" ref="J53:U53" si="10">IF(AND($D50="Stellenanteil",$E59&gt;0,J55&gt;0),ROUND($E59,4),IF(AND($D50="Stundenanteil",J49&gt;0),ROUND(J52/ROUND(J49,2),4),0))</f>
        <v>0</v>
      </c>
      <c r="K53" s="572">
        <f t="shared" si="10"/>
        <v>0</v>
      </c>
      <c r="L53" s="572">
        <f t="shared" si="10"/>
        <v>0</v>
      </c>
      <c r="M53" s="572">
        <f t="shared" si="10"/>
        <v>0</v>
      </c>
      <c r="N53" s="572">
        <f t="shared" si="10"/>
        <v>0</v>
      </c>
      <c r="O53" s="572">
        <f t="shared" si="10"/>
        <v>0</v>
      </c>
      <c r="P53" s="572">
        <f t="shared" si="10"/>
        <v>0</v>
      </c>
      <c r="Q53" s="572">
        <f t="shared" si="10"/>
        <v>0</v>
      </c>
      <c r="R53" s="572">
        <f t="shared" si="10"/>
        <v>0</v>
      </c>
      <c r="S53" s="572">
        <f t="shared" si="10"/>
        <v>0</v>
      </c>
      <c r="T53" s="572">
        <f t="shared" si="10"/>
        <v>0</v>
      </c>
      <c r="U53" s="572">
        <f t="shared" si="10"/>
        <v>0</v>
      </c>
      <c r="V53" s="573"/>
      <c r="W53" s="514"/>
    </row>
    <row r="54" spans="1:23" s="515" customFormat="1" ht="15" customHeight="1" x14ac:dyDescent="0.25">
      <c r="A54" s="511"/>
      <c r="B54" s="551" t="s">
        <v>272</v>
      </c>
      <c r="C54" s="537"/>
      <c r="D54" s="537"/>
      <c r="E54" s="537"/>
      <c r="F54" s="545"/>
      <c r="G54" s="559" t="s">
        <v>274</v>
      </c>
      <c r="H54" s="560"/>
      <c r="I54" s="555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57"/>
      <c r="W54" s="514"/>
    </row>
    <row r="55" spans="1:23" s="515" customFormat="1" ht="15" customHeight="1" x14ac:dyDescent="0.25">
      <c r="A55" s="511"/>
      <c r="B55" s="544"/>
      <c r="C55" s="574" t="s">
        <v>273</v>
      </c>
      <c r="D55" s="523"/>
      <c r="E55" s="575"/>
      <c r="F55" s="576"/>
      <c r="G55" s="577" t="s">
        <v>279</v>
      </c>
      <c r="H55" s="578"/>
      <c r="I55" s="579" t="s">
        <v>228</v>
      </c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66">
        <f>SUMPRODUCT(($J$1:$U$1="X")*(ROUND(J55:U55,2)))</f>
        <v>0</v>
      </c>
      <c r="W55" s="514"/>
    </row>
    <row r="56" spans="1:23" s="515" customFormat="1" ht="15" customHeight="1" x14ac:dyDescent="0.25">
      <c r="A56" s="511"/>
      <c r="B56" s="544"/>
      <c r="C56" s="523"/>
      <c r="D56" s="523"/>
      <c r="E56" s="523"/>
      <c r="F56" s="576"/>
      <c r="G56" s="562" t="s">
        <v>275</v>
      </c>
      <c r="H56" s="563"/>
      <c r="I56" s="579" t="s">
        <v>228</v>
      </c>
      <c r="J56" s="580"/>
      <c r="K56" s="580"/>
      <c r="L56" s="580"/>
      <c r="M56" s="580"/>
      <c r="N56" s="580"/>
      <c r="O56" s="580"/>
      <c r="P56" s="580"/>
      <c r="Q56" s="580"/>
      <c r="R56" s="580"/>
      <c r="S56" s="580"/>
      <c r="T56" s="580"/>
      <c r="U56" s="580"/>
      <c r="V56" s="566">
        <f>SUMPRODUCT(($J$1:$U$1="X")*(ROUND(J56:U56,2)))</f>
        <v>0</v>
      </c>
      <c r="W56" s="514"/>
    </row>
    <row r="57" spans="1:23" s="515" customFormat="1" ht="15" customHeight="1" x14ac:dyDescent="0.25">
      <c r="A57" s="558">
        <f>IF($D50="Stundenanteil",1,0)</f>
        <v>0</v>
      </c>
      <c r="B57" s="544"/>
      <c r="C57" s="574" t="str">
        <f>IF(D50="Stundenanteil","wöchentliche Arbeitszeit (in h):","")</f>
        <v/>
      </c>
      <c r="D57" s="537"/>
      <c r="E57" s="581"/>
      <c r="F57" s="545"/>
      <c r="G57" s="559" t="s">
        <v>276</v>
      </c>
      <c r="H57" s="560"/>
      <c r="I57" s="555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57"/>
      <c r="W57" s="514"/>
    </row>
    <row r="58" spans="1:23" s="515" customFormat="1" ht="15" customHeight="1" x14ac:dyDescent="0.25">
      <c r="A58" s="558">
        <f>IF($D50="Stundenanteil",1,0)</f>
        <v>0</v>
      </c>
      <c r="B58" s="544"/>
      <c r="C58" s="574" t="str">
        <f>IF(D50="Stundenanteil","Urlaubsanspruch (in AT):","")</f>
        <v/>
      </c>
      <c r="D58" s="537"/>
      <c r="E58" s="582"/>
      <c r="F58" s="545"/>
      <c r="G58" s="577" t="s">
        <v>277</v>
      </c>
      <c r="H58" s="578"/>
      <c r="I58" s="579" t="s">
        <v>228</v>
      </c>
      <c r="J58" s="584">
        <f t="shared" ref="J58:U58" si="11">ROUND(ROUND(J55,2)*J53,2)</f>
        <v>0</v>
      </c>
      <c r="K58" s="584">
        <f t="shared" si="11"/>
        <v>0</v>
      </c>
      <c r="L58" s="584">
        <f t="shared" si="11"/>
        <v>0</v>
      </c>
      <c r="M58" s="584">
        <f t="shared" si="11"/>
        <v>0</v>
      </c>
      <c r="N58" s="584">
        <f t="shared" si="11"/>
        <v>0</v>
      </c>
      <c r="O58" s="584">
        <f t="shared" si="11"/>
        <v>0</v>
      </c>
      <c r="P58" s="584">
        <f t="shared" si="11"/>
        <v>0</v>
      </c>
      <c r="Q58" s="584">
        <f t="shared" si="11"/>
        <v>0</v>
      </c>
      <c r="R58" s="584">
        <f t="shared" si="11"/>
        <v>0</v>
      </c>
      <c r="S58" s="584">
        <f t="shared" si="11"/>
        <v>0</v>
      </c>
      <c r="T58" s="584">
        <f t="shared" si="11"/>
        <v>0</v>
      </c>
      <c r="U58" s="584">
        <f t="shared" si="11"/>
        <v>0</v>
      </c>
      <c r="V58" s="566">
        <f>SUMPRODUCT(($J$1:$U$1="X")*(ROUND(J58:U58,2)))</f>
        <v>0</v>
      </c>
      <c r="W58" s="514"/>
    </row>
    <row r="59" spans="1:23" s="515" customFormat="1" ht="15" customHeight="1" x14ac:dyDescent="0.25">
      <c r="A59" s="558">
        <f>IF($D50="Stellenanteil",1,0)</f>
        <v>0</v>
      </c>
      <c r="B59" s="544"/>
      <c r="C59" s="574" t="str">
        <f>IF(D50="Stellenanteil","Stellenanteil (in %):","")</f>
        <v/>
      </c>
      <c r="D59" s="537"/>
      <c r="E59" s="583"/>
      <c r="F59" s="545"/>
      <c r="G59" s="562" t="s">
        <v>278</v>
      </c>
      <c r="H59" s="563"/>
      <c r="I59" s="579" t="s">
        <v>228</v>
      </c>
      <c r="J59" s="584">
        <f t="shared" ref="J59:U59" si="12">ROUND(ROUND(J56,2)*J53,2)</f>
        <v>0</v>
      </c>
      <c r="K59" s="584">
        <f t="shared" si="12"/>
        <v>0</v>
      </c>
      <c r="L59" s="584">
        <f t="shared" si="12"/>
        <v>0</v>
      </c>
      <c r="M59" s="584">
        <f t="shared" si="12"/>
        <v>0</v>
      </c>
      <c r="N59" s="584">
        <f t="shared" si="12"/>
        <v>0</v>
      </c>
      <c r="O59" s="584">
        <f t="shared" si="12"/>
        <v>0</v>
      </c>
      <c r="P59" s="584">
        <f t="shared" si="12"/>
        <v>0</v>
      </c>
      <c r="Q59" s="584">
        <f t="shared" si="12"/>
        <v>0</v>
      </c>
      <c r="R59" s="584">
        <f t="shared" si="12"/>
        <v>0</v>
      </c>
      <c r="S59" s="584">
        <f t="shared" si="12"/>
        <v>0</v>
      </c>
      <c r="T59" s="584">
        <f t="shared" si="12"/>
        <v>0</v>
      </c>
      <c r="U59" s="584">
        <f t="shared" si="12"/>
        <v>0</v>
      </c>
      <c r="V59" s="566">
        <f>SUMPRODUCT(($J$1:$U$1="X")*(ROUND(J59:U59,2)))</f>
        <v>0</v>
      </c>
      <c r="W59" s="514"/>
    </row>
    <row r="60" spans="1:23" s="515" customFormat="1" ht="15" customHeight="1" thickBot="1" x14ac:dyDescent="0.3">
      <c r="A60" s="511"/>
      <c r="B60" s="585"/>
      <c r="C60" s="586"/>
      <c r="D60" s="586"/>
      <c r="E60" s="586"/>
      <c r="F60" s="587"/>
      <c r="G60" s="588" t="str">
        <f>$P$26</f>
        <v>Pauschale für Sozialabgaben, BG, Umlagen</v>
      </c>
      <c r="H60" s="589"/>
      <c r="I60" s="590" t="s">
        <v>228</v>
      </c>
      <c r="J60" s="591">
        <f>ROUND(J59*$U$26,2)</f>
        <v>0</v>
      </c>
      <c r="K60" s="591">
        <f t="shared" ref="K60:U60" si="13">ROUND(K59*$U$26,2)</f>
        <v>0</v>
      </c>
      <c r="L60" s="591">
        <f t="shared" si="13"/>
        <v>0</v>
      </c>
      <c r="M60" s="591">
        <f t="shared" si="13"/>
        <v>0</v>
      </c>
      <c r="N60" s="591">
        <f t="shared" si="13"/>
        <v>0</v>
      </c>
      <c r="O60" s="591">
        <f t="shared" si="13"/>
        <v>0</v>
      </c>
      <c r="P60" s="591">
        <f t="shared" si="13"/>
        <v>0</v>
      </c>
      <c r="Q60" s="591">
        <f t="shared" si="13"/>
        <v>0</v>
      </c>
      <c r="R60" s="591">
        <f t="shared" si="13"/>
        <v>0</v>
      </c>
      <c r="S60" s="591">
        <f t="shared" si="13"/>
        <v>0</v>
      </c>
      <c r="T60" s="591">
        <f t="shared" si="13"/>
        <v>0</v>
      </c>
      <c r="U60" s="591">
        <f t="shared" si="13"/>
        <v>0</v>
      </c>
      <c r="V60" s="592">
        <f>SUMPRODUCT(($J$1:$U$1="X")*(ROUND(J60:U60,2)))</f>
        <v>0</v>
      </c>
      <c r="W60" s="514">
        <f>IF(COUNTIF(V46:V60,"&gt;0")&gt;0,1,0)</f>
        <v>0</v>
      </c>
    </row>
    <row r="61" spans="1:23" ht="15" customHeight="1" thickTop="1" x14ac:dyDescent="0.25">
      <c r="A61" s="511"/>
      <c r="B61" s="544"/>
      <c r="C61" s="537"/>
      <c r="D61" s="537"/>
      <c r="E61" s="537"/>
      <c r="F61" s="545"/>
      <c r="G61" s="546" t="s">
        <v>265</v>
      </c>
      <c r="H61" s="547"/>
      <c r="I61" s="548"/>
      <c r="J61" s="549"/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50"/>
      <c r="W61" s="514"/>
    </row>
    <row r="62" spans="1:23" ht="15" customHeight="1" x14ac:dyDescent="0.25">
      <c r="A62" s="511"/>
      <c r="B62" s="551" t="s">
        <v>266</v>
      </c>
      <c r="C62" s="537"/>
      <c r="D62" s="876"/>
      <c r="E62" s="877"/>
      <c r="F62" s="552"/>
      <c r="G62" s="553" t="s">
        <v>201</v>
      </c>
      <c r="H62" s="554"/>
      <c r="I62" s="555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7"/>
      <c r="W62" s="514"/>
    </row>
    <row r="63" spans="1:23" ht="15" customHeight="1" x14ac:dyDescent="0.25">
      <c r="A63" s="558">
        <f>IF($D65="Stundenanteil",1,0)</f>
        <v>0</v>
      </c>
      <c r="B63" s="551" t="s">
        <v>267</v>
      </c>
      <c r="C63" s="537"/>
      <c r="D63" s="876"/>
      <c r="E63" s="877"/>
      <c r="F63" s="552"/>
      <c r="G63" s="559" t="s">
        <v>268</v>
      </c>
      <c r="H63" s="560"/>
      <c r="I63" s="555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57"/>
      <c r="W63" s="514"/>
    </row>
    <row r="64" spans="1:23" ht="15" customHeight="1" x14ac:dyDescent="0.25">
      <c r="A64" s="558">
        <f>IF($D65="Stundenanteil",1,0)</f>
        <v>0</v>
      </c>
      <c r="B64" s="544"/>
      <c r="C64" s="537"/>
      <c r="D64" s="537"/>
      <c r="E64" s="537"/>
      <c r="F64" s="545"/>
      <c r="G64" s="562" t="s">
        <v>299</v>
      </c>
      <c r="H64" s="563"/>
      <c r="I64" s="564" t="s">
        <v>269</v>
      </c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6">
        <f>SUMPRODUCT(($J$1:$U$1="X")*(ROUND(J64:U64,2)))</f>
        <v>0</v>
      </c>
      <c r="W64" s="514"/>
    </row>
    <row r="65" spans="1:23" s="515" customFormat="1" ht="15" customHeight="1" x14ac:dyDescent="0.25">
      <c r="A65" s="558">
        <f>IF($D65="Stundenanteil",1,0)</f>
        <v>0</v>
      </c>
      <c r="B65" s="551" t="s">
        <v>270</v>
      </c>
      <c r="C65" s="537"/>
      <c r="D65" s="876" t="s">
        <v>0</v>
      </c>
      <c r="E65" s="877"/>
      <c r="F65" s="545"/>
      <c r="G65" s="562" t="s">
        <v>281</v>
      </c>
      <c r="H65" s="567"/>
      <c r="I65" s="568" t="s">
        <v>269</v>
      </c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6">
        <f>SUMPRODUCT(($J$1:$U$1="X")*(ROUND(J65:U65,2)))</f>
        <v>0</v>
      </c>
      <c r="W65" s="514"/>
    </row>
    <row r="66" spans="1:23" s="515" customFormat="1" ht="15" hidden="1" customHeight="1" x14ac:dyDescent="0.25">
      <c r="A66" s="558"/>
      <c r="B66" s="544"/>
      <c r="C66" s="537"/>
      <c r="D66" s="523"/>
      <c r="E66" s="523"/>
      <c r="F66" s="545"/>
      <c r="G66" s="595" t="s">
        <v>271</v>
      </c>
      <c r="H66" s="596"/>
      <c r="I66" s="597" t="s">
        <v>269</v>
      </c>
      <c r="J66" s="598">
        <f>ROUND(J65,2)*ROUND($E73,0)/($I$6-ROUND($E73,0))</f>
        <v>0</v>
      </c>
      <c r="K66" s="598">
        <f t="shared" ref="K66" si="14">ROUND(K65,2)*ROUND($E73,0)/($I$6-ROUND($E73,0))</f>
        <v>0</v>
      </c>
      <c r="L66" s="598">
        <f>ROUND(L65,2)*ROUND($E73,0)/($I$6-ROUND($E73,0))</f>
        <v>0</v>
      </c>
      <c r="M66" s="598">
        <f t="shared" ref="M66:U66" si="15">ROUND(M65,2)*ROUND($E73,0)/($I$6-ROUND($E73,0))</f>
        <v>0</v>
      </c>
      <c r="N66" s="598">
        <f t="shared" si="15"/>
        <v>0</v>
      </c>
      <c r="O66" s="598">
        <f t="shared" si="15"/>
        <v>0</v>
      </c>
      <c r="P66" s="598">
        <f t="shared" si="15"/>
        <v>0</v>
      </c>
      <c r="Q66" s="598">
        <f t="shared" si="15"/>
        <v>0</v>
      </c>
      <c r="R66" s="598">
        <f t="shared" si="15"/>
        <v>0</v>
      </c>
      <c r="S66" s="598">
        <f t="shared" si="15"/>
        <v>0</v>
      </c>
      <c r="T66" s="598">
        <f t="shared" si="15"/>
        <v>0</v>
      </c>
      <c r="U66" s="598">
        <f t="shared" si="15"/>
        <v>0</v>
      </c>
      <c r="V66" s="599">
        <f>SUMPRODUCT(($J$1:$U$1="X")*(ROUND(J66:U66,2)))</f>
        <v>0</v>
      </c>
      <c r="W66" s="514"/>
    </row>
    <row r="67" spans="1:23" s="515" customFormat="1" ht="15" hidden="1" customHeight="1" x14ac:dyDescent="0.25">
      <c r="A67" s="558"/>
      <c r="B67" s="544"/>
      <c r="C67" s="537"/>
      <c r="D67" s="523"/>
      <c r="E67" s="523"/>
      <c r="F67" s="545"/>
      <c r="G67" s="595" t="s">
        <v>282</v>
      </c>
      <c r="H67" s="596"/>
      <c r="I67" s="597" t="s">
        <v>269</v>
      </c>
      <c r="J67" s="598">
        <f>ROUND(J65,2)+ROUND(J66,10)</f>
        <v>0</v>
      </c>
      <c r="K67" s="598">
        <f t="shared" ref="K67:U67" si="16">ROUND(K65,2)+ROUND(K66,10)</f>
        <v>0</v>
      </c>
      <c r="L67" s="598">
        <f t="shared" si="16"/>
        <v>0</v>
      </c>
      <c r="M67" s="598">
        <f t="shared" si="16"/>
        <v>0</v>
      </c>
      <c r="N67" s="598">
        <f t="shared" si="16"/>
        <v>0</v>
      </c>
      <c r="O67" s="598">
        <f t="shared" si="16"/>
        <v>0</v>
      </c>
      <c r="P67" s="598">
        <f t="shared" si="16"/>
        <v>0</v>
      </c>
      <c r="Q67" s="598">
        <f t="shared" si="16"/>
        <v>0</v>
      </c>
      <c r="R67" s="598">
        <f t="shared" si="16"/>
        <v>0</v>
      </c>
      <c r="S67" s="598">
        <f t="shared" si="16"/>
        <v>0</v>
      </c>
      <c r="T67" s="598">
        <f t="shared" si="16"/>
        <v>0</v>
      </c>
      <c r="U67" s="598">
        <f t="shared" si="16"/>
        <v>0</v>
      </c>
      <c r="V67" s="599">
        <f>SUMPRODUCT(($J$1:$U$1="X")*(ROUND(J67:U67,2)))</f>
        <v>0</v>
      </c>
      <c r="W67" s="514"/>
    </row>
    <row r="68" spans="1:23" s="515" customFormat="1" ht="15" customHeight="1" x14ac:dyDescent="0.25">
      <c r="A68" s="558"/>
      <c r="B68" s="544"/>
      <c r="C68" s="537"/>
      <c r="D68" s="537"/>
      <c r="E68" s="537"/>
      <c r="F68" s="545"/>
      <c r="G68" s="569" t="str">
        <f>IF(D65="Stundenanteil","Errechneter Stellenanteil:",IF(D65="Stellenanteil","Stellenanteil:",""))</f>
        <v/>
      </c>
      <c r="H68" s="570"/>
      <c r="I68" s="571"/>
      <c r="J68" s="572">
        <f t="shared" ref="J68:U68" si="17">IF(AND($D65="Stellenanteil",$E74&gt;0,J70&gt;0),ROUND($E74,4),IF(AND($D65="Stundenanteil",J64&gt;0),ROUND(J67/ROUND(J64,2),4),0))</f>
        <v>0</v>
      </c>
      <c r="K68" s="572">
        <f t="shared" si="17"/>
        <v>0</v>
      </c>
      <c r="L68" s="572">
        <f t="shared" si="17"/>
        <v>0</v>
      </c>
      <c r="M68" s="572">
        <f t="shared" si="17"/>
        <v>0</v>
      </c>
      <c r="N68" s="572">
        <f t="shared" si="17"/>
        <v>0</v>
      </c>
      <c r="O68" s="572">
        <f t="shared" si="17"/>
        <v>0</v>
      </c>
      <c r="P68" s="572">
        <f t="shared" si="17"/>
        <v>0</v>
      </c>
      <c r="Q68" s="572">
        <f t="shared" si="17"/>
        <v>0</v>
      </c>
      <c r="R68" s="572">
        <f t="shared" si="17"/>
        <v>0</v>
      </c>
      <c r="S68" s="572">
        <f t="shared" si="17"/>
        <v>0</v>
      </c>
      <c r="T68" s="572">
        <f t="shared" si="17"/>
        <v>0</v>
      </c>
      <c r="U68" s="572">
        <f t="shared" si="17"/>
        <v>0</v>
      </c>
      <c r="V68" s="573"/>
      <c r="W68" s="514"/>
    </row>
    <row r="69" spans="1:23" s="515" customFormat="1" ht="15" customHeight="1" x14ac:dyDescent="0.25">
      <c r="A69" s="511"/>
      <c r="B69" s="551" t="s">
        <v>272</v>
      </c>
      <c r="C69" s="537"/>
      <c r="D69" s="537"/>
      <c r="E69" s="537"/>
      <c r="F69" s="545"/>
      <c r="G69" s="559" t="s">
        <v>274</v>
      </c>
      <c r="H69" s="560"/>
      <c r="I69" s="555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57"/>
      <c r="W69" s="514"/>
    </row>
    <row r="70" spans="1:23" s="515" customFormat="1" ht="15" customHeight="1" x14ac:dyDescent="0.25">
      <c r="A70" s="511"/>
      <c r="B70" s="544"/>
      <c r="C70" s="574" t="s">
        <v>273</v>
      </c>
      <c r="D70" s="523"/>
      <c r="E70" s="575"/>
      <c r="F70" s="576"/>
      <c r="G70" s="577" t="s">
        <v>279</v>
      </c>
      <c r="H70" s="578"/>
      <c r="I70" s="579" t="s">
        <v>228</v>
      </c>
      <c r="J70" s="580"/>
      <c r="K70" s="580"/>
      <c r="L70" s="580"/>
      <c r="M70" s="580"/>
      <c r="N70" s="580"/>
      <c r="O70" s="580"/>
      <c r="P70" s="580"/>
      <c r="Q70" s="580"/>
      <c r="R70" s="580"/>
      <c r="S70" s="580"/>
      <c r="T70" s="580"/>
      <c r="U70" s="580"/>
      <c r="V70" s="566">
        <f>SUMPRODUCT(($J$1:$U$1="X")*(ROUND(J70:U70,2)))</f>
        <v>0</v>
      </c>
      <c r="W70" s="514"/>
    </row>
    <row r="71" spans="1:23" s="515" customFormat="1" ht="15" customHeight="1" x14ac:dyDescent="0.25">
      <c r="A71" s="511"/>
      <c r="B71" s="544"/>
      <c r="C71" s="523"/>
      <c r="D71" s="523"/>
      <c r="E71" s="523"/>
      <c r="F71" s="576"/>
      <c r="G71" s="562" t="s">
        <v>275</v>
      </c>
      <c r="H71" s="563"/>
      <c r="I71" s="579" t="s">
        <v>228</v>
      </c>
      <c r="J71" s="580"/>
      <c r="K71" s="580"/>
      <c r="L71" s="580"/>
      <c r="M71" s="580"/>
      <c r="N71" s="580"/>
      <c r="O71" s="580"/>
      <c r="P71" s="580"/>
      <c r="Q71" s="580"/>
      <c r="R71" s="580"/>
      <c r="S71" s="580"/>
      <c r="T71" s="580"/>
      <c r="U71" s="580"/>
      <c r="V71" s="566">
        <f>SUMPRODUCT(($J$1:$U$1="X")*(ROUND(J71:U71,2)))</f>
        <v>0</v>
      </c>
      <c r="W71" s="514"/>
    </row>
    <row r="72" spans="1:23" s="515" customFormat="1" ht="15" customHeight="1" x14ac:dyDescent="0.25">
      <c r="A72" s="558">
        <f>IF($D65="Stundenanteil",1,0)</f>
        <v>0</v>
      </c>
      <c r="B72" s="544"/>
      <c r="C72" s="574" t="str">
        <f>IF(D65="Stundenanteil","wöchentliche Arbeitszeit (in h):","")</f>
        <v/>
      </c>
      <c r="D72" s="537"/>
      <c r="E72" s="581"/>
      <c r="F72" s="545"/>
      <c r="G72" s="559" t="s">
        <v>276</v>
      </c>
      <c r="H72" s="560"/>
      <c r="I72" s="555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57"/>
      <c r="W72" s="514"/>
    </row>
    <row r="73" spans="1:23" s="515" customFormat="1" ht="15" customHeight="1" x14ac:dyDescent="0.25">
      <c r="A73" s="558">
        <f>IF($D65="Stundenanteil",1,0)</f>
        <v>0</v>
      </c>
      <c r="B73" s="544"/>
      <c r="C73" s="574" t="str">
        <f>IF(D65="Stundenanteil","Urlaubsanspruch (in AT):","")</f>
        <v/>
      </c>
      <c r="D73" s="537"/>
      <c r="E73" s="582"/>
      <c r="F73" s="545"/>
      <c r="G73" s="577" t="s">
        <v>277</v>
      </c>
      <c r="H73" s="578"/>
      <c r="I73" s="579" t="s">
        <v>228</v>
      </c>
      <c r="J73" s="584">
        <f t="shared" ref="J73:U73" si="18">ROUND(ROUND(J70,2)*J68,2)</f>
        <v>0</v>
      </c>
      <c r="K73" s="584">
        <f t="shared" si="18"/>
        <v>0</v>
      </c>
      <c r="L73" s="584">
        <f t="shared" si="18"/>
        <v>0</v>
      </c>
      <c r="M73" s="584">
        <f t="shared" si="18"/>
        <v>0</v>
      </c>
      <c r="N73" s="584">
        <f t="shared" si="18"/>
        <v>0</v>
      </c>
      <c r="O73" s="584">
        <f t="shared" si="18"/>
        <v>0</v>
      </c>
      <c r="P73" s="584">
        <f t="shared" si="18"/>
        <v>0</v>
      </c>
      <c r="Q73" s="584">
        <f t="shared" si="18"/>
        <v>0</v>
      </c>
      <c r="R73" s="584">
        <f t="shared" si="18"/>
        <v>0</v>
      </c>
      <c r="S73" s="584">
        <f t="shared" si="18"/>
        <v>0</v>
      </c>
      <c r="T73" s="584">
        <f t="shared" si="18"/>
        <v>0</v>
      </c>
      <c r="U73" s="584">
        <f t="shared" si="18"/>
        <v>0</v>
      </c>
      <c r="V73" s="566">
        <f>SUMPRODUCT(($J$1:$U$1="X")*(ROUND(J73:U73,2)))</f>
        <v>0</v>
      </c>
      <c r="W73" s="514"/>
    </row>
    <row r="74" spans="1:23" s="515" customFormat="1" ht="15" customHeight="1" x14ac:dyDescent="0.25">
      <c r="A74" s="558">
        <f>IF($D65="Stellenanteil",1,0)</f>
        <v>0</v>
      </c>
      <c r="B74" s="544"/>
      <c r="C74" s="574" t="str">
        <f>IF(D65="Stellenanteil","Stellenanteil (in %):","")</f>
        <v/>
      </c>
      <c r="D74" s="537"/>
      <c r="E74" s="583"/>
      <c r="F74" s="545"/>
      <c r="G74" s="562" t="s">
        <v>278</v>
      </c>
      <c r="H74" s="563"/>
      <c r="I74" s="579" t="s">
        <v>228</v>
      </c>
      <c r="J74" s="584">
        <f t="shared" ref="J74:U74" si="19">ROUND(ROUND(J71,2)*J68,2)</f>
        <v>0</v>
      </c>
      <c r="K74" s="584">
        <f t="shared" si="19"/>
        <v>0</v>
      </c>
      <c r="L74" s="584">
        <f t="shared" si="19"/>
        <v>0</v>
      </c>
      <c r="M74" s="584">
        <f t="shared" si="19"/>
        <v>0</v>
      </c>
      <c r="N74" s="584">
        <f t="shared" si="19"/>
        <v>0</v>
      </c>
      <c r="O74" s="584">
        <f t="shared" si="19"/>
        <v>0</v>
      </c>
      <c r="P74" s="584">
        <f t="shared" si="19"/>
        <v>0</v>
      </c>
      <c r="Q74" s="584">
        <f t="shared" si="19"/>
        <v>0</v>
      </c>
      <c r="R74" s="584">
        <f t="shared" si="19"/>
        <v>0</v>
      </c>
      <c r="S74" s="584">
        <f t="shared" si="19"/>
        <v>0</v>
      </c>
      <c r="T74" s="584">
        <f t="shared" si="19"/>
        <v>0</v>
      </c>
      <c r="U74" s="584">
        <f t="shared" si="19"/>
        <v>0</v>
      </c>
      <c r="V74" s="566">
        <f>SUMPRODUCT(($J$1:$U$1="X")*(ROUND(J74:U74,2)))</f>
        <v>0</v>
      </c>
      <c r="W74" s="514"/>
    </row>
    <row r="75" spans="1:23" s="515" customFormat="1" ht="15" customHeight="1" thickBot="1" x14ac:dyDescent="0.3">
      <c r="A75" s="511"/>
      <c r="B75" s="585"/>
      <c r="C75" s="586"/>
      <c r="D75" s="586"/>
      <c r="E75" s="586"/>
      <c r="F75" s="587"/>
      <c r="G75" s="588" t="str">
        <f>$P$26</f>
        <v>Pauschale für Sozialabgaben, BG, Umlagen</v>
      </c>
      <c r="H75" s="589"/>
      <c r="I75" s="590" t="s">
        <v>228</v>
      </c>
      <c r="J75" s="591">
        <f>ROUND(J74*$U$26,2)</f>
        <v>0</v>
      </c>
      <c r="K75" s="591">
        <f t="shared" ref="K75:U75" si="20">ROUND(K74*$U$26,2)</f>
        <v>0</v>
      </c>
      <c r="L75" s="591">
        <f t="shared" si="20"/>
        <v>0</v>
      </c>
      <c r="M75" s="591">
        <f t="shared" si="20"/>
        <v>0</v>
      </c>
      <c r="N75" s="591">
        <f t="shared" si="20"/>
        <v>0</v>
      </c>
      <c r="O75" s="591">
        <f t="shared" si="20"/>
        <v>0</v>
      </c>
      <c r="P75" s="591">
        <f t="shared" si="20"/>
        <v>0</v>
      </c>
      <c r="Q75" s="591">
        <f t="shared" si="20"/>
        <v>0</v>
      </c>
      <c r="R75" s="591">
        <f t="shared" si="20"/>
        <v>0</v>
      </c>
      <c r="S75" s="591">
        <f t="shared" si="20"/>
        <v>0</v>
      </c>
      <c r="T75" s="591">
        <f t="shared" si="20"/>
        <v>0</v>
      </c>
      <c r="U75" s="591">
        <f t="shared" si="20"/>
        <v>0</v>
      </c>
      <c r="V75" s="592">
        <f>SUMPRODUCT(($J$1:$U$1="X")*(ROUND(J75:U75,2)))</f>
        <v>0</v>
      </c>
      <c r="W75" s="514">
        <f>IF(COUNTIF(V61:V75,"&gt;0")&gt;0,1,0)</f>
        <v>0</v>
      </c>
    </row>
    <row r="76" spans="1:23" ht="15" customHeight="1" thickTop="1" x14ac:dyDescent="0.25">
      <c r="A76" s="511"/>
      <c r="B76" s="544"/>
      <c r="C76" s="537"/>
      <c r="D76" s="537"/>
      <c r="E76" s="537"/>
      <c r="F76" s="545"/>
      <c r="G76" s="546" t="s">
        <v>265</v>
      </c>
      <c r="H76" s="547"/>
      <c r="I76" s="548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50"/>
      <c r="W76" s="514"/>
    </row>
    <row r="77" spans="1:23" ht="15" customHeight="1" x14ac:dyDescent="0.25">
      <c r="A77" s="511"/>
      <c r="B77" s="551" t="s">
        <v>266</v>
      </c>
      <c r="C77" s="537"/>
      <c r="D77" s="876"/>
      <c r="E77" s="877"/>
      <c r="F77" s="552"/>
      <c r="G77" s="553" t="s">
        <v>201</v>
      </c>
      <c r="H77" s="554"/>
      <c r="I77" s="555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7"/>
      <c r="W77" s="514"/>
    </row>
    <row r="78" spans="1:23" ht="15" customHeight="1" x14ac:dyDescent="0.25">
      <c r="A78" s="558">
        <f>IF($D80="Stundenanteil",1,0)</f>
        <v>0</v>
      </c>
      <c r="B78" s="551" t="s">
        <v>267</v>
      </c>
      <c r="C78" s="537"/>
      <c r="D78" s="876"/>
      <c r="E78" s="877"/>
      <c r="F78" s="552"/>
      <c r="G78" s="559" t="s">
        <v>268</v>
      </c>
      <c r="H78" s="560"/>
      <c r="I78" s="555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57"/>
      <c r="W78" s="514"/>
    </row>
    <row r="79" spans="1:23" ht="15" customHeight="1" x14ac:dyDescent="0.25">
      <c r="A79" s="558">
        <f>IF($D80="Stundenanteil",1,0)</f>
        <v>0</v>
      </c>
      <c r="B79" s="544"/>
      <c r="C79" s="537"/>
      <c r="D79" s="537"/>
      <c r="E79" s="537"/>
      <c r="F79" s="545"/>
      <c r="G79" s="562" t="s">
        <v>299</v>
      </c>
      <c r="H79" s="563"/>
      <c r="I79" s="564" t="s">
        <v>269</v>
      </c>
      <c r="J79" s="565"/>
      <c r="K79" s="565"/>
      <c r="L79" s="565"/>
      <c r="M79" s="565"/>
      <c r="N79" s="565"/>
      <c r="O79" s="565"/>
      <c r="P79" s="565"/>
      <c r="Q79" s="565"/>
      <c r="R79" s="565"/>
      <c r="S79" s="565"/>
      <c r="T79" s="565"/>
      <c r="U79" s="565"/>
      <c r="V79" s="566">
        <f>SUMPRODUCT(($J$1:$U$1="X")*(ROUND(J79:U79,2)))</f>
        <v>0</v>
      </c>
      <c r="W79" s="514"/>
    </row>
    <row r="80" spans="1:23" s="515" customFormat="1" ht="15" customHeight="1" x14ac:dyDescent="0.25">
      <c r="A80" s="558">
        <f>IF($D80="Stundenanteil",1,0)</f>
        <v>0</v>
      </c>
      <c r="B80" s="551" t="s">
        <v>270</v>
      </c>
      <c r="C80" s="537"/>
      <c r="D80" s="876" t="s">
        <v>0</v>
      </c>
      <c r="E80" s="877"/>
      <c r="F80" s="545"/>
      <c r="G80" s="562" t="s">
        <v>281</v>
      </c>
      <c r="H80" s="567"/>
      <c r="I80" s="568" t="s">
        <v>269</v>
      </c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5"/>
      <c r="V80" s="566">
        <f>SUMPRODUCT(($J$1:$U$1="X")*(ROUND(J80:U80,2)))</f>
        <v>0</v>
      </c>
      <c r="W80" s="514"/>
    </row>
    <row r="81" spans="1:23" s="515" customFormat="1" ht="15" hidden="1" customHeight="1" x14ac:dyDescent="0.25">
      <c r="A81" s="558"/>
      <c r="B81" s="544"/>
      <c r="C81" s="537"/>
      <c r="D81" s="523"/>
      <c r="E81" s="523"/>
      <c r="F81" s="545"/>
      <c r="G81" s="595" t="s">
        <v>271</v>
      </c>
      <c r="H81" s="596"/>
      <c r="I81" s="597" t="s">
        <v>269</v>
      </c>
      <c r="J81" s="598">
        <f>ROUND(J80,2)*ROUND($E88,0)/($I$6-ROUND($E88,0))</f>
        <v>0</v>
      </c>
      <c r="K81" s="598">
        <f t="shared" ref="K81" si="21">ROUND(K80,2)*ROUND($E88,0)/($I$6-ROUND($E88,0))</f>
        <v>0</v>
      </c>
      <c r="L81" s="598">
        <f>ROUND(L80,2)*ROUND($E88,0)/($I$6-ROUND($E88,0))</f>
        <v>0</v>
      </c>
      <c r="M81" s="598">
        <f t="shared" ref="M81:U81" si="22">ROUND(M80,2)*ROUND($E88,0)/($I$6-ROUND($E88,0))</f>
        <v>0</v>
      </c>
      <c r="N81" s="598">
        <f t="shared" si="22"/>
        <v>0</v>
      </c>
      <c r="O81" s="598">
        <f t="shared" si="22"/>
        <v>0</v>
      </c>
      <c r="P81" s="598">
        <f t="shared" si="22"/>
        <v>0</v>
      </c>
      <c r="Q81" s="598">
        <f t="shared" si="22"/>
        <v>0</v>
      </c>
      <c r="R81" s="598">
        <f t="shared" si="22"/>
        <v>0</v>
      </c>
      <c r="S81" s="598">
        <f t="shared" si="22"/>
        <v>0</v>
      </c>
      <c r="T81" s="598">
        <f t="shared" si="22"/>
        <v>0</v>
      </c>
      <c r="U81" s="598">
        <f t="shared" si="22"/>
        <v>0</v>
      </c>
      <c r="V81" s="599">
        <f>SUMPRODUCT(($J$1:$U$1="X")*(ROUND(J81:U81,2)))</f>
        <v>0</v>
      </c>
      <c r="W81" s="514"/>
    </row>
    <row r="82" spans="1:23" s="515" customFormat="1" ht="15" hidden="1" customHeight="1" x14ac:dyDescent="0.25">
      <c r="A82" s="558"/>
      <c r="B82" s="544"/>
      <c r="C82" s="537"/>
      <c r="D82" s="523"/>
      <c r="E82" s="523"/>
      <c r="F82" s="545"/>
      <c r="G82" s="595" t="s">
        <v>282</v>
      </c>
      <c r="H82" s="596"/>
      <c r="I82" s="597" t="s">
        <v>269</v>
      </c>
      <c r="J82" s="598">
        <f>ROUND(J80,2)+ROUND(J81,10)</f>
        <v>0</v>
      </c>
      <c r="K82" s="598">
        <f t="shared" ref="K82:U82" si="23">ROUND(K80,2)+ROUND(K81,10)</f>
        <v>0</v>
      </c>
      <c r="L82" s="598">
        <f t="shared" si="23"/>
        <v>0</v>
      </c>
      <c r="M82" s="598">
        <f t="shared" si="23"/>
        <v>0</v>
      </c>
      <c r="N82" s="598">
        <f t="shared" si="23"/>
        <v>0</v>
      </c>
      <c r="O82" s="598">
        <f t="shared" si="23"/>
        <v>0</v>
      </c>
      <c r="P82" s="598">
        <f t="shared" si="23"/>
        <v>0</v>
      </c>
      <c r="Q82" s="598">
        <f t="shared" si="23"/>
        <v>0</v>
      </c>
      <c r="R82" s="598">
        <f t="shared" si="23"/>
        <v>0</v>
      </c>
      <c r="S82" s="598">
        <f t="shared" si="23"/>
        <v>0</v>
      </c>
      <c r="T82" s="598">
        <f t="shared" si="23"/>
        <v>0</v>
      </c>
      <c r="U82" s="598">
        <f t="shared" si="23"/>
        <v>0</v>
      </c>
      <c r="V82" s="599">
        <f>SUMPRODUCT(($J$1:$U$1="X")*(ROUND(J82:U82,2)))</f>
        <v>0</v>
      </c>
      <c r="W82" s="514"/>
    </row>
    <row r="83" spans="1:23" s="515" customFormat="1" ht="15" customHeight="1" x14ac:dyDescent="0.25">
      <c r="A83" s="558"/>
      <c r="B83" s="544"/>
      <c r="C83" s="537"/>
      <c r="D83" s="537"/>
      <c r="E83" s="537"/>
      <c r="F83" s="545"/>
      <c r="G83" s="569" t="str">
        <f>IF(D80="Stundenanteil","Errechneter Stellenanteil:",IF(D80="Stellenanteil","Stellenanteil:",""))</f>
        <v/>
      </c>
      <c r="H83" s="570"/>
      <c r="I83" s="571"/>
      <c r="J83" s="572">
        <f t="shared" ref="J83:U83" si="24">IF(AND($D80="Stellenanteil",$E89&gt;0,J85&gt;0),ROUND($E89,4),IF(AND($D80="Stundenanteil",J79&gt;0),ROUND(J82/ROUND(J79,2),4),0))</f>
        <v>0</v>
      </c>
      <c r="K83" s="572">
        <f t="shared" si="24"/>
        <v>0</v>
      </c>
      <c r="L83" s="572">
        <f t="shared" si="24"/>
        <v>0</v>
      </c>
      <c r="M83" s="572">
        <f t="shared" si="24"/>
        <v>0</v>
      </c>
      <c r="N83" s="572">
        <f t="shared" si="24"/>
        <v>0</v>
      </c>
      <c r="O83" s="572">
        <f t="shared" si="24"/>
        <v>0</v>
      </c>
      <c r="P83" s="572">
        <f t="shared" si="24"/>
        <v>0</v>
      </c>
      <c r="Q83" s="572">
        <f t="shared" si="24"/>
        <v>0</v>
      </c>
      <c r="R83" s="572">
        <f t="shared" si="24"/>
        <v>0</v>
      </c>
      <c r="S83" s="572">
        <f t="shared" si="24"/>
        <v>0</v>
      </c>
      <c r="T83" s="572">
        <f t="shared" si="24"/>
        <v>0</v>
      </c>
      <c r="U83" s="572">
        <f t="shared" si="24"/>
        <v>0</v>
      </c>
      <c r="V83" s="573"/>
      <c r="W83" s="514"/>
    </row>
    <row r="84" spans="1:23" s="515" customFormat="1" ht="15" customHeight="1" x14ac:dyDescent="0.25">
      <c r="A84" s="511"/>
      <c r="B84" s="551" t="s">
        <v>272</v>
      </c>
      <c r="C84" s="537"/>
      <c r="D84" s="537"/>
      <c r="E84" s="537"/>
      <c r="F84" s="545"/>
      <c r="G84" s="559" t="s">
        <v>274</v>
      </c>
      <c r="H84" s="560"/>
      <c r="I84" s="555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57"/>
      <c r="W84" s="514"/>
    </row>
    <row r="85" spans="1:23" s="515" customFormat="1" ht="15" customHeight="1" x14ac:dyDescent="0.25">
      <c r="A85" s="511"/>
      <c r="B85" s="544"/>
      <c r="C85" s="574" t="s">
        <v>273</v>
      </c>
      <c r="D85" s="523"/>
      <c r="E85" s="575"/>
      <c r="F85" s="576"/>
      <c r="G85" s="577" t="s">
        <v>279</v>
      </c>
      <c r="H85" s="578"/>
      <c r="I85" s="579" t="s">
        <v>228</v>
      </c>
      <c r="J85" s="580"/>
      <c r="K85" s="580"/>
      <c r="L85" s="580"/>
      <c r="M85" s="580"/>
      <c r="N85" s="580"/>
      <c r="O85" s="580"/>
      <c r="P85" s="580"/>
      <c r="Q85" s="580"/>
      <c r="R85" s="580"/>
      <c r="S85" s="580"/>
      <c r="T85" s="580"/>
      <c r="U85" s="580"/>
      <c r="V85" s="566">
        <f>SUMPRODUCT(($J$1:$U$1="X")*(ROUND(J85:U85,2)))</f>
        <v>0</v>
      </c>
      <c r="W85" s="514"/>
    </row>
    <row r="86" spans="1:23" s="515" customFormat="1" ht="15" customHeight="1" x14ac:dyDescent="0.25">
      <c r="A86" s="511"/>
      <c r="B86" s="544"/>
      <c r="C86" s="523"/>
      <c r="D86" s="523"/>
      <c r="E86" s="523"/>
      <c r="F86" s="576"/>
      <c r="G86" s="562" t="s">
        <v>275</v>
      </c>
      <c r="H86" s="563"/>
      <c r="I86" s="579" t="s">
        <v>228</v>
      </c>
      <c r="J86" s="580"/>
      <c r="K86" s="580"/>
      <c r="L86" s="580"/>
      <c r="M86" s="580"/>
      <c r="N86" s="580"/>
      <c r="O86" s="580"/>
      <c r="P86" s="580"/>
      <c r="Q86" s="580"/>
      <c r="R86" s="580"/>
      <c r="S86" s="580"/>
      <c r="T86" s="580"/>
      <c r="U86" s="580"/>
      <c r="V86" s="566">
        <f>SUMPRODUCT(($J$1:$U$1="X")*(ROUND(J86:U86,2)))</f>
        <v>0</v>
      </c>
      <c r="W86" s="514"/>
    </row>
    <row r="87" spans="1:23" s="515" customFormat="1" ht="15" customHeight="1" x14ac:dyDescent="0.25">
      <c r="A87" s="558">
        <f>IF($D80="Stundenanteil",1,0)</f>
        <v>0</v>
      </c>
      <c r="B87" s="544"/>
      <c r="C87" s="574" t="str">
        <f>IF(D80="Stundenanteil","wöchentliche Arbeitszeit (in h):","")</f>
        <v/>
      </c>
      <c r="D87" s="537"/>
      <c r="E87" s="581"/>
      <c r="F87" s="545"/>
      <c r="G87" s="559" t="s">
        <v>276</v>
      </c>
      <c r="H87" s="560"/>
      <c r="I87" s="555"/>
      <c r="J87" s="561"/>
      <c r="K87" s="561"/>
      <c r="L87" s="561"/>
      <c r="M87" s="561"/>
      <c r="N87" s="561"/>
      <c r="O87" s="561"/>
      <c r="P87" s="561"/>
      <c r="Q87" s="561"/>
      <c r="R87" s="561"/>
      <c r="S87" s="561"/>
      <c r="T87" s="561"/>
      <c r="U87" s="561"/>
      <c r="V87" s="557"/>
      <c r="W87" s="514"/>
    </row>
    <row r="88" spans="1:23" s="515" customFormat="1" ht="15" customHeight="1" x14ac:dyDescent="0.25">
      <c r="A88" s="558">
        <f>IF($D80="Stundenanteil",1,0)</f>
        <v>0</v>
      </c>
      <c r="B88" s="544"/>
      <c r="C88" s="574" t="str">
        <f>IF(D80="Stundenanteil","Urlaubsanspruch (in AT):","")</f>
        <v/>
      </c>
      <c r="D88" s="537"/>
      <c r="E88" s="582"/>
      <c r="F88" s="545"/>
      <c r="G88" s="577" t="s">
        <v>277</v>
      </c>
      <c r="H88" s="578"/>
      <c r="I88" s="579" t="s">
        <v>228</v>
      </c>
      <c r="J88" s="584">
        <f t="shared" ref="J88:U88" si="25">ROUND(ROUND(J85,2)*J83,2)</f>
        <v>0</v>
      </c>
      <c r="K88" s="584">
        <f t="shared" si="25"/>
        <v>0</v>
      </c>
      <c r="L88" s="584">
        <f t="shared" si="25"/>
        <v>0</v>
      </c>
      <c r="M88" s="584">
        <f t="shared" si="25"/>
        <v>0</v>
      </c>
      <c r="N88" s="584">
        <f t="shared" si="25"/>
        <v>0</v>
      </c>
      <c r="O88" s="584">
        <f t="shared" si="25"/>
        <v>0</v>
      </c>
      <c r="P88" s="584">
        <f t="shared" si="25"/>
        <v>0</v>
      </c>
      <c r="Q88" s="584">
        <f t="shared" si="25"/>
        <v>0</v>
      </c>
      <c r="R88" s="584">
        <f t="shared" si="25"/>
        <v>0</v>
      </c>
      <c r="S88" s="584">
        <f t="shared" si="25"/>
        <v>0</v>
      </c>
      <c r="T88" s="584">
        <f t="shared" si="25"/>
        <v>0</v>
      </c>
      <c r="U88" s="584">
        <f t="shared" si="25"/>
        <v>0</v>
      </c>
      <c r="V88" s="566">
        <f>SUMPRODUCT(($J$1:$U$1="X")*(ROUND(J88:U88,2)))</f>
        <v>0</v>
      </c>
      <c r="W88" s="514"/>
    </row>
    <row r="89" spans="1:23" s="515" customFormat="1" ht="15" customHeight="1" x14ac:dyDescent="0.25">
      <c r="A89" s="558">
        <f>IF($D80="Stellenanteil",1,0)</f>
        <v>0</v>
      </c>
      <c r="B89" s="544"/>
      <c r="C89" s="574" t="str">
        <f>IF(D80="Stellenanteil","Stellenanteil (in %):","")</f>
        <v/>
      </c>
      <c r="D89" s="537"/>
      <c r="E89" s="583"/>
      <c r="F89" s="545"/>
      <c r="G89" s="562" t="s">
        <v>278</v>
      </c>
      <c r="H89" s="563"/>
      <c r="I89" s="579" t="s">
        <v>228</v>
      </c>
      <c r="J89" s="584">
        <f t="shared" ref="J89:U89" si="26">ROUND(ROUND(J86,2)*J83,2)</f>
        <v>0</v>
      </c>
      <c r="K89" s="584">
        <f t="shared" si="26"/>
        <v>0</v>
      </c>
      <c r="L89" s="584">
        <f t="shared" si="26"/>
        <v>0</v>
      </c>
      <c r="M89" s="584">
        <f t="shared" si="26"/>
        <v>0</v>
      </c>
      <c r="N89" s="584">
        <f t="shared" si="26"/>
        <v>0</v>
      </c>
      <c r="O89" s="584">
        <f t="shared" si="26"/>
        <v>0</v>
      </c>
      <c r="P89" s="584">
        <f t="shared" si="26"/>
        <v>0</v>
      </c>
      <c r="Q89" s="584">
        <f t="shared" si="26"/>
        <v>0</v>
      </c>
      <c r="R89" s="584">
        <f t="shared" si="26"/>
        <v>0</v>
      </c>
      <c r="S89" s="584">
        <f t="shared" si="26"/>
        <v>0</v>
      </c>
      <c r="T89" s="584">
        <f t="shared" si="26"/>
        <v>0</v>
      </c>
      <c r="U89" s="584">
        <f t="shared" si="26"/>
        <v>0</v>
      </c>
      <c r="V89" s="566">
        <f>SUMPRODUCT(($J$1:$U$1="X")*(ROUND(J89:U89,2)))</f>
        <v>0</v>
      </c>
      <c r="W89" s="514"/>
    </row>
    <row r="90" spans="1:23" s="515" customFormat="1" ht="15" customHeight="1" thickBot="1" x14ac:dyDescent="0.3">
      <c r="A90" s="511"/>
      <c r="B90" s="585"/>
      <c r="C90" s="586"/>
      <c r="D90" s="586"/>
      <c r="E90" s="586"/>
      <c r="F90" s="587"/>
      <c r="G90" s="588" t="str">
        <f>$P$26</f>
        <v>Pauschale für Sozialabgaben, BG, Umlagen</v>
      </c>
      <c r="H90" s="589"/>
      <c r="I90" s="590" t="s">
        <v>228</v>
      </c>
      <c r="J90" s="591">
        <f>ROUND(J89*$U$26,2)</f>
        <v>0</v>
      </c>
      <c r="K90" s="591">
        <f t="shared" ref="K90:U90" si="27">ROUND(K89*$U$26,2)</f>
        <v>0</v>
      </c>
      <c r="L90" s="591">
        <f t="shared" si="27"/>
        <v>0</v>
      </c>
      <c r="M90" s="591">
        <f t="shared" si="27"/>
        <v>0</v>
      </c>
      <c r="N90" s="591">
        <f t="shared" si="27"/>
        <v>0</v>
      </c>
      <c r="O90" s="591">
        <f t="shared" si="27"/>
        <v>0</v>
      </c>
      <c r="P90" s="591">
        <f t="shared" si="27"/>
        <v>0</v>
      </c>
      <c r="Q90" s="591">
        <f t="shared" si="27"/>
        <v>0</v>
      </c>
      <c r="R90" s="591">
        <f t="shared" si="27"/>
        <v>0</v>
      </c>
      <c r="S90" s="591">
        <f t="shared" si="27"/>
        <v>0</v>
      </c>
      <c r="T90" s="591">
        <f t="shared" si="27"/>
        <v>0</v>
      </c>
      <c r="U90" s="591">
        <f t="shared" si="27"/>
        <v>0</v>
      </c>
      <c r="V90" s="592">
        <f>SUMPRODUCT(($J$1:$U$1="X")*(ROUND(J90:U90,2)))</f>
        <v>0</v>
      </c>
      <c r="W90" s="514">
        <f>IF(COUNTIF(V76:V90,"&gt;0")&gt;0,1,0)</f>
        <v>0</v>
      </c>
    </row>
    <row r="91" spans="1:23" ht="15" customHeight="1" thickTop="1" x14ac:dyDescent="0.25">
      <c r="A91" s="511"/>
      <c r="B91" s="544"/>
      <c r="C91" s="537"/>
      <c r="D91" s="537"/>
      <c r="E91" s="537"/>
      <c r="F91" s="545"/>
      <c r="G91" s="546" t="s">
        <v>265</v>
      </c>
      <c r="H91" s="547"/>
      <c r="I91" s="548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50"/>
      <c r="W91" s="514"/>
    </row>
    <row r="92" spans="1:23" ht="15" customHeight="1" x14ac:dyDescent="0.25">
      <c r="A92" s="511"/>
      <c r="B92" s="551" t="s">
        <v>266</v>
      </c>
      <c r="C92" s="537"/>
      <c r="D92" s="876"/>
      <c r="E92" s="877"/>
      <c r="F92" s="552"/>
      <c r="G92" s="553" t="s">
        <v>201</v>
      </c>
      <c r="H92" s="554"/>
      <c r="I92" s="555"/>
      <c r="J92" s="556"/>
      <c r="K92" s="556"/>
      <c r="L92" s="556"/>
      <c r="M92" s="556"/>
      <c r="N92" s="556"/>
      <c r="O92" s="556"/>
      <c r="P92" s="556"/>
      <c r="Q92" s="556"/>
      <c r="R92" s="556"/>
      <c r="S92" s="556"/>
      <c r="T92" s="556"/>
      <c r="U92" s="556"/>
      <c r="V92" s="557"/>
      <c r="W92" s="514"/>
    </row>
    <row r="93" spans="1:23" ht="15" customHeight="1" x14ac:dyDescent="0.25">
      <c r="A93" s="558">
        <f>IF($D95="Stundenanteil",1,0)</f>
        <v>0</v>
      </c>
      <c r="B93" s="551" t="s">
        <v>267</v>
      </c>
      <c r="C93" s="537"/>
      <c r="D93" s="876"/>
      <c r="E93" s="877"/>
      <c r="F93" s="552"/>
      <c r="G93" s="559" t="s">
        <v>268</v>
      </c>
      <c r="H93" s="560"/>
      <c r="I93" s="555"/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57"/>
      <c r="W93" s="514"/>
    </row>
    <row r="94" spans="1:23" ht="15" customHeight="1" x14ac:dyDescent="0.25">
      <c r="A94" s="558">
        <f>IF($D95="Stundenanteil",1,0)</f>
        <v>0</v>
      </c>
      <c r="B94" s="544"/>
      <c r="C94" s="537"/>
      <c r="D94" s="537"/>
      <c r="E94" s="537"/>
      <c r="F94" s="545"/>
      <c r="G94" s="562" t="s">
        <v>299</v>
      </c>
      <c r="H94" s="563"/>
      <c r="I94" s="564" t="s">
        <v>269</v>
      </c>
      <c r="J94" s="565"/>
      <c r="K94" s="565"/>
      <c r="L94" s="565"/>
      <c r="M94" s="565"/>
      <c r="N94" s="565"/>
      <c r="O94" s="565"/>
      <c r="P94" s="565"/>
      <c r="Q94" s="565"/>
      <c r="R94" s="565"/>
      <c r="S94" s="565"/>
      <c r="T94" s="565"/>
      <c r="U94" s="565"/>
      <c r="V94" s="566">
        <f>SUMPRODUCT(($J$1:$U$1="X")*(ROUND(J94:U94,2)))</f>
        <v>0</v>
      </c>
      <c r="W94" s="514"/>
    </row>
    <row r="95" spans="1:23" s="515" customFormat="1" ht="15" customHeight="1" x14ac:dyDescent="0.25">
      <c r="A95" s="558">
        <f>IF($D95="Stundenanteil",1,0)</f>
        <v>0</v>
      </c>
      <c r="B95" s="551" t="s">
        <v>270</v>
      </c>
      <c r="C95" s="537"/>
      <c r="D95" s="876" t="s">
        <v>0</v>
      </c>
      <c r="E95" s="877"/>
      <c r="F95" s="545"/>
      <c r="G95" s="562" t="s">
        <v>281</v>
      </c>
      <c r="H95" s="567"/>
      <c r="I95" s="568" t="s">
        <v>269</v>
      </c>
      <c r="J95" s="565"/>
      <c r="K95" s="565"/>
      <c r="L95" s="565"/>
      <c r="M95" s="565"/>
      <c r="N95" s="565"/>
      <c r="O95" s="565"/>
      <c r="P95" s="565"/>
      <c r="Q95" s="565"/>
      <c r="R95" s="565"/>
      <c r="S95" s="565"/>
      <c r="T95" s="565"/>
      <c r="U95" s="565"/>
      <c r="V95" s="566">
        <f>SUMPRODUCT(($J$1:$U$1="X")*(ROUND(J95:U95,2)))</f>
        <v>0</v>
      </c>
      <c r="W95" s="514"/>
    </row>
    <row r="96" spans="1:23" s="515" customFormat="1" ht="15" hidden="1" customHeight="1" x14ac:dyDescent="0.25">
      <c r="A96" s="558"/>
      <c r="B96" s="544"/>
      <c r="C96" s="537"/>
      <c r="D96" s="523"/>
      <c r="E96" s="523"/>
      <c r="F96" s="545"/>
      <c r="G96" s="595" t="s">
        <v>271</v>
      </c>
      <c r="H96" s="596"/>
      <c r="I96" s="597" t="s">
        <v>269</v>
      </c>
      <c r="J96" s="598">
        <f>ROUND(J95,2)*ROUND($E103,0)/($I$6-ROUND($E103,0))</f>
        <v>0</v>
      </c>
      <c r="K96" s="598">
        <f t="shared" ref="K96" si="28">ROUND(K95,2)*ROUND($E103,0)/($I$6-ROUND($E103,0))</f>
        <v>0</v>
      </c>
      <c r="L96" s="598">
        <f>ROUND(L95,2)*ROUND($E103,0)/($I$6-ROUND($E103,0))</f>
        <v>0</v>
      </c>
      <c r="M96" s="598">
        <f t="shared" ref="M96:U96" si="29">ROUND(M95,2)*ROUND($E103,0)/($I$6-ROUND($E103,0))</f>
        <v>0</v>
      </c>
      <c r="N96" s="598">
        <f t="shared" si="29"/>
        <v>0</v>
      </c>
      <c r="O96" s="598">
        <f t="shared" si="29"/>
        <v>0</v>
      </c>
      <c r="P96" s="598">
        <f t="shared" si="29"/>
        <v>0</v>
      </c>
      <c r="Q96" s="598">
        <f t="shared" si="29"/>
        <v>0</v>
      </c>
      <c r="R96" s="598">
        <f t="shared" si="29"/>
        <v>0</v>
      </c>
      <c r="S96" s="598">
        <f t="shared" si="29"/>
        <v>0</v>
      </c>
      <c r="T96" s="598">
        <f t="shared" si="29"/>
        <v>0</v>
      </c>
      <c r="U96" s="598">
        <f t="shared" si="29"/>
        <v>0</v>
      </c>
      <c r="V96" s="599">
        <f>SUMPRODUCT(($J$1:$U$1="X")*(ROUND(J96:U96,2)))</f>
        <v>0</v>
      </c>
      <c r="W96" s="514"/>
    </row>
    <row r="97" spans="1:23" s="515" customFormat="1" ht="15" hidden="1" customHeight="1" x14ac:dyDescent="0.25">
      <c r="A97" s="558"/>
      <c r="B97" s="544"/>
      <c r="C97" s="537"/>
      <c r="D97" s="523"/>
      <c r="E97" s="523"/>
      <c r="F97" s="545"/>
      <c r="G97" s="595" t="s">
        <v>282</v>
      </c>
      <c r="H97" s="596"/>
      <c r="I97" s="597" t="s">
        <v>269</v>
      </c>
      <c r="J97" s="598">
        <f>ROUND(J95,2)+ROUND(J96,10)</f>
        <v>0</v>
      </c>
      <c r="K97" s="598">
        <f t="shared" ref="K97:U97" si="30">ROUND(K95,2)+ROUND(K96,10)</f>
        <v>0</v>
      </c>
      <c r="L97" s="598">
        <f t="shared" si="30"/>
        <v>0</v>
      </c>
      <c r="M97" s="598">
        <f t="shared" si="30"/>
        <v>0</v>
      </c>
      <c r="N97" s="598">
        <f t="shared" si="30"/>
        <v>0</v>
      </c>
      <c r="O97" s="598">
        <f t="shared" si="30"/>
        <v>0</v>
      </c>
      <c r="P97" s="598">
        <f t="shared" si="30"/>
        <v>0</v>
      </c>
      <c r="Q97" s="598">
        <f t="shared" si="30"/>
        <v>0</v>
      </c>
      <c r="R97" s="598">
        <f t="shared" si="30"/>
        <v>0</v>
      </c>
      <c r="S97" s="598">
        <f t="shared" si="30"/>
        <v>0</v>
      </c>
      <c r="T97" s="598">
        <f t="shared" si="30"/>
        <v>0</v>
      </c>
      <c r="U97" s="598">
        <f t="shared" si="30"/>
        <v>0</v>
      </c>
      <c r="V97" s="599">
        <f>SUMPRODUCT(($J$1:$U$1="X")*(ROUND(J97:U97,2)))</f>
        <v>0</v>
      </c>
      <c r="W97" s="514"/>
    </row>
    <row r="98" spans="1:23" s="515" customFormat="1" ht="15" customHeight="1" x14ac:dyDescent="0.25">
      <c r="A98" s="558"/>
      <c r="B98" s="544"/>
      <c r="C98" s="537"/>
      <c r="D98" s="537"/>
      <c r="E98" s="537"/>
      <c r="F98" s="545"/>
      <c r="G98" s="569" t="str">
        <f>IF(D95="Stundenanteil","Errechneter Stellenanteil:",IF(D95="Stellenanteil","Stellenanteil:",""))</f>
        <v/>
      </c>
      <c r="H98" s="570"/>
      <c r="I98" s="571"/>
      <c r="J98" s="572">
        <f t="shared" ref="J98:U98" si="31">IF(AND($D95="Stellenanteil",$E104&gt;0,J100&gt;0),ROUND($E104,4),IF(AND($D95="Stundenanteil",J94&gt;0),ROUND(J97/ROUND(J94,2),4),0))</f>
        <v>0</v>
      </c>
      <c r="K98" s="572">
        <f t="shared" si="31"/>
        <v>0</v>
      </c>
      <c r="L98" s="572">
        <f t="shared" si="31"/>
        <v>0</v>
      </c>
      <c r="M98" s="572">
        <f t="shared" si="31"/>
        <v>0</v>
      </c>
      <c r="N98" s="572">
        <f t="shared" si="31"/>
        <v>0</v>
      </c>
      <c r="O98" s="572">
        <f t="shared" si="31"/>
        <v>0</v>
      </c>
      <c r="P98" s="572">
        <f t="shared" si="31"/>
        <v>0</v>
      </c>
      <c r="Q98" s="572">
        <f t="shared" si="31"/>
        <v>0</v>
      </c>
      <c r="R98" s="572">
        <f t="shared" si="31"/>
        <v>0</v>
      </c>
      <c r="S98" s="572">
        <f t="shared" si="31"/>
        <v>0</v>
      </c>
      <c r="T98" s="572">
        <f t="shared" si="31"/>
        <v>0</v>
      </c>
      <c r="U98" s="572">
        <f t="shared" si="31"/>
        <v>0</v>
      </c>
      <c r="V98" s="573"/>
      <c r="W98" s="514"/>
    </row>
    <row r="99" spans="1:23" s="515" customFormat="1" ht="15" customHeight="1" x14ac:dyDescent="0.25">
      <c r="A99" s="511"/>
      <c r="B99" s="551" t="s">
        <v>272</v>
      </c>
      <c r="C99" s="537"/>
      <c r="D99" s="537"/>
      <c r="E99" s="537"/>
      <c r="F99" s="545"/>
      <c r="G99" s="559" t="s">
        <v>274</v>
      </c>
      <c r="H99" s="560"/>
      <c r="I99" s="555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57"/>
      <c r="W99" s="514"/>
    </row>
    <row r="100" spans="1:23" s="515" customFormat="1" ht="15" customHeight="1" x14ac:dyDescent="0.25">
      <c r="A100" s="511"/>
      <c r="B100" s="544"/>
      <c r="C100" s="574" t="s">
        <v>273</v>
      </c>
      <c r="D100" s="523"/>
      <c r="E100" s="575"/>
      <c r="F100" s="576"/>
      <c r="G100" s="577" t="s">
        <v>279</v>
      </c>
      <c r="H100" s="578"/>
      <c r="I100" s="579" t="s">
        <v>228</v>
      </c>
      <c r="J100" s="580"/>
      <c r="K100" s="580"/>
      <c r="L100" s="580"/>
      <c r="M100" s="580"/>
      <c r="N100" s="580"/>
      <c r="O100" s="580"/>
      <c r="P100" s="580"/>
      <c r="Q100" s="580"/>
      <c r="R100" s="580"/>
      <c r="S100" s="580"/>
      <c r="T100" s="580"/>
      <c r="U100" s="580"/>
      <c r="V100" s="566">
        <f>SUMPRODUCT(($J$1:$U$1="X")*(ROUND(J100:U100,2)))</f>
        <v>0</v>
      </c>
      <c r="W100" s="514"/>
    </row>
    <row r="101" spans="1:23" s="515" customFormat="1" ht="15" customHeight="1" x14ac:dyDescent="0.25">
      <c r="A101" s="511"/>
      <c r="B101" s="544"/>
      <c r="C101" s="523"/>
      <c r="D101" s="523"/>
      <c r="E101" s="523"/>
      <c r="F101" s="576"/>
      <c r="G101" s="562" t="s">
        <v>275</v>
      </c>
      <c r="H101" s="563"/>
      <c r="I101" s="579" t="s">
        <v>228</v>
      </c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66">
        <f>SUMPRODUCT(($J$1:$U$1="X")*(ROUND(J101:U101,2)))</f>
        <v>0</v>
      </c>
      <c r="W101" s="514"/>
    </row>
    <row r="102" spans="1:23" s="515" customFormat="1" ht="15" customHeight="1" x14ac:dyDescent="0.25">
      <c r="A102" s="558">
        <f>IF($D95="Stundenanteil",1,0)</f>
        <v>0</v>
      </c>
      <c r="B102" s="544"/>
      <c r="C102" s="574" t="str">
        <f>IF(D95="Stundenanteil","wöchentliche Arbeitszeit (in h):","")</f>
        <v/>
      </c>
      <c r="D102" s="537"/>
      <c r="E102" s="581"/>
      <c r="F102" s="545"/>
      <c r="G102" s="559" t="s">
        <v>276</v>
      </c>
      <c r="H102" s="560"/>
      <c r="I102" s="555"/>
      <c r="J102" s="561"/>
      <c r="K102" s="561"/>
      <c r="L102" s="561"/>
      <c r="M102" s="561"/>
      <c r="N102" s="561"/>
      <c r="O102" s="561"/>
      <c r="P102" s="561"/>
      <c r="Q102" s="561"/>
      <c r="R102" s="561"/>
      <c r="S102" s="561"/>
      <c r="T102" s="561"/>
      <c r="U102" s="561"/>
      <c r="V102" s="557"/>
      <c r="W102" s="514"/>
    </row>
    <row r="103" spans="1:23" s="515" customFormat="1" ht="15" customHeight="1" x14ac:dyDescent="0.25">
      <c r="A103" s="558">
        <f>IF($D95="Stundenanteil",1,0)</f>
        <v>0</v>
      </c>
      <c r="B103" s="544"/>
      <c r="C103" s="574" t="str">
        <f>IF(D95="Stundenanteil","Urlaubsanspruch (in AT):","")</f>
        <v/>
      </c>
      <c r="D103" s="537"/>
      <c r="E103" s="582"/>
      <c r="F103" s="545"/>
      <c r="G103" s="577" t="s">
        <v>277</v>
      </c>
      <c r="H103" s="578"/>
      <c r="I103" s="579" t="s">
        <v>228</v>
      </c>
      <c r="J103" s="584">
        <f t="shared" ref="J103:U103" si="32">ROUND(ROUND(J100,2)*J98,2)</f>
        <v>0</v>
      </c>
      <c r="K103" s="584">
        <f t="shared" si="32"/>
        <v>0</v>
      </c>
      <c r="L103" s="584">
        <f t="shared" si="32"/>
        <v>0</v>
      </c>
      <c r="M103" s="584">
        <f t="shared" si="32"/>
        <v>0</v>
      </c>
      <c r="N103" s="584">
        <f t="shared" si="32"/>
        <v>0</v>
      </c>
      <c r="O103" s="584">
        <f t="shared" si="32"/>
        <v>0</v>
      </c>
      <c r="P103" s="584">
        <f t="shared" si="32"/>
        <v>0</v>
      </c>
      <c r="Q103" s="584">
        <f t="shared" si="32"/>
        <v>0</v>
      </c>
      <c r="R103" s="584">
        <f t="shared" si="32"/>
        <v>0</v>
      </c>
      <c r="S103" s="584">
        <f t="shared" si="32"/>
        <v>0</v>
      </c>
      <c r="T103" s="584">
        <f t="shared" si="32"/>
        <v>0</v>
      </c>
      <c r="U103" s="584">
        <f t="shared" si="32"/>
        <v>0</v>
      </c>
      <c r="V103" s="566">
        <f>SUMPRODUCT(($J$1:$U$1="X")*(ROUND(J103:U103,2)))</f>
        <v>0</v>
      </c>
      <c r="W103" s="514"/>
    </row>
    <row r="104" spans="1:23" s="515" customFormat="1" ht="15" customHeight="1" x14ac:dyDescent="0.25">
      <c r="A104" s="558">
        <f>IF($D95="Stellenanteil",1,0)</f>
        <v>0</v>
      </c>
      <c r="B104" s="544"/>
      <c r="C104" s="574" t="str">
        <f>IF(D95="Stellenanteil","Stellenanteil (in %):","")</f>
        <v/>
      </c>
      <c r="D104" s="537"/>
      <c r="E104" s="583"/>
      <c r="F104" s="545"/>
      <c r="G104" s="562" t="s">
        <v>278</v>
      </c>
      <c r="H104" s="563"/>
      <c r="I104" s="579" t="s">
        <v>228</v>
      </c>
      <c r="J104" s="584">
        <f t="shared" ref="J104:U104" si="33">ROUND(ROUND(J101,2)*J98,2)</f>
        <v>0</v>
      </c>
      <c r="K104" s="584">
        <f t="shared" si="33"/>
        <v>0</v>
      </c>
      <c r="L104" s="584">
        <f t="shared" si="33"/>
        <v>0</v>
      </c>
      <c r="M104" s="584">
        <f t="shared" si="33"/>
        <v>0</v>
      </c>
      <c r="N104" s="584">
        <f t="shared" si="33"/>
        <v>0</v>
      </c>
      <c r="O104" s="584">
        <f t="shared" si="33"/>
        <v>0</v>
      </c>
      <c r="P104" s="584">
        <f t="shared" si="33"/>
        <v>0</v>
      </c>
      <c r="Q104" s="584">
        <f t="shared" si="33"/>
        <v>0</v>
      </c>
      <c r="R104" s="584">
        <f t="shared" si="33"/>
        <v>0</v>
      </c>
      <c r="S104" s="584">
        <f t="shared" si="33"/>
        <v>0</v>
      </c>
      <c r="T104" s="584">
        <f t="shared" si="33"/>
        <v>0</v>
      </c>
      <c r="U104" s="584">
        <f t="shared" si="33"/>
        <v>0</v>
      </c>
      <c r="V104" s="566">
        <f>SUMPRODUCT(($J$1:$U$1="X")*(ROUND(J104:U104,2)))</f>
        <v>0</v>
      </c>
      <c r="W104" s="514"/>
    </row>
    <row r="105" spans="1:23" s="515" customFormat="1" ht="15" customHeight="1" thickBot="1" x14ac:dyDescent="0.3">
      <c r="A105" s="511"/>
      <c r="B105" s="585"/>
      <c r="C105" s="586"/>
      <c r="D105" s="586"/>
      <c r="E105" s="586"/>
      <c r="F105" s="587"/>
      <c r="G105" s="588" t="str">
        <f>$P$26</f>
        <v>Pauschale für Sozialabgaben, BG, Umlagen</v>
      </c>
      <c r="H105" s="589"/>
      <c r="I105" s="590" t="s">
        <v>228</v>
      </c>
      <c r="J105" s="591">
        <f>ROUND(J104*$U$26,2)</f>
        <v>0</v>
      </c>
      <c r="K105" s="591">
        <f t="shared" ref="K105:U105" si="34">ROUND(K104*$U$26,2)</f>
        <v>0</v>
      </c>
      <c r="L105" s="591">
        <f t="shared" si="34"/>
        <v>0</v>
      </c>
      <c r="M105" s="591">
        <f t="shared" si="34"/>
        <v>0</v>
      </c>
      <c r="N105" s="591">
        <f t="shared" si="34"/>
        <v>0</v>
      </c>
      <c r="O105" s="591">
        <f t="shared" si="34"/>
        <v>0</v>
      </c>
      <c r="P105" s="591">
        <f t="shared" si="34"/>
        <v>0</v>
      </c>
      <c r="Q105" s="591">
        <f t="shared" si="34"/>
        <v>0</v>
      </c>
      <c r="R105" s="591">
        <f t="shared" si="34"/>
        <v>0</v>
      </c>
      <c r="S105" s="591">
        <f t="shared" si="34"/>
        <v>0</v>
      </c>
      <c r="T105" s="591">
        <f t="shared" si="34"/>
        <v>0</v>
      </c>
      <c r="U105" s="591">
        <f t="shared" si="34"/>
        <v>0</v>
      </c>
      <c r="V105" s="592">
        <f>SUMPRODUCT(($J$1:$U$1="X")*(ROUND(J105:U105,2)))</f>
        <v>0</v>
      </c>
      <c r="W105" s="514">
        <f>IF(COUNTIF(V91:V105,"&gt;0")&gt;0,1,0)</f>
        <v>0</v>
      </c>
    </row>
    <row r="106" spans="1:23" ht="15" customHeight="1" thickTop="1" x14ac:dyDescent="0.25">
      <c r="A106" s="511"/>
      <c r="B106" s="544"/>
      <c r="C106" s="537"/>
      <c r="D106" s="537"/>
      <c r="E106" s="537"/>
      <c r="F106" s="545"/>
      <c r="G106" s="546" t="s">
        <v>265</v>
      </c>
      <c r="H106" s="547"/>
      <c r="I106" s="548"/>
      <c r="J106" s="549"/>
      <c r="K106" s="549"/>
      <c r="L106" s="549"/>
      <c r="M106" s="549"/>
      <c r="N106" s="549"/>
      <c r="O106" s="549"/>
      <c r="P106" s="549"/>
      <c r="Q106" s="549"/>
      <c r="R106" s="549"/>
      <c r="S106" s="549"/>
      <c r="T106" s="549"/>
      <c r="U106" s="549"/>
      <c r="V106" s="550"/>
      <c r="W106" s="514"/>
    </row>
    <row r="107" spans="1:23" ht="15" customHeight="1" x14ac:dyDescent="0.25">
      <c r="A107" s="511"/>
      <c r="B107" s="551" t="s">
        <v>266</v>
      </c>
      <c r="C107" s="537"/>
      <c r="D107" s="876"/>
      <c r="E107" s="877"/>
      <c r="F107" s="552"/>
      <c r="G107" s="553" t="s">
        <v>201</v>
      </c>
      <c r="H107" s="554"/>
      <c r="I107" s="555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557"/>
      <c r="W107" s="514"/>
    </row>
    <row r="108" spans="1:23" ht="15" customHeight="1" x14ac:dyDescent="0.25">
      <c r="A108" s="558">
        <f>IF($D110="Stundenanteil",1,0)</f>
        <v>0</v>
      </c>
      <c r="B108" s="551" t="s">
        <v>267</v>
      </c>
      <c r="C108" s="537"/>
      <c r="D108" s="876"/>
      <c r="E108" s="877"/>
      <c r="F108" s="552"/>
      <c r="G108" s="559" t="s">
        <v>268</v>
      </c>
      <c r="H108" s="560"/>
      <c r="I108" s="555"/>
      <c r="J108" s="561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561"/>
      <c r="V108" s="557"/>
      <c r="W108" s="514"/>
    </row>
    <row r="109" spans="1:23" ht="15" customHeight="1" x14ac:dyDescent="0.25">
      <c r="A109" s="558">
        <f>IF($D110="Stundenanteil",1,0)</f>
        <v>0</v>
      </c>
      <c r="B109" s="544"/>
      <c r="C109" s="537"/>
      <c r="D109" s="537"/>
      <c r="E109" s="537"/>
      <c r="F109" s="545"/>
      <c r="G109" s="562" t="s">
        <v>299</v>
      </c>
      <c r="H109" s="563"/>
      <c r="I109" s="564" t="s">
        <v>269</v>
      </c>
      <c r="J109" s="565"/>
      <c r="K109" s="565"/>
      <c r="L109" s="565"/>
      <c r="M109" s="565"/>
      <c r="N109" s="565"/>
      <c r="O109" s="565"/>
      <c r="P109" s="565"/>
      <c r="Q109" s="565"/>
      <c r="R109" s="565"/>
      <c r="S109" s="565"/>
      <c r="T109" s="565"/>
      <c r="U109" s="565"/>
      <c r="V109" s="566">
        <f>SUMPRODUCT(($J$1:$U$1="X")*(ROUND(J109:U109,2)))</f>
        <v>0</v>
      </c>
      <c r="W109" s="514"/>
    </row>
    <row r="110" spans="1:23" s="515" customFormat="1" ht="15" customHeight="1" x14ac:dyDescent="0.25">
      <c r="A110" s="558">
        <f>IF($D110="Stundenanteil",1,0)</f>
        <v>0</v>
      </c>
      <c r="B110" s="551" t="s">
        <v>270</v>
      </c>
      <c r="C110" s="537"/>
      <c r="D110" s="876" t="s">
        <v>0</v>
      </c>
      <c r="E110" s="877"/>
      <c r="F110" s="545"/>
      <c r="G110" s="562" t="s">
        <v>281</v>
      </c>
      <c r="H110" s="567"/>
      <c r="I110" s="568" t="s">
        <v>269</v>
      </c>
      <c r="J110" s="565"/>
      <c r="K110" s="565"/>
      <c r="L110" s="565"/>
      <c r="M110" s="565"/>
      <c r="N110" s="565"/>
      <c r="O110" s="565"/>
      <c r="P110" s="565"/>
      <c r="Q110" s="565"/>
      <c r="R110" s="565"/>
      <c r="S110" s="565"/>
      <c r="T110" s="565"/>
      <c r="U110" s="565"/>
      <c r="V110" s="566">
        <f>SUMPRODUCT(($J$1:$U$1="X")*(ROUND(J110:U110,2)))</f>
        <v>0</v>
      </c>
      <c r="W110" s="514"/>
    </row>
    <row r="111" spans="1:23" s="515" customFormat="1" ht="15" hidden="1" customHeight="1" x14ac:dyDescent="0.25">
      <c r="A111" s="558"/>
      <c r="B111" s="544"/>
      <c r="C111" s="537"/>
      <c r="D111" s="523"/>
      <c r="E111" s="523"/>
      <c r="F111" s="545"/>
      <c r="G111" s="595" t="s">
        <v>271</v>
      </c>
      <c r="H111" s="596"/>
      <c r="I111" s="597" t="s">
        <v>269</v>
      </c>
      <c r="J111" s="598">
        <f>ROUND(J110,2)*ROUND($E118,0)/($I$6-ROUND($E118,0))</f>
        <v>0</v>
      </c>
      <c r="K111" s="598">
        <f t="shared" ref="K111" si="35">ROUND(K110,2)*ROUND($E118,0)/($I$6-ROUND($E118,0))</f>
        <v>0</v>
      </c>
      <c r="L111" s="598">
        <f>ROUND(L110,2)*ROUND($E118,0)/($I$6-ROUND($E118,0))</f>
        <v>0</v>
      </c>
      <c r="M111" s="598">
        <f t="shared" ref="M111:U111" si="36">ROUND(M110,2)*ROUND($E118,0)/($I$6-ROUND($E118,0))</f>
        <v>0</v>
      </c>
      <c r="N111" s="598">
        <f t="shared" si="36"/>
        <v>0</v>
      </c>
      <c r="O111" s="598">
        <f t="shared" si="36"/>
        <v>0</v>
      </c>
      <c r="P111" s="598">
        <f t="shared" si="36"/>
        <v>0</v>
      </c>
      <c r="Q111" s="598">
        <f t="shared" si="36"/>
        <v>0</v>
      </c>
      <c r="R111" s="598">
        <f t="shared" si="36"/>
        <v>0</v>
      </c>
      <c r="S111" s="598">
        <f t="shared" si="36"/>
        <v>0</v>
      </c>
      <c r="T111" s="598">
        <f t="shared" si="36"/>
        <v>0</v>
      </c>
      <c r="U111" s="598">
        <f t="shared" si="36"/>
        <v>0</v>
      </c>
      <c r="V111" s="599">
        <f>SUMPRODUCT(($J$1:$U$1="X")*(ROUND(J111:U111,2)))</f>
        <v>0</v>
      </c>
      <c r="W111" s="514"/>
    </row>
    <row r="112" spans="1:23" s="515" customFormat="1" ht="15" hidden="1" customHeight="1" x14ac:dyDescent="0.25">
      <c r="A112" s="558"/>
      <c r="B112" s="544"/>
      <c r="C112" s="537"/>
      <c r="D112" s="523"/>
      <c r="E112" s="523"/>
      <c r="F112" s="545"/>
      <c r="G112" s="595" t="s">
        <v>282</v>
      </c>
      <c r="H112" s="596"/>
      <c r="I112" s="597" t="s">
        <v>269</v>
      </c>
      <c r="J112" s="598">
        <f>ROUND(J110,2)+ROUND(J111,10)</f>
        <v>0</v>
      </c>
      <c r="K112" s="598">
        <f t="shared" ref="K112:U112" si="37">ROUND(K110,2)+ROUND(K111,10)</f>
        <v>0</v>
      </c>
      <c r="L112" s="598">
        <f t="shared" si="37"/>
        <v>0</v>
      </c>
      <c r="M112" s="598">
        <f t="shared" si="37"/>
        <v>0</v>
      </c>
      <c r="N112" s="598">
        <f t="shared" si="37"/>
        <v>0</v>
      </c>
      <c r="O112" s="598">
        <f t="shared" si="37"/>
        <v>0</v>
      </c>
      <c r="P112" s="598">
        <f t="shared" si="37"/>
        <v>0</v>
      </c>
      <c r="Q112" s="598">
        <f t="shared" si="37"/>
        <v>0</v>
      </c>
      <c r="R112" s="598">
        <f t="shared" si="37"/>
        <v>0</v>
      </c>
      <c r="S112" s="598">
        <f t="shared" si="37"/>
        <v>0</v>
      </c>
      <c r="T112" s="598">
        <f t="shared" si="37"/>
        <v>0</v>
      </c>
      <c r="U112" s="598">
        <f t="shared" si="37"/>
        <v>0</v>
      </c>
      <c r="V112" s="599">
        <f>SUMPRODUCT(($J$1:$U$1="X")*(ROUND(J112:U112,2)))</f>
        <v>0</v>
      </c>
      <c r="W112" s="514"/>
    </row>
    <row r="113" spans="1:23" s="515" customFormat="1" ht="15" customHeight="1" x14ac:dyDescent="0.25">
      <c r="A113" s="558"/>
      <c r="B113" s="544"/>
      <c r="C113" s="537"/>
      <c r="D113" s="537"/>
      <c r="E113" s="537"/>
      <c r="F113" s="545"/>
      <c r="G113" s="569" t="str">
        <f>IF(D110="Stundenanteil","Errechneter Stellenanteil:",IF(D110="Stellenanteil","Stellenanteil:",""))</f>
        <v/>
      </c>
      <c r="H113" s="570"/>
      <c r="I113" s="571"/>
      <c r="J113" s="572">
        <f t="shared" ref="J113:U113" si="38">IF(AND($D110="Stellenanteil",$E119&gt;0,J115&gt;0),ROUND($E119,4),IF(AND($D110="Stundenanteil",J109&gt;0),ROUND(J112/ROUND(J109,2),4),0))</f>
        <v>0</v>
      </c>
      <c r="K113" s="572">
        <f t="shared" si="38"/>
        <v>0</v>
      </c>
      <c r="L113" s="572">
        <f t="shared" si="38"/>
        <v>0</v>
      </c>
      <c r="M113" s="572">
        <f t="shared" si="38"/>
        <v>0</v>
      </c>
      <c r="N113" s="572">
        <f t="shared" si="38"/>
        <v>0</v>
      </c>
      <c r="O113" s="572">
        <f t="shared" si="38"/>
        <v>0</v>
      </c>
      <c r="P113" s="572">
        <f t="shared" si="38"/>
        <v>0</v>
      </c>
      <c r="Q113" s="572">
        <f t="shared" si="38"/>
        <v>0</v>
      </c>
      <c r="R113" s="572">
        <f t="shared" si="38"/>
        <v>0</v>
      </c>
      <c r="S113" s="572">
        <f t="shared" si="38"/>
        <v>0</v>
      </c>
      <c r="T113" s="572">
        <f t="shared" si="38"/>
        <v>0</v>
      </c>
      <c r="U113" s="572">
        <f t="shared" si="38"/>
        <v>0</v>
      </c>
      <c r="V113" s="573"/>
      <c r="W113" s="514"/>
    </row>
    <row r="114" spans="1:23" s="515" customFormat="1" ht="15" customHeight="1" x14ac:dyDescent="0.25">
      <c r="A114" s="511"/>
      <c r="B114" s="551" t="s">
        <v>272</v>
      </c>
      <c r="C114" s="537"/>
      <c r="D114" s="537"/>
      <c r="E114" s="537"/>
      <c r="F114" s="545"/>
      <c r="G114" s="559" t="s">
        <v>274</v>
      </c>
      <c r="H114" s="560"/>
      <c r="I114" s="555"/>
      <c r="J114" s="561"/>
      <c r="K114" s="561"/>
      <c r="L114" s="561"/>
      <c r="M114" s="561"/>
      <c r="N114" s="561"/>
      <c r="O114" s="561"/>
      <c r="P114" s="561"/>
      <c r="Q114" s="561"/>
      <c r="R114" s="561"/>
      <c r="S114" s="561"/>
      <c r="T114" s="561"/>
      <c r="U114" s="561"/>
      <c r="V114" s="557"/>
      <c r="W114" s="514"/>
    </row>
    <row r="115" spans="1:23" s="515" customFormat="1" ht="15" customHeight="1" x14ac:dyDescent="0.25">
      <c r="A115" s="511"/>
      <c r="B115" s="544"/>
      <c r="C115" s="574" t="s">
        <v>273</v>
      </c>
      <c r="D115" s="523"/>
      <c r="E115" s="575"/>
      <c r="F115" s="576"/>
      <c r="G115" s="577" t="s">
        <v>279</v>
      </c>
      <c r="H115" s="578"/>
      <c r="I115" s="579" t="s">
        <v>228</v>
      </c>
      <c r="J115" s="580"/>
      <c r="K115" s="580"/>
      <c r="L115" s="580"/>
      <c r="M115" s="580"/>
      <c r="N115" s="580"/>
      <c r="O115" s="580"/>
      <c r="P115" s="580"/>
      <c r="Q115" s="580"/>
      <c r="R115" s="580"/>
      <c r="S115" s="580"/>
      <c r="T115" s="580"/>
      <c r="U115" s="580"/>
      <c r="V115" s="566">
        <f>SUMPRODUCT(($J$1:$U$1="X")*(ROUND(J115:U115,2)))</f>
        <v>0</v>
      </c>
      <c r="W115" s="514"/>
    </row>
    <row r="116" spans="1:23" s="515" customFormat="1" ht="15" customHeight="1" x14ac:dyDescent="0.25">
      <c r="A116" s="511"/>
      <c r="B116" s="544"/>
      <c r="C116" s="523"/>
      <c r="D116" s="523"/>
      <c r="E116" s="523"/>
      <c r="F116" s="576"/>
      <c r="G116" s="562" t="s">
        <v>275</v>
      </c>
      <c r="H116" s="563"/>
      <c r="I116" s="579" t="s">
        <v>228</v>
      </c>
      <c r="J116" s="580"/>
      <c r="K116" s="580"/>
      <c r="L116" s="580"/>
      <c r="M116" s="580"/>
      <c r="N116" s="580"/>
      <c r="O116" s="580"/>
      <c r="P116" s="580"/>
      <c r="Q116" s="580"/>
      <c r="R116" s="580"/>
      <c r="S116" s="580"/>
      <c r="T116" s="580"/>
      <c r="U116" s="580"/>
      <c r="V116" s="566">
        <f>SUMPRODUCT(($J$1:$U$1="X")*(ROUND(J116:U116,2)))</f>
        <v>0</v>
      </c>
      <c r="W116" s="514"/>
    </row>
    <row r="117" spans="1:23" s="515" customFormat="1" ht="15" customHeight="1" x14ac:dyDescent="0.25">
      <c r="A117" s="558">
        <f>IF($D110="Stundenanteil",1,0)</f>
        <v>0</v>
      </c>
      <c r="B117" s="544"/>
      <c r="C117" s="574" t="str">
        <f>IF(D110="Stundenanteil","wöchentliche Arbeitszeit (in h):","")</f>
        <v/>
      </c>
      <c r="D117" s="537"/>
      <c r="E117" s="581"/>
      <c r="F117" s="545"/>
      <c r="G117" s="559" t="s">
        <v>276</v>
      </c>
      <c r="H117" s="560"/>
      <c r="I117" s="555"/>
      <c r="J117" s="561"/>
      <c r="K117" s="561"/>
      <c r="L117" s="561"/>
      <c r="M117" s="561"/>
      <c r="N117" s="561"/>
      <c r="O117" s="561"/>
      <c r="P117" s="561"/>
      <c r="Q117" s="561"/>
      <c r="R117" s="561"/>
      <c r="S117" s="561"/>
      <c r="T117" s="561"/>
      <c r="U117" s="561"/>
      <c r="V117" s="557"/>
      <c r="W117" s="514"/>
    </row>
    <row r="118" spans="1:23" s="515" customFormat="1" ht="15" customHeight="1" x14ac:dyDescent="0.25">
      <c r="A118" s="558">
        <f>IF($D110="Stundenanteil",1,0)</f>
        <v>0</v>
      </c>
      <c r="B118" s="544"/>
      <c r="C118" s="574" t="str">
        <f>IF(D110="Stundenanteil","Urlaubsanspruch (in AT):","")</f>
        <v/>
      </c>
      <c r="D118" s="537"/>
      <c r="E118" s="582"/>
      <c r="F118" s="545"/>
      <c r="G118" s="577" t="s">
        <v>277</v>
      </c>
      <c r="H118" s="578"/>
      <c r="I118" s="579" t="s">
        <v>228</v>
      </c>
      <c r="J118" s="584">
        <f t="shared" ref="J118:U118" si="39">ROUND(ROUND(J115,2)*J113,2)</f>
        <v>0</v>
      </c>
      <c r="K118" s="584">
        <f t="shared" si="39"/>
        <v>0</v>
      </c>
      <c r="L118" s="584">
        <f t="shared" si="39"/>
        <v>0</v>
      </c>
      <c r="M118" s="584">
        <f t="shared" si="39"/>
        <v>0</v>
      </c>
      <c r="N118" s="584">
        <f t="shared" si="39"/>
        <v>0</v>
      </c>
      <c r="O118" s="584">
        <f t="shared" si="39"/>
        <v>0</v>
      </c>
      <c r="P118" s="584">
        <f t="shared" si="39"/>
        <v>0</v>
      </c>
      <c r="Q118" s="584">
        <f t="shared" si="39"/>
        <v>0</v>
      </c>
      <c r="R118" s="584">
        <f t="shared" si="39"/>
        <v>0</v>
      </c>
      <c r="S118" s="584">
        <f t="shared" si="39"/>
        <v>0</v>
      </c>
      <c r="T118" s="584">
        <f t="shared" si="39"/>
        <v>0</v>
      </c>
      <c r="U118" s="584">
        <f t="shared" si="39"/>
        <v>0</v>
      </c>
      <c r="V118" s="566">
        <f>SUMPRODUCT(($J$1:$U$1="X")*(ROUND(J118:U118,2)))</f>
        <v>0</v>
      </c>
      <c r="W118" s="514"/>
    </row>
    <row r="119" spans="1:23" s="515" customFormat="1" ht="15" customHeight="1" x14ac:dyDescent="0.25">
      <c r="A119" s="558">
        <f>IF($D110="Stellenanteil",1,0)</f>
        <v>0</v>
      </c>
      <c r="B119" s="544"/>
      <c r="C119" s="574" t="str">
        <f>IF(D110="Stellenanteil","Stellenanteil (in %):","")</f>
        <v/>
      </c>
      <c r="D119" s="537"/>
      <c r="E119" s="583"/>
      <c r="F119" s="545"/>
      <c r="G119" s="562" t="s">
        <v>278</v>
      </c>
      <c r="H119" s="563"/>
      <c r="I119" s="579" t="s">
        <v>228</v>
      </c>
      <c r="J119" s="584">
        <f t="shared" ref="J119:U119" si="40">ROUND(ROUND(J116,2)*J113,2)</f>
        <v>0</v>
      </c>
      <c r="K119" s="584">
        <f t="shared" si="40"/>
        <v>0</v>
      </c>
      <c r="L119" s="584">
        <f t="shared" si="40"/>
        <v>0</v>
      </c>
      <c r="M119" s="584">
        <f t="shared" si="40"/>
        <v>0</v>
      </c>
      <c r="N119" s="584">
        <f t="shared" si="40"/>
        <v>0</v>
      </c>
      <c r="O119" s="584">
        <f t="shared" si="40"/>
        <v>0</v>
      </c>
      <c r="P119" s="584">
        <f t="shared" si="40"/>
        <v>0</v>
      </c>
      <c r="Q119" s="584">
        <f t="shared" si="40"/>
        <v>0</v>
      </c>
      <c r="R119" s="584">
        <f t="shared" si="40"/>
        <v>0</v>
      </c>
      <c r="S119" s="584">
        <f t="shared" si="40"/>
        <v>0</v>
      </c>
      <c r="T119" s="584">
        <f t="shared" si="40"/>
        <v>0</v>
      </c>
      <c r="U119" s="584">
        <f t="shared" si="40"/>
        <v>0</v>
      </c>
      <c r="V119" s="566">
        <f>SUMPRODUCT(($J$1:$U$1="X")*(ROUND(J119:U119,2)))</f>
        <v>0</v>
      </c>
      <c r="W119" s="514"/>
    </row>
    <row r="120" spans="1:23" s="515" customFormat="1" ht="15" customHeight="1" thickBot="1" x14ac:dyDescent="0.3">
      <c r="A120" s="511"/>
      <c r="B120" s="585"/>
      <c r="C120" s="586"/>
      <c r="D120" s="586"/>
      <c r="E120" s="586"/>
      <c r="F120" s="587"/>
      <c r="G120" s="588" t="str">
        <f>$P$26</f>
        <v>Pauschale für Sozialabgaben, BG, Umlagen</v>
      </c>
      <c r="H120" s="589"/>
      <c r="I120" s="590" t="s">
        <v>228</v>
      </c>
      <c r="J120" s="591">
        <f>ROUND(J119*$U$26,2)</f>
        <v>0</v>
      </c>
      <c r="K120" s="591">
        <f t="shared" ref="K120:U120" si="41">ROUND(K119*$U$26,2)</f>
        <v>0</v>
      </c>
      <c r="L120" s="591">
        <f t="shared" si="41"/>
        <v>0</v>
      </c>
      <c r="M120" s="591">
        <f t="shared" si="41"/>
        <v>0</v>
      </c>
      <c r="N120" s="591">
        <f t="shared" si="41"/>
        <v>0</v>
      </c>
      <c r="O120" s="591">
        <f t="shared" si="41"/>
        <v>0</v>
      </c>
      <c r="P120" s="591">
        <f t="shared" si="41"/>
        <v>0</v>
      </c>
      <c r="Q120" s="591">
        <f t="shared" si="41"/>
        <v>0</v>
      </c>
      <c r="R120" s="591">
        <f t="shared" si="41"/>
        <v>0</v>
      </c>
      <c r="S120" s="591">
        <f t="shared" si="41"/>
        <v>0</v>
      </c>
      <c r="T120" s="591">
        <f t="shared" si="41"/>
        <v>0</v>
      </c>
      <c r="U120" s="591">
        <f t="shared" si="41"/>
        <v>0</v>
      </c>
      <c r="V120" s="592">
        <f>SUMPRODUCT(($J$1:$U$1="X")*(ROUND(J120:U120,2)))</f>
        <v>0</v>
      </c>
      <c r="W120" s="514">
        <f>IF(COUNTIF(V106:V120,"&gt;0")&gt;0,1,0)</f>
        <v>0</v>
      </c>
    </row>
    <row r="121" spans="1:23" ht="15" customHeight="1" thickTop="1" x14ac:dyDescent="0.25">
      <c r="A121" s="511"/>
      <c r="B121" s="544"/>
      <c r="C121" s="537"/>
      <c r="D121" s="537"/>
      <c r="E121" s="537"/>
      <c r="F121" s="545"/>
      <c r="G121" s="546" t="s">
        <v>265</v>
      </c>
      <c r="H121" s="547"/>
      <c r="I121" s="548"/>
      <c r="J121" s="549"/>
      <c r="K121" s="549"/>
      <c r="L121" s="549"/>
      <c r="M121" s="549"/>
      <c r="N121" s="549"/>
      <c r="O121" s="549"/>
      <c r="P121" s="549"/>
      <c r="Q121" s="549"/>
      <c r="R121" s="549"/>
      <c r="S121" s="549"/>
      <c r="T121" s="549"/>
      <c r="U121" s="549"/>
      <c r="V121" s="550"/>
      <c r="W121" s="514"/>
    </row>
    <row r="122" spans="1:23" ht="15" customHeight="1" x14ac:dyDescent="0.25">
      <c r="A122" s="511"/>
      <c r="B122" s="551" t="s">
        <v>266</v>
      </c>
      <c r="C122" s="537"/>
      <c r="D122" s="876"/>
      <c r="E122" s="877"/>
      <c r="F122" s="552"/>
      <c r="G122" s="553" t="s">
        <v>201</v>
      </c>
      <c r="H122" s="554"/>
      <c r="I122" s="555"/>
      <c r="J122" s="556"/>
      <c r="K122" s="556"/>
      <c r="L122" s="556"/>
      <c r="M122" s="556"/>
      <c r="N122" s="556"/>
      <c r="O122" s="556"/>
      <c r="P122" s="556"/>
      <c r="Q122" s="556"/>
      <c r="R122" s="556"/>
      <c r="S122" s="556"/>
      <c r="T122" s="556"/>
      <c r="U122" s="556"/>
      <c r="V122" s="557"/>
      <c r="W122" s="514"/>
    </row>
    <row r="123" spans="1:23" ht="15" customHeight="1" x14ac:dyDescent="0.25">
      <c r="A123" s="558">
        <f>IF($D125="Stundenanteil",1,0)</f>
        <v>0</v>
      </c>
      <c r="B123" s="551" t="s">
        <v>267</v>
      </c>
      <c r="C123" s="537"/>
      <c r="D123" s="876"/>
      <c r="E123" s="877"/>
      <c r="F123" s="552"/>
      <c r="G123" s="559" t="s">
        <v>268</v>
      </c>
      <c r="H123" s="560"/>
      <c r="I123" s="555"/>
      <c r="J123" s="561"/>
      <c r="K123" s="561"/>
      <c r="L123" s="561"/>
      <c r="M123" s="561"/>
      <c r="N123" s="561"/>
      <c r="O123" s="561"/>
      <c r="P123" s="561"/>
      <c r="Q123" s="561"/>
      <c r="R123" s="561"/>
      <c r="S123" s="561"/>
      <c r="T123" s="561"/>
      <c r="U123" s="561"/>
      <c r="V123" s="557"/>
      <c r="W123" s="514"/>
    </row>
    <row r="124" spans="1:23" ht="15" customHeight="1" x14ac:dyDescent="0.25">
      <c r="A124" s="558">
        <f>IF($D125="Stundenanteil",1,0)</f>
        <v>0</v>
      </c>
      <c r="B124" s="544"/>
      <c r="C124" s="537"/>
      <c r="D124" s="537"/>
      <c r="E124" s="537"/>
      <c r="F124" s="545"/>
      <c r="G124" s="562" t="s">
        <v>299</v>
      </c>
      <c r="H124" s="563"/>
      <c r="I124" s="564" t="s">
        <v>269</v>
      </c>
      <c r="J124" s="565"/>
      <c r="K124" s="565"/>
      <c r="L124" s="565"/>
      <c r="M124" s="565"/>
      <c r="N124" s="565"/>
      <c r="O124" s="565"/>
      <c r="P124" s="565"/>
      <c r="Q124" s="565"/>
      <c r="R124" s="565"/>
      <c r="S124" s="565"/>
      <c r="T124" s="565"/>
      <c r="U124" s="565"/>
      <c r="V124" s="566">
        <f>SUMPRODUCT(($J$1:$U$1="X")*(ROUND(J124:U124,2)))</f>
        <v>0</v>
      </c>
      <c r="W124" s="514"/>
    </row>
    <row r="125" spans="1:23" s="515" customFormat="1" ht="15" customHeight="1" x14ac:dyDescent="0.25">
      <c r="A125" s="558">
        <f>IF($D125="Stundenanteil",1,0)</f>
        <v>0</v>
      </c>
      <c r="B125" s="551" t="s">
        <v>270</v>
      </c>
      <c r="C125" s="537"/>
      <c r="D125" s="876" t="s">
        <v>0</v>
      </c>
      <c r="E125" s="877"/>
      <c r="F125" s="545"/>
      <c r="G125" s="562" t="s">
        <v>281</v>
      </c>
      <c r="H125" s="567"/>
      <c r="I125" s="568" t="s">
        <v>269</v>
      </c>
      <c r="J125" s="565"/>
      <c r="K125" s="565"/>
      <c r="L125" s="565"/>
      <c r="M125" s="565"/>
      <c r="N125" s="565"/>
      <c r="O125" s="565"/>
      <c r="P125" s="565"/>
      <c r="Q125" s="565"/>
      <c r="R125" s="565"/>
      <c r="S125" s="565"/>
      <c r="T125" s="565"/>
      <c r="U125" s="565"/>
      <c r="V125" s="566">
        <f>SUMPRODUCT(($J$1:$U$1="X")*(ROUND(J125:U125,2)))</f>
        <v>0</v>
      </c>
      <c r="W125" s="514"/>
    </row>
    <row r="126" spans="1:23" s="515" customFormat="1" ht="15" hidden="1" customHeight="1" x14ac:dyDescent="0.25">
      <c r="A126" s="558"/>
      <c r="B126" s="544"/>
      <c r="C126" s="537"/>
      <c r="D126" s="523"/>
      <c r="E126" s="523"/>
      <c r="F126" s="545"/>
      <c r="G126" s="595" t="s">
        <v>271</v>
      </c>
      <c r="H126" s="596"/>
      <c r="I126" s="597" t="s">
        <v>269</v>
      </c>
      <c r="J126" s="598">
        <f>ROUND(J125,2)*ROUND($E133,0)/($I$6-ROUND($E133,0))</f>
        <v>0</v>
      </c>
      <c r="K126" s="598">
        <f t="shared" ref="K126" si="42">ROUND(K125,2)*ROUND($E133,0)/($I$6-ROUND($E133,0))</f>
        <v>0</v>
      </c>
      <c r="L126" s="598">
        <f>ROUND(L125,2)*ROUND($E133,0)/($I$6-ROUND($E133,0))</f>
        <v>0</v>
      </c>
      <c r="M126" s="598">
        <f t="shared" ref="M126:U126" si="43">ROUND(M125,2)*ROUND($E133,0)/($I$6-ROUND($E133,0))</f>
        <v>0</v>
      </c>
      <c r="N126" s="598">
        <f t="shared" si="43"/>
        <v>0</v>
      </c>
      <c r="O126" s="598">
        <f t="shared" si="43"/>
        <v>0</v>
      </c>
      <c r="P126" s="598">
        <f t="shared" si="43"/>
        <v>0</v>
      </c>
      <c r="Q126" s="598">
        <f t="shared" si="43"/>
        <v>0</v>
      </c>
      <c r="R126" s="598">
        <f t="shared" si="43"/>
        <v>0</v>
      </c>
      <c r="S126" s="598">
        <f t="shared" si="43"/>
        <v>0</v>
      </c>
      <c r="T126" s="598">
        <f t="shared" si="43"/>
        <v>0</v>
      </c>
      <c r="U126" s="598">
        <f t="shared" si="43"/>
        <v>0</v>
      </c>
      <c r="V126" s="599">
        <f>SUMPRODUCT(($J$1:$U$1="X")*(ROUND(J126:U126,2)))</f>
        <v>0</v>
      </c>
      <c r="W126" s="514"/>
    </row>
    <row r="127" spans="1:23" s="515" customFormat="1" ht="15" hidden="1" customHeight="1" x14ac:dyDescent="0.25">
      <c r="A127" s="558"/>
      <c r="B127" s="544"/>
      <c r="C127" s="537"/>
      <c r="D127" s="523"/>
      <c r="E127" s="523"/>
      <c r="F127" s="545"/>
      <c r="G127" s="595" t="s">
        <v>282</v>
      </c>
      <c r="H127" s="596"/>
      <c r="I127" s="597" t="s">
        <v>269</v>
      </c>
      <c r="J127" s="598">
        <f>ROUND(J125,2)+ROUND(J126,10)</f>
        <v>0</v>
      </c>
      <c r="K127" s="598">
        <f t="shared" ref="K127:U127" si="44">ROUND(K125,2)+ROUND(K126,10)</f>
        <v>0</v>
      </c>
      <c r="L127" s="598">
        <f t="shared" si="44"/>
        <v>0</v>
      </c>
      <c r="M127" s="598">
        <f t="shared" si="44"/>
        <v>0</v>
      </c>
      <c r="N127" s="598">
        <f t="shared" si="44"/>
        <v>0</v>
      </c>
      <c r="O127" s="598">
        <f t="shared" si="44"/>
        <v>0</v>
      </c>
      <c r="P127" s="598">
        <f t="shared" si="44"/>
        <v>0</v>
      </c>
      <c r="Q127" s="598">
        <f t="shared" si="44"/>
        <v>0</v>
      </c>
      <c r="R127" s="598">
        <f t="shared" si="44"/>
        <v>0</v>
      </c>
      <c r="S127" s="598">
        <f t="shared" si="44"/>
        <v>0</v>
      </c>
      <c r="T127" s="598">
        <f t="shared" si="44"/>
        <v>0</v>
      </c>
      <c r="U127" s="598">
        <f t="shared" si="44"/>
        <v>0</v>
      </c>
      <c r="V127" s="599">
        <f>SUMPRODUCT(($J$1:$U$1="X")*(ROUND(J127:U127,2)))</f>
        <v>0</v>
      </c>
      <c r="W127" s="514"/>
    </row>
    <row r="128" spans="1:23" s="515" customFormat="1" ht="15" customHeight="1" x14ac:dyDescent="0.25">
      <c r="A128" s="558"/>
      <c r="B128" s="544"/>
      <c r="C128" s="537"/>
      <c r="D128" s="537"/>
      <c r="E128" s="537"/>
      <c r="F128" s="545"/>
      <c r="G128" s="569" t="str">
        <f>IF(D125="Stundenanteil","Errechneter Stellenanteil:",IF(D125="Stellenanteil","Stellenanteil:",""))</f>
        <v/>
      </c>
      <c r="H128" s="570"/>
      <c r="I128" s="571"/>
      <c r="J128" s="572">
        <f t="shared" ref="J128:U128" si="45">IF(AND($D125="Stellenanteil",$E134&gt;0,J130&gt;0),ROUND($E134,4),IF(AND($D125="Stundenanteil",J124&gt;0),ROUND(J127/ROUND(J124,2),4),0))</f>
        <v>0</v>
      </c>
      <c r="K128" s="572">
        <f t="shared" si="45"/>
        <v>0</v>
      </c>
      <c r="L128" s="572">
        <f t="shared" si="45"/>
        <v>0</v>
      </c>
      <c r="M128" s="572">
        <f t="shared" si="45"/>
        <v>0</v>
      </c>
      <c r="N128" s="572">
        <f t="shared" si="45"/>
        <v>0</v>
      </c>
      <c r="O128" s="572">
        <f t="shared" si="45"/>
        <v>0</v>
      </c>
      <c r="P128" s="572">
        <f t="shared" si="45"/>
        <v>0</v>
      </c>
      <c r="Q128" s="572">
        <f t="shared" si="45"/>
        <v>0</v>
      </c>
      <c r="R128" s="572">
        <f t="shared" si="45"/>
        <v>0</v>
      </c>
      <c r="S128" s="572">
        <f t="shared" si="45"/>
        <v>0</v>
      </c>
      <c r="T128" s="572">
        <f t="shared" si="45"/>
        <v>0</v>
      </c>
      <c r="U128" s="572">
        <f t="shared" si="45"/>
        <v>0</v>
      </c>
      <c r="V128" s="573"/>
      <c r="W128" s="514"/>
    </row>
    <row r="129" spans="1:23" s="515" customFormat="1" ht="15" customHeight="1" x14ac:dyDescent="0.25">
      <c r="A129" s="511"/>
      <c r="B129" s="551" t="s">
        <v>272</v>
      </c>
      <c r="C129" s="537"/>
      <c r="D129" s="537"/>
      <c r="E129" s="537"/>
      <c r="F129" s="545"/>
      <c r="G129" s="559" t="s">
        <v>274</v>
      </c>
      <c r="H129" s="560"/>
      <c r="I129" s="555"/>
      <c r="J129" s="561"/>
      <c r="K129" s="561"/>
      <c r="L129" s="561"/>
      <c r="M129" s="561"/>
      <c r="N129" s="561"/>
      <c r="O129" s="561"/>
      <c r="P129" s="561"/>
      <c r="Q129" s="561"/>
      <c r="R129" s="561"/>
      <c r="S129" s="561"/>
      <c r="T129" s="561"/>
      <c r="U129" s="561"/>
      <c r="V129" s="557"/>
      <c r="W129" s="514"/>
    </row>
    <row r="130" spans="1:23" s="515" customFormat="1" ht="15" customHeight="1" x14ac:dyDescent="0.25">
      <c r="A130" s="511"/>
      <c r="B130" s="544"/>
      <c r="C130" s="574" t="s">
        <v>273</v>
      </c>
      <c r="D130" s="523"/>
      <c r="E130" s="575"/>
      <c r="F130" s="576"/>
      <c r="G130" s="577" t="s">
        <v>279</v>
      </c>
      <c r="H130" s="578"/>
      <c r="I130" s="579" t="s">
        <v>228</v>
      </c>
      <c r="J130" s="580"/>
      <c r="K130" s="580"/>
      <c r="L130" s="580"/>
      <c r="M130" s="580"/>
      <c r="N130" s="580"/>
      <c r="O130" s="580"/>
      <c r="P130" s="580"/>
      <c r="Q130" s="580"/>
      <c r="R130" s="580"/>
      <c r="S130" s="580"/>
      <c r="T130" s="580"/>
      <c r="U130" s="580"/>
      <c r="V130" s="566">
        <f>SUMPRODUCT(($J$1:$U$1="X")*(ROUND(J130:U130,2)))</f>
        <v>0</v>
      </c>
      <c r="W130" s="514"/>
    </row>
    <row r="131" spans="1:23" s="515" customFormat="1" ht="15" customHeight="1" x14ac:dyDescent="0.25">
      <c r="A131" s="511"/>
      <c r="B131" s="544"/>
      <c r="C131" s="523"/>
      <c r="D131" s="523"/>
      <c r="E131" s="523"/>
      <c r="F131" s="576"/>
      <c r="G131" s="562" t="s">
        <v>275</v>
      </c>
      <c r="H131" s="563"/>
      <c r="I131" s="579" t="s">
        <v>228</v>
      </c>
      <c r="J131" s="580"/>
      <c r="K131" s="580"/>
      <c r="L131" s="580"/>
      <c r="M131" s="580"/>
      <c r="N131" s="580"/>
      <c r="O131" s="580"/>
      <c r="P131" s="580"/>
      <c r="Q131" s="580"/>
      <c r="R131" s="580"/>
      <c r="S131" s="580"/>
      <c r="T131" s="580"/>
      <c r="U131" s="580"/>
      <c r="V131" s="566">
        <f>SUMPRODUCT(($J$1:$U$1="X")*(ROUND(J131:U131,2)))</f>
        <v>0</v>
      </c>
      <c r="W131" s="514"/>
    </row>
    <row r="132" spans="1:23" s="515" customFormat="1" ht="15" customHeight="1" x14ac:dyDescent="0.25">
      <c r="A132" s="558">
        <f>IF($D125="Stundenanteil",1,0)</f>
        <v>0</v>
      </c>
      <c r="B132" s="544"/>
      <c r="C132" s="574" t="str">
        <f>IF(D125="Stundenanteil","wöchentliche Arbeitszeit (in h):","")</f>
        <v/>
      </c>
      <c r="D132" s="537"/>
      <c r="E132" s="581"/>
      <c r="F132" s="545"/>
      <c r="G132" s="559" t="s">
        <v>276</v>
      </c>
      <c r="H132" s="560"/>
      <c r="I132" s="555"/>
      <c r="J132" s="561"/>
      <c r="K132" s="561"/>
      <c r="L132" s="561"/>
      <c r="M132" s="561"/>
      <c r="N132" s="561"/>
      <c r="O132" s="561"/>
      <c r="P132" s="561"/>
      <c r="Q132" s="561"/>
      <c r="R132" s="561"/>
      <c r="S132" s="561"/>
      <c r="T132" s="561"/>
      <c r="U132" s="561"/>
      <c r="V132" s="557"/>
      <c r="W132" s="514"/>
    </row>
    <row r="133" spans="1:23" s="515" customFormat="1" ht="15" customHeight="1" x14ac:dyDescent="0.25">
      <c r="A133" s="558">
        <f>IF($D125="Stundenanteil",1,0)</f>
        <v>0</v>
      </c>
      <c r="B133" s="544"/>
      <c r="C133" s="574" t="str">
        <f>IF(D125="Stundenanteil","Urlaubsanspruch (in AT):","")</f>
        <v/>
      </c>
      <c r="D133" s="537"/>
      <c r="E133" s="582"/>
      <c r="F133" s="545"/>
      <c r="G133" s="577" t="s">
        <v>277</v>
      </c>
      <c r="H133" s="578"/>
      <c r="I133" s="579" t="s">
        <v>228</v>
      </c>
      <c r="J133" s="584">
        <f t="shared" ref="J133:U133" si="46">ROUND(ROUND(J130,2)*J128,2)</f>
        <v>0</v>
      </c>
      <c r="K133" s="584">
        <f t="shared" si="46"/>
        <v>0</v>
      </c>
      <c r="L133" s="584">
        <f t="shared" si="46"/>
        <v>0</v>
      </c>
      <c r="M133" s="584">
        <f t="shared" si="46"/>
        <v>0</v>
      </c>
      <c r="N133" s="584">
        <f t="shared" si="46"/>
        <v>0</v>
      </c>
      <c r="O133" s="584">
        <f t="shared" si="46"/>
        <v>0</v>
      </c>
      <c r="P133" s="584">
        <f t="shared" si="46"/>
        <v>0</v>
      </c>
      <c r="Q133" s="584">
        <f t="shared" si="46"/>
        <v>0</v>
      </c>
      <c r="R133" s="584">
        <f t="shared" si="46"/>
        <v>0</v>
      </c>
      <c r="S133" s="584">
        <f t="shared" si="46"/>
        <v>0</v>
      </c>
      <c r="T133" s="584">
        <f t="shared" si="46"/>
        <v>0</v>
      </c>
      <c r="U133" s="584">
        <f t="shared" si="46"/>
        <v>0</v>
      </c>
      <c r="V133" s="566">
        <f>SUMPRODUCT(($J$1:$U$1="X")*(ROUND(J133:U133,2)))</f>
        <v>0</v>
      </c>
      <c r="W133" s="514"/>
    </row>
    <row r="134" spans="1:23" s="515" customFormat="1" ht="15" customHeight="1" x14ac:dyDescent="0.25">
      <c r="A134" s="558">
        <f>IF($D125="Stellenanteil",1,0)</f>
        <v>0</v>
      </c>
      <c r="B134" s="544"/>
      <c r="C134" s="574" t="str">
        <f>IF(D125="Stellenanteil","Stellenanteil (in %):","")</f>
        <v/>
      </c>
      <c r="D134" s="537"/>
      <c r="E134" s="583"/>
      <c r="F134" s="545"/>
      <c r="G134" s="562" t="s">
        <v>278</v>
      </c>
      <c r="H134" s="563"/>
      <c r="I134" s="579" t="s">
        <v>228</v>
      </c>
      <c r="J134" s="584">
        <f t="shared" ref="J134:U134" si="47">ROUND(ROUND(J131,2)*J128,2)</f>
        <v>0</v>
      </c>
      <c r="K134" s="584">
        <f t="shared" si="47"/>
        <v>0</v>
      </c>
      <c r="L134" s="584">
        <f t="shared" si="47"/>
        <v>0</v>
      </c>
      <c r="M134" s="584">
        <f t="shared" si="47"/>
        <v>0</v>
      </c>
      <c r="N134" s="584">
        <f t="shared" si="47"/>
        <v>0</v>
      </c>
      <c r="O134" s="584">
        <f t="shared" si="47"/>
        <v>0</v>
      </c>
      <c r="P134" s="584">
        <f t="shared" si="47"/>
        <v>0</v>
      </c>
      <c r="Q134" s="584">
        <f t="shared" si="47"/>
        <v>0</v>
      </c>
      <c r="R134" s="584">
        <f t="shared" si="47"/>
        <v>0</v>
      </c>
      <c r="S134" s="584">
        <f t="shared" si="47"/>
        <v>0</v>
      </c>
      <c r="T134" s="584">
        <f t="shared" si="47"/>
        <v>0</v>
      </c>
      <c r="U134" s="584">
        <f t="shared" si="47"/>
        <v>0</v>
      </c>
      <c r="V134" s="566">
        <f>SUMPRODUCT(($J$1:$U$1="X")*(ROUND(J134:U134,2)))</f>
        <v>0</v>
      </c>
      <c r="W134" s="514"/>
    </row>
    <row r="135" spans="1:23" s="515" customFormat="1" ht="15" customHeight="1" thickBot="1" x14ac:dyDescent="0.3">
      <c r="A135" s="511"/>
      <c r="B135" s="585"/>
      <c r="C135" s="586"/>
      <c r="D135" s="586"/>
      <c r="E135" s="586"/>
      <c r="F135" s="587"/>
      <c r="G135" s="588" t="str">
        <f>$P$26</f>
        <v>Pauschale für Sozialabgaben, BG, Umlagen</v>
      </c>
      <c r="H135" s="589"/>
      <c r="I135" s="590" t="s">
        <v>228</v>
      </c>
      <c r="J135" s="591">
        <f>ROUND(J134*$U$26,2)</f>
        <v>0</v>
      </c>
      <c r="K135" s="591">
        <f t="shared" ref="K135:U135" si="48">ROUND(K134*$U$26,2)</f>
        <v>0</v>
      </c>
      <c r="L135" s="591">
        <f t="shared" si="48"/>
        <v>0</v>
      </c>
      <c r="M135" s="591">
        <f t="shared" si="48"/>
        <v>0</v>
      </c>
      <c r="N135" s="591">
        <f t="shared" si="48"/>
        <v>0</v>
      </c>
      <c r="O135" s="591">
        <f t="shared" si="48"/>
        <v>0</v>
      </c>
      <c r="P135" s="591">
        <f t="shared" si="48"/>
        <v>0</v>
      </c>
      <c r="Q135" s="591">
        <f t="shared" si="48"/>
        <v>0</v>
      </c>
      <c r="R135" s="591">
        <f t="shared" si="48"/>
        <v>0</v>
      </c>
      <c r="S135" s="591">
        <f t="shared" si="48"/>
        <v>0</v>
      </c>
      <c r="T135" s="591">
        <f t="shared" si="48"/>
        <v>0</v>
      </c>
      <c r="U135" s="591">
        <f t="shared" si="48"/>
        <v>0</v>
      </c>
      <c r="V135" s="592">
        <f>SUMPRODUCT(($J$1:$U$1="X")*(ROUND(J135:U135,2)))</f>
        <v>0</v>
      </c>
      <c r="W135" s="514">
        <f>IF(COUNTIF(V121:V135,"&gt;0")&gt;0,1,0)</f>
        <v>0</v>
      </c>
    </row>
    <row r="136" spans="1:23" ht="15" customHeight="1" thickTop="1" x14ac:dyDescent="0.25">
      <c r="A136" s="511"/>
      <c r="B136" s="544"/>
      <c r="C136" s="537"/>
      <c r="D136" s="537"/>
      <c r="E136" s="537"/>
      <c r="F136" s="545"/>
      <c r="G136" s="546" t="s">
        <v>265</v>
      </c>
      <c r="H136" s="547"/>
      <c r="I136" s="548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50"/>
      <c r="W136" s="514"/>
    </row>
    <row r="137" spans="1:23" ht="15" customHeight="1" x14ac:dyDescent="0.25">
      <c r="A137" s="511"/>
      <c r="B137" s="551" t="s">
        <v>266</v>
      </c>
      <c r="C137" s="537"/>
      <c r="D137" s="876"/>
      <c r="E137" s="877"/>
      <c r="F137" s="552"/>
      <c r="G137" s="553" t="s">
        <v>201</v>
      </c>
      <c r="H137" s="554"/>
      <c r="I137" s="555"/>
      <c r="J137" s="556"/>
      <c r="K137" s="556"/>
      <c r="L137" s="556"/>
      <c r="M137" s="556"/>
      <c r="N137" s="556"/>
      <c r="O137" s="556"/>
      <c r="P137" s="556"/>
      <c r="Q137" s="556"/>
      <c r="R137" s="556"/>
      <c r="S137" s="556"/>
      <c r="T137" s="556"/>
      <c r="U137" s="556"/>
      <c r="V137" s="557"/>
      <c r="W137" s="514"/>
    </row>
    <row r="138" spans="1:23" ht="15" customHeight="1" x14ac:dyDescent="0.25">
      <c r="A138" s="558">
        <f>IF($D140="Stundenanteil",1,0)</f>
        <v>0</v>
      </c>
      <c r="B138" s="551" t="s">
        <v>267</v>
      </c>
      <c r="C138" s="537"/>
      <c r="D138" s="876"/>
      <c r="E138" s="877"/>
      <c r="F138" s="552"/>
      <c r="G138" s="559" t="s">
        <v>268</v>
      </c>
      <c r="H138" s="560"/>
      <c r="I138" s="555"/>
      <c r="J138" s="561"/>
      <c r="K138" s="561"/>
      <c r="L138" s="561"/>
      <c r="M138" s="561"/>
      <c r="N138" s="561"/>
      <c r="O138" s="561"/>
      <c r="P138" s="561"/>
      <c r="Q138" s="561"/>
      <c r="R138" s="561"/>
      <c r="S138" s="561"/>
      <c r="T138" s="561"/>
      <c r="U138" s="561"/>
      <c r="V138" s="557"/>
      <c r="W138" s="514"/>
    </row>
    <row r="139" spans="1:23" ht="15" customHeight="1" x14ac:dyDescent="0.25">
      <c r="A139" s="558">
        <f>IF($D140="Stundenanteil",1,0)</f>
        <v>0</v>
      </c>
      <c r="B139" s="544"/>
      <c r="C139" s="537"/>
      <c r="D139" s="537"/>
      <c r="E139" s="537"/>
      <c r="F139" s="545"/>
      <c r="G139" s="562" t="s">
        <v>299</v>
      </c>
      <c r="H139" s="563"/>
      <c r="I139" s="564" t="s">
        <v>269</v>
      </c>
      <c r="J139" s="565"/>
      <c r="K139" s="565"/>
      <c r="L139" s="565"/>
      <c r="M139" s="565"/>
      <c r="N139" s="565"/>
      <c r="O139" s="565"/>
      <c r="P139" s="565"/>
      <c r="Q139" s="565"/>
      <c r="R139" s="565"/>
      <c r="S139" s="565"/>
      <c r="T139" s="565"/>
      <c r="U139" s="565"/>
      <c r="V139" s="566">
        <f>SUMPRODUCT(($J$1:$U$1="X")*(ROUND(J139:U139,2)))</f>
        <v>0</v>
      </c>
      <c r="W139" s="514"/>
    </row>
    <row r="140" spans="1:23" s="515" customFormat="1" ht="15" customHeight="1" x14ac:dyDescent="0.25">
      <c r="A140" s="558">
        <f>IF($D140="Stundenanteil",1,0)</f>
        <v>0</v>
      </c>
      <c r="B140" s="551" t="s">
        <v>270</v>
      </c>
      <c r="C140" s="537"/>
      <c r="D140" s="876" t="s">
        <v>0</v>
      </c>
      <c r="E140" s="877"/>
      <c r="F140" s="545"/>
      <c r="G140" s="562" t="s">
        <v>281</v>
      </c>
      <c r="H140" s="567"/>
      <c r="I140" s="568" t="s">
        <v>269</v>
      </c>
      <c r="J140" s="565"/>
      <c r="K140" s="565"/>
      <c r="L140" s="565"/>
      <c r="M140" s="565"/>
      <c r="N140" s="565"/>
      <c r="O140" s="565"/>
      <c r="P140" s="565"/>
      <c r="Q140" s="565"/>
      <c r="R140" s="565"/>
      <c r="S140" s="565"/>
      <c r="T140" s="565"/>
      <c r="U140" s="565"/>
      <c r="V140" s="566">
        <f>SUMPRODUCT(($J$1:$U$1="X")*(ROUND(J140:U140,2)))</f>
        <v>0</v>
      </c>
      <c r="W140" s="514"/>
    </row>
    <row r="141" spans="1:23" s="515" customFormat="1" ht="15" hidden="1" customHeight="1" x14ac:dyDescent="0.25">
      <c r="A141" s="558"/>
      <c r="B141" s="544"/>
      <c r="C141" s="537"/>
      <c r="D141" s="523"/>
      <c r="E141" s="523"/>
      <c r="F141" s="545"/>
      <c r="G141" s="595" t="s">
        <v>271</v>
      </c>
      <c r="H141" s="596"/>
      <c r="I141" s="597" t="s">
        <v>269</v>
      </c>
      <c r="J141" s="598">
        <f>ROUND(J140,2)*ROUND($E148,0)/($I$6-ROUND($E148,0))</f>
        <v>0</v>
      </c>
      <c r="K141" s="598">
        <f t="shared" ref="K141" si="49">ROUND(K140,2)*ROUND($E148,0)/($I$6-ROUND($E148,0))</f>
        <v>0</v>
      </c>
      <c r="L141" s="598">
        <f>ROUND(L140,2)*ROUND($E148,0)/($I$6-ROUND($E148,0))</f>
        <v>0</v>
      </c>
      <c r="M141" s="598">
        <f t="shared" ref="M141:U141" si="50">ROUND(M140,2)*ROUND($E148,0)/($I$6-ROUND($E148,0))</f>
        <v>0</v>
      </c>
      <c r="N141" s="598">
        <f t="shared" si="50"/>
        <v>0</v>
      </c>
      <c r="O141" s="598">
        <f t="shared" si="50"/>
        <v>0</v>
      </c>
      <c r="P141" s="598">
        <f t="shared" si="50"/>
        <v>0</v>
      </c>
      <c r="Q141" s="598">
        <f t="shared" si="50"/>
        <v>0</v>
      </c>
      <c r="R141" s="598">
        <f t="shared" si="50"/>
        <v>0</v>
      </c>
      <c r="S141" s="598">
        <f t="shared" si="50"/>
        <v>0</v>
      </c>
      <c r="T141" s="598">
        <f t="shared" si="50"/>
        <v>0</v>
      </c>
      <c r="U141" s="598">
        <f t="shared" si="50"/>
        <v>0</v>
      </c>
      <c r="V141" s="599">
        <f>SUMPRODUCT(($J$1:$U$1="X")*(ROUND(J141:U141,2)))</f>
        <v>0</v>
      </c>
      <c r="W141" s="514"/>
    </row>
    <row r="142" spans="1:23" s="515" customFormat="1" ht="15" hidden="1" customHeight="1" x14ac:dyDescent="0.25">
      <c r="A142" s="558"/>
      <c r="B142" s="544"/>
      <c r="C142" s="537"/>
      <c r="D142" s="523"/>
      <c r="E142" s="523"/>
      <c r="F142" s="545"/>
      <c r="G142" s="595" t="s">
        <v>282</v>
      </c>
      <c r="H142" s="596"/>
      <c r="I142" s="597" t="s">
        <v>269</v>
      </c>
      <c r="J142" s="598">
        <f>ROUND(J140,2)+ROUND(J141,10)</f>
        <v>0</v>
      </c>
      <c r="K142" s="598">
        <f t="shared" ref="K142:U142" si="51">ROUND(K140,2)+ROUND(K141,10)</f>
        <v>0</v>
      </c>
      <c r="L142" s="598">
        <f t="shared" si="51"/>
        <v>0</v>
      </c>
      <c r="M142" s="598">
        <f t="shared" si="51"/>
        <v>0</v>
      </c>
      <c r="N142" s="598">
        <f t="shared" si="51"/>
        <v>0</v>
      </c>
      <c r="O142" s="598">
        <f t="shared" si="51"/>
        <v>0</v>
      </c>
      <c r="P142" s="598">
        <f t="shared" si="51"/>
        <v>0</v>
      </c>
      <c r="Q142" s="598">
        <f t="shared" si="51"/>
        <v>0</v>
      </c>
      <c r="R142" s="598">
        <f t="shared" si="51"/>
        <v>0</v>
      </c>
      <c r="S142" s="598">
        <f t="shared" si="51"/>
        <v>0</v>
      </c>
      <c r="T142" s="598">
        <f t="shared" si="51"/>
        <v>0</v>
      </c>
      <c r="U142" s="598">
        <f t="shared" si="51"/>
        <v>0</v>
      </c>
      <c r="V142" s="599">
        <f>SUMPRODUCT(($J$1:$U$1="X")*(ROUND(J142:U142,2)))</f>
        <v>0</v>
      </c>
      <c r="W142" s="514"/>
    </row>
    <row r="143" spans="1:23" s="515" customFormat="1" ht="15" customHeight="1" x14ac:dyDescent="0.25">
      <c r="A143" s="558"/>
      <c r="B143" s="544"/>
      <c r="C143" s="537"/>
      <c r="D143" s="537"/>
      <c r="E143" s="537"/>
      <c r="F143" s="545"/>
      <c r="G143" s="569" t="str">
        <f>IF(D140="Stundenanteil","Errechneter Stellenanteil:",IF(D140="Stellenanteil","Stellenanteil:",""))</f>
        <v/>
      </c>
      <c r="H143" s="570"/>
      <c r="I143" s="571"/>
      <c r="J143" s="572">
        <f t="shared" ref="J143:U143" si="52">IF(AND($D140="Stellenanteil",$E149&gt;0,J145&gt;0),ROUND($E149,4),IF(AND($D140="Stundenanteil",J139&gt;0),ROUND(J142/ROUND(J139,2),4),0))</f>
        <v>0</v>
      </c>
      <c r="K143" s="572">
        <f t="shared" si="52"/>
        <v>0</v>
      </c>
      <c r="L143" s="572">
        <f t="shared" si="52"/>
        <v>0</v>
      </c>
      <c r="M143" s="572">
        <f t="shared" si="52"/>
        <v>0</v>
      </c>
      <c r="N143" s="572">
        <f t="shared" si="52"/>
        <v>0</v>
      </c>
      <c r="O143" s="572">
        <f t="shared" si="52"/>
        <v>0</v>
      </c>
      <c r="P143" s="572">
        <f t="shared" si="52"/>
        <v>0</v>
      </c>
      <c r="Q143" s="572">
        <f t="shared" si="52"/>
        <v>0</v>
      </c>
      <c r="R143" s="572">
        <f t="shared" si="52"/>
        <v>0</v>
      </c>
      <c r="S143" s="572">
        <f t="shared" si="52"/>
        <v>0</v>
      </c>
      <c r="T143" s="572">
        <f t="shared" si="52"/>
        <v>0</v>
      </c>
      <c r="U143" s="572">
        <f t="shared" si="52"/>
        <v>0</v>
      </c>
      <c r="V143" s="573"/>
      <c r="W143" s="514"/>
    </row>
    <row r="144" spans="1:23" s="515" customFormat="1" ht="15" customHeight="1" x14ac:dyDescent="0.25">
      <c r="A144" s="511"/>
      <c r="B144" s="551" t="s">
        <v>272</v>
      </c>
      <c r="C144" s="537"/>
      <c r="D144" s="537"/>
      <c r="E144" s="537"/>
      <c r="F144" s="545"/>
      <c r="G144" s="559" t="s">
        <v>274</v>
      </c>
      <c r="H144" s="560"/>
      <c r="I144" s="555"/>
      <c r="J144" s="561"/>
      <c r="K144" s="561"/>
      <c r="L144" s="561"/>
      <c r="M144" s="561"/>
      <c r="N144" s="561"/>
      <c r="O144" s="561"/>
      <c r="P144" s="561"/>
      <c r="Q144" s="561"/>
      <c r="R144" s="561"/>
      <c r="S144" s="561"/>
      <c r="T144" s="561"/>
      <c r="U144" s="561"/>
      <c r="V144" s="557"/>
      <c r="W144" s="514"/>
    </row>
    <row r="145" spans="1:23" s="515" customFormat="1" ht="15" customHeight="1" x14ac:dyDescent="0.25">
      <c r="A145" s="511"/>
      <c r="B145" s="544"/>
      <c r="C145" s="574" t="s">
        <v>273</v>
      </c>
      <c r="D145" s="523"/>
      <c r="E145" s="575"/>
      <c r="F145" s="576"/>
      <c r="G145" s="577" t="s">
        <v>279</v>
      </c>
      <c r="H145" s="578"/>
      <c r="I145" s="579" t="s">
        <v>228</v>
      </c>
      <c r="J145" s="580"/>
      <c r="K145" s="580"/>
      <c r="L145" s="580"/>
      <c r="M145" s="580"/>
      <c r="N145" s="580"/>
      <c r="O145" s="580"/>
      <c r="P145" s="580"/>
      <c r="Q145" s="580"/>
      <c r="R145" s="580"/>
      <c r="S145" s="580"/>
      <c r="T145" s="580"/>
      <c r="U145" s="580"/>
      <c r="V145" s="566">
        <f>SUMPRODUCT(($J$1:$U$1="X")*(ROUND(J145:U145,2)))</f>
        <v>0</v>
      </c>
      <c r="W145" s="514"/>
    </row>
    <row r="146" spans="1:23" s="515" customFormat="1" ht="15" customHeight="1" x14ac:dyDescent="0.25">
      <c r="A146" s="511"/>
      <c r="B146" s="544"/>
      <c r="C146" s="523"/>
      <c r="D146" s="523"/>
      <c r="E146" s="523"/>
      <c r="F146" s="576"/>
      <c r="G146" s="562" t="s">
        <v>275</v>
      </c>
      <c r="H146" s="563"/>
      <c r="I146" s="579" t="s">
        <v>228</v>
      </c>
      <c r="J146" s="580"/>
      <c r="K146" s="580"/>
      <c r="L146" s="580"/>
      <c r="M146" s="580"/>
      <c r="N146" s="580"/>
      <c r="O146" s="580"/>
      <c r="P146" s="580"/>
      <c r="Q146" s="580"/>
      <c r="R146" s="580"/>
      <c r="S146" s="580"/>
      <c r="T146" s="580"/>
      <c r="U146" s="580"/>
      <c r="V146" s="566">
        <f>SUMPRODUCT(($J$1:$U$1="X")*(ROUND(J146:U146,2)))</f>
        <v>0</v>
      </c>
      <c r="W146" s="514"/>
    </row>
    <row r="147" spans="1:23" s="515" customFormat="1" ht="15" customHeight="1" x14ac:dyDescent="0.25">
      <c r="A147" s="558">
        <f>IF($D140="Stundenanteil",1,0)</f>
        <v>0</v>
      </c>
      <c r="B147" s="544"/>
      <c r="C147" s="574" t="str">
        <f>IF(D140="Stundenanteil","wöchentliche Arbeitszeit (in h):","")</f>
        <v/>
      </c>
      <c r="D147" s="537"/>
      <c r="E147" s="581"/>
      <c r="F147" s="545"/>
      <c r="G147" s="559" t="s">
        <v>276</v>
      </c>
      <c r="H147" s="560"/>
      <c r="I147" s="555"/>
      <c r="J147" s="561"/>
      <c r="K147" s="561"/>
      <c r="L147" s="561"/>
      <c r="M147" s="561"/>
      <c r="N147" s="561"/>
      <c r="O147" s="561"/>
      <c r="P147" s="561"/>
      <c r="Q147" s="561"/>
      <c r="R147" s="561"/>
      <c r="S147" s="561"/>
      <c r="T147" s="561"/>
      <c r="U147" s="561"/>
      <c r="V147" s="557"/>
      <c r="W147" s="514"/>
    </row>
    <row r="148" spans="1:23" s="515" customFormat="1" ht="15" customHeight="1" x14ac:dyDescent="0.25">
      <c r="A148" s="558">
        <f>IF($D140="Stundenanteil",1,0)</f>
        <v>0</v>
      </c>
      <c r="B148" s="544"/>
      <c r="C148" s="574" t="str">
        <f>IF(D140="Stundenanteil","Urlaubsanspruch (in AT):","")</f>
        <v/>
      </c>
      <c r="D148" s="537"/>
      <c r="E148" s="582"/>
      <c r="F148" s="545"/>
      <c r="G148" s="577" t="s">
        <v>277</v>
      </c>
      <c r="H148" s="578"/>
      <c r="I148" s="579" t="s">
        <v>228</v>
      </c>
      <c r="J148" s="584">
        <f t="shared" ref="J148:U148" si="53">ROUND(ROUND(J145,2)*J143,2)</f>
        <v>0</v>
      </c>
      <c r="K148" s="584">
        <f t="shared" si="53"/>
        <v>0</v>
      </c>
      <c r="L148" s="584">
        <f t="shared" si="53"/>
        <v>0</v>
      </c>
      <c r="M148" s="584">
        <f t="shared" si="53"/>
        <v>0</v>
      </c>
      <c r="N148" s="584">
        <f t="shared" si="53"/>
        <v>0</v>
      </c>
      <c r="O148" s="584">
        <f t="shared" si="53"/>
        <v>0</v>
      </c>
      <c r="P148" s="584">
        <f t="shared" si="53"/>
        <v>0</v>
      </c>
      <c r="Q148" s="584">
        <f t="shared" si="53"/>
        <v>0</v>
      </c>
      <c r="R148" s="584">
        <f t="shared" si="53"/>
        <v>0</v>
      </c>
      <c r="S148" s="584">
        <f t="shared" si="53"/>
        <v>0</v>
      </c>
      <c r="T148" s="584">
        <f t="shared" si="53"/>
        <v>0</v>
      </c>
      <c r="U148" s="584">
        <f t="shared" si="53"/>
        <v>0</v>
      </c>
      <c r="V148" s="566">
        <f>SUMPRODUCT(($J$1:$U$1="X")*(ROUND(J148:U148,2)))</f>
        <v>0</v>
      </c>
      <c r="W148" s="514"/>
    </row>
    <row r="149" spans="1:23" s="515" customFormat="1" ht="15" customHeight="1" x14ac:dyDescent="0.25">
      <c r="A149" s="558">
        <f>IF($D140="Stellenanteil",1,0)</f>
        <v>0</v>
      </c>
      <c r="B149" s="544"/>
      <c r="C149" s="574" t="str">
        <f>IF(D140="Stellenanteil","Stellenanteil (in %):","")</f>
        <v/>
      </c>
      <c r="D149" s="537"/>
      <c r="E149" s="583"/>
      <c r="F149" s="545"/>
      <c r="G149" s="562" t="s">
        <v>278</v>
      </c>
      <c r="H149" s="563"/>
      <c r="I149" s="579" t="s">
        <v>228</v>
      </c>
      <c r="J149" s="584">
        <f t="shared" ref="J149:U149" si="54">ROUND(ROUND(J146,2)*J143,2)</f>
        <v>0</v>
      </c>
      <c r="K149" s="584">
        <f t="shared" si="54"/>
        <v>0</v>
      </c>
      <c r="L149" s="584">
        <f t="shared" si="54"/>
        <v>0</v>
      </c>
      <c r="M149" s="584">
        <f t="shared" si="54"/>
        <v>0</v>
      </c>
      <c r="N149" s="584">
        <f t="shared" si="54"/>
        <v>0</v>
      </c>
      <c r="O149" s="584">
        <f t="shared" si="54"/>
        <v>0</v>
      </c>
      <c r="P149" s="584">
        <f t="shared" si="54"/>
        <v>0</v>
      </c>
      <c r="Q149" s="584">
        <f t="shared" si="54"/>
        <v>0</v>
      </c>
      <c r="R149" s="584">
        <f t="shared" si="54"/>
        <v>0</v>
      </c>
      <c r="S149" s="584">
        <f t="shared" si="54"/>
        <v>0</v>
      </c>
      <c r="T149" s="584">
        <f t="shared" si="54"/>
        <v>0</v>
      </c>
      <c r="U149" s="584">
        <f t="shared" si="54"/>
        <v>0</v>
      </c>
      <c r="V149" s="566">
        <f>SUMPRODUCT(($J$1:$U$1="X")*(ROUND(J149:U149,2)))</f>
        <v>0</v>
      </c>
      <c r="W149" s="514"/>
    </row>
    <row r="150" spans="1:23" s="515" customFormat="1" ht="15" customHeight="1" thickBot="1" x14ac:dyDescent="0.3">
      <c r="A150" s="511"/>
      <c r="B150" s="585"/>
      <c r="C150" s="586"/>
      <c r="D150" s="586"/>
      <c r="E150" s="586"/>
      <c r="F150" s="587"/>
      <c r="G150" s="588" t="str">
        <f>$P$26</f>
        <v>Pauschale für Sozialabgaben, BG, Umlagen</v>
      </c>
      <c r="H150" s="589"/>
      <c r="I150" s="590" t="s">
        <v>228</v>
      </c>
      <c r="J150" s="591">
        <f>ROUND(J149*$U$26,2)</f>
        <v>0</v>
      </c>
      <c r="K150" s="591">
        <f t="shared" ref="K150:U150" si="55">ROUND(K149*$U$26,2)</f>
        <v>0</v>
      </c>
      <c r="L150" s="591">
        <f t="shared" si="55"/>
        <v>0</v>
      </c>
      <c r="M150" s="591">
        <f t="shared" si="55"/>
        <v>0</v>
      </c>
      <c r="N150" s="591">
        <f t="shared" si="55"/>
        <v>0</v>
      </c>
      <c r="O150" s="591">
        <f t="shared" si="55"/>
        <v>0</v>
      </c>
      <c r="P150" s="591">
        <f t="shared" si="55"/>
        <v>0</v>
      </c>
      <c r="Q150" s="591">
        <f t="shared" si="55"/>
        <v>0</v>
      </c>
      <c r="R150" s="591">
        <f t="shared" si="55"/>
        <v>0</v>
      </c>
      <c r="S150" s="591">
        <f t="shared" si="55"/>
        <v>0</v>
      </c>
      <c r="T150" s="591">
        <f t="shared" si="55"/>
        <v>0</v>
      </c>
      <c r="U150" s="591">
        <f t="shared" si="55"/>
        <v>0</v>
      </c>
      <c r="V150" s="592">
        <f>SUMPRODUCT(($J$1:$U$1="X")*(ROUND(J150:U150,2)))</f>
        <v>0</v>
      </c>
      <c r="W150" s="514">
        <f>IF(COUNTIF(V136:V150,"&gt;0")&gt;0,1,0)</f>
        <v>0</v>
      </c>
    </row>
    <row r="151" spans="1:23" ht="15" customHeight="1" thickTop="1" x14ac:dyDescent="0.25">
      <c r="A151" s="511"/>
      <c r="B151" s="544"/>
      <c r="C151" s="537"/>
      <c r="D151" s="537"/>
      <c r="E151" s="537"/>
      <c r="F151" s="545"/>
      <c r="G151" s="546" t="s">
        <v>265</v>
      </c>
      <c r="H151" s="547"/>
      <c r="I151" s="548"/>
      <c r="J151" s="549"/>
      <c r="K151" s="549"/>
      <c r="L151" s="549"/>
      <c r="M151" s="549"/>
      <c r="N151" s="549"/>
      <c r="O151" s="549"/>
      <c r="P151" s="549"/>
      <c r="Q151" s="549"/>
      <c r="R151" s="549"/>
      <c r="S151" s="549"/>
      <c r="T151" s="549"/>
      <c r="U151" s="549"/>
      <c r="V151" s="550"/>
      <c r="W151" s="514"/>
    </row>
    <row r="152" spans="1:23" ht="15" customHeight="1" x14ac:dyDescent="0.25">
      <c r="A152" s="511"/>
      <c r="B152" s="551" t="s">
        <v>266</v>
      </c>
      <c r="C152" s="537"/>
      <c r="D152" s="876"/>
      <c r="E152" s="877"/>
      <c r="F152" s="552"/>
      <c r="G152" s="553" t="s">
        <v>201</v>
      </c>
      <c r="H152" s="554"/>
      <c r="I152" s="555"/>
      <c r="J152" s="556"/>
      <c r="K152" s="556"/>
      <c r="L152" s="556"/>
      <c r="M152" s="556"/>
      <c r="N152" s="556"/>
      <c r="O152" s="556"/>
      <c r="P152" s="556"/>
      <c r="Q152" s="556"/>
      <c r="R152" s="556"/>
      <c r="S152" s="556"/>
      <c r="T152" s="556"/>
      <c r="U152" s="556"/>
      <c r="V152" s="557"/>
      <c r="W152" s="514"/>
    </row>
    <row r="153" spans="1:23" ht="15" customHeight="1" x14ac:dyDescent="0.25">
      <c r="A153" s="558">
        <f>IF($D155="Stundenanteil",1,0)</f>
        <v>0</v>
      </c>
      <c r="B153" s="551" t="s">
        <v>267</v>
      </c>
      <c r="C153" s="537"/>
      <c r="D153" s="876"/>
      <c r="E153" s="877"/>
      <c r="F153" s="552"/>
      <c r="G153" s="559" t="s">
        <v>268</v>
      </c>
      <c r="H153" s="560"/>
      <c r="I153" s="555"/>
      <c r="J153" s="561"/>
      <c r="K153" s="561"/>
      <c r="L153" s="561"/>
      <c r="M153" s="561"/>
      <c r="N153" s="561"/>
      <c r="O153" s="561"/>
      <c r="P153" s="561"/>
      <c r="Q153" s="561"/>
      <c r="R153" s="561"/>
      <c r="S153" s="561"/>
      <c r="T153" s="561"/>
      <c r="U153" s="561"/>
      <c r="V153" s="557"/>
      <c r="W153" s="514"/>
    </row>
    <row r="154" spans="1:23" ht="15" customHeight="1" x14ac:dyDescent="0.25">
      <c r="A154" s="558">
        <f>IF($D155="Stundenanteil",1,0)</f>
        <v>0</v>
      </c>
      <c r="B154" s="544"/>
      <c r="C154" s="537"/>
      <c r="D154" s="537"/>
      <c r="E154" s="537"/>
      <c r="F154" s="545"/>
      <c r="G154" s="562" t="s">
        <v>299</v>
      </c>
      <c r="H154" s="563"/>
      <c r="I154" s="564" t="s">
        <v>269</v>
      </c>
      <c r="J154" s="565"/>
      <c r="K154" s="565"/>
      <c r="L154" s="565"/>
      <c r="M154" s="565"/>
      <c r="N154" s="565"/>
      <c r="O154" s="565"/>
      <c r="P154" s="565"/>
      <c r="Q154" s="565"/>
      <c r="R154" s="565"/>
      <c r="S154" s="565"/>
      <c r="T154" s="565"/>
      <c r="U154" s="565"/>
      <c r="V154" s="566">
        <f>SUMPRODUCT(($J$1:$U$1="X")*(ROUND(J154:U154,2)))</f>
        <v>0</v>
      </c>
      <c r="W154" s="514"/>
    </row>
    <row r="155" spans="1:23" s="515" customFormat="1" ht="15" customHeight="1" x14ac:dyDescent="0.25">
      <c r="A155" s="558">
        <f>IF($D155="Stundenanteil",1,0)</f>
        <v>0</v>
      </c>
      <c r="B155" s="551" t="s">
        <v>270</v>
      </c>
      <c r="C155" s="537"/>
      <c r="D155" s="876" t="s">
        <v>0</v>
      </c>
      <c r="E155" s="877"/>
      <c r="F155" s="545"/>
      <c r="G155" s="562" t="s">
        <v>281</v>
      </c>
      <c r="H155" s="567"/>
      <c r="I155" s="568" t="s">
        <v>269</v>
      </c>
      <c r="J155" s="565"/>
      <c r="K155" s="565"/>
      <c r="L155" s="565"/>
      <c r="M155" s="565"/>
      <c r="N155" s="565"/>
      <c r="O155" s="565"/>
      <c r="P155" s="565"/>
      <c r="Q155" s="565"/>
      <c r="R155" s="565"/>
      <c r="S155" s="565"/>
      <c r="T155" s="565"/>
      <c r="U155" s="565"/>
      <c r="V155" s="566">
        <f>SUMPRODUCT(($J$1:$U$1="X")*(ROUND(J155:U155,2)))</f>
        <v>0</v>
      </c>
      <c r="W155" s="514"/>
    </row>
    <row r="156" spans="1:23" s="515" customFormat="1" ht="15" hidden="1" customHeight="1" x14ac:dyDescent="0.25">
      <c r="A156" s="558"/>
      <c r="B156" s="544"/>
      <c r="C156" s="537"/>
      <c r="D156" s="523"/>
      <c r="E156" s="523"/>
      <c r="F156" s="545"/>
      <c r="G156" s="595" t="s">
        <v>271</v>
      </c>
      <c r="H156" s="596"/>
      <c r="I156" s="597" t="s">
        <v>269</v>
      </c>
      <c r="J156" s="598">
        <f>ROUND(J155,2)*ROUND($E163,0)/($I$6-ROUND($E163,0))</f>
        <v>0</v>
      </c>
      <c r="K156" s="598">
        <f t="shared" ref="K156" si="56">ROUND(K155,2)*ROUND($E163,0)/($I$6-ROUND($E163,0))</f>
        <v>0</v>
      </c>
      <c r="L156" s="598">
        <f>ROUND(L155,2)*ROUND($E163,0)/($I$6-ROUND($E163,0))</f>
        <v>0</v>
      </c>
      <c r="M156" s="598">
        <f t="shared" ref="M156:U156" si="57">ROUND(M155,2)*ROUND($E163,0)/($I$6-ROUND($E163,0))</f>
        <v>0</v>
      </c>
      <c r="N156" s="598">
        <f t="shared" si="57"/>
        <v>0</v>
      </c>
      <c r="O156" s="598">
        <f t="shared" si="57"/>
        <v>0</v>
      </c>
      <c r="P156" s="598">
        <f t="shared" si="57"/>
        <v>0</v>
      </c>
      <c r="Q156" s="598">
        <f t="shared" si="57"/>
        <v>0</v>
      </c>
      <c r="R156" s="598">
        <f t="shared" si="57"/>
        <v>0</v>
      </c>
      <c r="S156" s="598">
        <f t="shared" si="57"/>
        <v>0</v>
      </c>
      <c r="T156" s="598">
        <f t="shared" si="57"/>
        <v>0</v>
      </c>
      <c r="U156" s="598">
        <f t="shared" si="57"/>
        <v>0</v>
      </c>
      <c r="V156" s="599">
        <f>SUMPRODUCT(($J$1:$U$1="X")*(ROUND(J156:U156,2)))</f>
        <v>0</v>
      </c>
      <c r="W156" s="514"/>
    </row>
    <row r="157" spans="1:23" s="515" customFormat="1" ht="15" hidden="1" customHeight="1" x14ac:dyDescent="0.25">
      <c r="A157" s="558"/>
      <c r="B157" s="544"/>
      <c r="C157" s="537"/>
      <c r="D157" s="523"/>
      <c r="E157" s="523"/>
      <c r="F157" s="545"/>
      <c r="G157" s="595" t="s">
        <v>282</v>
      </c>
      <c r="H157" s="596"/>
      <c r="I157" s="597" t="s">
        <v>269</v>
      </c>
      <c r="J157" s="598">
        <f>ROUND(J155,2)+ROUND(J156,10)</f>
        <v>0</v>
      </c>
      <c r="K157" s="598">
        <f t="shared" ref="K157:U157" si="58">ROUND(K155,2)+ROUND(K156,10)</f>
        <v>0</v>
      </c>
      <c r="L157" s="598">
        <f t="shared" si="58"/>
        <v>0</v>
      </c>
      <c r="M157" s="598">
        <f t="shared" si="58"/>
        <v>0</v>
      </c>
      <c r="N157" s="598">
        <f t="shared" si="58"/>
        <v>0</v>
      </c>
      <c r="O157" s="598">
        <f t="shared" si="58"/>
        <v>0</v>
      </c>
      <c r="P157" s="598">
        <f t="shared" si="58"/>
        <v>0</v>
      </c>
      <c r="Q157" s="598">
        <f t="shared" si="58"/>
        <v>0</v>
      </c>
      <c r="R157" s="598">
        <f t="shared" si="58"/>
        <v>0</v>
      </c>
      <c r="S157" s="598">
        <f t="shared" si="58"/>
        <v>0</v>
      </c>
      <c r="T157" s="598">
        <f t="shared" si="58"/>
        <v>0</v>
      </c>
      <c r="U157" s="598">
        <f t="shared" si="58"/>
        <v>0</v>
      </c>
      <c r="V157" s="599">
        <f>SUMPRODUCT(($J$1:$U$1="X")*(ROUND(J157:U157,2)))</f>
        <v>0</v>
      </c>
      <c r="W157" s="514"/>
    </row>
    <row r="158" spans="1:23" s="515" customFormat="1" ht="15" customHeight="1" x14ac:dyDescent="0.25">
      <c r="A158" s="558"/>
      <c r="B158" s="544"/>
      <c r="C158" s="537"/>
      <c r="D158" s="537"/>
      <c r="E158" s="537"/>
      <c r="F158" s="545"/>
      <c r="G158" s="569" t="str">
        <f>IF(D155="Stundenanteil","Errechneter Stellenanteil:",IF(D155="Stellenanteil","Stellenanteil:",""))</f>
        <v/>
      </c>
      <c r="H158" s="570"/>
      <c r="I158" s="571"/>
      <c r="J158" s="572">
        <f t="shared" ref="J158:U158" si="59">IF(AND($D155="Stellenanteil",$E164&gt;0,J160&gt;0),ROUND($E164,4),IF(AND($D155="Stundenanteil",J154&gt;0),ROUND(J157/ROUND(J154,2),4),0))</f>
        <v>0</v>
      </c>
      <c r="K158" s="572">
        <f t="shared" si="59"/>
        <v>0</v>
      </c>
      <c r="L158" s="572">
        <f t="shared" si="59"/>
        <v>0</v>
      </c>
      <c r="M158" s="572">
        <f t="shared" si="59"/>
        <v>0</v>
      </c>
      <c r="N158" s="572">
        <f t="shared" si="59"/>
        <v>0</v>
      </c>
      <c r="O158" s="572">
        <f t="shared" si="59"/>
        <v>0</v>
      </c>
      <c r="P158" s="572">
        <f t="shared" si="59"/>
        <v>0</v>
      </c>
      <c r="Q158" s="572">
        <f t="shared" si="59"/>
        <v>0</v>
      </c>
      <c r="R158" s="572">
        <f t="shared" si="59"/>
        <v>0</v>
      </c>
      <c r="S158" s="572">
        <f t="shared" si="59"/>
        <v>0</v>
      </c>
      <c r="T158" s="572">
        <f t="shared" si="59"/>
        <v>0</v>
      </c>
      <c r="U158" s="572">
        <f t="shared" si="59"/>
        <v>0</v>
      </c>
      <c r="V158" s="573"/>
      <c r="W158" s="514"/>
    </row>
    <row r="159" spans="1:23" s="515" customFormat="1" ht="15" customHeight="1" x14ac:dyDescent="0.25">
      <c r="A159" s="511"/>
      <c r="B159" s="551" t="s">
        <v>272</v>
      </c>
      <c r="C159" s="537"/>
      <c r="D159" s="537"/>
      <c r="E159" s="537"/>
      <c r="F159" s="545"/>
      <c r="G159" s="559" t="s">
        <v>274</v>
      </c>
      <c r="H159" s="560"/>
      <c r="I159" s="555"/>
      <c r="J159" s="561"/>
      <c r="K159" s="561"/>
      <c r="L159" s="561"/>
      <c r="M159" s="561"/>
      <c r="N159" s="561"/>
      <c r="O159" s="561"/>
      <c r="P159" s="561"/>
      <c r="Q159" s="561"/>
      <c r="R159" s="561"/>
      <c r="S159" s="561"/>
      <c r="T159" s="561"/>
      <c r="U159" s="561"/>
      <c r="V159" s="557"/>
      <c r="W159" s="514"/>
    </row>
    <row r="160" spans="1:23" s="515" customFormat="1" ht="15" customHeight="1" x14ac:dyDescent="0.25">
      <c r="A160" s="511"/>
      <c r="B160" s="544"/>
      <c r="C160" s="574" t="s">
        <v>273</v>
      </c>
      <c r="D160" s="523"/>
      <c r="E160" s="575"/>
      <c r="F160" s="576"/>
      <c r="G160" s="577" t="s">
        <v>279</v>
      </c>
      <c r="H160" s="578"/>
      <c r="I160" s="579" t="s">
        <v>228</v>
      </c>
      <c r="J160" s="580"/>
      <c r="K160" s="580"/>
      <c r="L160" s="580"/>
      <c r="M160" s="580"/>
      <c r="N160" s="580"/>
      <c r="O160" s="580"/>
      <c r="P160" s="580"/>
      <c r="Q160" s="580"/>
      <c r="R160" s="580"/>
      <c r="S160" s="580"/>
      <c r="T160" s="580"/>
      <c r="U160" s="580"/>
      <c r="V160" s="566">
        <f>SUMPRODUCT(($J$1:$U$1="X")*(ROUND(J160:U160,2)))</f>
        <v>0</v>
      </c>
      <c r="W160" s="514"/>
    </row>
    <row r="161" spans="1:23" s="515" customFormat="1" ht="15" customHeight="1" x14ac:dyDescent="0.25">
      <c r="A161" s="511"/>
      <c r="B161" s="544"/>
      <c r="C161" s="523"/>
      <c r="D161" s="523"/>
      <c r="E161" s="523"/>
      <c r="F161" s="576"/>
      <c r="G161" s="562" t="s">
        <v>275</v>
      </c>
      <c r="H161" s="563"/>
      <c r="I161" s="579" t="s">
        <v>228</v>
      </c>
      <c r="J161" s="580"/>
      <c r="K161" s="580"/>
      <c r="L161" s="580"/>
      <c r="M161" s="580"/>
      <c r="N161" s="580"/>
      <c r="O161" s="580"/>
      <c r="P161" s="580"/>
      <c r="Q161" s="580"/>
      <c r="R161" s="580"/>
      <c r="S161" s="580"/>
      <c r="T161" s="580"/>
      <c r="U161" s="580"/>
      <c r="V161" s="566">
        <f>SUMPRODUCT(($J$1:$U$1="X")*(ROUND(J161:U161,2)))</f>
        <v>0</v>
      </c>
      <c r="W161" s="514"/>
    </row>
    <row r="162" spans="1:23" s="515" customFormat="1" ht="15" customHeight="1" x14ac:dyDescent="0.25">
      <c r="A162" s="558">
        <f>IF($D155="Stundenanteil",1,0)</f>
        <v>0</v>
      </c>
      <c r="B162" s="544"/>
      <c r="C162" s="574" t="str">
        <f>IF(D155="Stundenanteil","wöchentliche Arbeitszeit (in h):","")</f>
        <v/>
      </c>
      <c r="D162" s="537"/>
      <c r="E162" s="581"/>
      <c r="F162" s="545"/>
      <c r="G162" s="559" t="s">
        <v>276</v>
      </c>
      <c r="H162" s="560"/>
      <c r="I162" s="555"/>
      <c r="J162" s="561"/>
      <c r="K162" s="561"/>
      <c r="L162" s="561"/>
      <c r="M162" s="561"/>
      <c r="N162" s="561"/>
      <c r="O162" s="561"/>
      <c r="P162" s="561"/>
      <c r="Q162" s="561"/>
      <c r="R162" s="561"/>
      <c r="S162" s="561"/>
      <c r="T162" s="561"/>
      <c r="U162" s="561"/>
      <c r="V162" s="557"/>
      <c r="W162" s="514"/>
    </row>
    <row r="163" spans="1:23" s="515" customFormat="1" ht="15" customHeight="1" x14ac:dyDescent="0.25">
      <c r="A163" s="558">
        <f>IF($D155="Stundenanteil",1,0)</f>
        <v>0</v>
      </c>
      <c r="B163" s="544"/>
      <c r="C163" s="574" t="str">
        <f>IF(D155="Stundenanteil","Urlaubsanspruch (in AT):","")</f>
        <v/>
      </c>
      <c r="D163" s="537"/>
      <c r="E163" s="582"/>
      <c r="F163" s="545"/>
      <c r="G163" s="577" t="s">
        <v>277</v>
      </c>
      <c r="H163" s="578"/>
      <c r="I163" s="579" t="s">
        <v>228</v>
      </c>
      <c r="J163" s="584">
        <f t="shared" ref="J163:U163" si="60">ROUND(ROUND(J160,2)*J158,2)</f>
        <v>0</v>
      </c>
      <c r="K163" s="584">
        <f t="shared" si="60"/>
        <v>0</v>
      </c>
      <c r="L163" s="584">
        <f t="shared" si="60"/>
        <v>0</v>
      </c>
      <c r="M163" s="584">
        <f t="shared" si="60"/>
        <v>0</v>
      </c>
      <c r="N163" s="584">
        <f t="shared" si="60"/>
        <v>0</v>
      </c>
      <c r="O163" s="584">
        <f t="shared" si="60"/>
        <v>0</v>
      </c>
      <c r="P163" s="584">
        <f t="shared" si="60"/>
        <v>0</v>
      </c>
      <c r="Q163" s="584">
        <f t="shared" si="60"/>
        <v>0</v>
      </c>
      <c r="R163" s="584">
        <f t="shared" si="60"/>
        <v>0</v>
      </c>
      <c r="S163" s="584">
        <f t="shared" si="60"/>
        <v>0</v>
      </c>
      <c r="T163" s="584">
        <f t="shared" si="60"/>
        <v>0</v>
      </c>
      <c r="U163" s="584">
        <f t="shared" si="60"/>
        <v>0</v>
      </c>
      <c r="V163" s="566">
        <f>SUMPRODUCT(($J$1:$U$1="X")*(ROUND(J163:U163,2)))</f>
        <v>0</v>
      </c>
      <c r="W163" s="514"/>
    </row>
    <row r="164" spans="1:23" s="515" customFormat="1" ht="15" customHeight="1" x14ac:dyDescent="0.25">
      <c r="A164" s="558">
        <f>IF($D155="Stellenanteil",1,0)</f>
        <v>0</v>
      </c>
      <c r="B164" s="544"/>
      <c r="C164" s="574" t="str">
        <f>IF(D155="Stellenanteil","Stellenanteil (in %):","")</f>
        <v/>
      </c>
      <c r="D164" s="537"/>
      <c r="E164" s="583"/>
      <c r="F164" s="545"/>
      <c r="G164" s="562" t="s">
        <v>278</v>
      </c>
      <c r="H164" s="563"/>
      <c r="I164" s="579" t="s">
        <v>228</v>
      </c>
      <c r="J164" s="584">
        <f t="shared" ref="J164:U164" si="61">ROUND(ROUND(J161,2)*J158,2)</f>
        <v>0</v>
      </c>
      <c r="K164" s="584">
        <f t="shared" si="61"/>
        <v>0</v>
      </c>
      <c r="L164" s="584">
        <f t="shared" si="61"/>
        <v>0</v>
      </c>
      <c r="M164" s="584">
        <f t="shared" si="61"/>
        <v>0</v>
      </c>
      <c r="N164" s="584">
        <f t="shared" si="61"/>
        <v>0</v>
      </c>
      <c r="O164" s="584">
        <f t="shared" si="61"/>
        <v>0</v>
      </c>
      <c r="P164" s="584">
        <f t="shared" si="61"/>
        <v>0</v>
      </c>
      <c r="Q164" s="584">
        <f t="shared" si="61"/>
        <v>0</v>
      </c>
      <c r="R164" s="584">
        <f t="shared" si="61"/>
        <v>0</v>
      </c>
      <c r="S164" s="584">
        <f t="shared" si="61"/>
        <v>0</v>
      </c>
      <c r="T164" s="584">
        <f t="shared" si="61"/>
        <v>0</v>
      </c>
      <c r="U164" s="584">
        <f t="shared" si="61"/>
        <v>0</v>
      </c>
      <c r="V164" s="566">
        <f>SUMPRODUCT(($J$1:$U$1="X")*(ROUND(J164:U164,2)))</f>
        <v>0</v>
      </c>
      <c r="W164" s="514"/>
    </row>
    <row r="165" spans="1:23" s="515" customFormat="1" ht="15" customHeight="1" thickBot="1" x14ac:dyDescent="0.3">
      <c r="A165" s="511"/>
      <c r="B165" s="585"/>
      <c r="C165" s="586"/>
      <c r="D165" s="586"/>
      <c r="E165" s="586"/>
      <c r="F165" s="587"/>
      <c r="G165" s="588" t="str">
        <f>$P$26</f>
        <v>Pauschale für Sozialabgaben, BG, Umlagen</v>
      </c>
      <c r="H165" s="589"/>
      <c r="I165" s="590" t="s">
        <v>228</v>
      </c>
      <c r="J165" s="591">
        <f>ROUND(J164*$U$26,2)</f>
        <v>0</v>
      </c>
      <c r="K165" s="591">
        <f t="shared" ref="K165:U165" si="62">ROUND(K164*$U$26,2)</f>
        <v>0</v>
      </c>
      <c r="L165" s="591">
        <f t="shared" si="62"/>
        <v>0</v>
      </c>
      <c r="M165" s="591">
        <f t="shared" si="62"/>
        <v>0</v>
      </c>
      <c r="N165" s="591">
        <f t="shared" si="62"/>
        <v>0</v>
      </c>
      <c r="O165" s="591">
        <f t="shared" si="62"/>
        <v>0</v>
      </c>
      <c r="P165" s="591">
        <f t="shared" si="62"/>
        <v>0</v>
      </c>
      <c r="Q165" s="591">
        <f t="shared" si="62"/>
        <v>0</v>
      </c>
      <c r="R165" s="591">
        <f t="shared" si="62"/>
        <v>0</v>
      </c>
      <c r="S165" s="591">
        <f t="shared" si="62"/>
        <v>0</v>
      </c>
      <c r="T165" s="591">
        <f t="shared" si="62"/>
        <v>0</v>
      </c>
      <c r="U165" s="591">
        <f t="shared" si="62"/>
        <v>0</v>
      </c>
      <c r="V165" s="592">
        <f>SUMPRODUCT(($J$1:$U$1="X")*(ROUND(J165:U165,2)))</f>
        <v>0</v>
      </c>
      <c r="W165" s="514">
        <f>IF(COUNTIF(V151:V165,"&gt;0")&gt;0,1,0)</f>
        <v>0</v>
      </c>
    </row>
    <row r="166" spans="1:23" ht="15" customHeight="1" thickTop="1" x14ac:dyDescent="0.25">
      <c r="A166" s="511"/>
      <c r="B166" s="544"/>
      <c r="C166" s="537"/>
      <c r="D166" s="537"/>
      <c r="E166" s="537"/>
      <c r="F166" s="545"/>
      <c r="G166" s="546" t="s">
        <v>265</v>
      </c>
      <c r="H166" s="547"/>
      <c r="I166" s="548"/>
      <c r="J166" s="549"/>
      <c r="K166" s="549"/>
      <c r="L166" s="549"/>
      <c r="M166" s="549"/>
      <c r="N166" s="549"/>
      <c r="O166" s="549"/>
      <c r="P166" s="549"/>
      <c r="Q166" s="549"/>
      <c r="R166" s="549"/>
      <c r="S166" s="549"/>
      <c r="T166" s="549"/>
      <c r="U166" s="549"/>
      <c r="V166" s="550"/>
      <c r="W166" s="514"/>
    </row>
    <row r="167" spans="1:23" ht="15" customHeight="1" x14ac:dyDescent="0.25">
      <c r="A167" s="511"/>
      <c r="B167" s="551" t="s">
        <v>266</v>
      </c>
      <c r="C167" s="537"/>
      <c r="D167" s="876"/>
      <c r="E167" s="877"/>
      <c r="F167" s="552"/>
      <c r="G167" s="553" t="s">
        <v>201</v>
      </c>
      <c r="H167" s="554"/>
      <c r="I167" s="555"/>
      <c r="J167" s="556"/>
      <c r="K167" s="556"/>
      <c r="L167" s="556"/>
      <c r="M167" s="556"/>
      <c r="N167" s="556"/>
      <c r="O167" s="556"/>
      <c r="P167" s="556"/>
      <c r="Q167" s="556"/>
      <c r="R167" s="556"/>
      <c r="S167" s="556"/>
      <c r="T167" s="556"/>
      <c r="U167" s="556"/>
      <c r="V167" s="557"/>
      <c r="W167" s="514"/>
    </row>
    <row r="168" spans="1:23" ht="15" customHeight="1" x14ac:dyDescent="0.25">
      <c r="A168" s="558">
        <f>IF($D170="Stundenanteil",1,0)</f>
        <v>0</v>
      </c>
      <c r="B168" s="551" t="s">
        <v>267</v>
      </c>
      <c r="C168" s="537"/>
      <c r="D168" s="876"/>
      <c r="E168" s="877"/>
      <c r="F168" s="552"/>
      <c r="G168" s="559" t="s">
        <v>268</v>
      </c>
      <c r="H168" s="560"/>
      <c r="I168" s="555"/>
      <c r="J168" s="561"/>
      <c r="K168" s="561"/>
      <c r="L168" s="561"/>
      <c r="M168" s="561"/>
      <c r="N168" s="561"/>
      <c r="O168" s="561"/>
      <c r="P168" s="561"/>
      <c r="Q168" s="561"/>
      <c r="R168" s="561"/>
      <c r="S168" s="561"/>
      <c r="T168" s="561"/>
      <c r="U168" s="561"/>
      <c r="V168" s="557"/>
      <c r="W168" s="514"/>
    </row>
    <row r="169" spans="1:23" ht="15" customHeight="1" x14ac:dyDescent="0.25">
      <c r="A169" s="558">
        <f>IF($D170="Stundenanteil",1,0)</f>
        <v>0</v>
      </c>
      <c r="B169" s="544"/>
      <c r="C169" s="537"/>
      <c r="D169" s="537"/>
      <c r="E169" s="537"/>
      <c r="F169" s="545"/>
      <c r="G169" s="562" t="s">
        <v>299</v>
      </c>
      <c r="H169" s="563"/>
      <c r="I169" s="564" t="s">
        <v>269</v>
      </c>
      <c r="J169" s="565"/>
      <c r="K169" s="565"/>
      <c r="L169" s="565"/>
      <c r="M169" s="565"/>
      <c r="N169" s="565"/>
      <c r="O169" s="565"/>
      <c r="P169" s="565"/>
      <c r="Q169" s="565"/>
      <c r="R169" s="565"/>
      <c r="S169" s="565"/>
      <c r="T169" s="565"/>
      <c r="U169" s="565"/>
      <c r="V169" s="566">
        <f>SUMPRODUCT(($J$1:$U$1="X")*(ROUND(J169:U169,2)))</f>
        <v>0</v>
      </c>
      <c r="W169" s="514"/>
    </row>
    <row r="170" spans="1:23" s="515" customFormat="1" ht="15" customHeight="1" x14ac:dyDescent="0.25">
      <c r="A170" s="558">
        <f>IF($D170="Stundenanteil",1,0)</f>
        <v>0</v>
      </c>
      <c r="B170" s="551" t="s">
        <v>270</v>
      </c>
      <c r="C170" s="537"/>
      <c r="D170" s="876" t="s">
        <v>0</v>
      </c>
      <c r="E170" s="877"/>
      <c r="F170" s="545"/>
      <c r="G170" s="562" t="s">
        <v>281</v>
      </c>
      <c r="H170" s="567"/>
      <c r="I170" s="568" t="s">
        <v>269</v>
      </c>
      <c r="J170" s="565"/>
      <c r="K170" s="565"/>
      <c r="L170" s="565"/>
      <c r="M170" s="565"/>
      <c r="N170" s="565"/>
      <c r="O170" s="565"/>
      <c r="P170" s="565"/>
      <c r="Q170" s="565"/>
      <c r="R170" s="565"/>
      <c r="S170" s="565"/>
      <c r="T170" s="565"/>
      <c r="U170" s="565"/>
      <c r="V170" s="566">
        <f>SUMPRODUCT(($J$1:$U$1="X")*(ROUND(J170:U170,2)))</f>
        <v>0</v>
      </c>
      <c r="W170" s="514"/>
    </row>
    <row r="171" spans="1:23" s="515" customFormat="1" ht="15" hidden="1" customHeight="1" x14ac:dyDescent="0.25">
      <c r="A171" s="558"/>
      <c r="B171" s="544"/>
      <c r="C171" s="537"/>
      <c r="D171" s="523"/>
      <c r="E171" s="523"/>
      <c r="F171" s="545"/>
      <c r="G171" s="595" t="s">
        <v>271</v>
      </c>
      <c r="H171" s="596"/>
      <c r="I171" s="597" t="s">
        <v>269</v>
      </c>
      <c r="J171" s="598">
        <f>ROUND(J170,2)*ROUND($E178,0)/($I$6-ROUND($E178,0))</f>
        <v>0</v>
      </c>
      <c r="K171" s="598">
        <f t="shared" ref="K171" si="63">ROUND(K170,2)*ROUND($E178,0)/($I$6-ROUND($E178,0))</f>
        <v>0</v>
      </c>
      <c r="L171" s="598">
        <f>ROUND(L170,2)*ROUND($E178,0)/($I$6-ROUND($E178,0))</f>
        <v>0</v>
      </c>
      <c r="M171" s="598">
        <f t="shared" ref="M171:U171" si="64">ROUND(M170,2)*ROUND($E178,0)/($I$6-ROUND($E178,0))</f>
        <v>0</v>
      </c>
      <c r="N171" s="598">
        <f t="shared" si="64"/>
        <v>0</v>
      </c>
      <c r="O171" s="598">
        <f t="shared" si="64"/>
        <v>0</v>
      </c>
      <c r="P171" s="598">
        <f t="shared" si="64"/>
        <v>0</v>
      </c>
      <c r="Q171" s="598">
        <f t="shared" si="64"/>
        <v>0</v>
      </c>
      <c r="R171" s="598">
        <f t="shared" si="64"/>
        <v>0</v>
      </c>
      <c r="S171" s="598">
        <f t="shared" si="64"/>
        <v>0</v>
      </c>
      <c r="T171" s="598">
        <f t="shared" si="64"/>
        <v>0</v>
      </c>
      <c r="U171" s="598">
        <f t="shared" si="64"/>
        <v>0</v>
      </c>
      <c r="V171" s="599">
        <f>SUMPRODUCT(($J$1:$U$1="X")*(ROUND(J171:U171,2)))</f>
        <v>0</v>
      </c>
      <c r="W171" s="514"/>
    </row>
    <row r="172" spans="1:23" s="515" customFormat="1" ht="15" hidden="1" customHeight="1" x14ac:dyDescent="0.25">
      <c r="A172" s="558"/>
      <c r="B172" s="544"/>
      <c r="C172" s="537"/>
      <c r="D172" s="523"/>
      <c r="E172" s="523"/>
      <c r="F172" s="545"/>
      <c r="G172" s="595" t="s">
        <v>282</v>
      </c>
      <c r="H172" s="596"/>
      <c r="I172" s="597" t="s">
        <v>269</v>
      </c>
      <c r="J172" s="598">
        <f>ROUND(J170,2)+ROUND(J171,10)</f>
        <v>0</v>
      </c>
      <c r="K172" s="598">
        <f t="shared" ref="K172:U172" si="65">ROUND(K170,2)+ROUND(K171,10)</f>
        <v>0</v>
      </c>
      <c r="L172" s="598">
        <f t="shared" si="65"/>
        <v>0</v>
      </c>
      <c r="M172" s="598">
        <f t="shared" si="65"/>
        <v>0</v>
      </c>
      <c r="N172" s="598">
        <f t="shared" si="65"/>
        <v>0</v>
      </c>
      <c r="O172" s="598">
        <f t="shared" si="65"/>
        <v>0</v>
      </c>
      <c r="P172" s="598">
        <f t="shared" si="65"/>
        <v>0</v>
      </c>
      <c r="Q172" s="598">
        <f t="shared" si="65"/>
        <v>0</v>
      </c>
      <c r="R172" s="598">
        <f t="shared" si="65"/>
        <v>0</v>
      </c>
      <c r="S172" s="598">
        <f t="shared" si="65"/>
        <v>0</v>
      </c>
      <c r="T172" s="598">
        <f t="shared" si="65"/>
        <v>0</v>
      </c>
      <c r="U172" s="598">
        <f t="shared" si="65"/>
        <v>0</v>
      </c>
      <c r="V172" s="599">
        <f>SUMPRODUCT(($J$1:$U$1="X")*(ROUND(J172:U172,2)))</f>
        <v>0</v>
      </c>
      <c r="W172" s="514"/>
    </row>
    <row r="173" spans="1:23" s="515" customFormat="1" ht="15" customHeight="1" x14ac:dyDescent="0.25">
      <c r="A173" s="558"/>
      <c r="B173" s="544"/>
      <c r="C173" s="537"/>
      <c r="D173" s="537"/>
      <c r="E173" s="537"/>
      <c r="F173" s="545"/>
      <c r="G173" s="569" t="str">
        <f>IF(D170="Stundenanteil","Errechneter Stellenanteil:",IF(D170="Stellenanteil","Stellenanteil:",""))</f>
        <v/>
      </c>
      <c r="H173" s="570"/>
      <c r="I173" s="571"/>
      <c r="J173" s="572">
        <f t="shared" ref="J173:U173" si="66">IF(AND($D170="Stellenanteil",$E179&gt;0,J175&gt;0),ROUND($E179,4),IF(AND($D170="Stundenanteil",J169&gt;0),ROUND(J172/ROUND(J169,2),4),0))</f>
        <v>0</v>
      </c>
      <c r="K173" s="572">
        <f t="shared" si="66"/>
        <v>0</v>
      </c>
      <c r="L173" s="572">
        <f t="shared" si="66"/>
        <v>0</v>
      </c>
      <c r="M173" s="572">
        <f t="shared" si="66"/>
        <v>0</v>
      </c>
      <c r="N173" s="572">
        <f t="shared" si="66"/>
        <v>0</v>
      </c>
      <c r="O173" s="572">
        <f t="shared" si="66"/>
        <v>0</v>
      </c>
      <c r="P173" s="572">
        <f t="shared" si="66"/>
        <v>0</v>
      </c>
      <c r="Q173" s="572">
        <f t="shared" si="66"/>
        <v>0</v>
      </c>
      <c r="R173" s="572">
        <f t="shared" si="66"/>
        <v>0</v>
      </c>
      <c r="S173" s="572">
        <f t="shared" si="66"/>
        <v>0</v>
      </c>
      <c r="T173" s="572">
        <f t="shared" si="66"/>
        <v>0</v>
      </c>
      <c r="U173" s="572">
        <f t="shared" si="66"/>
        <v>0</v>
      </c>
      <c r="V173" s="573"/>
      <c r="W173" s="514"/>
    </row>
    <row r="174" spans="1:23" s="515" customFormat="1" ht="15" customHeight="1" x14ac:dyDescent="0.25">
      <c r="A174" s="511"/>
      <c r="B174" s="551" t="s">
        <v>272</v>
      </c>
      <c r="C174" s="537"/>
      <c r="D174" s="537"/>
      <c r="E174" s="537"/>
      <c r="F174" s="545"/>
      <c r="G174" s="559" t="s">
        <v>274</v>
      </c>
      <c r="H174" s="560"/>
      <c r="I174" s="555"/>
      <c r="J174" s="561"/>
      <c r="K174" s="561"/>
      <c r="L174" s="561"/>
      <c r="M174" s="561"/>
      <c r="N174" s="561"/>
      <c r="O174" s="561"/>
      <c r="P174" s="561"/>
      <c r="Q174" s="561"/>
      <c r="R174" s="561"/>
      <c r="S174" s="561"/>
      <c r="T174" s="561"/>
      <c r="U174" s="561"/>
      <c r="V174" s="557"/>
      <c r="W174" s="514"/>
    </row>
    <row r="175" spans="1:23" s="515" customFormat="1" ht="15" customHeight="1" x14ac:dyDescent="0.25">
      <c r="A175" s="511"/>
      <c r="B175" s="544"/>
      <c r="C175" s="574" t="s">
        <v>273</v>
      </c>
      <c r="D175" s="523"/>
      <c r="E175" s="575"/>
      <c r="F175" s="576"/>
      <c r="G175" s="577" t="s">
        <v>279</v>
      </c>
      <c r="H175" s="578"/>
      <c r="I175" s="579" t="s">
        <v>228</v>
      </c>
      <c r="J175" s="580"/>
      <c r="K175" s="580"/>
      <c r="L175" s="580"/>
      <c r="M175" s="580"/>
      <c r="N175" s="580"/>
      <c r="O175" s="580"/>
      <c r="P175" s="580"/>
      <c r="Q175" s="580"/>
      <c r="R175" s="580"/>
      <c r="S175" s="580"/>
      <c r="T175" s="580"/>
      <c r="U175" s="580"/>
      <c r="V175" s="566">
        <f>SUMPRODUCT(($J$1:$U$1="X")*(ROUND(J175:U175,2)))</f>
        <v>0</v>
      </c>
      <c r="W175" s="514"/>
    </row>
    <row r="176" spans="1:23" s="515" customFormat="1" ht="15" customHeight="1" x14ac:dyDescent="0.25">
      <c r="A176" s="511"/>
      <c r="B176" s="544"/>
      <c r="C176" s="523"/>
      <c r="D176" s="523"/>
      <c r="E176" s="523"/>
      <c r="F176" s="576"/>
      <c r="G176" s="562" t="s">
        <v>275</v>
      </c>
      <c r="H176" s="563"/>
      <c r="I176" s="579" t="s">
        <v>228</v>
      </c>
      <c r="J176" s="580"/>
      <c r="K176" s="580"/>
      <c r="L176" s="580"/>
      <c r="M176" s="580"/>
      <c r="N176" s="580"/>
      <c r="O176" s="580"/>
      <c r="P176" s="580"/>
      <c r="Q176" s="580"/>
      <c r="R176" s="580"/>
      <c r="S176" s="580"/>
      <c r="T176" s="580"/>
      <c r="U176" s="580"/>
      <c r="V176" s="566">
        <f>SUMPRODUCT(($J$1:$U$1="X")*(ROUND(J176:U176,2)))</f>
        <v>0</v>
      </c>
      <c r="W176" s="514"/>
    </row>
    <row r="177" spans="1:23" s="515" customFormat="1" ht="15" customHeight="1" x14ac:dyDescent="0.25">
      <c r="A177" s="558">
        <f>IF($D170="Stundenanteil",1,0)</f>
        <v>0</v>
      </c>
      <c r="B177" s="544"/>
      <c r="C177" s="574" t="str">
        <f>IF(D170="Stundenanteil","wöchentliche Arbeitszeit (in h):","")</f>
        <v/>
      </c>
      <c r="D177" s="537"/>
      <c r="E177" s="581"/>
      <c r="F177" s="545"/>
      <c r="G177" s="559" t="s">
        <v>276</v>
      </c>
      <c r="H177" s="560"/>
      <c r="I177" s="555"/>
      <c r="J177" s="561"/>
      <c r="K177" s="561"/>
      <c r="L177" s="561"/>
      <c r="M177" s="561"/>
      <c r="N177" s="561"/>
      <c r="O177" s="561"/>
      <c r="P177" s="561"/>
      <c r="Q177" s="561"/>
      <c r="R177" s="561"/>
      <c r="S177" s="561"/>
      <c r="T177" s="561"/>
      <c r="U177" s="561"/>
      <c r="V177" s="557"/>
      <c r="W177" s="514"/>
    </row>
    <row r="178" spans="1:23" s="515" customFormat="1" ht="15" customHeight="1" x14ac:dyDescent="0.25">
      <c r="A178" s="558">
        <f>IF($D170="Stundenanteil",1,0)</f>
        <v>0</v>
      </c>
      <c r="B178" s="544"/>
      <c r="C178" s="574" t="str">
        <f>IF(D170="Stundenanteil","Urlaubsanspruch (in AT):","")</f>
        <v/>
      </c>
      <c r="D178" s="537"/>
      <c r="E178" s="582"/>
      <c r="F178" s="545"/>
      <c r="G178" s="577" t="s">
        <v>277</v>
      </c>
      <c r="H178" s="578"/>
      <c r="I178" s="579" t="s">
        <v>228</v>
      </c>
      <c r="J178" s="584">
        <f t="shared" ref="J178:U178" si="67">ROUND(ROUND(J175,2)*J173,2)</f>
        <v>0</v>
      </c>
      <c r="K178" s="584">
        <f t="shared" si="67"/>
        <v>0</v>
      </c>
      <c r="L178" s="584">
        <f t="shared" si="67"/>
        <v>0</v>
      </c>
      <c r="M178" s="584">
        <f t="shared" si="67"/>
        <v>0</v>
      </c>
      <c r="N178" s="584">
        <f t="shared" si="67"/>
        <v>0</v>
      </c>
      <c r="O178" s="584">
        <f t="shared" si="67"/>
        <v>0</v>
      </c>
      <c r="P178" s="584">
        <f t="shared" si="67"/>
        <v>0</v>
      </c>
      <c r="Q178" s="584">
        <f t="shared" si="67"/>
        <v>0</v>
      </c>
      <c r="R178" s="584">
        <f t="shared" si="67"/>
        <v>0</v>
      </c>
      <c r="S178" s="584">
        <f t="shared" si="67"/>
        <v>0</v>
      </c>
      <c r="T178" s="584">
        <f t="shared" si="67"/>
        <v>0</v>
      </c>
      <c r="U178" s="584">
        <f t="shared" si="67"/>
        <v>0</v>
      </c>
      <c r="V178" s="566">
        <f>SUMPRODUCT(($J$1:$U$1="X")*(ROUND(J178:U178,2)))</f>
        <v>0</v>
      </c>
      <c r="W178" s="514"/>
    </row>
    <row r="179" spans="1:23" s="515" customFormat="1" ht="15" customHeight="1" x14ac:dyDescent="0.25">
      <c r="A179" s="558">
        <f>IF($D170="Stellenanteil",1,0)</f>
        <v>0</v>
      </c>
      <c r="B179" s="544"/>
      <c r="C179" s="574" t="str">
        <f>IF(D170="Stellenanteil","Stellenanteil (in %):","")</f>
        <v/>
      </c>
      <c r="D179" s="537"/>
      <c r="E179" s="583"/>
      <c r="F179" s="545"/>
      <c r="G179" s="562" t="s">
        <v>278</v>
      </c>
      <c r="H179" s="563"/>
      <c r="I179" s="579" t="s">
        <v>228</v>
      </c>
      <c r="J179" s="584">
        <f t="shared" ref="J179:U179" si="68">ROUND(ROUND(J176,2)*J173,2)</f>
        <v>0</v>
      </c>
      <c r="K179" s="584">
        <f t="shared" si="68"/>
        <v>0</v>
      </c>
      <c r="L179" s="584">
        <f t="shared" si="68"/>
        <v>0</v>
      </c>
      <c r="M179" s="584">
        <f t="shared" si="68"/>
        <v>0</v>
      </c>
      <c r="N179" s="584">
        <f t="shared" si="68"/>
        <v>0</v>
      </c>
      <c r="O179" s="584">
        <f t="shared" si="68"/>
        <v>0</v>
      </c>
      <c r="P179" s="584">
        <f t="shared" si="68"/>
        <v>0</v>
      </c>
      <c r="Q179" s="584">
        <f t="shared" si="68"/>
        <v>0</v>
      </c>
      <c r="R179" s="584">
        <f t="shared" si="68"/>
        <v>0</v>
      </c>
      <c r="S179" s="584">
        <f t="shared" si="68"/>
        <v>0</v>
      </c>
      <c r="T179" s="584">
        <f t="shared" si="68"/>
        <v>0</v>
      </c>
      <c r="U179" s="584">
        <f t="shared" si="68"/>
        <v>0</v>
      </c>
      <c r="V179" s="566">
        <f>SUMPRODUCT(($J$1:$U$1="X")*(ROUND(J179:U179,2)))</f>
        <v>0</v>
      </c>
      <c r="W179" s="514"/>
    </row>
    <row r="180" spans="1:23" s="515" customFormat="1" ht="15" customHeight="1" thickBot="1" x14ac:dyDescent="0.3">
      <c r="A180" s="511"/>
      <c r="B180" s="585"/>
      <c r="C180" s="586"/>
      <c r="D180" s="586"/>
      <c r="E180" s="586"/>
      <c r="F180" s="587"/>
      <c r="G180" s="588" t="str">
        <f>$P$26</f>
        <v>Pauschale für Sozialabgaben, BG, Umlagen</v>
      </c>
      <c r="H180" s="589"/>
      <c r="I180" s="590" t="s">
        <v>228</v>
      </c>
      <c r="J180" s="591">
        <f>ROUND(J179*$U$26,2)</f>
        <v>0</v>
      </c>
      <c r="K180" s="591">
        <f t="shared" ref="K180:U180" si="69">ROUND(K179*$U$26,2)</f>
        <v>0</v>
      </c>
      <c r="L180" s="591">
        <f t="shared" si="69"/>
        <v>0</v>
      </c>
      <c r="M180" s="591">
        <f t="shared" si="69"/>
        <v>0</v>
      </c>
      <c r="N180" s="591">
        <f t="shared" si="69"/>
        <v>0</v>
      </c>
      <c r="O180" s="591">
        <f t="shared" si="69"/>
        <v>0</v>
      </c>
      <c r="P180" s="591">
        <f t="shared" si="69"/>
        <v>0</v>
      </c>
      <c r="Q180" s="591">
        <f t="shared" si="69"/>
        <v>0</v>
      </c>
      <c r="R180" s="591">
        <f t="shared" si="69"/>
        <v>0</v>
      </c>
      <c r="S180" s="591">
        <f t="shared" si="69"/>
        <v>0</v>
      </c>
      <c r="T180" s="591">
        <f t="shared" si="69"/>
        <v>0</v>
      </c>
      <c r="U180" s="591">
        <f t="shared" si="69"/>
        <v>0</v>
      </c>
      <c r="V180" s="592">
        <f>SUMPRODUCT(($J$1:$U$1="X")*(ROUND(J180:U180,2)))</f>
        <v>0</v>
      </c>
      <c r="W180" s="514">
        <f>IF(COUNTIF(V166:V180,"&gt;0")&gt;0,1,0)</f>
        <v>0</v>
      </c>
    </row>
    <row r="181" spans="1:23" ht="12" thickTop="1" x14ac:dyDescent="0.25"/>
  </sheetData>
  <sheetProtection password="E8E7" sheet="1" objects="1" scenarios="1" autoFilter="0"/>
  <mergeCells count="37">
    <mergeCell ref="D32:E32"/>
    <mergeCell ref="D33:E33"/>
    <mergeCell ref="D35:E35"/>
    <mergeCell ref="U18:V18"/>
    <mergeCell ref="U19:V19"/>
    <mergeCell ref="U20:V20"/>
    <mergeCell ref="U21:V21"/>
    <mergeCell ref="B30:F30"/>
    <mergeCell ref="G30:I30"/>
    <mergeCell ref="D47:E47"/>
    <mergeCell ref="D48:E48"/>
    <mergeCell ref="D50:E50"/>
    <mergeCell ref="D62:E62"/>
    <mergeCell ref="D63:E63"/>
    <mergeCell ref="D108:E108"/>
    <mergeCell ref="D110:E110"/>
    <mergeCell ref="D65:E65"/>
    <mergeCell ref="D77:E77"/>
    <mergeCell ref="D78:E78"/>
    <mergeCell ref="D80:E80"/>
    <mergeCell ref="D92:E92"/>
    <mergeCell ref="D168:E168"/>
    <mergeCell ref="D170:E170"/>
    <mergeCell ref="G18:K19"/>
    <mergeCell ref="D140:E140"/>
    <mergeCell ref="D152:E152"/>
    <mergeCell ref="D153:E153"/>
    <mergeCell ref="D155:E155"/>
    <mergeCell ref="D167:E167"/>
    <mergeCell ref="D122:E122"/>
    <mergeCell ref="D123:E123"/>
    <mergeCell ref="D125:E125"/>
    <mergeCell ref="D137:E137"/>
    <mergeCell ref="D138:E138"/>
    <mergeCell ref="D93:E93"/>
    <mergeCell ref="D95:E95"/>
    <mergeCell ref="D107:E107"/>
  </mergeCells>
  <conditionalFormatting sqref="U18:V21">
    <cfRule type="cellIs" dxfId="125" priority="3" stopIfTrue="1" operator="equal">
      <formula>0</formula>
    </cfRule>
  </conditionalFormatting>
  <conditionalFormatting sqref="E42:E44">
    <cfRule type="expression" dxfId="124" priority="176" stopIfTrue="1">
      <formula>$A42=1</formula>
    </cfRule>
  </conditionalFormatting>
  <conditionalFormatting sqref="G33:V35">
    <cfRule type="expression" dxfId="123" priority="175" stopIfTrue="1">
      <formula>$A33=0</formula>
    </cfRule>
  </conditionalFormatting>
  <conditionalFormatting sqref="J34:U34">
    <cfRule type="cellIs" dxfId="122" priority="180" stopIfTrue="1" operator="lessThan">
      <formula>SUMPRODUCT(ROUND(J35:J35,2))</formula>
    </cfRule>
  </conditionalFormatting>
  <conditionalFormatting sqref="B24:V180">
    <cfRule type="expression" dxfId="121" priority="5" stopIfTrue="1">
      <formula>$G$18="Bitte die »Belegliste 1.1 | Bew. bis 2017« ausfüllen!"</formula>
    </cfRule>
  </conditionalFormatting>
  <conditionalFormatting sqref="G18:K19">
    <cfRule type="cellIs" dxfId="120" priority="4" stopIfTrue="1" operator="equal">
      <formula>""</formula>
    </cfRule>
  </conditionalFormatting>
  <conditionalFormatting sqref="E57:E59">
    <cfRule type="expression" dxfId="119" priority="31" stopIfTrue="1">
      <formula>$A57=1</formula>
    </cfRule>
  </conditionalFormatting>
  <conditionalFormatting sqref="G48:V50">
    <cfRule type="expression" dxfId="118" priority="30" stopIfTrue="1">
      <formula>$A48=0</formula>
    </cfRule>
  </conditionalFormatting>
  <conditionalFormatting sqref="J49:U49">
    <cfRule type="cellIs" dxfId="117" priority="174" stopIfTrue="1" operator="lessThan">
      <formula>SUMPRODUCT(ROUND(J50:J50,2))</formula>
    </cfRule>
  </conditionalFormatting>
  <conditionalFormatting sqref="E72:E74">
    <cfRule type="expression" dxfId="116" priority="28" stopIfTrue="1">
      <formula>$A72=1</formula>
    </cfRule>
  </conditionalFormatting>
  <conditionalFormatting sqref="G63:V65">
    <cfRule type="expression" dxfId="115" priority="27" stopIfTrue="1">
      <formula>$A63=0</formula>
    </cfRule>
  </conditionalFormatting>
  <conditionalFormatting sqref="J64:U64">
    <cfRule type="cellIs" dxfId="114" priority="29" stopIfTrue="1" operator="lessThan">
      <formula>SUMPRODUCT(ROUND(J65:J65,2))</formula>
    </cfRule>
  </conditionalFormatting>
  <conditionalFormatting sqref="E87:E89">
    <cfRule type="expression" dxfId="113" priority="25" stopIfTrue="1">
      <formula>$A87=1</formula>
    </cfRule>
  </conditionalFormatting>
  <conditionalFormatting sqref="G78:V80">
    <cfRule type="expression" dxfId="112" priority="24" stopIfTrue="1">
      <formula>$A78=0</formula>
    </cfRule>
  </conditionalFormatting>
  <conditionalFormatting sqref="J79:U79">
    <cfRule type="cellIs" dxfId="111" priority="26" stopIfTrue="1" operator="lessThan">
      <formula>SUMPRODUCT(ROUND(J80:J80,2))</formula>
    </cfRule>
  </conditionalFormatting>
  <conditionalFormatting sqref="E102:E104">
    <cfRule type="expression" dxfId="110" priority="22" stopIfTrue="1">
      <formula>$A102=1</formula>
    </cfRule>
  </conditionalFormatting>
  <conditionalFormatting sqref="G93:V95">
    <cfRule type="expression" dxfId="109" priority="21" stopIfTrue="1">
      <formula>$A93=0</formula>
    </cfRule>
  </conditionalFormatting>
  <conditionalFormatting sqref="J94:U94">
    <cfRule type="cellIs" dxfId="108" priority="23" stopIfTrue="1" operator="lessThan">
      <formula>SUMPRODUCT(ROUND(J95:J95,2))</formula>
    </cfRule>
  </conditionalFormatting>
  <conditionalFormatting sqref="E117:E119">
    <cfRule type="expression" dxfId="107" priority="19" stopIfTrue="1">
      <formula>$A117=1</formula>
    </cfRule>
  </conditionalFormatting>
  <conditionalFormatting sqref="G108:V110">
    <cfRule type="expression" dxfId="106" priority="18" stopIfTrue="1">
      <formula>$A108=0</formula>
    </cfRule>
  </conditionalFormatting>
  <conditionalFormatting sqref="J109:U109">
    <cfRule type="cellIs" dxfId="105" priority="20" stopIfTrue="1" operator="lessThan">
      <formula>SUMPRODUCT(ROUND(J110:J110,2))</formula>
    </cfRule>
  </conditionalFormatting>
  <conditionalFormatting sqref="E132:E134">
    <cfRule type="expression" dxfId="104" priority="16" stopIfTrue="1">
      <formula>$A132=1</formula>
    </cfRule>
  </conditionalFormatting>
  <conditionalFormatting sqref="G123:V125">
    <cfRule type="expression" dxfId="103" priority="15" stopIfTrue="1">
      <formula>$A123=0</formula>
    </cfRule>
  </conditionalFormatting>
  <conditionalFormatting sqref="J124:U124">
    <cfRule type="cellIs" dxfId="102" priority="17" stopIfTrue="1" operator="lessThan">
      <formula>SUMPRODUCT(ROUND(J125:J125,2))</formula>
    </cfRule>
  </conditionalFormatting>
  <conditionalFormatting sqref="E147:E149">
    <cfRule type="expression" dxfId="101" priority="13" stopIfTrue="1">
      <formula>$A147=1</formula>
    </cfRule>
  </conditionalFormatting>
  <conditionalFormatting sqref="G138:V140">
    <cfRule type="expression" dxfId="100" priority="12" stopIfTrue="1">
      <formula>$A138=0</formula>
    </cfRule>
  </conditionalFormatting>
  <conditionalFormatting sqref="J139:U139">
    <cfRule type="cellIs" dxfId="99" priority="14" stopIfTrue="1" operator="lessThan">
      <formula>SUMPRODUCT(ROUND(J140:J140,2))</formula>
    </cfRule>
  </conditionalFormatting>
  <conditionalFormatting sqref="E162:E164">
    <cfRule type="expression" dxfId="98" priority="10" stopIfTrue="1">
      <formula>$A162=1</formula>
    </cfRule>
  </conditionalFormatting>
  <conditionalFormatting sqref="G153:V155">
    <cfRule type="expression" dxfId="97" priority="9" stopIfTrue="1">
      <formula>$A153=0</formula>
    </cfRule>
  </conditionalFormatting>
  <conditionalFormatting sqref="J154:U154">
    <cfRule type="cellIs" dxfId="96" priority="11" stopIfTrue="1" operator="lessThan">
      <formula>SUMPRODUCT(ROUND(J155:J155,2))</formula>
    </cfRule>
  </conditionalFormatting>
  <conditionalFormatting sqref="E177:E179">
    <cfRule type="expression" dxfId="95" priority="7" stopIfTrue="1">
      <formula>$A177=1</formula>
    </cfRule>
  </conditionalFormatting>
  <conditionalFormatting sqref="G168:V170">
    <cfRule type="expression" dxfId="94" priority="6" stopIfTrue="1">
      <formula>$A168=0</formula>
    </cfRule>
  </conditionalFormatting>
  <conditionalFormatting sqref="J169:U169">
    <cfRule type="cellIs" dxfId="93" priority="8" stopIfTrue="1" operator="lessThan">
      <formula>SUMPRODUCT(ROUND(J170:J170,2))</formula>
    </cfRule>
  </conditionalFormatting>
  <conditionalFormatting sqref="J31:U180">
    <cfRule type="expression" dxfId="92" priority="2" stopIfTrue="1">
      <formula>J$1=""</formula>
    </cfRule>
  </conditionalFormatting>
  <conditionalFormatting sqref="J30:U30">
    <cfRule type="expression" dxfId="91" priority="1" stopIfTrue="1">
      <formula>J$1=""</formula>
    </cfRule>
  </conditionalFormatting>
  <dataValidations count="2">
    <dataValidation type="date" allowBlank="1" showErrorMessage="1" errorTitle="Datum" error="Das Datum muss zwischen _x000a_01.01.2014 und 31.12.2025 liegen!" sqref="J32:U32 J152:U152 J47:U47 J62:U62 J77:U77 J92:U92 J107:U107 J122:U122 J137:U137 J167:U167">
      <formula1>41640</formula1>
      <formula2>46022</formula2>
    </dataValidation>
    <dataValidation type="list" allowBlank="1" showErrorMessage="1" errorTitle="Abrechnung über ..." error="Bitte auswählen!" sqref="D35:E35 D155:E155 D50:E50 D65:E65 D80:E80 D95:E95 D110:E110 D125:E125 D140:E140 D170:E170">
      <formula1>"Bitte auswählen!,Stundenanteil,Stellenanteil"</formula1>
    </dataValidation>
  </dataValidations>
  <pageMargins left="0.59055118110236227" right="0.19685039370078741" top="0.39370078740157483" bottom="0.59055118110236227" header="0.39370078740157483" footer="0.39370078740157483"/>
  <pageSetup paperSize="8" scale="85" fitToHeight="0" orientation="landscape" useFirstPageNumber="1" r:id="rId1"/>
  <headerFooter>
    <oddFooter>&amp;L&amp;"Arial,Kursiv"&amp;8___________
¹ Siehe Fußnote 1 Seite 1 dieses Nachweises.&amp;C&amp;9Seite &amp;P</oddFooter>
  </headerFooter>
  <rowBreaks count="2" manualBreakCount="2">
    <brk id="75" min="1" max="21" man="1"/>
    <brk id="135" min="1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181"/>
  <sheetViews>
    <sheetView showGridLines="0" topLeftCell="B18" zoomScaleNormal="100" zoomScaleSheetLayoutView="100" workbookViewId="0">
      <selection activeCell="D32" sqref="D32:E32"/>
    </sheetView>
  </sheetViews>
  <sheetFormatPr baseColWidth="10" defaultColWidth="11.453125" defaultRowHeight="11.5" x14ac:dyDescent="0.25"/>
  <cols>
    <col min="1" max="1" width="5.7265625" style="523" hidden="1" customWidth="1"/>
    <col min="2" max="2" width="5.7265625" style="523" customWidth="1"/>
    <col min="3" max="5" width="12.7265625" style="523" customWidth="1"/>
    <col min="6" max="6" width="1.7265625" style="523" customWidth="1"/>
    <col min="7" max="7" width="12.7265625" style="523" customWidth="1"/>
    <col min="8" max="8" width="35.7265625" style="523" customWidth="1"/>
    <col min="9" max="9" width="5.7265625" style="523" customWidth="1"/>
    <col min="10" max="21" width="10.7265625" style="523" customWidth="1"/>
    <col min="22" max="22" width="12.7265625" style="523" customWidth="1"/>
    <col min="23" max="23" width="5.7265625" style="593" hidden="1" customWidth="1"/>
    <col min="24" max="25" width="11.453125" style="515"/>
    <col min="26" max="16384" width="11.453125" style="523"/>
  </cols>
  <sheetData>
    <row r="1" spans="1:23" ht="12" hidden="1" customHeight="1" x14ac:dyDescent="0.25">
      <c r="A1" s="511"/>
      <c r="B1" s="512" t="s">
        <v>59</v>
      </c>
      <c r="C1" s="512"/>
      <c r="D1" s="512"/>
      <c r="E1" s="513"/>
      <c r="F1" s="513"/>
      <c r="G1" s="513"/>
      <c r="H1" s="513"/>
      <c r="I1" s="513"/>
      <c r="J1" s="641">
        <f>IF(OR('Seite 1'!$G$41=0,'Seite 1'!$P$41=0),0,IF(AND(J$30&gt;=DATE(YEAR('Seite 1'!$G$41),MONTH('Seite 1'!$G$41),1),J$30&lt;='Seite 1'!$P$41),"X",""))</f>
        <v>0</v>
      </c>
      <c r="K1" s="641">
        <f>IF(OR('Seite 1'!$G$41=0,'Seite 1'!$P$41=0),0,IF(AND(K$30&gt;=DATE(YEAR('Seite 1'!$G$41),MONTH('Seite 1'!$G$41),1),K$30&lt;='Seite 1'!$P$41),"X",""))</f>
        <v>0</v>
      </c>
      <c r="L1" s="641">
        <f>IF(OR('Seite 1'!$G$41=0,'Seite 1'!$P$41=0),0,IF(AND(L$30&gt;=DATE(YEAR('Seite 1'!$G$41),MONTH('Seite 1'!$G$41),1),L$30&lt;='Seite 1'!$P$41),"X",""))</f>
        <v>0</v>
      </c>
      <c r="M1" s="641">
        <f>IF(OR('Seite 1'!$G$41=0,'Seite 1'!$P$41=0),0,IF(AND(M$30&gt;=DATE(YEAR('Seite 1'!$G$41),MONTH('Seite 1'!$G$41),1),M$30&lt;='Seite 1'!$P$41),"X",""))</f>
        <v>0</v>
      </c>
      <c r="N1" s="641">
        <f>IF(OR('Seite 1'!$G$41=0,'Seite 1'!$P$41=0),0,IF(AND(N$30&gt;=DATE(YEAR('Seite 1'!$G$41),MONTH('Seite 1'!$G$41),1),N$30&lt;='Seite 1'!$P$41),"X",""))</f>
        <v>0</v>
      </c>
      <c r="O1" s="641">
        <f>IF(OR('Seite 1'!$G$41=0,'Seite 1'!$P$41=0),0,IF(AND(O$30&gt;=DATE(YEAR('Seite 1'!$G$41),MONTH('Seite 1'!$G$41),1),O$30&lt;='Seite 1'!$P$41),"X",""))</f>
        <v>0</v>
      </c>
      <c r="P1" s="641">
        <f>IF(OR('Seite 1'!$G$41=0,'Seite 1'!$P$41=0),0,IF(AND(P$30&gt;=DATE(YEAR('Seite 1'!$G$41),MONTH('Seite 1'!$G$41),1),P$30&lt;='Seite 1'!$P$41),"X",""))</f>
        <v>0</v>
      </c>
      <c r="Q1" s="641">
        <f>IF(OR('Seite 1'!$G$41=0,'Seite 1'!$P$41=0),0,IF(AND(Q$30&gt;=DATE(YEAR('Seite 1'!$G$41),MONTH('Seite 1'!$G$41),1),Q$30&lt;='Seite 1'!$P$41),"X",""))</f>
        <v>0</v>
      </c>
      <c r="R1" s="641">
        <f>IF(OR('Seite 1'!$G$41=0,'Seite 1'!$P$41=0),0,IF(AND(R$30&gt;=DATE(YEAR('Seite 1'!$G$41),MONTH('Seite 1'!$G$41),1),R$30&lt;='Seite 1'!$P$41),"X",""))</f>
        <v>0</v>
      </c>
      <c r="S1" s="641">
        <f>IF(OR('Seite 1'!$G$41=0,'Seite 1'!$P$41=0),0,IF(AND(S$30&gt;=DATE(YEAR('Seite 1'!$G$41),MONTH('Seite 1'!$G$41),1),S$30&lt;='Seite 1'!$P$41),"X",""))</f>
        <v>0</v>
      </c>
      <c r="T1" s="641">
        <f>IF(OR('Seite 1'!$G$41=0,'Seite 1'!$P$41=0),0,IF(AND(T$30&gt;=DATE(YEAR('Seite 1'!$G$41),MONTH('Seite 1'!$G$41),1),T$30&lt;='Seite 1'!$P$41),"X",""))</f>
        <v>0</v>
      </c>
      <c r="U1" s="641">
        <f>IF(OR('Seite 1'!$G$41=0,'Seite 1'!$P$41=0),0,IF(AND(U$30&gt;=DATE(YEAR('Seite 1'!$G$41),MONTH('Seite 1'!$G$41),1),U$30&lt;='Seite 1'!$P$41),"X",""))</f>
        <v>0</v>
      </c>
      <c r="V1" s="513"/>
      <c r="W1" s="514"/>
    </row>
    <row r="2" spans="1:23" ht="12" hidden="1" customHeight="1" x14ac:dyDescent="0.25">
      <c r="A2" s="511"/>
      <c r="B2" s="512" t="s">
        <v>60</v>
      </c>
      <c r="C2" s="512"/>
      <c r="D2" s="512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4"/>
    </row>
    <row r="3" spans="1:23" ht="12" hidden="1" customHeight="1" x14ac:dyDescent="0.25">
      <c r="A3" s="511"/>
      <c r="B3" s="512" t="s">
        <v>258</v>
      </c>
      <c r="C3" s="512"/>
      <c r="D3" s="512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4"/>
    </row>
    <row r="4" spans="1:23" ht="12" hidden="1" customHeight="1" x14ac:dyDescent="0.25">
      <c r="A4" s="511"/>
      <c r="B4" s="516" t="s">
        <v>82</v>
      </c>
      <c r="C4" s="512"/>
      <c r="D4" s="512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4"/>
    </row>
    <row r="5" spans="1:23" ht="12" hidden="1" customHeight="1" x14ac:dyDescent="0.25">
      <c r="A5" s="511"/>
      <c r="B5" s="517" t="str">
        <f>"$B$18:$V$"&amp;LOOKUP(2,1/(W1:W180=1),ROW(W:W))</f>
        <v>$B$18:$V$30</v>
      </c>
      <c r="C5" s="512"/>
      <c r="D5" s="512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8"/>
      <c r="V5" s="518"/>
      <c r="W5" s="514"/>
    </row>
    <row r="6" spans="1:23" ht="12" hidden="1" customHeight="1" x14ac:dyDescent="0.25">
      <c r="A6" s="511"/>
      <c r="B6" s="516"/>
      <c r="C6" s="512"/>
      <c r="D6" s="512"/>
      <c r="E6" s="513"/>
      <c r="F6" s="513"/>
      <c r="G6" s="519" t="s">
        <v>259</v>
      </c>
      <c r="H6" s="520" t="s">
        <v>260</v>
      </c>
      <c r="I6" s="521">
        <f>IF(U19="",0.000000000001,VLOOKUP(U19,G7:H17,2,FALSE))</f>
        <v>9.9999999999999998E-13</v>
      </c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8"/>
      <c r="V6" s="518"/>
      <c r="W6" s="514"/>
    </row>
    <row r="7" spans="1:23" ht="12" hidden="1" customHeight="1" x14ac:dyDescent="0.25">
      <c r="A7" s="511"/>
      <c r="B7" s="516"/>
      <c r="C7" s="512"/>
      <c r="D7" s="512"/>
      <c r="E7" s="513"/>
      <c r="F7" s="513"/>
      <c r="G7" s="519" t="s">
        <v>261</v>
      </c>
      <c r="H7" s="520">
        <v>9.9999999999999998E-13</v>
      </c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8"/>
      <c r="V7" s="518"/>
      <c r="W7" s="514"/>
    </row>
    <row r="8" spans="1:23" ht="12" hidden="1" customHeight="1" x14ac:dyDescent="0.25">
      <c r="A8" s="511"/>
      <c r="B8" s="516"/>
      <c r="C8" s="512"/>
      <c r="D8" s="512"/>
      <c r="E8" s="513"/>
      <c r="F8" s="513"/>
      <c r="G8" s="519">
        <v>2014</v>
      </c>
      <c r="H8" s="522">
        <v>251</v>
      </c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8"/>
      <c r="V8" s="518"/>
      <c r="W8" s="514"/>
    </row>
    <row r="9" spans="1:23" ht="12" hidden="1" customHeight="1" x14ac:dyDescent="0.25">
      <c r="A9" s="511"/>
      <c r="B9" s="516"/>
      <c r="C9" s="512"/>
      <c r="D9" s="512"/>
      <c r="E9" s="513"/>
      <c r="F9" s="513"/>
      <c r="G9" s="519">
        <v>2015</v>
      </c>
      <c r="H9" s="522">
        <v>254</v>
      </c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8"/>
      <c r="V9" s="518"/>
      <c r="W9" s="514"/>
    </row>
    <row r="10" spans="1:23" ht="12" hidden="1" customHeight="1" x14ac:dyDescent="0.25">
      <c r="A10" s="511"/>
      <c r="B10" s="516"/>
      <c r="C10" s="512"/>
      <c r="D10" s="512"/>
      <c r="E10" s="513"/>
      <c r="F10" s="513"/>
      <c r="G10" s="519">
        <v>2016</v>
      </c>
      <c r="H10" s="522">
        <v>253</v>
      </c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8"/>
      <c r="V10" s="518"/>
      <c r="W10" s="514"/>
    </row>
    <row r="11" spans="1:23" ht="12" hidden="1" customHeight="1" x14ac:dyDescent="0.25">
      <c r="A11" s="511"/>
      <c r="B11" s="516"/>
      <c r="C11" s="512"/>
      <c r="D11" s="512"/>
      <c r="E11" s="513"/>
      <c r="F11" s="513"/>
      <c r="G11" s="519">
        <v>2017</v>
      </c>
      <c r="H11" s="522">
        <v>251</v>
      </c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8"/>
      <c r="V11" s="518"/>
      <c r="W11" s="514"/>
    </row>
    <row r="12" spans="1:23" ht="12" hidden="1" customHeight="1" x14ac:dyDescent="0.25">
      <c r="A12" s="511"/>
      <c r="B12" s="516"/>
      <c r="C12" s="512"/>
      <c r="D12" s="512"/>
      <c r="E12" s="513"/>
      <c r="F12" s="513"/>
      <c r="G12" s="519">
        <v>2018</v>
      </c>
      <c r="H12" s="522">
        <v>251</v>
      </c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8"/>
      <c r="V12" s="518"/>
      <c r="W12" s="514"/>
    </row>
    <row r="13" spans="1:23" ht="12" hidden="1" customHeight="1" x14ac:dyDescent="0.25">
      <c r="A13" s="511"/>
      <c r="B13" s="516"/>
      <c r="C13" s="512"/>
      <c r="D13" s="512"/>
      <c r="E13" s="513"/>
      <c r="F13" s="513"/>
      <c r="G13" s="519">
        <v>2019</v>
      </c>
      <c r="H13" s="645">
        <v>250</v>
      </c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8"/>
      <c r="V13" s="518"/>
      <c r="W13" s="514"/>
    </row>
    <row r="14" spans="1:23" ht="12" hidden="1" customHeight="1" x14ac:dyDescent="0.25">
      <c r="A14" s="511"/>
      <c r="B14" s="516"/>
      <c r="C14" s="512"/>
      <c r="D14" s="512"/>
      <c r="E14" s="513"/>
      <c r="F14" s="513"/>
      <c r="G14" s="519">
        <v>2020</v>
      </c>
      <c r="H14" s="522">
        <v>255</v>
      </c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8"/>
      <c r="V14" s="518"/>
      <c r="W14" s="514"/>
    </row>
    <row r="15" spans="1:23" ht="12" hidden="1" customHeight="1" x14ac:dyDescent="0.25">
      <c r="A15" s="511"/>
      <c r="B15" s="516"/>
      <c r="C15" s="512"/>
      <c r="D15" s="512"/>
      <c r="E15" s="513"/>
      <c r="F15" s="513"/>
      <c r="G15" s="519">
        <v>2021</v>
      </c>
      <c r="H15" s="645">
        <v>255</v>
      </c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8"/>
      <c r="V15" s="518"/>
      <c r="W15" s="514"/>
    </row>
    <row r="16" spans="1:23" ht="12" hidden="1" customHeight="1" x14ac:dyDescent="0.25">
      <c r="A16" s="511"/>
      <c r="B16" s="516"/>
      <c r="C16" s="512"/>
      <c r="D16" s="512"/>
      <c r="E16" s="513"/>
      <c r="F16" s="513"/>
      <c r="G16" s="519">
        <v>2022</v>
      </c>
      <c r="H16" s="645">
        <v>252</v>
      </c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8"/>
      <c r="V16" s="518"/>
      <c r="W16" s="514"/>
    </row>
    <row r="17" spans="1:25" ht="12" hidden="1" customHeight="1" thickBot="1" x14ac:dyDescent="0.3">
      <c r="A17" s="511"/>
      <c r="B17" s="516"/>
      <c r="C17" s="512"/>
      <c r="D17" s="512"/>
      <c r="E17" s="513"/>
      <c r="F17" s="513"/>
      <c r="G17" s="640">
        <v>2023</v>
      </c>
      <c r="H17" s="646">
        <v>250</v>
      </c>
      <c r="I17" s="518"/>
      <c r="J17" s="518"/>
      <c r="K17" s="518"/>
      <c r="L17" s="513"/>
      <c r="M17" s="513"/>
      <c r="N17" s="513"/>
      <c r="O17" s="513"/>
      <c r="P17" s="513"/>
      <c r="Q17" s="513"/>
      <c r="R17" s="513"/>
      <c r="S17" s="513"/>
      <c r="T17" s="513"/>
      <c r="U17" s="518"/>
      <c r="V17" s="518"/>
      <c r="W17" s="514"/>
    </row>
    <row r="18" spans="1:25" ht="15" customHeight="1" thickTop="1" x14ac:dyDescent="0.25">
      <c r="A18" s="511"/>
      <c r="B18" s="247" t="str">
        <f>'Seite 2'!A15</f>
        <v>1.</v>
      </c>
      <c r="C18" s="248" t="str">
        <f>'Seite 2'!B15</f>
        <v>Personalausgaben</v>
      </c>
      <c r="D18" s="524"/>
      <c r="G18" s="835" t="str">
        <f>IF('Seite 1'!$G$37="","Bitte auf Seite 1 das Datum des Zuwendungsbescheides angeben!",IF('Seite 1'!$G$37&lt;DATE(2018,1,1),"Bitte die »Belegliste 1.1 | Bew. bis 2017« ausfüllen!",""))</f>
        <v>Bitte auf Seite 1 das Datum des Zuwendungsbescheides angeben!</v>
      </c>
      <c r="H18" s="836"/>
      <c r="I18" s="836"/>
      <c r="J18" s="836"/>
      <c r="K18" s="837"/>
      <c r="L18" s="525"/>
      <c r="M18" s="525"/>
      <c r="N18" s="525"/>
      <c r="O18" s="525"/>
      <c r="P18" s="525"/>
      <c r="Q18" s="525"/>
      <c r="R18" s="525"/>
      <c r="T18" s="526" t="s">
        <v>104</v>
      </c>
      <c r="U18" s="878">
        <f>'Seite 1'!$O$19</f>
        <v>0</v>
      </c>
      <c r="V18" s="879"/>
      <c r="W18" s="514"/>
    </row>
    <row r="19" spans="1:25" ht="15" customHeight="1" thickBot="1" x14ac:dyDescent="0.3">
      <c r="A19" s="511"/>
      <c r="B19" s="243" t="str">
        <f>'Seite 2'!A16</f>
        <v>1.1</v>
      </c>
      <c r="C19" s="244" t="str">
        <f>'Seite 2'!B16</f>
        <v>Personalausgaben für eigenes Personal</v>
      </c>
      <c r="D19" s="527"/>
      <c r="G19" s="838"/>
      <c r="H19" s="839"/>
      <c r="I19" s="839"/>
      <c r="J19" s="839"/>
      <c r="K19" s="840"/>
      <c r="L19" s="525"/>
      <c r="M19" s="525"/>
      <c r="N19" s="525"/>
      <c r="O19" s="525"/>
      <c r="P19" s="525"/>
      <c r="Q19" s="525"/>
      <c r="R19" s="525"/>
      <c r="T19" s="526" t="s">
        <v>103</v>
      </c>
      <c r="U19" s="878" t="str">
        <f>'Seite 1'!$W$7</f>
        <v>____</v>
      </c>
      <c r="V19" s="879"/>
      <c r="W19" s="514"/>
      <c r="Y19" s="523"/>
    </row>
    <row r="20" spans="1:25" ht="15" customHeight="1" thickTop="1" x14ac:dyDescent="0.25">
      <c r="A20" s="511"/>
      <c r="D20" s="527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T20" s="526" t="s">
        <v>102</v>
      </c>
      <c r="U20" s="878" t="str">
        <f>'Seite 1'!$AA$7</f>
        <v>__.__.____ - __.__.____</v>
      </c>
      <c r="V20" s="879"/>
      <c r="W20" s="514"/>
      <c r="Y20" s="523"/>
    </row>
    <row r="21" spans="1:25" ht="15" customHeight="1" x14ac:dyDescent="0.25">
      <c r="A21" s="511"/>
      <c r="D21" s="527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T21" s="528" t="s">
        <v>105</v>
      </c>
      <c r="U21" s="843">
        <f ca="1">'Seite 1'!$O$18</f>
        <v>45366</v>
      </c>
      <c r="V21" s="844"/>
      <c r="W21" s="514"/>
      <c r="Y21" s="523"/>
    </row>
    <row r="22" spans="1:25" ht="15" customHeight="1" x14ac:dyDescent="0.2">
      <c r="A22" s="511"/>
      <c r="U22" s="529"/>
      <c r="V22" s="529" t="str">
        <f>'Seite 1'!$A$66</f>
        <v>VWN Wissenstransfer und Informationsmaßnahmen</v>
      </c>
      <c r="W22" s="514"/>
    </row>
    <row r="23" spans="1:25" ht="15" customHeight="1" x14ac:dyDescent="0.25">
      <c r="A23" s="511"/>
      <c r="U23" s="530"/>
      <c r="V23" s="530" t="str">
        <f ca="1">'Seite 1'!$A$67</f>
        <v>Formularversion: V 2.1 vom 15.03.24 - öffentlich -</v>
      </c>
      <c r="W23" s="514"/>
    </row>
    <row r="24" spans="1:25" ht="18" customHeight="1" x14ac:dyDescent="0.25">
      <c r="A24" s="511"/>
      <c r="B24" s="531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3" t="s">
        <v>279</v>
      </c>
      <c r="Q24" s="534"/>
      <c r="R24" s="534"/>
      <c r="S24" s="534"/>
      <c r="T24" s="535"/>
      <c r="U24" s="534"/>
      <c r="V24" s="536">
        <f>SUMPRODUCT((G31:G180="projektbezogenes Arbeitsentgelt (AN-Brutto)")*ROUND(V31:V180,2))</f>
        <v>0</v>
      </c>
      <c r="W24" s="514"/>
    </row>
    <row r="25" spans="1:25" ht="5.15" customHeight="1" x14ac:dyDescent="0.25">
      <c r="A25" s="511"/>
      <c r="V25" s="537"/>
      <c r="W25" s="514"/>
    </row>
    <row r="26" spans="1:25" s="537" customFormat="1" ht="18" customHeight="1" x14ac:dyDescent="0.25">
      <c r="A26" s="538"/>
      <c r="B26" s="531"/>
      <c r="C26" s="532"/>
      <c r="D26" s="532"/>
      <c r="E26" s="532"/>
      <c r="F26" s="532"/>
      <c r="G26" s="534"/>
      <c r="H26" s="534"/>
      <c r="I26" s="534"/>
      <c r="J26" s="539"/>
      <c r="K26" s="539"/>
      <c r="L26" s="539"/>
      <c r="M26" s="539"/>
      <c r="N26" s="539"/>
      <c r="O26" s="532"/>
      <c r="P26" s="540" t="s">
        <v>280</v>
      </c>
      <c r="Q26" s="534"/>
      <c r="R26" s="534"/>
      <c r="S26" s="534"/>
      <c r="T26" s="535"/>
      <c r="U26" s="594">
        <v>0.2</v>
      </c>
      <c r="V26" s="536">
        <f>SUMPRODUCT((G31:G180=P26)*ROUND(V31:V180,2))</f>
        <v>0</v>
      </c>
      <c r="W26" s="514"/>
      <c r="X26" s="515"/>
      <c r="Y26" s="515"/>
    </row>
    <row r="27" spans="1:25" ht="12" customHeight="1" x14ac:dyDescent="0.25">
      <c r="A27" s="511"/>
      <c r="W27" s="514"/>
    </row>
    <row r="28" spans="1:25" ht="15" customHeight="1" x14ac:dyDescent="0.25">
      <c r="A28" s="511"/>
      <c r="B28" s="541" t="str">
        <f ca="1">CONCATENATE("Belegliste¹ für Ausgabenart ",$B$19," ",$C$19," - Aktenzeichen ",IF($U$18=0,"__________",$U$18)," - Nachweis vom ",IF($U$21=0,"_________",TEXT($U$21,"TT.MM.JJJJ")))</f>
        <v>Belegliste¹ für Ausgabenart 1.1 Personalausgaben für eigenes Personal - Aktenzeichen __________ - Nachweis vom 15.03.2024</v>
      </c>
      <c r="C28" s="541"/>
      <c r="D28" s="541"/>
      <c r="W28" s="514"/>
    </row>
    <row r="29" spans="1:25" ht="5.15" customHeight="1" x14ac:dyDescent="0.25">
      <c r="A29" s="511"/>
      <c r="W29" s="514"/>
    </row>
    <row r="30" spans="1:25" ht="24" customHeight="1" thickBot="1" x14ac:dyDescent="0.3">
      <c r="A30" s="511"/>
      <c r="B30" s="880" t="s">
        <v>262</v>
      </c>
      <c r="C30" s="881"/>
      <c r="D30" s="881"/>
      <c r="E30" s="881"/>
      <c r="F30" s="882"/>
      <c r="G30" s="883" t="s">
        <v>263</v>
      </c>
      <c r="H30" s="884"/>
      <c r="I30" s="885"/>
      <c r="J30" s="542" t="str">
        <f>IF(OR($U$19="",$U$19="____",$U$19=0),"",DATE($U$19,COLUMN()-9,1))</f>
        <v/>
      </c>
      <c r="K30" s="542" t="str">
        <f t="shared" ref="K30:U30" si="0">IF(OR($U$19="",$U$19="____",$U$19=0),"",DATE($U$19,COLUMN()-9,1))</f>
        <v/>
      </c>
      <c r="L30" s="542" t="str">
        <f t="shared" si="0"/>
        <v/>
      </c>
      <c r="M30" s="542" t="str">
        <f t="shared" si="0"/>
        <v/>
      </c>
      <c r="N30" s="542" t="str">
        <f t="shared" si="0"/>
        <v/>
      </c>
      <c r="O30" s="542" t="str">
        <f t="shared" si="0"/>
        <v/>
      </c>
      <c r="P30" s="542" t="str">
        <f t="shared" si="0"/>
        <v/>
      </c>
      <c r="Q30" s="542" t="str">
        <f t="shared" si="0"/>
        <v/>
      </c>
      <c r="R30" s="542" t="str">
        <f t="shared" si="0"/>
        <v/>
      </c>
      <c r="S30" s="542" t="str">
        <f t="shared" si="0"/>
        <v/>
      </c>
      <c r="T30" s="542" t="str">
        <f t="shared" si="0"/>
        <v/>
      </c>
      <c r="U30" s="542" t="str">
        <f t="shared" si="0"/>
        <v/>
      </c>
      <c r="V30" s="543" t="s">
        <v>264</v>
      </c>
      <c r="W30" s="514">
        <v>1</v>
      </c>
    </row>
    <row r="31" spans="1:25" ht="15" customHeight="1" thickTop="1" x14ac:dyDescent="0.25">
      <c r="A31" s="511"/>
      <c r="B31" s="544"/>
      <c r="C31" s="537"/>
      <c r="D31" s="537"/>
      <c r="E31" s="537"/>
      <c r="F31" s="545"/>
      <c r="G31" s="546" t="s">
        <v>265</v>
      </c>
      <c r="H31" s="547"/>
      <c r="I31" s="548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50"/>
      <c r="W31" s="514"/>
    </row>
    <row r="32" spans="1:25" ht="15" customHeight="1" x14ac:dyDescent="0.25">
      <c r="A32" s="511"/>
      <c r="B32" s="551" t="s">
        <v>266</v>
      </c>
      <c r="C32" s="537"/>
      <c r="D32" s="888">
        <f>'Belegliste 1.1 | Bew.18 | 1.HHJ'!D32</f>
        <v>0</v>
      </c>
      <c r="E32" s="889"/>
      <c r="F32" s="552"/>
      <c r="G32" s="553" t="s">
        <v>201</v>
      </c>
      <c r="H32" s="554"/>
      <c r="I32" s="555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7"/>
      <c r="W32" s="514"/>
    </row>
    <row r="33" spans="1:23" ht="15" customHeight="1" x14ac:dyDescent="0.25">
      <c r="A33" s="558">
        <f>IF($D35="Stundenanteil",1,0)</f>
        <v>0</v>
      </c>
      <c r="B33" s="551" t="s">
        <v>267</v>
      </c>
      <c r="C33" s="537"/>
      <c r="D33" s="888">
        <f>'Belegliste 1.1 | Bew.18 | 1.HHJ'!D33</f>
        <v>0</v>
      </c>
      <c r="E33" s="889"/>
      <c r="F33" s="552"/>
      <c r="G33" s="559" t="s">
        <v>268</v>
      </c>
      <c r="H33" s="560"/>
      <c r="I33" s="555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57"/>
      <c r="W33" s="514"/>
    </row>
    <row r="34" spans="1:23" ht="15" customHeight="1" x14ac:dyDescent="0.25">
      <c r="A34" s="558">
        <f>IF($D35="Stundenanteil",1,0)</f>
        <v>0</v>
      </c>
      <c r="B34" s="544"/>
      <c r="C34" s="537"/>
      <c r="D34" s="537"/>
      <c r="E34" s="537"/>
      <c r="F34" s="545"/>
      <c r="G34" s="562" t="s">
        <v>299</v>
      </c>
      <c r="H34" s="563"/>
      <c r="I34" s="564" t="s">
        <v>269</v>
      </c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6">
        <f>SUMPRODUCT(($J$1:$U$1="X")*(ROUND(J34:U34,2)))</f>
        <v>0</v>
      </c>
      <c r="W34" s="514"/>
    </row>
    <row r="35" spans="1:23" s="515" customFormat="1" ht="15" customHeight="1" x14ac:dyDescent="0.25">
      <c r="A35" s="558">
        <f>IF($D35="Stundenanteil",1,0)</f>
        <v>0</v>
      </c>
      <c r="B35" s="551" t="s">
        <v>270</v>
      </c>
      <c r="C35" s="537"/>
      <c r="D35" s="886" t="str">
        <f>'Belegliste 1.1 | Bew.18 | 1.HHJ'!D35</f>
        <v>Bitte auswählen!</v>
      </c>
      <c r="E35" s="887"/>
      <c r="F35" s="545"/>
      <c r="G35" s="562" t="s">
        <v>281</v>
      </c>
      <c r="H35" s="567"/>
      <c r="I35" s="568" t="s">
        <v>269</v>
      </c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6">
        <f>SUMPRODUCT(($J$1:$U$1="X")*(ROUND(J35:U35,2)))</f>
        <v>0</v>
      </c>
      <c r="W35" s="514"/>
    </row>
    <row r="36" spans="1:23" s="515" customFormat="1" ht="15" hidden="1" customHeight="1" x14ac:dyDescent="0.25">
      <c r="A36" s="558"/>
      <c r="B36" s="544"/>
      <c r="C36" s="537"/>
      <c r="D36" s="523"/>
      <c r="E36" s="523"/>
      <c r="F36" s="545"/>
      <c r="G36" s="595" t="s">
        <v>271</v>
      </c>
      <c r="H36" s="596"/>
      <c r="I36" s="597" t="s">
        <v>269</v>
      </c>
      <c r="J36" s="598">
        <f>ROUND(J35,2)*ROUND($E43,0)/($I$6-ROUND($E43,0))</f>
        <v>0</v>
      </c>
      <c r="K36" s="598">
        <f t="shared" ref="K36:U36" si="1">ROUND(K35,2)*ROUND($E43,0)/($I$6-ROUND($E43,0))</f>
        <v>0</v>
      </c>
      <c r="L36" s="598">
        <f>ROUND(L35,2)*ROUND($E43,0)/($I$6-ROUND($E43,0))</f>
        <v>0</v>
      </c>
      <c r="M36" s="598">
        <f t="shared" si="1"/>
        <v>0</v>
      </c>
      <c r="N36" s="598">
        <f>ROUND(N35,2)*ROUND($E43,0)/($I$6-ROUND($E43,0))</f>
        <v>0</v>
      </c>
      <c r="O36" s="598">
        <f t="shared" si="1"/>
        <v>0</v>
      </c>
      <c r="P36" s="598">
        <f t="shared" si="1"/>
        <v>0</v>
      </c>
      <c r="Q36" s="598">
        <f t="shared" si="1"/>
        <v>0</v>
      </c>
      <c r="R36" s="598">
        <f t="shared" si="1"/>
        <v>0</v>
      </c>
      <c r="S36" s="598">
        <f t="shared" si="1"/>
        <v>0</v>
      </c>
      <c r="T36" s="598">
        <f t="shared" si="1"/>
        <v>0</v>
      </c>
      <c r="U36" s="598">
        <f t="shared" si="1"/>
        <v>0</v>
      </c>
      <c r="V36" s="599">
        <f>SUMPRODUCT(($J$1:$U$1="X")*(ROUND(J36:U36,2)))</f>
        <v>0</v>
      </c>
      <c r="W36" s="514"/>
    </row>
    <row r="37" spans="1:23" s="515" customFormat="1" ht="15" hidden="1" customHeight="1" x14ac:dyDescent="0.25">
      <c r="A37" s="558"/>
      <c r="B37" s="544"/>
      <c r="C37" s="537"/>
      <c r="D37" s="523"/>
      <c r="E37" s="523"/>
      <c r="F37" s="545"/>
      <c r="G37" s="595" t="s">
        <v>282</v>
      </c>
      <c r="H37" s="596"/>
      <c r="I37" s="597" t="s">
        <v>269</v>
      </c>
      <c r="J37" s="598">
        <f>ROUND(J35,2)+ROUND(J36,10)</f>
        <v>0</v>
      </c>
      <c r="K37" s="598">
        <f t="shared" ref="K37:U37" si="2">ROUND(K35,2)+ROUND(K36,10)</f>
        <v>0</v>
      </c>
      <c r="L37" s="598">
        <f t="shared" si="2"/>
        <v>0</v>
      </c>
      <c r="M37" s="598">
        <f t="shared" si="2"/>
        <v>0</v>
      </c>
      <c r="N37" s="598">
        <f t="shared" si="2"/>
        <v>0</v>
      </c>
      <c r="O37" s="598">
        <f t="shared" si="2"/>
        <v>0</v>
      </c>
      <c r="P37" s="598">
        <f t="shared" si="2"/>
        <v>0</v>
      </c>
      <c r="Q37" s="598">
        <f t="shared" si="2"/>
        <v>0</v>
      </c>
      <c r="R37" s="598">
        <f t="shared" si="2"/>
        <v>0</v>
      </c>
      <c r="S37" s="598">
        <f t="shared" si="2"/>
        <v>0</v>
      </c>
      <c r="T37" s="598">
        <f t="shared" si="2"/>
        <v>0</v>
      </c>
      <c r="U37" s="598">
        <f t="shared" si="2"/>
        <v>0</v>
      </c>
      <c r="V37" s="599">
        <f>SUMPRODUCT(($J$1:$U$1="X")*(ROUND(J37:U37,2)))</f>
        <v>0</v>
      </c>
      <c r="W37" s="514"/>
    </row>
    <row r="38" spans="1:23" s="515" customFormat="1" ht="15" customHeight="1" x14ac:dyDescent="0.25">
      <c r="A38" s="558"/>
      <c r="B38" s="544"/>
      <c r="C38" s="537"/>
      <c r="D38" s="537"/>
      <c r="E38" s="537"/>
      <c r="F38" s="545"/>
      <c r="G38" s="569" t="str">
        <f>IF(D35="Stundenanteil","Errechneter Stellenanteil:",IF(D35="Stellenanteil","Stellenanteil:",""))</f>
        <v/>
      </c>
      <c r="H38" s="570"/>
      <c r="I38" s="571"/>
      <c r="J38" s="572">
        <f t="shared" ref="J38:U38" si="3">IF(AND($D35="Stellenanteil",$E44&gt;0,J40&gt;0),ROUND($E44,4),IF(AND($D35="Stundenanteil",J34&gt;0),ROUND(J37/ROUND(J34,2),4),0))</f>
        <v>0</v>
      </c>
      <c r="K38" s="572">
        <f t="shared" si="3"/>
        <v>0</v>
      </c>
      <c r="L38" s="572">
        <f t="shared" si="3"/>
        <v>0</v>
      </c>
      <c r="M38" s="572">
        <f t="shared" si="3"/>
        <v>0</v>
      </c>
      <c r="N38" s="572">
        <f t="shared" si="3"/>
        <v>0</v>
      </c>
      <c r="O38" s="572">
        <f t="shared" si="3"/>
        <v>0</v>
      </c>
      <c r="P38" s="572">
        <f t="shared" si="3"/>
        <v>0</v>
      </c>
      <c r="Q38" s="572">
        <f t="shared" si="3"/>
        <v>0</v>
      </c>
      <c r="R38" s="572">
        <f t="shared" si="3"/>
        <v>0</v>
      </c>
      <c r="S38" s="572">
        <f t="shared" si="3"/>
        <v>0</v>
      </c>
      <c r="T38" s="572">
        <f t="shared" si="3"/>
        <v>0</v>
      </c>
      <c r="U38" s="572">
        <f t="shared" si="3"/>
        <v>0</v>
      </c>
      <c r="V38" s="573"/>
      <c r="W38" s="514"/>
    </row>
    <row r="39" spans="1:23" s="515" customFormat="1" ht="15" customHeight="1" x14ac:dyDescent="0.25">
      <c r="A39" s="511"/>
      <c r="B39" s="551" t="s">
        <v>272</v>
      </c>
      <c r="C39" s="537"/>
      <c r="D39" s="537"/>
      <c r="E39" s="537"/>
      <c r="F39" s="545"/>
      <c r="G39" s="559" t="s">
        <v>274</v>
      </c>
      <c r="H39" s="560"/>
      <c r="I39" s="555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57"/>
      <c r="W39" s="514"/>
    </row>
    <row r="40" spans="1:23" s="515" customFormat="1" ht="15" customHeight="1" x14ac:dyDescent="0.25">
      <c r="A40" s="511"/>
      <c r="B40" s="544"/>
      <c r="C40" s="574" t="s">
        <v>273</v>
      </c>
      <c r="D40" s="523"/>
      <c r="E40" s="575"/>
      <c r="F40" s="576"/>
      <c r="G40" s="577" t="s">
        <v>279</v>
      </c>
      <c r="H40" s="578"/>
      <c r="I40" s="579" t="s">
        <v>228</v>
      </c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66">
        <f>SUMPRODUCT(($J$1:$U$1="X")*(ROUND(J40:U40,2)))</f>
        <v>0</v>
      </c>
      <c r="W40" s="514"/>
    </row>
    <row r="41" spans="1:23" s="515" customFormat="1" ht="15" customHeight="1" x14ac:dyDescent="0.25">
      <c r="A41" s="511"/>
      <c r="B41" s="544"/>
      <c r="C41" s="523"/>
      <c r="D41" s="523"/>
      <c r="E41" s="523"/>
      <c r="F41" s="576"/>
      <c r="G41" s="562" t="s">
        <v>275</v>
      </c>
      <c r="H41" s="563"/>
      <c r="I41" s="579" t="s">
        <v>228</v>
      </c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66">
        <f>SUMPRODUCT(($J$1:$U$1="X")*(ROUND(J41:U41,2)))</f>
        <v>0</v>
      </c>
      <c r="W41" s="514"/>
    </row>
    <row r="42" spans="1:23" s="515" customFormat="1" ht="15" customHeight="1" x14ac:dyDescent="0.25">
      <c r="A42" s="558">
        <f>IF($D35="Stundenanteil",1,0)</f>
        <v>0</v>
      </c>
      <c r="B42" s="544"/>
      <c r="C42" s="574" t="str">
        <f>IF(D35="Stundenanteil","wöchentliche Arbeitszeit (in h):","")</f>
        <v/>
      </c>
      <c r="D42" s="537"/>
      <c r="E42" s="581"/>
      <c r="F42" s="545"/>
      <c r="G42" s="559" t="s">
        <v>276</v>
      </c>
      <c r="H42" s="560"/>
      <c r="I42" s="555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57"/>
      <c r="W42" s="514"/>
    </row>
    <row r="43" spans="1:23" s="515" customFormat="1" ht="15" customHeight="1" x14ac:dyDescent="0.25">
      <c r="A43" s="558">
        <f>IF($D35="Stundenanteil",1,0)</f>
        <v>0</v>
      </c>
      <c r="B43" s="544"/>
      <c r="C43" s="574" t="str">
        <f>IF(D35="Stundenanteil","Urlaubsanspruch (in AT):","")</f>
        <v/>
      </c>
      <c r="D43" s="537"/>
      <c r="E43" s="582"/>
      <c r="F43" s="545"/>
      <c r="G43" s="577" t="s">
        <v>277</v>
      </c>
      <c r="H43" s="578"/>
      <c r="I43" s="579" t="s">
        <v>228</v>
      </c>
      <c r="J43" s="584">
        <f t="shared" ref="J43:U43" si="4">ROUND(ROUND(J40,2)*J38,2)</f>
        <v>0</v>
      </c>
      <c r="K43" s="584">
        <f t="shared" si="4"/>
        <v>0</v>
      </c>
      <c r="L43" s="584">
        <f t="shared" si="4"/>
        <v>0</v>
      </c>
      <c r="M43" s="584">
        <f t="shared" si="4"/>
        <v>0</v>
      </c>
      <c r="N43" s="584">
        <f t="shared" si="4"/>
        <v>0</v>
      </c>
      <c r="O43" s="584">
        <f t="shared" si="4"/>
        <v>0</v>
      </c>
      <c r="P43" s="584">
        <f t="shared" si="4"/>
        <v>0</v>
      </c>
      <c r="Q43" s="584">
        <f t="shared" si="4"/>
        <v>0</v>
      </c>
      <c r="R43" s="584">
        <f t="shared" si="4"/>
        <v>0</v>
      </c>
      <c r="S43" s="584">
        <f t="shared" si="4"/>
        <v>0</v>
      </c>
      <c r="T43" s="584">
        <f t="shared" si="4"/>
        <v>0</v>
      </c>
      <c r="U43" s="584">
        <f t="shared" si="4"/>
        <v>0</v>
      </c>
      <c r="V43" s="566">
        <f>SUMPRODUCT(($J$1:$U$1="X")*(ROUND(J43:U43,2)))</f>
        <v>0</v>
      </c>
      <c r="W43" s="514"/>
    </row>
    <row r="44" spans="1:23" s="515" customFormat="1" ht="15" customHeight="1" x14ac:dyDescent="0.25">
      <c r="A44" s="558">
        <f>IF($D35="Stellenanteil",1,0)</f>
        <v>0</v>
      </c>
      <c r="B44" s="544"/>
      <c r="C44" s="574" t="str">
        <f>IF(D35="Stellenanteil","Stellenanteil (in %):","")</f>
        <v/>
      </c>
      <c r="D44" s="537"/>
      <c r="E44" s="583"/>
      <c r="F44" s="545"/>
      <c r="G44" s="562" t="s">
        <v>278</v>
      </c>
      <c r="H44" s="563"/>
      <c r="I44" s="579" t="s">
        <v>228</v>
      </c>
      <c r="J44" s="584">
        <f t="shared" ref="J44:U44" si="5">ROUND(ROUND(J41,2)*J38,2)</f>
        <v>0</v>
      </c>
      <c r="K44" s="584">
        <f t="shared" si="5"/>
        <v>0</v>
      </c>
      <c r="L44" s="584">
        <f t="shared" si="5"/>
        <v>0</v>
      </c>
      <c r="M44" s="584">
        <f t="shared" si="5"/>
        <v>0</v>
      </c>
      <c r="N44" s="584">
        <f t="shared" si="5"/>
        <v>0</v>
      </c>
      <c r="O44" s="584">
        <f t="shared" si="5"/>
        <v>0</v>
      </c>
      <c r="P44" s="584">
        <f t="shared" si="5"/>
        <v>0</v>
      </c>
      <c r="Q44" s="584">
        <f t="shared" si="5"/>
        <v>0</v>
      </c>
      <c r="R44" s="584">
        <f t="shared" si="5"/>
        <v>0</v>
      </c>
      <c r="S44" s="584">
        <f t="shared" si="5"/>
        <v>0</v>
      </c>
      <c r="T44" s="584">
        <f t="shared" si="5"/>
        <v>0</v>
      </c>
      <c r="U44" s="584">
        <f t="shared" si="5"/>
        <v>0</v>
      </c>
      <c r="V44" s="566">
        <f>SUMPRODUCT(($J$1:$U$1="X")*(ROUND(J44:U44,2)))</f>
        <v>0</v>
      </c>
      <c r="W44" s="514"/>
    </row>
    <row r="45" spans="1:23" s="515" customFormat="1" ht="15" customHeight="1" thickBot="1" x14ac:dyDescent="0.3">
      <c r="A45" s="511"/>
      <c r="B45" s="585"/>
      <c r="C45" s="586"/>
      <c r="D45" s="586"/>
      <c r="E45" s="586"/>
      <c r="F45" s="587"/>
      <c r="G45" s="588" t="str">
        <f>$P$26</f>
        <v>Pauschale für Sozialabgaben, BG, Umlagen</v>
      </c>
      <c r="H45" s="589"/>
      <c r="I45" s="590" t="s">
        <v>228</v>
      </c>
      <c r="J45" s="591">
        <f>ROUND(J44*$U$26,2)</f>
        <v>0</v>
      </c>
      <c r="K45" s="591">
        <f t="shared" ref="K45:U45" si="6">ROUND(K44*$U$26,2)</f>
        <v>0</v>
      </c>
      <c r="L45" s="591">
        <f t="shared" si="6"/>
        <v>0</v>
      </c>
      <c r="M45" s="591">
        <f t="shared" si="6"/>
        <v>0</v>
      </c>
      <c r="N45" s="591">
        <f t="shared" si="6"/>
        <v>0</v>
      </c>
      <c r="O45" s="591">
        <f t="shared" si="6"/>
        <v>0</v>
      </c>
      <c r="P45" s="591">
        <f t="shared" si="6"/>
        <v>0</v>
      </c>
      <c r="Q45" s="591">
        <f t="shared" si="6"/>
        <v>0</v>
      </c>
      <c r="R45" s="591">
        <f t="shared" si="6"/>
        <v>0</v>
      </c>
      <c r="S45" s="591">
        <f t="shared" si="6"/>
        <v>0</v>
      </c>
      <c r="T45" s="591">
        <f t="shared" si="6"/>
        <v>0</v>
      </c>
      <c r="U45" s="591">
        <f t="shared" si="6"/>
        <v>0</v>
      </c>
      <c r="V45" s="592">
        <f>SUMPRODUCT(($J$1:$U$1="X")*(ROUND(J45:U45,2)))</f>
        <v>0</v>
      </c>
      <c r="W45" s="514">
        <f>IF(COUNTIF(V31:V45,"&gt;0")&gt;0,1,0)</f>
        <v>0</v>
      </c>
    </row>
    <row r="46" spans="1:23" ht="15" customHeight="1" thickTop="1" x14ac:dyDescent="0.25">
      <c r="A46" s="511"/>
      <c r="B46" s="544"/>
      <c r="C46" s="537"/>
      <c r="D46" s="537"/>
      <c r="E46" s="537"/>
      <c r="F46" s="545"/>
      <c r="G46" s="546" t="s">
        <v>265</v>
      </c>
      <c r="H46" s="547"/>
      <c r="I46" s="548"/>
      <c r="J46" s="549"/>
      <c r="K46" s="549"/>
      <c r="L46" s="549"/>
      <c r="M46" s="549"/>
      <c r="N46" s="549"/>
      <c r="O46" s="549"/>
      <c r="P46" s="549"/>
      <c r="Q46" s="549"/>
      <c r="R46" s="549"/>
      <c r="S46" s="549"/>
      <c r="T46" s="549"/>
      <c r="U46" s="549"/>
      <c r="V46" s="550"/>
      <c r="W46" s="514"/>
    </row>
    <row r="47" spans="1:23" ht="15" customHeight="1" x14ac:dyDescent="0.25">
      <c r="A47" s="511"/>
      <c r="B47" s="551" t="s">
        <v>266</v>
      </c>
      <c r="C47" s="537"/>
      <c r="D47" s="888">
        <f>'Belegliste 1.1 | Bew.18 | 1.HHJ'!D47</f>
        <v>0</v>
      </c>
      <c r="E47" s="889"/>
      <c r="F47" s="552"/>
      <c r="G47" s="553" t="s">
        <v>201</v>
      </c>
      <c r="H47" s="554"/>
      <c r="I47" s="555"/>
      <c r="J47" s="556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7"/>
      <c r="W47" s="514"/>
    </row>
    <row r="48" spans="1:23" ht="15" customHeight="1" x14ac:dyDescent="0.25">
      <c r="A48" s="558">
        <f>IF($D50="Stundenanteil",1,0)</f>
        <v>0</v>
      </c>
      <c r="B48" s="551" t="s">
        <v>267</v>
      </c>
      <c r="C48" s="537"/>
      <c r="D48" s="888">
        <f>'Belegliste 1.1 | Bew.18 | 1.HHJ'!D48</f>
        <v>0</v>
      </c>
      <c r="E48" s="889"/>
      <c r="F48" s="552"/>
      <c r="G48" s="559" t="s">
        <v>268</v>
      </c>
      <c r="H48" s="560"/>
      <c r="I48" s="555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57"/>
      <c r="W48" s="514"/>
    </row>
    <row r="49" spans="1:23" ht="15" customHeight="1" x14ac:dyDescent="0.25">
      <c r="A49" s="558">
        <f>IF($D50="Stundenanteil",1,0)</f>
        <v>0</v>
      </c>
      <c r="B49" s="544"/>
      <c r="C49" s="537"/>
      <c r="D49" s="537"/>
      <c r="E49" s="537"/>
      <c r="F49" s="545"/>
      <c r="G49" s="562" t="s">
        <v>299</v>
      </c>
      <c r="H49" s="563"/>
      <c r="I49" s="564" t="s">
        <v>269</v>
      </c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6">
        <f>SUMPRODUCT(($J$1:$U$1="X")*(ROUND(J49:U49,2)))</f>
        <v>0</v>
      </c>
      <c r="W49" s="514"/>
    </row>
    <row r="50" spans="1:23" s="515" customFormat="1" ht="15" customHeight="1" x14ac:dyDescent="0.25">
      <c r="A50" s="558">
        <f>IF($D50="Stundenanteil",1,0)</f>
        <v>0</v>
      </c>
      <c r="B50" s="551" t="s">
        <v>270</v>
      </c>
      <c r="C50" s="537"/>
      <c r="D50" s="886" t="str">
        <f>'Belegliste 1.1 | Bew.18 | 1.HHJ'!D50</f>
        <v>Bitte auswählen!</v>
      </c>
      <c r="E50" s="887"/>
      <c r="F50" s="545"/>
      <c r="G50" s="562" t="s">
        <v>281</v>
      </c>
      <c r="H50" s="567"/>
      <c r="I50" s="568" t="s">
        <v>269</v>
      </c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6">
        <f>SUMPRODUCT(($J$1:$U$1="X")*(ROUND(J50:U50,2)))</f>
        <v>0</v>
      </c>
      <c r="W50" s="514"/>
    </row>
    <row r="51" spans="1:23" s="515" customFormat="1" ht="15" hidden="1" customHeight="1" x14ac:dyDescent="0.25">
      <c r="A51" s="558"/>
      <c r="B51" s="544"/>
      <c r="C51" s="537"/>
      <c r="D51" s="523"/>
      <c r="E51" s="523"/>
      <c r="F51" s="545"/>
      <c r="G51" s="595" t="s">
        <v>271</v>
      </c>
      <c r="H51" s="596"/>
      <c r="I51" s="597" t="s">
        <v>269</v>
      </c>
      <c r="J51" s="598">
        <f>ROUND(J50,2)*ROUND($E58,0)/($I$6-ROUND($E58,0))</f>
        <v>0</v>
      </c>
      <c r="K51" s="598">
        <f t="shared" ref="K51" si="7">ROUND(K50,2)*ROUND($E58,0)/($I$6-ROUND($E58,0))</f>
        <v>0</v>
      </c>
      <c r="L51" s="598">
        <f>ROUND(L50,2)*ROUND($E58,0)/($I$6-ROUND($E58,0))</f>
        <v>0</v>
      </c>
      <c r="M51" s="598">
        <f t="shared" ref="M51:U51" si="8">ROUND(M50,2)*ROUND($E58,0)/($I$6-ROUND($E58,0))</f>
        <v>0</v>
      </c>
      <c r="N51" s="598">
        <f t="shared" si="8"/>
        <v>0</v>
      </c>
      <c r="O51" s="598">
        <f t="shared" si="8"/>
        <v>0</v>
      </c>
      <c r="P51" s="598">
        <f t="shared" si="8"/>
        <v>0</v>
      </c>
      <c r="Q51" s="598">
        <f t="shared" si="8"/>
        <v>0</v>
      </c>
      <c r="R51" s="598">
        <f t="shared" si="8"/>
        <v>0</v>
      </c>
      <c r="S51" s="598">
        <f t="shared" si="8"/>
        <v>0</v>
      </c>
      <c r="T51" s="598">
        <f t="shared" si="8"/>
        <v>0</v>
      </c>
      <c r="U51" s="598">
        <f t="shared" si="8"/>
        <v>0</v>
      </c>
      <c r="V51" s="599">
        <f>SUMPRODUCT(($J$1:$U$1="X")*(ROUND(J51:U51,2)))</f>
        <v>0</v>
      </c>
      <c r="W51" s="514"/>
    </row>
    <row r="52" spans="1:23" s="515" customFormat="1" ht="15" hidden="1" customHeight="1" x14ac:dyDescent="0.25">
      <c r="A52" s="558"/>
      <c r="B52" s="544"/>
      <c r="C52" s="537"/>
      <c r="D52" s="523"/>
      <c r="E52" s="523"/>
      <c r="F52" s="545"/>
      <c r="G52" s="595" t="s">
        <v>282</v>
      </c>
      <c r="H52" s="596"/>
      <c r="I52" s="597" t="s">
        <v>269</v>
      </c>
      <c r="J52" s="598">
        <f>ROUND(J50,2)+ROUND(J51,10)</f>
        <v>0</v>
      </c>
      <c r="K52" s="598">
        <f t="shared" ref="K52:U52" si="9">ROUND(K50,2)+ROUND(K51,10)</f>
        <v>0</v>
      </c>
      <c r="L52" s="598">
        <f t="shared" si="9"/>
        <v>0</v>
      </c>
      <c r="M52" s="598">
        <f t="shared" si="9"/>
        <v>0</v>
      </c>
      <c r="N52" s="598">
        <f t="shared" si="9"/>
        <v>0</v>
      </c>
      <c r="O52" s="598">
        <f t="shared" si="9"/>
        <v>0</v>
      </c>
      <c r="P52" s="598">
        <f t="shared" si="9"/>
        <v>0</v>
      </c>
      <c r="Q52" s="598">
        <f t="shared" si="9"/>
        <v>0</v>
      </c>
      <c r="R52" s="598">
        <f t="shared" si="9"/>
        <v>0</v>
      </c>
      <c r="S52" s="598">
        <f t="shared" si="9"/>
        <v>0</v>
      </c>
      <c r="T52" s="598">
        <f t="shared" si="9"/>
        <v>0</v>
      </c>
      <c r="U52" s="598">
        <f t="shared" si="9"/>
        <v>0</v>
      </c>
      <c r="V52" s="599">
        <f>SUMPRODUCT(($J$1:$U$1="X")*(ROUND(J52:U52,2)))</f>
        <v>0</v>
      </c>
      <c r="W52" s="514"/>
    </row>
    <row r="53" spans="1:23" s="515" customFormat="1" ht="15" customHeight="1" x14ac:dyDescent="0.25">
      <c r="A53" s="558"/>
      <c r="B53" s="544"/>
      <c r="C53" s="537"/>
      <c r="D53" s="537"/>
      <c r="E53" s="537"/>
      <c r="F53" s="545"/>
      <c r="G53" s="569" t="str">
        <f>IF(D50="Stundenanteil","Errechneter Stellenanteil:",IF(D50="Stellenanteil","Stellenanteil:",""))</f>
        <v/>
      </c>
      <c r="H53" s="570"/>
      <c r="I53" s="571"/>
      <c r="J53" s="572">
        <f t="shared" ref="J53:U53" si="10">IF(AND($D50="Stellenanteil",$E59&gt;0,J55&gt;0),ROUND($E59,4),IF(AND($D50="Stundenanteil",J49&gt;0),ROUND(J52/ROUND(J49,2),4),0))</f>
        <v>0</v>
      </c>
      <c r="K53" s="572">
        <f t="shared" si="10"/>
        <v>0</v>
      </c>
      <c r="L53" s="572">
        <f t="shared" si="10"/>
        <v>0</v>
      </c>
      <c r="M53" s="572">
        <f t="shared" si="10"/>
        <v>0</v>
      </c>
      <c r="N53" s="572">
        <f t="shared" si="10"/>
        <v>0</v>
      </c>
      <c r="O53" s="572">
        <f t="shared" si="10"/>
        <v>0</v>
      </c>
      <c r="P53" s="572">
        <f t="shared" si="10"/>
        <v>0</v>
      </c>
      <c r="Q53" s="572">
        <f t="shared" si="10"/>
        <v>0</v>
      </c>
      <c r="R53" s="572">
        <f t="shared" si="10"/>
        <v>0</v>
      </c>
      <c r="S53" s="572">
        <f t="shared" si="10"/>
        <v>0</v>
      </c>
      <c r="T53" s="572">
        <f t="shared" si="10"/>
        <v>0</v>
      </c>
      <c r="U53" s="572">
        <f t="shared" si="10"/>
        <v>0</v>
      </c>
      <c r="V53" s="573"/>
      <c r="W53" s="514"/>
    </row>
    <row r="54" spans="1:23" s="515" customFormat="1" ht="15" customHeight="1" x14ac:dyDescent="0.25">
      <c r="A54" s="511"/>
      <c r="B54" s="551" t="s">
        <v>272</v>
      </c>
      <c r="C54" s="537"/>
      <c r="D54" s="537"/>
      <c r="E54" s="537"/>
      <c r="F54" s="545"/>
      <c r="G54" s="559" t="s">
        <v>274</v>
      </c>
      <c r="H54" s="560"/>
      <c r="I54" s="555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57"/>
      <c r="W54" s="514"/>
    </row>
    <row r="55" spans="1:23" s="515" customFormat="1" ht="15" customHeight="1" x14ac:dyDescent="0.25">
      <c r="A55" s="511"/>
      <c r="B55" s="544"/>
      <c r="C55" s="574" t="s">
        <v>273</v>
      </c>
      <c r="D55" s="523"/>
      <c r="E55" s="575"/>
      <c r="F55" s="576"/>
      <c r="G55" s="577" t="s">
        <v>279</v>
      </c>
      <c r="H55" s="578"/>
      <c r="I55" s="579" t="s">
        <v>228</v>
      </c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66">
        <f>SUMPRODUCT(($J$1:$U$1="X")*(ROUND(J55:U55,2)))</f>
        <v>0</v>
      </c>
      <c r="W55" s="514"/>
    </row>
    <row r="56" spans="1:23" s="515" customFormat="1" ht="15" customHeight="1" x14ac:dyDescent="0.25">
      <c r="A56" s="511"/>
      <c r="B56" s="544"/>
      <c r="C56" s="523"/>
      <c r="D56" s="523"/>
      <c r="E56" s="523"/>
      <c r="F56" s="576"/>
      <c r="G56" s="562" t="s">
        <v>275</v>
      </c>
      <c r="H56" s="563"/>
      <c r="I56" s="579" t="s">
        <v>228</v>
      </c>
      <c r="J56" s="580"/>
      <c r="K56" s="580"/>
      <c r="L56" s="580"/>
      <c r="M56" s="580"/>
      <c r="N56" s="580"/>
      <c r="O56" s="580"/>
      <c r="P56" s="580"/>
      <c r="Q56" s="580"/>
      <c r="R56" s="580"/>
      <c r="S56" s="580"/>
      <c r="T56" s="580"/>
      <c r="U56" s="580"/>
      <c r="V56" s="566">
        <f>SUMPRODUCT(($J$1:$U$1="X")*(ROUND(J56:U56,2)))</f>
        <v>0</v>
      </c>
      <c r="W56" s="514"/>
    </row>
    <row r="57" spans="1:23" s="515" customFormat="1" ht="15" customHeight="1" x14ac:dyDescent="0.25">
      <c r="A57" s="558">
        <f>IF($D50="Stundenanteil",1,0)</f>
        <v>0</v>
      </c>
      <c r="B57" s="544"/>
      <c r="C57" s="574" t="str">
        <f>IF(D50="Stundenanteil","wöchentliche Arbeitszeit (in h):","")</f>
        <v/>
      </c>
      <c r="D57" s="537"/>
      <c r="E57" s="581"/>
      <c r="F57" s="545"/>
      <c r="G57" s="559" t="s">
        <v>276</v>
      </c>
      <c r="H57" s="560"/>
      <c r="I57" s="555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57"/>
      <c r="W57" s="514"/>
    </row>
    <row r="58" spans="1:23" s="515" customFormat="1" ht="15" customHeight="1" x14ac:dyDescent="0.25">
      <c r="A58" s="558">
        <f>IF($D50="Stundenanteil",1,0)</f>
        <v>0</v>
      </c>
      <c r="B58" s="544"/>
      <c r="C58" s="574" t="str">
        <f>IF(D50="Stundenanteil","Urlaubsanspruch (in AT):","")</f>
        <v/>
      </c>
      <c r="D58" s="537"/>
      <c r="E58" s="582"/>
      <c r="F58" s="545"/>
      <c r="G58" s="577" t="s">
        <v>277</v>
      </c>
      <c r="H58" s="578"/>
      <c r="I58" s="579" t="s">
        <v>228</v>
      </c>
      <c r="J58" s="584">
        <f t="shared" ref="J58:U58" si="11">ROUND(ROUND(J55,2)*J53,2)</f>
        <v>0</v>
      </c>
      <c r="K58" s="584">
        <f t="shared" si="11"/>
        <v>0</v>
      </c>
      <c r="L58" s="584">
        <f t="shared" si="11"/>
        <v>0</v>
      </c>
      <c r="M58" s="584">
        <f t="shared" si="11"/>
        <v>0</v>
      </c>
      <c r="N58" s="584">
        <f t="shared" si="11"/>
        <v>0</v>
      </c>
      <c r="O58" s="584">
        <f t="shared" si="11"/>
        <v>0</v>
      </c>
      <c r="P58" s="584">
        <f t="shared" si="11"/>
        <v>0</v>
      </c>
      <c r="Q58" s="584">
        <f t="shared" si="11"/>
        <v>0</v>
      </c>
      <c r="R58" s="584">
        <f t="shared" si="11"/>
        <v>0</v>
      </c>
      <c r="S58" s="584">
        <f t="shared" si="11"/>
        <v>0</v>
      </c>
      <c r="T58" s="584">
        <f t="shared" si="11"/>
        <v>0</v>
      </c>
      <c r="U58" s="584">
        <f t="shared" si="11"/>
        <v>0</v>
      </c>
      <c r="V58" s="566">
        <f>SUMPRODUCT(($J$1:$U$1="X")*(ROUND(J58:U58,2)))</f>
        <v>0</v>
      </c>
      <c r="W58" s="514"/>
    </row>
    <row r="59" spans="1:23" s="515" customFormat="1" ht="15" customHeight="1" x14ac:dyDescent="0.25">
      <c r="A59" s="558">
        <f>IF($D50="Stellenanteil",1,0)</f>
        <v>0</v>
      </c>
      <c r="B59" s="544"/>
      <c r="C59" s="574" t="str">
        <f>IF(D50="Stellenanteil","Stellenanteil (in %):","")</f>
        <v/>
      </c>
      <c r="D59" s="537"/>
      <c r="E59" s="583"/>
      <c r="F59" s="545"/>
      <c r="G59" s="562" t="s">
        <v>278</v>
      </c>
      <c r="H59" s="563"/>
      <c r="I59" s="579" t="s">
        <v>228</v>
      </c>
      <c r="J59" s="584">
        <f t="shared" ref="J59:U59" si="12">ROUND(ROUND(J56,2)*J53,2)</f>
        <v>0</v>
      </c>
      <c r="K59" s="584">
        <f t="shared" si="12"/>
        <v>0</v>
      </c>
      <c r="L59" s="584">
        <f t="shared" si="12"/>
        <v>0</v>
      </c>
      <c r="M59" s="584">
        <f t="shared" si="12"/>
        <v>0</v>
      </c>
      <c r="N59" s="584">
        <f t="shared" si="12"/>
        <v>0</v>
      </c>
      <c r="O59" s="584">
        <f t="shared" si="12"/>
        <v>0</v>
      </c>
      <c r="P59" s="584">
        <f t="shared" si="12"/>
        <v>0</v>
      </c>
      <c r="Q59" s="584">
        <f t="shared" si="12"/>
        <v>0</v>
      </c>
      <c r="R59" s="584">
        <f t="shared" si="12"/>
        <v>0</v>
      </c>
      <c r="S59" s="584">
        <f t="shared" si="12"/>
        <v>0</v>
      </c>
      <c r="T59" s="584">
        <f t="shared" si="12"/>
        <v>0</v>
      </c>
      <c r="U59" s="584">
        <f t="shared" si="12"/>
        <v>0</v>
      </c>
      <c r="V59" s="566">
        <f>SUMPRODUCT(($J$1:$U$1="X")*(ROUND(J59:U59,2)))</f>
        <v>0</v>
      </c>
      <c r="W59" s="514"/>
    </row>
    <row r="60" spans="1:23" s="515" customFormat="1" ht="15" customHeight="1" thickBot="1" x14ac:dyDescent="0.3">
      <c r="A60" s="511"/>
      <c r="B60" s="585"/>
      <c r="C60" s="586"/>
      <c r="D60" s="586"/>
      <c r="E60" s="586"/>
      <c r="F60" s="587"/>
      <c r="G60" s="588" t="str">
        <f>$P$26</f>
        <v>Pauschale für Sozialabgaben, BG, Umlagen</v>
      </c>
      <c r="H60" s="589"/>
      <c r="I60" s="590" t="s">
        <v>228</v>
      </c>
      <c r="J60" s="591">
        <f>ROUND(J59*$U$26,2)</f>
        <v>0</v>
      </c>
      <c r="K60" s="591">
        <f t="shared" ref="K60:U60" si="13">ROUND(K59*$U$26,2)</f>
        <v>0</v>
      </c>
      <c r="L60" s="591">
        <f t="shared" si="13"/>
        <v>0</v>
      </c>
      <c r="M60" s="591">
        <f t="shared" si="13"/>
        <v>0</v>
      </c>
      <c r="N60" s="591">
        <f t="shared" si="13"/>
        <v>0</v>
      </c>
      <c r="O60" s="591">
        <f t="shared" si="13"/>
        <v>0</v>
      </c>
      <c r="P60" s="591">
        <f t="shared" si="13"/>
        <v>0</v>
      </c>
      <c r="Q60" s="591">
        <f t="shared" si="13"/>
        <v>0</v>
      </c>
      <c r="R60" s="591">
        <f t="shared" si="13"/>
        <v>0</v>
      </c>
      <c r="S60" s="591">
        <f t="shared" si="13"/>
        <v>0</v>
      </c>
      <c r="T60" s="591">
        <f t="shared" si="13"/>
        <v>0</v>
      </c>
      <c r="U60" s="591">
        <f t="shared" si="13"/>
        <v>0</v>
      </c>
      <c r="V60" s="592">
        <f>SUMPRODUCT(($J$1:$U$1="X")*(ROUND(J60:U60,2)))</f>
        <v>0</v>
      </c>
      <c r="W60" s="514">
        <f>IF(COUNTIF(V46:V60,"&gt;0")&gt;0,1,0)</f>
        <v>0</v>
      </c>
    </row>
    <row r="61" spans="1:23" ht="15" customHeight="1" thickTop="1" x14ac:dyDescent="0.25">
      <c r="A61" s="511"/>
      <c r="B61" s="544"/>
      <c r="C61" s="537"/>
      <c r="D61" s="537"/>
      <c r="E61" s="537"/>
      <c r="F61" s="545"/>
      <c r="G61" s="546" t="s">
        <v>265</v>
      </c>
      <c r="H61" s="547"/>
      <c r="I61" s="548"/>
      <c r="J61" s="549"/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50"/>
      <c r="W61" s="514"/>
    </row>
    <row r="62" spans="1:23" ht="15" customHeight="1" x14ac:dyDescent="0.25">
      <c r="A62" s="511"/>
      <c r="B62" s="551" t="s">
        <v>266</v>
      </c>
      <c r="C62" s="537"/>
      <c r="D62" s="888">
        <f>'Belegliste 1.1 | Bew.18 | 1.HHJ'!D62</f>
        <v>0</v>
      </c>
      <c r="E62" s="889"/>
      <c r="F62" s="552"/>
      <c r="G62" s="553" t="s">
        <v>201</v>
      </c>
      <c r="H62" s="554"/>
      <c r="I62" s="555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7"/>
      <c r="W62" s="514"/>
    </row>
    <row r="63" spans="1:23" ht="15" customHeight="1" x14ac:dyDescent="0.25">
      <c r="A63" s="558">
        <f>IF($D65="Stundenanteil",1,0)</f>
        <v>0</v>
      </c>
      <c r="B63" s="551" t="s">
        <v>267</v>
      </c>
      <c r="C63" s="537"/>
      <c r="D63" s="888">
        <f>'Belegliste 1.1 | Bew.18 | 1.HHJ'!D63</f>
        <v>0</v>
      </c>
      <c r="E63" s="889"/>
      <c r="F63" s="552"/>
      <c r="G63" s="559" t="s">
        <v>268</v>
      </c>
      <c r="H63" s="560"/>
      <c r="I63" s="555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57"/>
      <c r="W63" s="514"/>
    </row>
    <row r="64" spans="1:23" ht="15" customHeight="1" x14ac:dyDescent="0.25">
      <c r="A64" s="558">
        <f>IF($D65="Stundenanteil",1,0)</f>
        <v>0</v>
      </c>
      <c r="B64" s="544"/>
      <c r="C64" s="537"/>
      <c r="D64" s="537"/>
      <c r="E64" s="537"/>
      <c r="F64" s="545"/>
      <c r="G64" s="562" t="s">
        <v>299</v>
      </c>
      <c r="H64" s="563"/>
      <c r="I64" s="564" t="s">
        <v>269</v>
      </c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6">
        <f>SUMPRODUCT(($J$1:$U$1="X")*(ROUND(J64:U64,2)))</f>
        <v>0</v>
      </c>
      <c r="W64" s="514"/>
    </row>
    <row r="65" spans="1:23" s="515" customFormat="1" ht="15" customHeight="1" x14ac:dyDescent="0.25">
      <c r="A65" s="558">
        <f>IF($D65="Stundenanteil",1,0)</f>
        <v>0</v>
      </c>
      <c r="B65" s="551" t="s">
        <v>270</v>
      </c>
      <c r="C65" s="537"/>
      <c r="D65" s="886" t="str">
        <f>'Belegliste 1.1 | Bew.18 | 1.HHJ'!D65</f>
        <v>Bitte auswählen!</v>
      </c>
      <c r="E65" s="887"/>
      <c r="F65" s="545"/>
      <c r="G65" s="562" t="s">
        <v>281</v>
      </c>
      <c r="H65" s="567"/>
      <c r="I65" s="568" t="s">
        <v>269</v>
      </c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6">
        <f>SUMPRODUCT(($J$1:$U$1="X")*(ROUND(J65:U65,2)))</f>
        <v>0</v>
      </c>
      <c r="W65" s="514"/>
    </row>
    <row r="66" spans="1:23" s="515" customFormat="1" ht="15" hidden="1" customHeight="1" x14ac:dyDescent="0.25">
      <c r="A66" s="558"/>
      <c r="B66" s="544"/>
      <c r="C66" s="537"/>
      <c r="D66" s="523"/>
      <c r="E66" s="523"/>
      <c r="F66" s="545"/>
      <c r="G66" s="595" t="s">
        <v>271</v>
      </c>
      <c r="H66" s="596"/>
      <c r="I66" s="597" t="s">
        <v>269</v>
      </c>
      <c r="J66" s="598">
        <f>ROUND(J65,2)*ROUND($E73,0)/($I$6-ROUND($E73,0))</f>
        <v>0</v>
      </c>
      <c r="K66" s="598">
        <f t="shared" ref="K66" si="14">ROUND(K65,2)*ROUND($E73,0)/($I$6-ROUND($E73,0))</f>
        <v>0</v>
      </c>
      <c r="L66" s="598">
        <f>ROUND(L65,2)*ROUND($E73,0)/($I$6-ROUND($E73,0))</f>
        <v>0</v>
      </c>
      <c r="M66" s="598">
        <f t="shared" ref="M66:U66" si="15">ROUND(M65,2)*ROUND($E73,0)/($I$6-ROUND($E73,0))</f>
        <v>0</v>
      </c>
      <c r="N66" s="598">
        <f t="shared" si="15"/>
        <v>0</v>
      </c>
      <c r="O66" s="598">
        <f t="shared" si="15"/>
        <v>0</v>
      </c>
      <c r="P66" s="598">
        <f t="shared" si="15"/>
        <v>0</v>
      </c>
      <c r="Q66" s="598">
        <f t="shared" si="15"/>
        <v>0</v>
      </c>
      <c r="R66" s="598">
        <f t="shared" si="15"/>
        <v>0</v>
      </c>
      <c r="S66" s="598">
        <f t="shared" si="15"/>
        <v>0</v>
      </c>
      <c r="T66" s="598">
        <f t="shared" si="15"/>
        <v>0</v>
      </c>
      <c r="U66" s="598">
        <f t="shared" si="15"/>
        <v>0</v>
      </c>
      <c r="V66" s="599">
        <f>SUMPRODUCT(($J$1:$U$1="X")*(ROUND(J66:U66,2)))</f>
        <v>0</v>
      </c>
      <c r="W66" s="514"/>
    </row>
    <row r="67" spans="1:23" s="515" customFormat="1" ht="15" hidden="1" customHeight="1" x14ac:dyDescent="0.25">
      <c r="A67" s="558"/>
      <c r="B67" s="544"/>
      <c r="C67" s="537"/>
      <c r="D67" s="523"/>
      <c r="E67" s="523"/>
      <c r="F67" s="545"/>
      <c r="G67" s="595" t="s">
        <v>282</v>
      </c>
      <c r="H67" s="596"/>
      <c r="I67" s="597" t="s">
        <v>269</v>
      </c>
      <c r="J67" s="598">
        <f>ROUND(J65,2)+ROUND(J66,10)</f>
        <v>0</v>
      </c>
      <c r="K67" s="598">
        <f t="shared" ref="K67:U67" si="16">ROUND(K65,2)+ROUND(K66,10)</f>
        <v>0</v>
      </c>
      <c r="L67" s="598">
        <f t="shared" si="16"/>
        <v>0</v>
      </c>
      <c r="M67" s="598">
        <f t="shared" si="16"/>
        <v>0</v>
      </c>
      <c r="N67" s="598">
        <f t="shared" si="16"/>
        <v>0</v>
      </c>
      <c r="O67" s="598">
        <f t="shared" si="16"/>
        <v>0</v>
      </c>
      <c r="P67" s="598">
        <f t="shared" si="16"/>
        <v>0</v>
      </c>
      <c r="Q67" s="598">
        <f t="shared" si="16"/>
        <v>0</v>
      </c>
      <c r="R67" s="598">
        <f t="shared" si="16"/>
        <v>0</v>
      </c>
      <c r="S67" s="598">
        <f t="shared" si="16"/>
        <v>0</v>
      </c>
      <c r="T67" s="598">
        <f t="shared" si="16"/>
        <v>0</v>
      </c>
      <c r="U67" s="598">
        <f t="shared" si="16"/>
        <v>0</v>
      </c>
      <c r="V67" s="599">
        <f>SUMPRODUCT(($J$1:$U$1="X")*(ROUND(J67:U67,2)))</f>
        <v>0</v>
      </c>
      <c r="W67" s="514"/>
    </row>
    <row r="68" spans="1:23" s="515" customFormat="1" ht="15" customHeight="1" x14ac:dyDescent="0.25">
      <c r="A68" s="558"/>
      <c r="B68" s="544"/>
      <c r="C68" s="537"/>
      <c r="D68" s="537"/>
      <c r="E68" s="537"/>
      <c r="F68" s="545"/>
      <c r="G68" s="569" t="str">
        <f>IF(D65="Stundenanteil","Errechneter Stellenanteil:",IF(D65="Stellenanteil","Stellenanteil:",""))</f>
        <v/>
      </c>
      <c r="H68" s="570"/>
      <c r="I68" s="571"/>
      <c r="J68" s="572">
        <f t="shared" ref="J68:U68" si="17">IF(AND($D65="Stellenanteil",$E74&gt;0,J70&gt;0),ROUND($E74,4),IF(AND($D65="Stundenanteil",J64&gt;0),ROUND(J67/ROUND(J64,2),4),0))</f>
        <v>0</v>
      </c>
      <c r="K68" s="572">
        <f t="shared" si="17"/>
        <v>0</v>
      </c>
      <c r="L68" s="572">
        <f t="shared" si="17"/>
        <v>0</v>
      </c>
      <c r="M68" s="572">
        <f t="shared" si="17"/>
        <v>0</v>
      </c>
      <c r="N68" s="572">
        <f t="shared" si="17"/>
        <v>0</v>
      </c>
      <c r="O68" s="572">
        <f t="shared" si="17"/>
        <v>0</v>
      </c>
      <c r="P68" s="572">
        <f t="shared" si="17"/>
        <v>0</v>
      </c>
      <c r="Q68" s="572">
        <f t="shared" si="17"/>
        <v>0</v>
      </c>
      <c r="R68" s="572">
        <f t="shared" si="17"/>
        <v>0</v>
      </c>
      <c r="S68" s="572">
        <f t="shared" si="17"/>
        <v>0</v>
      </c>
      <c r="T68" s="572">
        <f t="shared" si="17"/>
        <v>0</v>
      </c>
      <c r="U68" s="572">
        <f t="shared" si="17"/>
        <v>0</v>
      </c>
      <c r="V68" s="573"/>
      <c r="W68" s="514"/>
    </row>
    <row r="69" spans="1:23" s="515" customFormat="1" ht="15" customHeight="1" x14ac:dyDescent="0.25">
      <c r="A69" s="511"/>
      <c r="B69" s="551" t="s">
        <v>272</v>
      </c>
      <c r="C69" s="537"/>
      <c r="D69" s="537"/>
      <c r="E69" s="537"/>
      <c r="F69" s="545"/>
      <c r="G69" s="559" t="s">
        <v>274</v>
      </c>
      <c r="H69" s="560"/>
      <c r="I69" s="555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57"/>
      <c r="W69" s="514"/>
    </row>
    <row r="70" spans="1:23" s="515" customFormat="1" ht="15" customHeight="1" x14ac:dyDescent="0.25">
      <c r="A70" s="511"/>
      <c r="B70" s="544"/>
      <c r="C70" s="574" t="s">
        <v>273</v>
      </c>
      <c r="D70" s="523"/>
      <c r="E70" s="575"/>
      <c r="F70" s="576"/>
      <c r="G70" s="577" t="s">
        <v>279</v>
      </c>
      <c r="H70" s="578"/>
      <c r="I70" s="579" t="s">
        <v>228</v>
      </c>
      <c r="J70" s="580"/>
      <c r="K70" s="580"/>
      <c r="L70" s="580"/>
      <c r="M70" s="580"/>
      <c r="N70" s="580"/>
      <c r="O70" s="580"/>
      <c r="P70" s="580"/>
      <c r="Q70" s="580"/>
      <c r="R70" s="580"/>
      <c r="S70" s="580"/>
      <c r="T70" s="580"/>
      <c r="U70" s="580"/>
      <c r="V70" s="566">
        <f>SUMPRODUCT(($J$1:$U$1="X")*(ROUND(J70:U70,2)))</f>
        <v>0</v>
      </c>
      <c r="W70" s="514"/>
    </row>
    <row r="71" spans="1:23" s="515" customFormat="1" ht="15" customHeight="1" x14ac:dyDescent="0.25">
      <c r="A71" s="511"/>
      <c r="B71" s="544"/>
      <c r="C71" s="523"/>
      <c r="D71" s="523"/>
      <c r="E71" s="523"/>
      <c r="F71" s="576"/>
      <c r="G71" s="562" t="s">
        <v>275</v>
      </c>
      <c r="H71" s="563"/>
      <c r="I71" s="579" t="s">
        <v>228</v>
      </c>
      <c r="J71" s="580"/>
      <c r="K71" s="580"/>
      <c r="L71" s="580"/>
      <c r="M71" s="580"/>
      <c r="N71" s="580"/>
      <c r="O71" s="580"/>
      <c r="P71" s="580"/>
      <c r="Q71" s="580"/>
      <c r="R71" s="580"/>
      <c r="S71" s="580"/>
      <c r="T71" s="580"/>
      <c r="U71" s="580"/>
      <c r="V71" s="566">
        <f>SUMPRODUCT(($J$1:$U$1="X")*(ROUND(J71:U71,2)))</f>
        <v>0</v>
      </c>
      <c r="W71" s="514"/>
    </row>
    <row r="72" spans="1:23" s="515" customFormat="1" ht="15" customHeight="1" x14ac:dyDescent="0.25">
      <c r="A72" s="558">
        <f>IF($D65="Stundenanteil",1,0)</f>
        <v>0</v>
      </c>
      <c r="B72" s="544"/>
      <c r="C72" s="574" t="str">
        <f>IF(D65="Stundenanteil","wöchentliche Arbeitszeit (in h):","")</f>
        <v/>
      </c>
      <c r="D72" s="537"/>
      <c r="E72" s="581"/>
      <c r="F72" s="545"/>
      <c r="G72" s="559" t="s">
        <v>276</v>
      </c>
      <c r="H72" s="560"/>
      <c r="I72" s="555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57"/>
      <c r="W72" s="514"/>
    </row>
    <row r="73" spans="1:23" s="515" customFormat="1" ht="15" customHeight="1" x14ac:dyDescent="0.25">
      <c r="A73" s="558">
        <f>IF($D65="Stundenanteil",1,0)</f>
        <v>0</v>
      </c>
      <c r="B73" s="544"/>
      <c r="C73" s="574" t="str">
        <f>IF(D65="Stundenanteil","Urlaubsanspruch (in AT):","")</f>
        <v/>
      </c>
      <c r="D73" s="537"/>
      <c r="E73" s="582"/>
      <c r="F73" s="545"/>
      <c r="G73" s="577" t="s">
        <v>277</v>
      </c>
      <c r="H73" s="578"/>
      <c r="I73" s="579" t="s">
        <v>228</v>
      </c>
      <c r="J73" s="584">
        <f t="shared" ref="J73:U73" si="18">ROUND(ROUND(J70,2)*J68,2)</f>
        <v>0</v>
      </c>
      <c r="K73" s="584">
        <f t="shared" si="18"/>
        <v>0</v>
      </c>
      <c r="L73" s="584">
        <f t="shared" si="18"/>
        <v>0</v>
      </c>
      <c r="M73" s="584">
        <f t="shared" si="18"/>
        <v>0</v>
      </c>
      <c r="N73" s="584">
        <f t="shared" si="18"/>
        <v>0</v>
      </c>
      <c r="O73" s="584">
        <f t="shared" si="18"/>
        <v>0</v>
      </c>
      <c r="P73" s="584">
        <f t="shared" si="18"/>
        <v>0</v>
      </c>
      <c r="Q73" s="584">
        <f t="shared" si="18"/>
        <v>0</v>
      </c>
      <c r="R73" s="584">
        <f t="shared" si="18"/>
        <v>0</v>
      </c>
      <c r="S73" s="584">
        <f t="shared" si="18"/>
        <v>0</v>
      </c>
      <c r="T73" s="584">
        <f t="shared" si="18"/>
        <v>0</v>
      </c>
      <c r="U73" s="584">
        <f t="shared" si="18"/>
        <v>0</v>
      </c>
      <c r="V73" s="566">
        <f>SUMPRODUCT(($J$1:$U$1="X")*(ROUND(J73:U73,2)))</f>
        <v>0</v>
      </c>
      <c r="W73" s="514"/>
    </row>
    <row r="74" spans="1:23" s="515" customFormat="1" ht="15" customHeight="1" x14ac:dyDescent="0.25">
      <c r="A74" s="558">
        <f>IF($D65="Stellenanteil",1,0)</f>
        <v>0</v>
      </c>
      <c r="B74" s="544"/>
      <c r="C74" s="574" t="str">
        <f>IF(D65="Stellenanteil","Stellenanteil (in %):","")</f>
        <v/>
      </c>
      <c r="D74" s="537"/>
      <c r="E74" s="583"/>
      <c r="F74" s="545"/>
      <c r="G74" s="562" t="s">
        <v>278</v>
      </c>
      <c r="H74" s="563"/>
      <c r="I74" s="579" t="s">
        <v>228</v>
      </c>
      <c r="J74" s="584">
        <f t="shared" ref="J74:U74" si="19">ROUND(ROUND(J71,2)*J68,2)</f>
        <v>0</v>
      </c>
      <c r="K74" s="584">
        <f t="shared" si="19"/>
        <v>0</v>
      </c>
      <c r="L74" s="584">
        <f t="shared" si="19"/>
        <v>0</v>
      </c>
      <c r="M74" s="584">
        <f t="shared" si="19"/>
        <v>0</v>
      </c>
      <c r="N74" s="584">
        <f t="shared" si="19"/>
        <v>0</v>
      </c>
      <c r="O74" s="584">
        <f t="shared" si="19"/>
        <v>0</v>
      </c>
      <c r="P74" s="584">
        <f t="shared" si="19"/>
        <v>0</v>
      </c>
      <c r="Q74" s="584">
        <f t="shared" si="19"/>
        <v>0</v>
      </c>
      <c r="R74" s="584">
        <f t="shared" si="19"/>
        <v>0</v>
      </c>
      <c r="S74" s="584">
        <f t="shared" si="19"/>
        <v>0</v>
      </c>
      <c r="T74" s="584">
        <f t="shared" si="19"/>
        <v>0</v>
      </c>
      <c r="U74" s="584">
        <f t="shared" si="19"/>
        <v>0</v>
      </c>
      <c r="V74" s="566">
        <f>SUMPRODUCT(($J$1:$U$1="X")*(ROUND(J74:U74,2)))</f>
        <v>0</v>
      </c>
      <c r="W74" s="514"/>
    </row>
    <row r="75" spans="1:23" s="515" customFormat="1" ht="15" customHeight="1" thickBot="1" x14ac:dyDescent="0.3">
      <c r="A75" s="511"/>
      <c r="B75" s="585"/>
      <c r="C75" s="586"/>
      <c r="D75" s="586"/>
      <c r="E75" s="586"/>
      <c r="F75" s="587"/>
      <c r="G75" s="588" t="str">
        <f>$P$26</f>
        <v>Pauschale für Sozialabgaben, BG, Umlagen</v>
      </c>
      <c r="H75" s="589"/>
      <c r="I75" s="590" t="s">
        <v>228</v>
      </c>
      <c r="J75" s="591">
        <f>ROUND(J74*$U$26,2)</f>
        <v>0</v>
      </c>
      <c r="K75" s="591">
        <f t="shared" ref="K75:U75" si="20">ROUND(K74*$U$26,2)</f>
        <v>0</v>
      </c>
      <c r="L75" s="591">
        <f t="shared" si="20"/>
        <v>0</v>
      </c>
      <c r="M75" s="591">
        <f t="shared" si="20"/>
        <v>0</v>
      </c>
      <c r="N75" s="591">
        <f t="shared" si="20"/>
        <v>0</v>
      </c>
      <c r="O75" s="591">
        <f t="shared" si="20"/>
        <v>0</v>
      </c>
      <c r="P75" s="591">
        <f t="shared" si="20"/>
        <v>0</v>
      </c>
      <c r="Q75" s="591">
        <f t="shared" si="20"/>
        <v>0</v>
      </c>
      <c r="R75" s="591">
        <f t="shared" si="20"/>
        <v>0</v>
      </c>
      <c r="S75" s="591">
        <f t="shared" si="20"/>
        <v>0</v>
      </c>
      <c r="T75" s="591">
        <f t="shared" si="20"/>
        <v>0</v>
      </c>
      <c r="U75" s="591">
        <f t="shared" si="20"/>
        <v>0</v>
      </c>
      <c r="V75" s="592">
        <f>SUMPRODUCT(($J$1:$U$1="X")*(ROUND(J75:U75,2)))</f>
        <v>0</v>
      </c>
      <c r="W75" s="514">
        <f>IF(COUNTIF(V61:V75,"&gt;0")&gt;0,1,0)</f>
        <v>0</v>
      </c>
    </row>
    <row r="76" spans="1:23" ht="15" customHeight="1" thickTop="1" x14ac:dyDescent="0.25">
      <c r="A76" s="511"/>
      <c r="B76" s="544"/>
      <c r="C76" s="537"/>
      <c r="D76" s="537"/>
      <c r="E76" s="537"/>
      <c r="F76" s="545"/>
      <c r="G76" s="546" t="s">
        <v>265</v>
      </c>
      <c r="H76" s="547"/>
      <c r="I76" s="548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50"/>
      <c r="W76" s="514"/>
    </row>
    <row r="77" spans="1:23" ht="15" customHeight="1" x14ac:dyDescent="0.25">
      <c r="A77" s="511"/>
      <c r="B77" s="551" t="s">
        <v>266</v>
      </c>
      <c r="C77" s="537"/>
      <c r="D77" s="888">
        <f>'Belegliste 1.1 | Bew.18 | 1.HHJ'!D77</f>
        <v>0</v>
      </c>
      <c r="E77" s="889"/>
      <c r="F77" s="552"/>
      <c r="G77" s="553" t="s">
        <v>201</v>
      </c>
      <c r="H77" s="554"/>
      <c r="I77" s="555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7"/>
      <c r="W77" s="514"/>
    </row>
    <row r="78" spans="1:23" ht="15" customHeight="1" x14ac:dyDescent="0.25">
      <c r="A78" s="558">
        <f>IF($D80="Stundenanteil",1,0)</f>
        <v>0</v>
      </c>
      <c r="B78" s="551" t="s">
        <v>267</v>
      </c>
      <c r="C78" s="537"/>
      <c r="D78" s="888">
        <f>'Belegliste 1.1 | Bew.18 | 1.HHJ'!D78</f>
        <v>0</v>
      </c>
      <c r="E78" s="889"/>
      <c r="F78" s="552"/>
      <c r="G78" s="559" t="s">
        <v>268</v>
      </c>
      <c r="H78" s="560"/>
      <c r="I78" s="555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57"/>
      <c r="W78" s="514"/>
    </row>
    <row r="79" spans="1:23" ht="15" customHeight="1" x14ac:dyDescent="0.25">
      <c r="A79" s="558">
        <f>IF($D80="Stundenanteil",1,0)</f>
        <v>0</v>
      </c>
      <c r="B79" s="544"/>
      <c r="C79" s="537"/>
      <c r="D79" s="537"/>
      <c r="E79" s="537"/>
      <c r="F79" s="545"/>
      <c r="G79" s="562" t="s">
        <v>299</v>
      </c>
      <c r="H79" s="563"/>
      <c r="I79" s="564" t="s">
        <v>269</v>
      </c>
      <c r="J79" s="565"/>
      <c r="K79" s="565"/>
      <c r="L79" s="565"/>
      <c r="M79" s="565"/>
      <c r="N79" s="565"/>
      <c r="O79" s="565"/>
      <c r="P79" s="565"/>
      <c r="Q79" s="565"/>
      <c r="R79" s="565"/>
      <c r="S79" s="565"/>
      <c r="T79" s="565"/>
      <c r="U79" s="565"/>
      <c r="V79" s="566">
        <f>SUMPRODUCT(($J$1:$U$1="X")*(ROUND(J79:U79,2)))</f>
        <v>0</v>
      </c>
      <c r="W79" s="514"/>
    </row>
    <row r="80" spans="1:23" s="515" customFormat="1" ht="15" customHeight="1" x14ac:dyDescent="0.25">
      <c r="A80" s="558">
        <f>IF($D80="Stundenanteil",1,0)</f>
        <v>0</v>
      </c>
      <c r="B80" s="551" t="s">
        <v>270</v>
      </c>
      <c r="C80" s="537"/>
      <c r="D80" s="886" t="str">
        <f>'Belegliste 1.1 | Bew.18 | 1.HHJ'!D80</f>
        <v>Bitte auswählen!</v>
      </c>
      <c r="E80" s="887"/>
      <c r="F80" s="545"/>
      <c r="G80" s="562" t="s">
        <v>281</v>
      </c>
      <c r="H80" s="567"/>
      <c r="I80" s="568" t="s">
        <v>269</v>
      </c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5"/>
      <c r="V80" s="566">
        <f>SUMPRODUCT(($J$1:$U$1="X")*(ROUND(J80:U80,2)))</f>
        <v>0</v>
      </c>
      <c r="W80" s="514"/>
    </row>
    <row r="81" spans="1:23" s="515" customFormat="1" ht="15" hidden="1" customHeight="1" x14ac:dyDescent="0.25">
      <c r="A81" s="558"/>
      <c r="B81" s="544"/>
      <c r="C81" s="537"/>
      <c r="D81" s="523"/>
      <c r="E81" s="523"/>
      <c r="F81" s="545"/>
      <c r="G81" s="595" t="s">
        <v>271</v>
      </c>
      <c r="H81" s="596"/>
      <c r="I81" s="597" t="s">
        <v>269</v>
      </c>
      <c r="J81" s="598">
        <f>ROUND(J80,2)*ROUND($E88,0)/($I$6-ROUND($E88,0))</f>
        <v>0</v>
      </c>
      <c r="K81" s="598">
        <f t="shared" ref="K81" si="21">ROUND(K80,2)*ROUND($E88,0)/($I$6-ROUND($E88,0))</f>
        <v>0</v>
      </c>
      <c r="L81" s="598">
        <f>ROUND(L80,2)*ROUND($E88,0)/($I$6-ROUND($E88,0))</f>
        <v>0</v>
      </c>
      <c r="M81" s="598">
        <f t="shared" ref="M81:U81" si="22">ROUND(M80,2)*ROUND($E88,0)/($I$6-ROUND($E88,0))</f>
        <v>0</v>
      </c>
      <c r="N81" s="598">
        <f t="shared" si="22"/>
        <v>0</v>
      </c>
      <c r="O81" s="598">
        <f t="shared" si="22"/>
        <v>0</v>
      </c>
      <c r="P81" s="598">
        <f t="shared" si="22"/>
        <v>0</v>
      </c>
      <c r="Q81" s="598">
        <f t="shared" si="22"/>
        <v>0</v>
      </c>
      <c r="R81" s="598">
        <f t="shared" si="22"/>
        <v>0</v>
      </c>
      <c r="S81" s="598">
        <f t="shared" si="22"/>
        <v>0</v>
      </c>
      <c r="T81" s="598">
        <f t="shared" si="22"/>
        <v>0</v>
      </c>
      <c r="U81" s="598">
        <f t="shared" si="22"/>
        <v>0</v>
      </c>
      <c r="V81" s="599">
        <f>SUMPRODUCT(($J$1:$U$1="X")*(ROUND(J81:U81,2)))</f>
        <v>0</v>
      </c>
      <c r="W81" s="514"/>
    </row>
    <row r="82" spans="1:23" s="515" customFormat="1" ht="15" hidden="1" customHeight="1" x14ac:dyDescent="0.25">
      <c r="A82" s="558"/>
      <c r="B82" s="544"/>
      <c r="C82" s="537"/>
      <c r="D82" s="523"/>
      <c r="E82" s="523"/>
      <c r="F82" s="545"/>
      <c r="G82" s="595" t="s">
        <v>282</v>
      </c>
      <c r="H82" s="596"/>
      <c r="I82" s="597" t="s">
        <v>269</v>
      </c>
      <c r="J82" s="598">
        <f>ROUND(J80,2)+ROUND(J81,10)</f>
        <v>0</v>
      </c>
      <c r="K82" s="598">
        <f t="shared" ref="K82:U82" si="23">ROUND(K80,2)+ROUND(K81,10)</f>
        <v>0</v>
      </c>
      <c r="L82" s="598">
        <f t="shared" si="23"/>
        <v>0</v>
      </c>
      <c r="M82" s="598">
        <f t="shared" si="23"/>
        <v>0</v>
      </c>
      <c r="N82" s="598">
        <f t="shared" si="23"/>
        <v>0</v>
      </c>
      <c r="O82" s="598">
        <f t="shared" si="23"/>
        <v>0</v>
      </c>
      <c r="P82" s="598">
        <f t="shared" si="23"/>
        <v>0</v>
      </c>
      <c r="Q82" s="598">
        <f t="shared" si="23"/>
        <v>0</v>
      </c>
      <c r="R82" s="598">
        <f t="shared" si="23"/>
        <v>0</v>
      </c>
      <c r="S82" s="598">
        <f t="shared" si="23"/>
        <v>0</v>
      </c>
      <c r="T82" s="598">
        <f t="shared" si="23"/>
        <v>0</v>
      </c>
      <c r="U82" s="598">
        <f t="shared" si="23"/>
        <v>0</v>
      </c>
      <c r="V82" s="599">
        <f>SUMPRODUCT(($J$1:$U$1="X")*(ROUND(J82:U82,2)))</f>
        <v>0</v>
      </c>
      <c r="W82" s="514"/>
    </row>
    <row r="83" spans="1:23" s="515" customFormat="1" ht="15" customHeight="1" x14ac:dyDescent="0.25">
      <c r="A83" s="558"/>
      <c r="B83" s="544"/>
      <c r="C83" s="537"/>
      <c r="D83" s="537"/>
      <c r="E83" s="537"/>
      <c r="F83" s="545"/>
      <c r="G83" s="569" t="str">
        <f>IF(D80="Stundenanteil","Errechneter Stellenanteil:",IF(D80="Stellenanteil","Stellenanteil:",""))</f>
        <v/>
      </c>
      <c r="H83" s="570"/>
      <c r="I83" s="571"/>
      <c r="J83" s="572">
        <f t="shared" ref="J83:U83" si="24">IF(AND($D80="Stellenanteil",$E89&gt;0,J85&gt;0),ROUND($E89,4),IF(AND($D80="Stundenanteil",J79&gt;0),ROUND(J82/ROUND(J79,2),4),0))</f>
        <v>0</v>
      </c>
      <c r="K83" s="572">
        <f t="shared" si="24"/>
        <v>0</v>
      </c>
      <c r="L83" s="572">
        <f t="shared" si="24"/>
        <v>0</v>
      </c>
      <c r="M83" s="572">
        <f t="shared" si="24"/>
        <v>0</v>
      </c>
      <c r="N83" s="572">
        <f t="shared" si="24"/>
        <v>0</v>
      </c>
      <c r="O83" s="572">
        <f t="shared" si="24"/>
        <v>0</v>
      </c>
      <c r="P83" s="572">
        <f t="shared" si="24"/>
        <v>0</v>
      </c>
      <c r="Q83" s="572">
        <f t="shared" si="24"/>
        <v>0</v>
      </c>
      <c r="R83" s="572">
        <f t="shared" si="24"/>
        <v>0</v>
      </c>
      <c r="S83" s="572">
        <f t="shared" si="24"/>
        <v>0</v>
      </c>
      <c r="T83" s="572">
        <f t="shared" si="24"/>
        <v>0</v>
      </c>
      <c r="U83" s="572">
        <f t="shared" si="24"/>
        <v>0</v>
      </c>
      <c r="V83" s="573"/>
      <c r="W83" s="514"/>
    </row>
    <row r="84" spans="1:23" s="515" customFormat="1" ht="15" customHeight="1" x14ac:dyDescent="0.25">
      <c r="A84" s="511"/>
      <c r="B84" s="551" t="s">
        <v>272</v>
      </c>
      <c r="C84" s="537"/>
      <c r="D84" s="537"/>
      <c r="E84" s="537"/>
      <c r="F84" s="545"/>
      <c r="G84" s="559" t="s">
        <v>274</v>
      </c>
      <c r="H84" s="560"/>
      <c r="I84" s="555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57"/>
      <c r="W84" s="514"/>
    </row>
    <row r="85" spans="1:23" s="515" customFormat="1" ht="15" customHeight="1" x14ac:dyDescent="0.25">
      <c r="A85" s="511"/>
      <c r="B85" s="544"/>
      <c r="C85" s="574" t="s">
        <v>273</v>
      </c>
      <c r="D85" s="523"/>
      <c r="E85" s="575"/>
      <c r="F85" s="576"/>
      <c r="G85" s="577" t="s">
        <v>279</v>
      </c>
      <c r="H85" s="578"/>
      <c r="I85" s="579" t="s">
        <v>228</v>
      </c>
      <c r="J85" s="580"/>
      <c r="K85" s="580"/>
      <c r="L85" s="580"/>
      <c r="M85" s="580"/>
      <c r="N85" s="580"/>
      <c r="O85" s="580"/>
      <c r="P85" s="580"/>
      <c r="Q85" s="580"/>
      <c r="R85" s="580"/>
      <c r="S85" s="580"/>
      <c r="T85" s="580"/>
      <c r="U85" s="580"/>
      <c r="V85" s="566">
        <f>SUMPRODUCT(($J$1:$U$1="X")*(ROUND(J85:U85,2)))</f>
        <v>0</v>
      </c>
      <c r="W85" s="514"/>
    </row>
    <row r="86" spans="1:23" s="515" customFormat="1" ht="15" customHeight="1" x14ac:dyDescent="0.25">
      <c r="A86" s="511"/>
      <c r="B86" s="544"/>
      <c r="C86" s="523"/>
      <c r="D86" s="523"/>
      <c r="E86" s="523"/>
      <c r="F86" s="576"/>
      <c r="G86" s="562" t="s">
        <v>275</v>
      </c>
      <c r="H86" s="563"/>
      <c r="I86" s="579" t="s">
        <v>228</v>
      </c>
      <c r="J86" s="580"/>
      <c r="K86" s="580"/>
      <c r="L86" s="580"/>
      <c r="M86" s="580"/>
      <c r="N86" s="580"/>
      <c r="O86" s="580"/>
      <c r="P86" s="580"/>
      <c r="Q86" s="580"/>
      <c r="R86" s="580"/>
      <c r="S86" s="580"/>
      <c r="T86" s="580"/>
      <c r="U86" s="580"/>
      <c r="V86" s="566">
        <f>SUMPRODUCT(($J$1:$U$1="X")*(ROUND(J86:U86,2)))</f>
        <v>0</v>
      </c>
      <c r="W86" s="514"/>
    </row>
    <row r="87" spans="1:23" s="515" customFormat="1" ht="15" customHeight="1" x14ac:dyDescent="0.25">
      <c r="A87" s="558">
        <f>IF($D80="Stundenanteil",1,0)</f>
        <v>0</v>
      </c>
      <c r="B87" s="544"/>
      <c r="C87" s="574" t="str">
        <f>IF(D80="Stundenanteil","wöchentliche Arbeitszeit (in h):","")</f>
        <v/>
      </c>
      <c r="D87" s="537"/>
      <c r="E87" s="581"/>
      <c r="F87" s="545"/>
      <c r="G87" s="559" t="s">
        <v>276</v>
      </c>
      <c r="H87" s="560"/>
      <c r="I87" s="555"/>
      <c r="J87" s="561"/>
      <c r="K87" s="561"/>
      <c r="L87" s="561"/>
      <c r="M87" s="561"/>
      <c r="N87" s="561"/>
      <c r="O87" s="561"/>
      <c r="P87" s="561"/>
      <c r="Q87" s="561"/>
      <c r="R87" s="561"/>
      <c r="S87" s="561"/>
      <c r="T87" s="561"/>
      <c r="U87" s="561"/>
      <c r="V87" s="557"/>
      <c r="W87" s="514"/>
    </row>
    <row r="88" spans="1:23" s="515" customFormat="1" ht="15" customHeight="1" x14ac:dyDescent="0.25">
      <c r="A88" s="558">
        <f>IF($D80="Stundenanteil",1,0)</f>
        <v>0</v>
      </c>
      <c r="B88" s="544"/>
      <c r="C88" s="574" t="str">
        <f>IF(D80="Stundenanteil","Urlaubsanspruch (in AT):","")</f>
        <v/>
      </c>
      <c r="D88" s="537"/>
      <c r="E88" s="582"/>
      <c r="F88" s="545"/>
      <c r="G88" s="577" t="s">
        <v>277</v>
      </c>
      <c r="H88" s="578"/>
      <c r="I88" s="579" t="s">
        <v>228</v>
      </c>
      <c r="J88" s="584">
        <f t="shared" ref="J88:U88" si="25">ROUND(ROUND(J85,2)*J83,2)</f>
        <v>0</v>
      </c>
      <c r="K88" s="584">
        <f t="shared" si="25"/>
        <v>0</v>
      </c>
      <c r="L88" s="584">
        <f t="shared" si="25"/>
        <v>0</v>
      </c>
      <c r="M88" s="584">
        <f t="shared" si="25"/>
        <v>0</v>
      </c>
      <c r="N88" s="584">
        <f t="shared" si="25"/>
        <v>0</v>
      </c>
      <c r="O88" s="584">
        <f t="shared" si="25"/>
        <v>0</v>
      </c>
      <c r="P88" s="584">
        <f t="shared" si="25"/>
        <v>0</v>
      </c>
      <c r="Q88" s="584">
        <f t="shared" si="25"/>
        <v>0</v>
      </c>
      <c r="R88" s="584">
        <f t="shared" si="25"/>
        <v>0</v>
      </c>
      <c r="S88" s="584">
        <f t="shared" si="25"/>
        <v>0</v>
      </c>
      <c r="T88" s="584">
        <f t="shared" si="25"/>
        <v>0</v>
      </c>
      <c r="U88" s="584">
        <f t="shared" si="25"/>
        <v>0</v>
      </c>
      <c r="V88" s="566">
        <f>SUMPRODUCT(($J$1:$U$1="X")*(ROUND(J88:U88,2)))</f>
        <v>0</v>
      </c>
      <c r="W88" s="514"/>
    </row>
    <row r="89" spans="1:23" s="515" customFormat="1" ht="15" customHeight="1" x14ac:dyDescent="0.25">
      <c r="A89" s="558">
        <f>IF($D80="Stellenanteil",1,0)</f>
        <v>0</v>
      </c>
      <c r="B89" s="544"/>
      <c r="C89" s="574" t="str">
        <f>IF(D80="Stellenanteil","Stellenanteil (in %):","")</f>
        <v/>
      </c>
      <c r="D89" s="537"/>
      <c r="E89" s="583"/>
      <c r="F89" s="545"/>
      <c r="G89" s="562" t="s">
        <v>278</v>
      </c>
      <c r="H89" s="563"/>
      <c r="I89" s="579" t="s">
        <v>228</v>
      </c>
      <c r="J89" s="584">
        <f t="shared" ref="J89:U89" si="26">ROUND(ROUND(J86,2)*J83,2)</f>
        <v>0</v>
      </c>
      <c r="K89" s="584">
        <f t="shared" si="26"/>
        <v>0</v>
      </c>
      <c r="L89" s="584">
        <f t="shared" si="26"/>
        <v>0</v>
      </c>
      <c r="M89" s="584">
        <f t="shared" si="26"/>
        <v>0</v>
      </c>
      <c r="N89" s="584">
        <f t="shared" si="26"/>
        <v>0</v>
      </c>
      <c r="O89" s="584">
        <f t="shared" si="26"/>
        <v>0</v>
      </c>
      <c r="P89" s="584">
        <f t="shared" si="26"/>
        <v>0</v>
      </c>
      <c r="Q89" s="584">
        <f t="shared" si="26"/>
        <v>0</v>
      </c>
      <c r="R89" s="584">
        <f t="shared" si="26"/>
        <v>0</v>
      </c>
      <c r="S89" s="584">
        <f t="shared" si="26"/>
        <v>0</v>
      </c>
      <c r="T89" s="584">
        <f t="shared" si="26"/>
        <v>0</v>
      </c>
      <c r="U89" s="584">
        <f t="shared" si="26"/>
        <v>0</v>
      </c>
      <c r="V89" s="566">
        <f>SUMPRODUCT(($J$1:$U$1="X")*(ROUND(J89:U89,2)))</f>
        <v>0</v>
      </c>
      <c r="W89" s="514"/>
    </row>
    <row r="90" spans="1:23" s="515" customFormat="1" ht="15" customHeight="1" thickBot="1" x14ac:dyDescent="0.3">
      <c r="A90" s="511"/>
      <c r="B90" s="585"/>
      <c r="C90" s="586"/>
      <c r="D90" s="586"/>
      <c r="E90" s="586"/>
      <c r="F90" s="587"/>
      <c r="G90" s="588" t="str">
        <f>$P$26</f>
        <v>Pauschale für Sozialabgaben, BG, Umlagen</v>
      </c>
      <c r="H90" s="589"/>
      <c r="I90" s="590" t="s">
        <v>228</v>
      </c>
      <c r="J90" s="591">
        <f>ROUND(J89*$U$26,2)</f>
        <v>0</v>
      </c>
      <c r="K90" s="591">
        <f t="shared" ref="K90:U90" si="27">ROUND(K89*$U$26,2)</f>
        <v>0</v>
      </c>
      <c r="L90" s="591">
        <f t="shared" si="27"/>
        <v>0</v>
      </c>
      <c r="M90" s="591">
        <f t="shared" si="27"/>
        <v>0</v>
      </c>
      <c r="N90" s="591">
        <f t="shared" si="27"/>
        <v>0</v>
      </c>
      <c r="O90" s="591">
        <f t="shared" si="27"/>
        <v>0</v>
      </c>
      <c r="P90" s="591">
        <f t="shared" si="27"/>
        <v>0</v>
      </c>
      <c r="Q90" s="591">
        <f t="shared" si="27"/>
        <v>0</v>
      </c>
      <c r="R90" s="591">
        <f t="shared" si="27"/>
        <v>0</v>
      </c>
      <c r="S90" s="591">
        <f t="shared" si="27"/>
        <v>0</v>
      </c>
      <c r="T90" s="591">
        <f t="shared" si="27"/>
        <v>0</v>
      </c>
      <c r="U90" s="591">
        <f t="shared" si="27"/>
        <v>0</v>
      </c>
      <c r="V90" s="592">
        <f>SUMPRODUCT(($J$1:$U$1="X")*(ROUND(J90:U90,2)))</f>
        <v>0</v>
      </c>
      <c r="W90" s="514">
        <f>IF(COUNTIF(V76:V90,"&gt;0")&gt;0,1,0)</f>
        <v>0</v>
      </c>
    </row>
    <row r="91" spans="1:23" ht="15" customHeight="1" thickTop="1" x14ac:dyDescent="0.25">
      <c r="A91" s="511"/>
      <c r="B91" s="544"/>
      <c r="C91" s="537"/>
      <c r="D91" s="537"/>
      <c r="E91" s="537"/>
      <c r="F91" s="545"/>
      <c r="G91" s="546" t="s">
        <v>265</v>
      </c>
      <c r="H91" s="547"/>
      <c r="I91" s="548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50"/>
      <c r="W91" s="514"/>
    </row>
    <row r="92" spans="1:23" ht="15" customHeight="1" x14ac:dyDescent="0.25">
      <c r="A92" s="511"/>
      <c r="B92" s="551" t="s">
        <v>266</v>
      </c>
      <c r="C92" s="537"/>
      <c r="D92" s="888">
        <f>'Belegliste 1.1 | Bew.18 | 1.HHJ'!D92</f>
        <v>0</v>
      </c>
      <c r="E92" s="889"/>
      <c r="F92" s="552"/>
      <c r="G92" s="553" t="s">
        <v>201</v>
      </c>
      <c r="H92" s="554"/>
      <c r="I92" s="555"/>
      <c r="J92" s="556"/>
      <c r="K92" s="556"/>
      <c r="L92" s="556"/>
      <c r="M92" s="556"/>
      <c r="N92" s="556"/>
      <c r="O92" s="556"/>
      <c r="P92" s="556"/>
      <c r="Q92" s="556"/>
      <c r="R92" s="556"/>
      <c r="S92" s="556"/>
      <c r="T92" s="556"/>
      <c r="U92" s="556"/>
      <c r="V92" s="557"/>
      <c r="W92" s="514"/>
    </row>
    <row r="93" spans="1:23" ht="15" customHeight="1" x14ac:dyDescent="0.25">
      <c r="A93" s="558">
        <f>IF($D95="Stundenanteil",1,0)</f>
        <v>0</v>
      </c>
      <c r="B93" s="551" t="s">
        <v>267</v>
      </c>
      <c r="C93" s="537"/>
      <c r="D93" s="888">
        <f>'Belegliste 1.1 | Bew.18 | 1.HHJ'!D93</f>
        <v>0</v>
      </c>
      <c r="E93" s="889"/>
      <c r="F93" s="552"/>
      <c r="G93" s="559" t="s">
        <v>268</v>
      </c>
      <c r="H93" s="560"/>
      <c r="I93" s="555"/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57"/>
      <c r="W93" s="514"/>
    </row>
    <row r="94" spans="1:23" ht="15" customHeight="1" x14ac:dyDescent="0.25">
      <c r="A94" s="558">
        <f>IF($D95="Stundenanteil",1,0)</f>
        <v>0</v>
      </c>
      <c r="B94" s="544"/>
      <c r="C94" s="537"/>
      <c r="D94" s="537"/>
      <c r="E94" s="537"/>
      <c r="F94" s="545"/>
      <c r="G94" s="562" t="s">
        <v>299</v>
      </c>
      <c r="H94" s="563"/>
      <c r="I94" s="564" t="s">
        <v>269</v>
      </c>
      <c r="J94" s="565"/>
      <c r="K94" s="565"/>
      <c r="L94" s="565"/>
      <c r="M94" s="565"/>
      <c r="N94" s="565"/>
      <c r="O94" s="565"/>
      <c r="P94" s="565"/>
      <c r="Q94" s="565"/>
      <c r="R94" s="565"/>
      <c r="S94" s="565"/>
      <c r="T94" s="565"/>
      <c r="U94" s="565"/>
      <c r="V94" s="566">
        <f>SUMPRODUCT(($J$1:$U$1="X")*(ROUND(J94:U94,2)))</f>
        <v>0</v>
      </c>
      <c r="W94" s="514"/>
    </row>
    <row r="95" spans="1:23" s="515" customFormat="1" ht="15" customHeight="1" x14ac:dyDescent="0.25">
      <c r="A95" s="558">
        <f>IF($D95="Stundenanteil",1,0)</f>
        <v>0</v>
      </c>
      <c r="B95" s="551" t="s">
        <v>270</v>
      </c>
      <c r="C95" s="537"/>
      <c r="D95" s="886" t="str">
        <f>'Belegliste 1.1 | Bew.18 | 1.HHJ'!D95</f>
        <v>Bitte auswählen!</v>
      </c>
      <c r="E95" s="887"/>
      <c r="F95" s="545"/>
      <c r="G95" s="562" t="s">
        <v>281</v>
      </c>
      <c r="H95" s="567"/>
      <c r="I95" s="568" t="s">
        <v>269</v>
      </c>
      <c r="J95" s="565"/>
      <c r="K95" s="565"/>
      <c r="L95" s="565"/>
      <c r="M95" s="565"/>
      <c r="N95" s="565"/>
      <c r="O95" s="565"/>
      <c r="P95" s="565"/>
      <c r="Q95" s="565"/>
      <c r="R95" s="565"/>
      <c r="S95" s="565"/>
      <c r="T95" s="565"/>
      <c r="U95" s="565"/>
      <c r="V95" s="566">
        <f>SUMPRODUCT(($J$1:$U$1="X")*(ROUND(J95:U95,2)))</f>
        <v>0</v>
      </c>
      <c r="W95" s="514"/>
    </row>
    <row r="96" spans="1:23" s="515" customFormat="1" ht="15" hidden="1" customHeight="1" x14ac:dyDescent="0.25">
      <c r="A96" s="558"/>
      <c r="B96" s="544"/>
      <c r="C96" s="537"/>
      <c r="D96" s="523"/>
      <c r="E96" s="523"/>
      <c r="F96" s="545"/>
      <c r="G96" s="595" t="s">
        <v>271</v>
      </c>
      <c r="H96" s="596"/>
      <c r="I96" s="597" t="s">
        <v>269</v>
      </c>
      <c r="J96" s="598">
        <f>ROUND(J95,2)*ROUND($E103,0)/($I$6-ROUND($E103,0))</f>
        <v>0</v>
      </c>
      <c r="K96" s="598">
        <f t="shared" ref="K96" si="28">ROUND(K95,2)*ROUND($E103,0)/($I$6-ROUND($E103,0))</f>
        <v>0</v>
      </c>
      <c r="L96" s="598">
        <f>ROUND(L95,2)*ROUND($E103,0)/($I$6-ROUND($E103,0))</f>
        <v>0</v>
      </c>
      <c r="M96" s="598">
        <f t="shared" ref="M96:U96" si="29">ROUND(M95,2)*ROUND($E103,0)/($I$6-ROUND($E103,0))</f>
        <v>0</v>
      </c>
      <c r="N96" s="598">
        <f t="shared" si="29"/>
        <v>0</v>
      </c>
      <c r="O96" s="598">
        <f t="shared" si="29"/>
        <v>0</v>
      </c>
      <c r="P96" s="598">
        <f t="shared" si="29"/>
        <v>0</v>
      </c>
      <c r="Q96" s="598">
        <f t="shared" si="29"/>
        <v>0</v>
      </c>
      <c r="R96" s="598">
        <f t="shared" si="29"/>
        <v>0</v>
      </c>
      <c r="S96" s="598">
        <f t="shared" si="29"/>
        <v>0</v>
      </c>
      <c r="T96" s="598">
        <f t="shared" si="29"/>
        <v>0</v>
      </c>
      <c r="U96" s="598">
        <f t="shared" si="29"/>
        <v>0</v>
      </c>
      <c r="V96" s="599">
        <f>SUMPRODUCT(($J$1:$U$1="X")*(ROUND(J96:U96,2)))</f>
        <v>0</v>
      </c>
      <c r="W96" s="514"/>
    </row>
    <row r="97" spans="1:23" s="515" customFormat="1" ht="15" hidden="1" customHeight="1" x14ac:dyDescent="0.25">
      <c r="A97" s="558"/>
      <c r="B97" s="544"/>
      <c r="C97" s="537"/>
      <c r="D97" s="523"/>
      <c r="E97" s="523"/>
      <c r="F97" s="545"/>
      <c r="G97" s="595" t="s">
        <v>282</v>
      </c>
      <c r="H97" s="596"/>
      <c r="I97" s="597" t="s">
        <v>269</v>
      </c>
      <c r="J97" s="598">
        <f>ROUND(J95,2)+ROUND(J96,10)</f>
        <v>0</v>
      </c>
      <c r="K97" s="598">
        <f t="shared" ref="K97:U97" si="30">ROUND(K95,2)+ROUND(K96,10)</f>
        <v>0</v>
      </c>
      <c r="L97" s="598">
        <f t="shared" si="30"/>
        <v>0</v>
      </c>
      <c r="M97" s="598">
        <f t="shared" si="30"/>
        <v>0</v>
      </c>
      <c r="N97" s="598">
        <f t="shared" si="30"/>
        <v>0</v>
      </c>
      <c r="O97" s="598">
        <f t="shared" si="30"/>
        <v>0</v>
      </c>
      <c r="P97" s="598">
        <f t="shared" si="30"/>
        <v>0</v>
      </c>
      <c r="Q97" s="598">
        <f t="shared" si="30"/>
        <v>0</v>
      </c>
      <c r="R97" s="598">
        <f t="shared" si="30"/>
        <v>0</v>
      </c>
      <c r="S97" s="598">
        <f t="shared" si="30"/>
        <v>0</v>
      </c>
      <c r="T97" s="598">
        <f t="shared" si="30"/>
        <v>0</v>
      </c>
      <c r="U97" s="598">
        <f t="shared" si="30"/>
        <v>0</v>
      </c>
      <c r="V97" s="599">
        <f>SUMPRODUCT(($J$1:$U$1="X")*(ROUND(J97:U97,2)))</f>
        <v>0</v>
      </c>
      <c r="W97" s="514"/>
    </row>
    <row r="98" spans="1:23" s="515" customFormat="1" ht="15" customHeight="1" x14ac:dyDescent="0.25">
      <c r="A98" s="558"/>
      <c r="B98" s="544"/>
      <c r="C98" s="537"/>
      <c r="D98" s="537"/>
      <c r="E98" s="537"/>
      <c r="F98" s="545"/>
      <c r="G98" s="569" t="str">
        <f>IF(D95="Stundenanteil","Errechneter Stellenanteil:",IF(D95="Stellenanteil","Stellenanteil:",""))</f>
        <v/>
      </c>
      <c r="H98" s="570"/>
      <c r="I98" s="571"/>
      <c r="J98" s="572">
        <f t="shared" ref="J98:U98" si="31">IF(AND($D95="Stellenanteil",$E104&gt;0,J100&gt;0),ROUND($E104,4),IF(AND($D95="Stundenanteil",J94&gt;0),ROUND(J97/ROUND(J94,2),4),0))</f>
        <v>0</v>
      </c>
      <c r="K98" s="572">
        <f t="shared" si="31"/>
        <v>0</v>
      </c>
      <c r="L98" s="572">
        <f t="shared" si="31"/>
        <v>0</v>
      </c>
      <c r="M98" s="572">
        <f t="shared" si="31"/>
        <v>0</v>
      </c>
      <c r="N98" s="572">
        <f t="shared" si="31"/>
        <v>0</v>
      </c>
      <c r="O98" s="572">
        <f t="shared" si="31"/>
        <v>0</v>
      </c>
      <c r="P98" s="572">
        <f t="shared" si="31"/>
        <v>0</v>
      </c>
      <c r="Q98" s="572">
        <f t="shared" si="31"/>
        <v>0</v>
      </c>
      <c r="R98" s="572">
        <f t="shared" si="31"/>
        <v>0</v>
      </c>
      <c r="S98" s="572">
        <f t="shared" si="31"/>
        <v>0</v>
      </c>
      <c r="T98" s="572">
        <f t="shared" si="31"/>
        <v>0</v>
      </c>
      <c r="U98" s="572">
        <f t="shared" si="31"/>
        <v>0</v>
      </c>
      <c r="V98" s="573"/>
      <c r="W98" s="514"/>
    </row>
    <row r="99" spans="1:23" s="515" customFormat="1" ht="15" customHeight="1" x14ac:dyDescent="0.25">
      <c r="A99" s="511"/>
      <c r="B99" s="551" t="s">
        <v>272</v>
      </c>
      <c r="C99" s="537"/>
      <c r="D99" s="537"/>
      <c r="E99" s="537"/>
      <c r="F99" s="545"/>
      <c r="G99" s="559" t="s">
        <v>274</v>
      </c>
      <c r="H99" s="560"/>
      <c r="I99" s="555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57"/>
      <c r="W99" s="514"/>
    </row>
    <row r="100" spans="1:23" s="515" customFormat="1" ht="15" customHeight="1" x14ac:dyDescent="0.25">
      <c r="A100" s="511"/>
      <c r="B100" s="544"/>
      <c r="C100" s="574" t="s">
        <v>273</v>
      </c>
      <c r="D100" s="523"/>
      <c r="E100" s="575"/>
      <c r="F100" s="576"/>
      <c r="G100" s="577" t="s">
        <v>279</v>
      </c>
      <c r="H100" s="578"/>
      <c r="I100" s="579" t="s">
        <v>228</v>
      </c>
      <c r="J100" s="580"/>
      <c r="K100" s="580"/>
      <c r="L100" s="580"/>
      <c r="M100" s="580"/>
      <c r="N100" s="580"/>
      <c r="O100" s="580"/>
      <c r="P100" s="580"/>
      <c r="Q100" s="580"/>
      <c r="R100" s="580"/>
      <c r="S100" s="580"/>
      <c r="T100" s="580"/>
      <c r="U100" s="580"/>
      <c r="V100" s="566">
        <f>SUMPRODUCT(($J$1:$U$1="X")*(ROUND(J100:U100,2)))</f>
        <v>0</v>
      </c>
      <c r="W100" s="514"/>
    </row>
    <row r="101" spans="1:23" s="515" customFormat="1" ht="15" customHeight="1" x14ac:dyDescent="0.25">
      <c r="A101" s="511"/>
      <c r="B101" s="544"/>
      <c r="C101" s="523"/>
      <c r="D101" s="523"/>
      <c r="E101" s="523"/>
      <c r="F101" s="576"/>
      <c r="G101" s="562" t="s">
        <v>275</v>
      </c>
      <c r="H101" s="563"/>
      <c r="I101" s="579" t="s">
        <v>228</v>
      </c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66">
        <f>SUMPRODUCT(($J$1:$U$1="X")*(ROUND(J101:U101,2)))</f>
        <v>0</v>
      </c>
      <c r="W101" s="514"/>
    </row>
    <row r="102" spans="1:23" s="515" customFormat="1" ht="15" customHeight="1" x14ac:dyDescent="0.25">
      <c r="A102" s="558">
        <f>IF($D95="Stundenanteil",1,0)</f>
        <v>0</v>
      </c>
      <c r="B102" s="544"/>
      <c r="C102" s="574" t="str">
        <f>IF(D95="Stundenanteil","wöchentliche Arbeitszeit (in h):","")</f>
        <v/>
      </c>
      <c r="D102" s="537"/>
      <c r="E102" s="581"/>
      <c r="F102" s="545"/>
      <c r="G102" s="559" t="s">
        <v>276</v>
      </c>
      <c r="H102" s="560"/>
      <c r="I102" s="555"/>
      <c r="J102" s="561"/>
      <c r="K102" s="561"/>
      <c r="L102" s="561"/>
      <c r="M102" s="561"/>
      <c r="N102" s="561"/>
      <c r="O102" s="561"/>
      <c r="P102" s="561"/>
      <c r="Q102" s="561"/>
      <c r="R102" s="561"/>
      <c r="S102" s="561"/>
      <c r="T102" s="561"/>
      <c r="U102" s="561"/>
      <c r="V102" s="557"/>
      <c r="W102" s="514"/>
    </row>
    <row r="103" spans="1:23" s="515" customFormat="1" ht="15" customHeight="1" x14ac:dyDescent="0.25">
      <c r="A103" s="558">
        <f>IF($D95="Stundenanteil",1,0)</f>
        <v>0</v>
      </c>
      <c r="B103" s="544"/>
      <c r="C103" s="574" t="str">
        <f>IF(D95="Stundenanteil","Urlaubsanspruch (in AT):","")</f>
        <v/>
      </c>
      <c r="D103" s="537"/>
      <c r="E103" s="582"/>
      <c r="F103" s="545"/>
      <c r="G103" s="577" t="s">
        <v>277</v>
      </c>
      <c r="H103" s="578"/>
      <c r="I103" s="579" t="s">
        <v>228</v>
      </c>
      <c r="J103" s="584">
        <f t="shared" ref="J103:U103" si="32">ROUND(ROUND(J100,2)*J98,2)</f>
        <v>0</v>
      </c>
      <c r="K103" s="584">
        <f t="shared" si="32"/>
        <v>0</v>
      </c>
      <c r="L103" s="584">
        <f t="shared" si="32"/>
        <v>0</v>
      </c>
      <c r="M103" s="584">
        <f t="shared" si="32"/>
        <v>0</v>
      </c>
      <c r="N103" s="584">
        <f t="shared" si="32"/>
        <v>0</v>
      </c>
      <c r="O103" s="584">
        <f t="shared" si="32"/>
        <v>0</v>
      </c>
      <c r="P103" s="584">
        <f t="shared" si="32"/>
        <v>0</v>
      </c>
      <c r="Q103" s="584">
        <f t="shared" si="32"/>
        <v>0</v>
      </c>
      <c r="R103" s="584">
        <f t="shared" si="32"/>
        <v>0</v>
      </c>
      <c r="S103" s="584">
        <f t="shared" si="32"/>
        <v>0</v>
      </c>
      <c r="T103" s="584">
        <f t="shared" si="32"/>
        <v>0</v>
      </c>
      <c r="U103" s="584">
        <f t="shared" si="32"/>
        <v>0</v>
      </c>
      <c r="V103" s="566">
        <f>SUMPRODUCT(($J$1:$U$1="X")*(ROUND(J103:U103,2)))</f>
        <v>0</v>
      </c>
      <c r="W103" s="514"/>
    </row>
    <row r="104" spans="1:23" s="515" customFormat="1" ht="15" customHeight="1" x14ac:dyDescent="0.25">
      <c r="A104" s="558">
        <f>IF($D95="Stellenanteil",1,0)</f>
        <v>0</v>
      </c>
      <c r="B104" s="544"/>
      <c r="C104" s="574" t="str">
        <f>IF(D95="Stellenanteil","Stellenanteil (in %):","")</f>
        <v/>
      </c>
      <c r="D104" s="537"/>
      <c r="E104" s="583"/>
      <c r="F104" s="545"/>
      <c r="G104" s="562" t="s">
        <v>278</v>
      </c>
      <c r="H104" s="563"/>
      <c r="I104" s="579" t="s">
        <v>228</v>
      </c>
      <c r="J104" s="584">
        <f t="shared" ref="J104:U104" si="33">ROUND(ROUND(J101,2)*J98,2)</f>
        <v>0</v>
      </c>
      <c r="K104" s="584">
        <f t="shared" si="33"/>
        <v>0</v>
      </c>
      <c r="L104" s="584">
        <f t="shared" si="33"/>
        <v>0</v>
      </c>
      <c r="M104" s="584">
        <f t="shared" si="33"/>
        <v>0</v>
      </c>
      <c r="N104" s="584">
        <f t="shared" si="33"/>
        <v>0</v>
      </c>
      <c r="O104" s="584">
        <f t="shared" si="33"/>
        <v>0</v>
      </c>
      <c r="P104" s="584">
        <f t="shared" si="33"/>
        <v>0</v>
      </c>
      <c r="Q104" s="584">
        <f t="shared" si="33"/>
        <v>0</v>
      </c>
      <c r="R104" s="584">
        <f t="shared" si="33"/>
        <v>0</v>
      </c>
      <c r="S104" s="584">
        <f t="shared" si="33"/>
        <v>0</v>
      </c>
      <c r="T104" s="584">
        <f t="shared" si="33"/>
        <v>0</v>
      </c>
      <c r="U104" s="584">
        <f t="shared" si="33"/>
        <v>0</v>
      </c>
      <c r="V104" s="566">
        <f>SUMPRODUCT(($J$1:$U$1="X")*(ROUND(J104:U104,2)))</f>
        <v>0</v>
      </c>
      <c r="W104" s="514"/>
    </row>
    <row r="105" spans="1:23" s="515" customFormat="1" ht="15" customHeight="1" thickBot="1" x14ac:dyDescent="0.3">
      <c r="A105" s="511"/>
      <c r="B105" s="585"/>
      <c r="C105" s="586"/>
      <c r="D105" s="586"/>
      <c r="E105" s="586"/>
      <c r="F105" s="587"/>
      <c r="G105" s="588" t="str">
        <f>$P$26</f>
        <v>Pauschale für Sozialabgaben, BG, Umlagen</v>
      </c>
      <c r="H105" s="589"/>
      <c r="I105" s="590" t="s">
        <v>228</v>
      </c>
      <c r="J105" s="591">
        <f>ROUND(J104*$U$26,2)</f>
        <v>0</v>
      </c>
      <c r="K105" s="591">
        <f t="shared" ref="K105:U105" si="34">ROUND(K104*$U$26,2)</f>
        <v>0</v>
      </c>
      <c r="L105" s="591">
        <f t="shared" si="34"/>
        <v>0</v>
      </c>
      <c r="M105" s="591">
        <f t="shared" si="34"/>
        <v>0</v>
      </c>
      <c r="N105" s="591">
        <f t="shared" si="34"/>
        <v>0</v>
      </c>
      <c r="O105" s="591">
        <f t="shared" si="34"/>
        <v>0</v>
      </c>
      <c r="P105" s="591">
        <f t="shared" si="34"/>
        <v>0</v>
      </c>
      <c r="Q105" s="591">
        <f t="shared" si="34"/>
        <v>0</v>
      </c>
      <c r="R105" s="591">
        <f t="shared" si="34"/>
        <v>0</v>
      </c>
      <c r="S105" s="591">
        <f t="shared" si="34"/>
        <v>0</v>
      </c>
      <c r="T105" s="591">
        <f t="shared" si="34"/>
        <v>0</v>
      </c>
      <c r="U105" s="591">
        <f t="shared" si="34"/>
        <v>0</v>
      </c>
      <c r="V105" s="592">
        <f>SUMPRODUCT(($J$1:$U$1="X")*(ROUND(J105:U105,2)))</f>
        <v>0</v>
      </c>
      <c r="W105" s="514">
        <f>IF(COUNTIF(V91:V105,"&gt;0")&gt;0,1,0)</f>
        <v>0</v>
      </c>
    </row>
    <row r="106" spans="1:23" ht="15" customHeight="1" thickTop="1" x14ac:dyDescent="0.25">
      <c r="A106" s="511"/>
      <c r="B106" s="544"/>
      <c r="C106" s="537"/>
      <c r="D106" s="537"/>
      <c r="E106" s="537"/>
      <c r="F106" s="545"/>
      <c r="G106" s="546" t="s">
        <v>265</v>
      </c>
      <c r="H106" s="547"/>
      <c r="I106" s="548"/>
      <c r="J106" s="549"/>
      <c r="K106" s="549"/>
      <c r="L106" s="549"/>
      <c r="M106" s="549"/>
      <c r="N106" s="549"/>
      <c r="O106" s="549"/>
      <c r="P106" s="549"/>
      <c r="Q106" s="549"/>
      <c r="R106" s="549"/>
      <c r="S106" s="549"/>
      <c r="T106" s="549"/>
      <c r="U106" s="549"/>
      <c r="V106" s="550"/>
      <c r="W106" s="514"/>
    </row>
    <row r="107" spans="1:23" ht="15" customHeight="1" x14ac:dyDescent="0.25">
      <c r="A107" s="511"/>
      <c r="B107" s="551" t="s">
        <v>266</v>
      </c>
      <c r="C107" s="537"/>
      <c r="D107" s="888">
        <f>'Belegliste 1.1 | Bew.18 | 1.HHJ'!D107</f>
        <v>0</v>
      </c>
      <c r="E107" s="889"/>
      <c r="F107" s="552"/>
      <c r="G107" s="553" t="s">
        <v>201</v>
      </c>
      <c r="H107" s="554"/>
      <c r="I107" s="555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557"/>
      <c r="W107" s="514"/>
    </row>
    <row r="108" spans="1:23" ht="15" customHeight="1" x14ac:dyDescent="0.25">
      <c r="A108" s="558">
        <f>IF($D110="Stundenanteil",1,0)</f>
        <v>0</v>
      </c>
      <c r="B108" s="551" t="s">
        <v>267</v>
      </c>
      <c r="C108" s="537"/>
      <c r="D108" s="888">
        <f>'Belegliste 1.1 | Bew.18 | 1.HHJ'!D108</f>
        <v>0</v>
      </c>
      <c r="E108" s="889"/>
      <c r="F108" s="552"/>
      <c r="G108" s="559" t="s">
        <v>268</v>
      </c>
      <c r="H108" s="560"/>
      <c r="I108" s="555"/>
      <c r="J108" s="561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561"/>
      <c r="V108" s="557"/>
      <c r="W108" s="514"/>
    </row>
    <row r="109" spans="1:23" ht="15" customHeight="1" x14ac:dyDescent="0.25">
      <c r="A109" s="558">
        <f>IF($D110="Stundenanteil",1,0)</f>
        <v>0</v>
      </c>
      <c r="B109" s="544"/>
      <c r="C109" s="537"/>
      <c r="D109" s="537"/>
      <c r="E109" s="537"/>
      <c r="F109" s="545"/>
      <c r="G109" s="562" t="s">
        <v>299</v>
      </c>
      <c r="H109" s="563"/>
      <c r="I109" s="564" t="s">
        <v>269</v>
      </c>
      <c r="J109" s="565"/>
      <c r="K109" s="565"/>
      <c r="L109" s="565"/>
      <c r="M109" s="565"/>
      <c r="N109" s="565"/>
      <c r="O109" s="565"/>
      <c r="P109" s="565"/>
      <c r="Q109" s="565"/>
      <c r="R109" s="565"/>
      <c r="S109" s="565"/>
      <c r="T109" s="565"/>
      <c r="U109" s="565"/>
      <c r="V109" s="566">
        <f>SUMPRODUCT(($J$1:$U$1="X")*(ROUND(J109:U109,2)))</f>
        <v>0</v>
      </c>
      <c r="W109" s="514"/>
    </row>
    <row r="110" spans="1:23" s="515" customFormat="1" ht="15" customHeight="1" x14ac:dyDescent="0.25">
      <c r="A110" s="558">
        <f>IF($D110="Stundenanteil",1,0)</f>
        <v>0</v>
      </c>
      <c r="B110" s="551" t="s">
        <v>270</v>
      </c>
      <c r="C110" s="537"/>
      <c r="D110" s="886" t="str">
        <f>'Belegliste 1.1 | Bew.18 | 1.HHJ'!D110</f>
        <v>Bitte auswählen!</v>
      </c>
      <c r="E110" s="887"/>
      <c r="F110" s="545"/>
      <c r="G110" s="562" t="s">
        <v>281</v>
      </c>
      <c r="H110" s="567"/>
      <c r="I110" s="568" t="s">
        <v>269</v>
      </c>
      <c r="J110" s="565"/>
      <c r="K110" s="565"/>
      <c r="L110" s="565"/>
      <c r="M110" s="565"/>
      <c r="N110" s="565"/>
      <c r="O110" s="565"/>
      <c r="P110" s="565"/>
      <c r="Q110" s="565"/>
      <c r="R110" s="565"/>
      <c r="S110" s="565"/>
      <c r="T110" s="565"/>
      <c r="U110" s="565"/>
      <c r="V110" s="566">
        <f>SUMPRODUCT(($J$1:$U$1="X")*(ROUND(J110:U110,2)))</f>
        <v>0</v>
      </c>
      <c r="W110" s="514"/>
    </row>
    <row r="111" spans="1:23" s="515" customFormat="1" ht="15" hidden="1" customHeight="1" x14ac:dyDescent="0.25">
      <c r="A111" s="558"/>
      <c r="B111" s="544"/>
      <c r="C111" s="537"/>
      <c r="D111" s="523"/>
      <c r="E111" s="523"/>
      <c r="F111" s="545"/>
      <c r="G111" s="595" t="s">
        <v>271</v>
      </c>
      <c r="H111" s="596"/>
      <c r="I111" s="597" t="s">
        <v>269</v>
      </c>
      <c r="J111" s="598">
        <f>ROUND(J110,2)*ROUND($E118,0)/($I$6-ROUND($E118,0))</f>
        <v>0</v>
      </c>
      <c r="K111" s="598">
        <f t="shared" ref="K111" si="35">ROUND(K110,2)*ROUND($E118,0)/($I$6-ROUND($E118,0))</f>
        <v>0</v>
      </c>
      <c r="L111" s="598">
        <f>ROUND(L110,2)*ROUND($E118,0)/($I$6-ROUND($E118,0))</f>
        <v>0</v>
      </c>
      <c r="M111" s="598">
        <f t="shared" ref="M111:U111" si="36">ROUND(M110,2)*ROUND($E118,0)/($I$6-ROUND($E118,0))</f>
        <v>0</v>
      </c>
      <c r="N111" s="598">
        <f t="shared" si="36"/>
        <v>0</v>
      </c>
      <c r="O111" s="598">
        <f t="shared" si="36"/>
        <v>0</v>
      </c>
      <c r="P111" s="598">
        <f t="shared" si="36"/>
        <v>0</v>
      </c>
      <c r="Q111" s="598">
        <f t="shared" si="36"/>
        <v>0</v>
      </c>
      <c r="R111" s="598">
        <f t="shared" si="36"/>
        <v>0</v>
      </c>
      <c r="S111" s="598">
        <f t="shared" si="36"/>
        <v>0</v>
      </c>
      <c r="T111" s="598">
        <f t="shared" si="36"/>
        <v>0</v>
      </c>
      <c r="U111" s="598">
        <f t="shared" si="36"/>
        <v>0</v>
      </c>
      <c r="V111" s="599">
        <f>SUMPRODUCT(($J$1:$U$1="X")*(ROUND(J111:U111,2)))</f>
        <v>0</v>
      </c>
      <c r="W111" s="514"/>
    </row>
    <row r="112" spans="1:23" s="515" customFormat="1" ht="15" hidden="1" customHeight="1" x14ac:dyDescent="0.25">
      <c r="A112" s="558"/>
      <c r="B112" s="544"/>
      <c r="C112" s="537"/>
      <c r="D112" s="523"/>
      <c r="E112" s="523"/>
      <c r="F112" s="545"/>
      <c r="G112" s="595" t="s">
        <v>282</v>
      </c>
      <c r="H112" s="596"/>
      <c r="I112" s="597" t="s">
        <v>269</v>
      </c>
      <c r="J112" s="598">
        <f>ROUND(J110,2)+ROUND(J111,10)</f>
        <v>0</v>
      </c>
      <c r="K112" s="598">
        <f t="shared" ref="K112:U112" si="37">ROUND(K110,2)+ROUND(K111,10)</f>
        <v>0</v>
      </c>
      <c r="L112" s="598">
        <f t="shared" si="37"/>
        <v>0</v>
      </c>
      <c r="M112" s="598">
        <f t="shared" si="37"/>
        <v>0</v>
      </c>
      <c r="N112" s="598">
        <f t="shared" si="37"/>
        <v>0</v>
      </c>
      <c r="O112" s="598">
        <f t="shared" si="37"/>
        <v>0</v>
      </c>
      <c r="P112" s="598">
        <f t="shared" si="37"/>
        <v>0</v>
      </c>
      <c r="Q112" s="598">
        <f t="shared" si="37"/>
        <v>0</v>
      </c>
      <c r="R112" s="598">
        <f t="shared" si="37"/>
        <v>0</v>
      </c>
      <c r="S112" s="598">
        <f t="shared" si="37"/>
        <v>0</v>
      </c>
      <c r="T112" s="598">
        <f t="shared" si="37"/>
        <v>0</v>
      </c>
      <c r="U112" s="598">
        <f t="shared" si="37"/>
        <v>0</v>
      </c>
      <c r="V112" s="599">
        <f>SUMPRODUCT(($J$1:$U$1="X")*(ROUND(J112:U112,2)))</f>
        <v>0</v>
      </c>
      <c r="W112" s="514"/>
    </row>
    <row r="113" spans="1:23" s="515" customFormat="1" ht="15" customHeight="1" x14ac:dyDescent="0.25">
      <c r="A113" s="558"/>
      <c r="B113" s="544"/>
      <c r="C113" s="537"/>
      <c r="D113" s="537"/>
      <c r="E113" s="537"/>
      <c r="F113" s="545"/>
      <c r="G113" s="569" t="str">
        <f>IF(D110="Stundenanteil","Errechneter Stellenanteil:",IF(D110="Stellenanteil","Stellenanteil:",""))</f>
        <v/>
      </c>
      <c r="H113" s="570"/>
      <c r="I113" s="571"/>
      <c r="J113" s="572">
        <f t="shared" ref="J113:U113" si="38">IF(AND($D110="Stellenanteil",$E119&gt;0,J115&gt;0),ROUND($E119,4),IF(AND($D110="Stundenanteil",J109&gt;0),ROUND(J112/ROUND(J109,2),4),0))</f>
        <v>0</v>
      </c>
      <c r="K113" s="572">
        <f t="shared" si="38"/>
        <v>0</v>
      </c>
      <c r="L113" s="572">
        <f t="shared" si="38"/>
        <v>0</v>
      </c>
      <c r="M113" s="572">
        <f t="shared" si="38"/>
        <v>0</v>
      </c>
      <c r="N113" s="572">
        <f t="shared" si="38"/>
        <v>0</v>
      </c>
      <c r="O113" s="572">
        <f t="shared" si="38"/>
        <v>0</v>
      </c>
      <c r="P113" s="572">
        <f t="shared" si="38"/>
        <v>0</v>
      </c>
      <c r="Q113" s="572">
        <f t="shared" si="38"/>
        <v>0</v>
      </c>
      <c r="R113" s="572">
        <f t="shared" si="38"/>
        <v>0</v>
      </c>
      <c r="S113" s="572">
        <f t="shared" si="38"/>
        <v>0</v>
      </c>
      <c r="T113" s="572">
        <f t="shared" si="38"/>
        <v>0</v>
      </c>
      <c r="U113" s="572">
        <f t="shared" si="38"/>
        <v>0</v>
      </c>
      <c r="V113" s="573"/>
      <c r="W113" s="514"/>
    </row>
    <row r="114" spans="1:23" s="515" customFormat="1" ht="15" customHeight="1" x14ac:dyDescent="0.25">
      <c r="A114" s="511"/>
      <c r="B114" s="551" t="s">
        <v>272</v>
      </c>
      <c r="C114" s="537"/>
      <c r="D114" s="537"/>
      <c r="E114" s="537"/>
      <c r="F114" s="545"/>
      <c r="G114" s="559" t="s">
        <v>274</v>
      </c>
      <c r="H114" s="560"/>
      <c r="I114" s="555"/>
      <c r="J114" s="561"/>
      <c r="K114" s="561"/>
      <c r="L114" s="561"/>
      <c r="M114" s="561"/>
      <c r="N114" s="561"/>
      <c r="O114" s="561"/>
      <c r="P114" s="561"/>
      <c r="Q114" s="561"/>
      <c r="R114" s="561"/>
      <c r="S114" s="561"/>
      <c r="T114" s="561"/>
      <c r="U114" s="561"/>
      <c r="V114" s="557"/>
      <c r="W114" s="514"/>
    </row>
    <row r="115" spans="1:23" s="515" customFormat="1" ht="15" customHeight="1" x14ac:dyDescent="0.25">
      <c r="A115" s="511"/>
      <c r="B115" s="544"/>
      <c r="C115" s="574" t="s">
        <v>273</v>
      </c>
      <c r="D115" s="523"/>
      <c r="E115" s="575"/>
      <c r="F115" s="576"/>
      <c r="G115" s="577" t="s">
        <v>279</v>
      </c>
      <c r="H115" s="578"/>
      <c r="I115" s="579" t="s">
        <v>228</v>
      </c>
      <c r="J115" s="580"/>
      <c r="K115" s="580"/>
      <c r="L115" s="580"/>
      <c r="M115" s="580"/>
      <c r="N115" s="580"/>
      <c r="O115" s="580"/>
      <c r="P115" s="580"/>
      <c r="Q115" s="580"/>
      <c r="R115" s="580"/>
      <c r="S115" s="580"/>
      <c r="T115" s="580"/>
      <c r="U115" s="580"/>
      <c r="V115" s="566">
        <f>SUMPRODUCT(($J$1:$U$1="X")*(ROUND(J115:U115,2)))</f>
        <v>0</v>
      </c>
      <c r="W115" s="514"/>
    </row>
    <row r="116" spans="1:23" s="515" customFormat="1" ht="15" customHeight="1" x14ac:dyDescent="0.25">
      <c r="A116" s="511"/>
      <c r="B116" s="544"/>
      <c r="C116" s="523"/>
      <c r="D116" s="523"/>
      <c r="E116" s="523"/>
      <c r="F116" s="576"/>
      <c r="G116" s="562" t="s">
        <v>275</v>
      </c>
      <c r="H116" s="563"/>
      <c r="I116" s="579" t="s">
        <v>228</v>
      </c>
      <c r="J116" s="580"/>
      <c r="K116" s="580"/>
      <c r="L116" s="580"/>
      <c r="M116" s="580"/>
      <c r="N116" s="580"/>
      <c r="O116" s="580"/>
      <c r="P116" s="580"/>
      <c r="Q116" s="580"/>
      <c r="R116" s="580"/>
      <c r="S116" s="580"/>
      <c r="T116" s="580"/>
      <c r="U116" s="580"/>
      <c r="V116" s="566">
        <f>SUMPRODUCT(($J$1:$U$1="X")*(ROUND(J116:U116,2)))</f>
        <v>0</v>
      </c>
      <c r="W116" s="514"/>
    </row>
    <row r="117" spans="1:23" s="515" customFormat="1" ht="15" customHeight="1" x14ac:dyDescent="0.25">
      <c r="A117" s="558">
        <f>IF($D110="Stundenanteil",1,0)</f>
        <v>0</v>
      </c>
      <c r="B117" s="544"/>
      <c r="C117" s="574" t="str">
        <f>IF(D110="Stundenanteil","wöchentliche Arbeitszeit (in h):","")</f>
        <v/>
      </c>
      <c r="D117" s="537"/>
      <c r="E117" s="581"/>
      <c r="F117" s="545"/>
      <c r="G117" s="559" t="s">
        <v>276</v>
      </c>
      <c r="H117" s="560"/>
      <c r="I117" s="555"/>
      <c r="J117" s="561"/>
      <c r="K117" s="561"/>
      <c r="L117" s="561"/>
      <c r="M117" s="561"/>
      <c r="N117" s="561"/>
      <c r="O117" s="561"/>
      <c r="P117" s="561"/>
      <c r="Q117" s="561"/>
      <c r="R117" s="561"/>
      <c r="S117" s="561"/>
      <c r="T117" s="561"/>
      <c r="U117" s="561"/>
      <c r="V117" s="557"/>
      <c r="W117" s="514"/>
    </row>
    <row r="118" spans="1:23" s="515" customFormat="1" ht="15" customHeight="1" x14ac:dyDescent="0.25">
      <c r="A118" s="558">
        <f>IF($D110="Stundenanteil",1,0)</f>
        <v>0</v>
      </c>
      <c r="B118" s="544"/>
      <c r="C118" s="574" t="str">
        <f>IF(D110="Stundenanteil","Urlaubsanspruch (in AT):","")</f>
        <v/>
      </c>
      <c r="D118" s="537"/>
      <c r="E118" s="582"/>
      <c r="F118" s="545"/>
      <c r="G118" s="577" t="s">
        <v>277</v>
      </c>
      <c r="H118" s="578"/>
      <c r="I118" s="579" t="s">
        <v>228</v>
      </c>
      <c r="J118" s="584">
        <f t="shared" ref="J118:U118" si="39">ROUND(ROUND(J115,2)*J113,2)</f>
        <v>0</v>
      </c>
      <c r="K118" s="584">
        <f t="shared" si="39"/>
        <v>0</v>
      </c>
      <c r="L118" s="584">
        <f t="shared" si="39"/>
        <v>0</v>
      </c>
      <c r="M118" s="584">
        <f t="shared" si="39"/>
        <v>0</v>
      </c>
      <c r="N118" s="584">
        <f t="shared" si="39"/>
        <v>0</v>
      </c>
      <c r="O118" s="584">
        <f t="shared" si="39"/>
        <v>0</v>
      </c>
      <c r="P118" s="584">
        <f t="shared" si="39"/>
        <v>0</v>
      </c>
      <c r="Q118" s="584">
        <f t="shared" si="39"/>
        <v>0</v>
      </c>
      <c r="R118" s="584">
        <f t="shared" si="39"/>
        <v>0</v>
      </c>
      <c r="S118" s="584">
        <f t="shared" si="39"/>
        <v>0</v>
      </c>
      <c r="T118" s="584">
        <f t="shared" si="39"/>
        <v>0</v>
      </c>
      <c r="U118" s="584">
        <f t="shared" si="39"/>
        <v>0</v>
      </c>
      <c r="V118" s="566">
        <f>SUMPRODUCT(($J$1:$U$1="X")*(ROUND(J118:U118,2)))</f>
        <v>0</v>
      </c>
      <c r="W118" s="514"/>
    </row>
    <row r="119" spans="1:23" s="515" customFormat="1" ht="15" customHeight="1" x14ac:dyDescent="0.25">
      <c r="A119" s="558">
        <f>IF($D110="Stellenanteil",1,0)</f>
        <v>0</v>
      </c>
      <c r="B119" s="544"/>
      <c r="C119" s="574" t="str">
        <f>IF(D110="Stellenanteil","Stellenanteil (in %):","")</f>
        <v/>
      </c>
      <c r="D119" s="537"/>
      <c r="E119" s="583"/>
      <c r="F119" s="545"/>
      <c r="G119" s="562" t="s">
        <v>278</v>
      </c>
      <c r="H119" s="563"/>
      <c r="I119" s="579" t="s">
        <v>228</v>
      </c>
      <c r="J119" s="584">
        <f t="shared" ref="J119:U119" si="40">ROUND(ROUND(J116,2)*J113,2)</f>
        <v>0</v>
      </c>
      <c r="K119" s="584">
        <f t="shared" si="40"/>
        <v>0</v>
      </c>
      <c r="L119" s="584">
        <f t="shared" si="40"/>
        <v>0</v>
      </c>
      <c r="M119" s="584">
        <f t="shared" si="40"/>
        <v>0</v>
      </c>
      <c r="N119" s="584">
        <f t="shared" si="40"/>
        <v>0</v>
      </c>
      <c r="O119" s="584">
        <f t="shared" si="40"/>
        <v>0</v>
      </c>
      <c r="P119" s="584">
        <f t="shared" si="40"/>
        <v>0</v>
      </c>
      <c r="Q119" s="584">
        <f t="shared" si="40"/>
        <v>0</v>
      </c>
      <c r="R119" s="584">
        <f t="shared" si="40"/>
        <v>0</v>
      </c>
      <c r="S119" s="584">
        <f t="shared" si="40"/>
        <v>0</v>
      </c>
      <c r="T119" s="584">
        <f t="shared" si="40"/>
        <v>0</v>
      </c>
      <c r="U119" s="584">
        <f t="shared" si="40"/>
        <v>0</v>
      </c>
      <c r="V119" s="566">
        <f>SUMPRODUCT(($J$1:$U$1="X")*(ROUND(J119:U119,2)))</f>
        <v>0</v>
      </c>
      <c r="W119" s="514"/>
    </row>
    <row r="120" spans="1:23" s="515" customFormat="1" ht="15" customHeight="1" thickBot="1" x14ac:dyDescent="0.3">
      <c r="A120" s="511"/>
      <c r="B120" s="585"/>
      <c r="C120" s="586"/>
      <c r="D120" s="586"/>
      <c r="E120" s="586"/>
      <c r="F120" s="587"/>
      <c r="G120" s="588" t="str">
        <f>$P$26</f>
        <v>Pauschale für Sozialabgaben, BG, Umlagen</v>
      </c>
      <c r="H120" s="589"/>
      <c r="I120" s="590" t="s">
        <v>228</v>
      </c>
      <c r="J120" s="591">
        <f>ROUND(J119*$U$26,2)</f>
        <v>0</v>
      </c>
      <c r="K120" s="591">
        <f t="shared" ref="K120:U120" si="41">ROUND(K119*$U$26,2)</f>
        <v>0</v>
      </c>
      <c r="L120" s="591">
        <f t="shared" si="41"/>
        <v>0</v>
      </c>
      <c r="M120" s="591">
        <f t="shared" si="41"/>
        <v>0</v>
      </c>
      <c r="N120" s="591">
        <f t="shared" si="41"/>
        <v>0</v>
      </c>
      <c r="O120" s="591">
        <f t="shared" si="41"/>
        <v>0</v>
      </c>
      <c r="P120" s="591">
        <f t="shared" si="41"/>
        <v>0</v>
      </c>
      <c r="Q120" s="591">
        <f t="shared" si="41"/>
        <v>0</v>
      </c>
      <c r="R120" s="591">
        <f t="shared" si="41"/>
        <v>0</v>
      </c>
      <c r="S120" s="591">
        <f t="shared" si="41"/>
        <v>0</v>
      </c>
      <c r="T120" s="591">
        <f t="shared" si="41"/>
        <v>0</v>
      </c>
      <c r="U120" s="591">
        <f t="shared" si="41"/>
        <v>0</v>
      </c>
      <c r="V120" s="592">
        <f>SUMPRODUCT(($J$1:$U$1="X")*(ROUND(J120:U120,2)))</f>
        <v>0</v>
      </c>
      <c r="W120" s="514">
        <f>IF(COUNTIF(V106:V120,"&gt;0")&gt;0,1,0)</f>
        <v>0</v>
      </c>
    </row>
    <row r="121" spans="1:23" ht="15" customHeight="1" thickTop="1" x14ac:dyDescent="0.25">
      <c r="A121" s="511"/>
      <c r="B121" s="544"/>
      <c r="C121" s="537"/>
      <c r="D121" s="537"/>
      <c r="E121" s="537"/>
      <c r="F121" s="545"/>
      <c r="G121" s="546" t="s">
        <v>265</v>
      </c>
      <c r="H121" s="547"/>
      <c r="I121" s="548"/>
      <c r="J121" s="549"/>
      <c r="K121" s="549"/>
      <c r="L121" s="549"/>
      <c r="M121" s="549"/>
      <c r="N121" s="549"/>
      <c r="O121" s="549"/>
      <c r="P121" s="549"/>
      <c r="Q121" s="549"/>
      <c r="R121" s="549"/>
      <c r="S121" s="549"/>
      <c r="T121" s="549"/>
      <c r="U121" s="549"/>
      <c r="V121" s="550"/>
      <c r="W121" s="514"/>
    </row>
    <row r="122" spans="1:23" ht="15" customHeight="1" x14ac:dyDescent="0.25">
      <c r="A122" s="511"/>
      <c r="B122" s="551" t="s">
        <v>266</v>
      </c>
      <c r="C122" s="537"/>
      <c r="D122" s="888">
        <f>'Belegliste 1.1 | Bew.18 | 1.HHJ'!D122</f>
        <v>0</v>
      </c>
      <c r="E122" s="889"/>
      <c r="F122" s="552"/>
      <c r="G122" s="553" t="s">
        <v>201</v>
      </c>
      <c r="H122" s="554"/>
      <c r="I122" s="555"/>
      <c r="J122" s="556"/>
      <c r="K122" s="556"/>
      <c r="L122" s="556"/>
      <c r="M122" s="556"/>
      <c r="N122" s="556"/>
      <c r="O122" s="556"/>
      <c r="P122" s="556"/>
      <c r="Q122" s="556"/>
      <c r="R122" s="556"/>
      <c r="S122" s="556"/>
      <c r="T122" s="556"/>
      <c r="U122" s="556"/>
      <c r="V122" s="557"/>
      <c r="W122" s="514"/>
    </row>
    <row r="123" spans="1:23" ht="15" customHeight="1" x14ac:dyDescent="0.25">
      <c r="A123" s="558">
        <f>IF($D125="Stundenanteil",1,0)</f>
        <v>0</v>
      </c>
      <c r="B123" s="551" t="s">
        <v>267</v>
      </c>
      <c r="C123" s="537"/>
      <c r="D123" s="888">
        <f>'Belegliste 1.1 | Bew.18 | 1.HHJ'!D123</f>
        <v>0</v>
      </c>
      <c r="E123" s="889"/>
      <c r="F123" s="552"/>
      <c r="G123" s="559" t="s">
        <v>268</v>
      </c>
      <c r="H123" s="560"/>
      <c r="I123" s="555"/>
      <c r="J123" s="561"/>
      <c r="K123" s="561"/>
      <c r="L123" s="561"/>
      <c r="M123" s="561"/>
      <c r="N123" s="561"/>
      <c r="O123" s="561"/>
      <c r="P123" s="561"/>
      <c r="Q123" s="561"/>
      <c r="R123" s="561"/>
      <c r="S123" s="561"/>
      <c r="T123" s="561"/>
      <c r="U123" s="561"/>
      <c r="V123" s="557"/>
      <c r="W123" s="514"/>
    </row>
    <row r="124" spans="1:23" ht="15" customHeight="1" x14ac:dyDescent="0.25">
      <c r="A124" s="558">
        <f>IF($D125="Stundenanteil",1,0)</f>
        <v>0</v>
      </c>
      <c r="B124" s="544"/>
      <c r="C124" s="537"/>
      <c r="D124" s="537"/>
      <c r="E124" s="537"/>
      <c r="F124" s="545"/>
      <c r="G124" s="562" t="s">
        <v>299</v>
      </c>
      <c r="H124" s="563"/>
      <c r="I124" s="564" t="s">
        <v>269</v>
      </c>
      <c r="J124" s="565"/>
      <c r="K124" s="565"/>
      <c r="L124" s="565"/>
      <c r="M124" s="565"/>
      <c r="N124" s="565"/>
      <c r="O124" s="565"/>
      <c r="P124" s="565"/>
      <c r="Q124" s="565"/>
      <c r="R124" s="565"/>
      <c r="S124" s="565"/>
      <c r="T124" s="565"/>
      <c r="U124" s="565"/>
      <c r="V124" s="566">
        <f>SUMPRODUCT(($J$1:$U$1="X")*(ROUND(J124:U124,2)))</f>
        <v>0</v>
      </c>
      <c r="W124" s="514"/>
    </row>
    <row r="125" spans="1:23" s="515" customFormat="1" ht="15" customHeight="1" x14ac:dyDescent="0.25">
      <c r="A125" s="558">
        <f>IF($D125="Stundenanteil",1,0)</f>
        <v>0</v>
      </c>
      <c r="B125" s="551" t="s">
        <v>270</v>
      </c>
      <c r="C125" s="537"/>
      <c r="D125" s="886" t="str">
        <f>'Belegliste 1.1 | Bew.18 | 1.HHJ'!D125</f>
        <v>Bitte auswählen!</v>
      </c>
      <c r="E125" s="887"/>
      <c r="F125" s="545"/>
      <c r="G125" s="562" t="s">
        <v>281</v>
      </c>
      <c r="H125" s="567"/>
      <c r="I125" s="568" t="s">
        <v>269</v>
      </c>
      <c r="J125" s="565"/>
      <c r="K125" s="565"/>
      <c r="L125" s="565"/>
      <c r="M125" s="565"/>
      <c r="N125" s="565"/>
      <c r="O125" s="565"/>
      <c r="P125" s="565"/>
      <c r="Q125" s="565"/>
      <c r="R125" s="565"/>
      <c r="S125" s="565"/>
      <c r="T125" s="565"/>
      <c r="U125" s="565"/>
      <c r="V125" s="566">
        <f>SUMPRODUCT(($J$1:$U$1="X")*(ROUND(J125:U125,2)))</f>
        <v>0</v>
      </c>
      <c r="W125" s="514"/>
    </row>
    <row r="126" spans="1:23" s="515" customFormat="1" ht="15" hidden="1" customHeight="1" x14ac:dyDescent="0.25">
      <c r="A126" s="558"/>
      <c r="B126" s="544"/>
      <c r="C126" s="537"/>
      <c r="D126" s="523"/>
      <c r="E126" s="523"/>
      <c r="F126" s="545"/>
      <c r="G126" s="595" t="s">
        <v>271</v>
      </c>
      <c r="H126" s="596"/>
      <c r="I126" s="597" t="s">
        <v>269</v>
      </c>
      <c r="J126" s="598">
        <f>ROUND(J125,2)*ROUND($E133,0)/($I$6-ROUND($E133,0))</f>
        <v>0</v>
      </c>
      <c r="K126" s="598">
        <f t="shared" ref="K126" si="42">ROUND(K125,2)*ROUND($E133,0)/($I$6-ROUND($E133,0))</f>
        <v>0</v>
      </c>
      <c r="L126" s="598">
        <f>ROUND(L125,2)*ROUND($E133,0)/($I$6-ROUND($E133,0))</f>
        <v>0</v>
      </c>
      <c r="M126" s="598">
        <f t="shared" ref="M126:U126" si="43">ROUND(M125,2)*ROUND($E133,0)/($I$6-ROUND($E133,0))</f>
        <v>0</v>
      </c>
      <c r="N126" s="598">
        <f t="shared" si="43"/>
        <v>0</v>
      </c>
      <c r="O126" s="598">
        <f t="shared" si="43"/>
        <v>0</v>
      </c>
      <c r="P126" s="598">
        <f t="shared" si="43"/>
        <v>0</v>
      </c>
      <c r="Q126" s="598">
        <f t="shared" si="43"/>
        <v>0</v>
      </c>
      <c r="R126" s="598">
        <f t="shared" si="43"/>
        <v>0</v>
      </c>
      <c r="S126" s="598">
        <f t="shared" si="43"/>
        <v>0</v>
      </c>
      <c r="T126" s="598">
        <f t="shared" si="43"/>
        <v>0</v>
      </c>
      <c r="U126" s="598">
        <f t="shared" si="43"/>
        <v>0</v>
      </c>
      <c r="V126" s="599">
        <f>SUMPRODUCT(($J$1:$U$1="X")*(ROUND(J126:U126,2)))</f>
        <v>0</v>
      </c>
      <c r="W126" s="514"/>
    </row>
    <row r="127" spans="1:23" s="515" customFormat="1" ht="15" hidden="1" customHeight="1" x14ac:dyDescent="0.25">
      <c r="A127" s="558"/>
      <c r="B127" s="544"/>
      <c r="C127" s="537"/>
      <c r="D127" s="523"/>
      <c r="E127" s="523"/>
      <c r="F127" s="545"/>
      <c r="G127" s="595" t="s">
        <v>282</v>
      </c>
      <c r="H127" s="596"/>
      <c r="I127" s="597" t="s">
        <v>269</v>
      </c>
      <c r="J127" s="598">
        <f>ROUND(J125,2)+ROUND(J126,10)</f>
        <v>0</v>
      </c>
      <c r="K127" s="598">
        <f t="shared" ref="K127:U127" si="44">ROUND(K125,2)+ROUND(K126,10)</f>
        <v>0</v>
      </c>
      <c r="L127" s="598">
        <f t="shared" si="44"/>
        <v>0</v>
      </c>
      <c r="M127" s="598">
        <f t="shared" si="44"/>
        <v>0</v>
      </c>
      <c r="N127" s="598">
        <f t="shared" si="44"/>
        <v>0</v>
      </c>
      <c r="O127" s="598">
        <f t="shared" si="44"/>
        <v>0</v>
      </c>
      <c r="P127" s="598">
        <f t="shared" si="44"/>
        <v>0</v>
      </c>
      <c r="Q127" s="598">
        <f t="shared" si="44"/>
        <v>0</v>
      </c>
      <c r="R127" s="598">
        <f t="shared" si="44"/>
        <v>0</v>
      </c>
      <c r="S127" s="598">
        <f t="shared" si="44"/>
        <v>0</v>
      </c>
      <c r="T127" s="598">
        <f t="shared" si="44"/>
        <v>0</v>
      </c>
      <c r="U127" s="598">
        <f t="shared" si="44"/>
        <v>0</v>
      </c>
      <c r="V127" s="599">
        <f>SUMPRODUCT(($J$1:$U$1="X")*(ROUND(J127:U127,2)))</f>
        <v>0</v>
      </c>
      <c r="W127" s="514"/>
    </row>
    <row r="128" spans="1:23" s="515" customFormat="1" ht="15" customHeight="1" x14ac:dyDescent="0.25">
      <c r="A128" s="558"/>
      <c r="B128" s="544"/>
      <c r="C128" s="537"/>
      <c r="D128" s="537"/>
      <c r="E128" s="537"/>
      <c r="F128" s="545"/>
      <c r="G128" s="569" t="str">
        <f>IF(D125="Stundenanteil","Errechneter Stellenanteil:",IF(D125="Stellenanteil","Stellenanteil:",""))</f>
        <v/>
      </c>
      <c r="H128" s="570"/>
      <c r="I128" s="571"/>
      <c r="J128" s="572">
        <f t="shared" ref="J128:U128" si="45">IF(AND($D125="Stellenanteil",$E134&gt;0,J130&gt;0),ROUND($E134,4),IF(AND($D125="Stundenanteil",J124&gt;0),ROUND(J127/ROUND(J124,2),4),0))</f>
        <v>0</v>
      </c>
      <c r="K128" s="572">
        <f t="shared" si="45"/>
        <v>0</v>
      </c>
      <c r="L128" s="572">
        <f t="shared" si="45"/>
        <v>0</v>
      </c>
      <c r="M128" s="572">
        <f t="shared" si="45"/>
        <v>0</v>
      </c>
      <c r="N128" s="572">
        <f t="shared" si="45"/>
        <v>0</v>
      </c>
      <c r="O128" s="572">
        <f t="shared" si="45"/>
        <v>0</v>
      </c>
      <c r="P128" s="572">
        <f t="shared" si="45"/>
        <v>0</v>
      </c>
      <c r="Q128" s="572">
        <f t="shared" si="45"/>
        <v>0</v>
      </c>
      <c r="R128" s="572">
        <f t="shared" si="45"/>
        <v>0</v>
      </c>
      <c r="S128" s="572">
        <f t="shared" si="45"/>
        <v>0</v>
      </c>
      <c r="T128" s="572">
        <f t="shared" si="45"/>
        <v>0</v>
      </c>
      <c r="U128" s="572">
        <f t="shared" si="45"/>
        <v>0</v>
      </c>
      <c r="V128" s="573"/>
      <c r="W128" s="514"/>
    </row>
    <row r="129" spans="1:23" s="515" customFormat="1" ht="15" customHeight="1" x14ac:dyDescent="0.25">
      <c r="A129" s="511"/>
      <c r="B129" s="551" t="s">
        <v>272</v>
      </c>
      <c r="C129" s="537"/>
      <c r="D129" s="537"/>
      <c r="E129" s="537"/>
      <c r="F129" s="545"/>
      <c r="G129" s="559" t="s">
        <v>274</v>
      </c>
      <c r="H129" s="560"/>
      <c r="I129" s="555"/>
      <c r="J129" s="561"/>
      <c r="K129" s="561"/>
      <c r="L129" s="561"/>
      <c r="M129" s="561"/>
      <c r="N129" s="561"/>
      <c r="O129" s="561"/>
      <c r="P129" s="561"/>
      <c r="Q129" s="561"/>
      <c r="R129" s="561"/>
      <c r="S129" s="561"/>
      <c r="T129" s="561"/>
      <c r="U129" s="561"/>
      <c r="V129" s="557"/>
      <c r="W129" s="514"/>
    </row>
    <row r="130" spans="1:23" s="515" customFormat="1" ht="15" customHeight="1" x14ac:dyDescent="0.25">
      <c r="A130" s="511"/>
      <c r="B130" s="544"/>
      <c r="C130" s="574" t="s">
        <v>273</v>
      </c>
      <c r="D130" s="523"/>
      <c r="E130" s="575"/>
      <c r="F130" s="576"/>
      <c r="G130" s="577" t="s">
        <v>279</v>
      </c>
      <c r="H130" s="578"/>
      <c r="I130" s="579" t="s">
        <v>228</v>
      </c>
      <c r="J130" s="580"/>
      <c r="K130" s="580"/>
      <c r="L130" s="580"/>
      <c r="M130" s="580"/>
      <c r="N130" s="580"/>
      <c r="O130" s="580"/>
      <c r="P130" s="580"/>
      <c r="Q130" s="580"/>
      <c r="R130" s="580"/>
      <c r="S130" s="580"/>
      <c r="T130" s="580"/>
      <c r="U130" s="580"/>
      <c r="V130" s="566">
        <f>SUMPRODUCT(($J$1:$U$1="X")*(ROUND(J130:U130,2)))</f>
        <v>0</v>
      </c>
      <c r="W130" s="514"/>
    </row>
    <row r="131" spans="1:23" s="515" customFormat="1" ht="15" customHeight="1" x14ac:dyDescent="0.25">
      <c r="A131" s="511"/>
      <c r="B131" s="544"/>
      <c r="C131" s="523"/>
      <c r="D131" s="523"/>
      <c r="E131" s="523"/>
      <c r="F131" s="576"/>
      <c r="G131" s="562" t="s">
        <v>275</v>
      </c>
      <c r="H131" s="563"/>
      <c r="I131" s="579" t="s">
        <v>228</v>
      </c>
      <c r="J131" s="580"/>
      <c r="K131" s="580"/>
      <c r="L131" s="580"/>
      <c r="M131" s="580"/>
      <c r="N131" s="580"/>
      <c r="O131" s="580"/>
      <c r="P131" s="580"/>
      <c r="Q131" s="580"/>
      <c r="R131" s="580"/>
      <c r="S131" s="580"/>
      <c r="T131" s="580"/>
      <c r="U131" s="580"/>
      <c r="V131" s="566">
        <f>SUMPRODUCT(($J$1:$U$1="X")*(ROUND(J131:U131,2)))</f>
        <v>0</v>
      </c>
      <c r="W131" s="514"/>
    </row>
    <row r="132" spans="1:23" s="515" customFormat="1" ht="15" customHeight="1" x14ac:dyDescent="0.25">
      <c r="A132" s="558">
        <f>IF($D125="Stundenanteil",1,0)</f>
        <v>0</v>
      </c>
      <c r="B132" s="544"/>
      <c r="C132" s="574" t="str">
        <f>IF(D125="Stundenanteil","wöchentliche Arbeitszeit (in h):","")</f>
        <v/>
      </c>
      <c r="D132" s="537"/>
      <c r="E132" s="581"/>
      <c r="F132" s="545"/>
      <c r="G132" s="559" t="s">
        <v>276</v>
      </c>
      <c r="H132" s="560"/>
      <c r="I132" s="555"/>
      <c r="J132" s="561"/>
      <c r="K132" s="561"/>
      <c r="L132" s="561"/>
      <c r="M132" s="561"/>
      <c r="N132" s="561"/>
      <c r="O132" s="561"/>
      <c r="P132" s="561"/>
      <c r="Q132" s="561"/>
      <c r="R132" s="561"/>
      <c r="S132" s="561"/>
      <c r="T132" s="561"/>
      <c r="U132" s="561"/>
      <c r="V132" s="557"/>
      <c r="W132" s="514"/>
    </row>
    <row r="133" spans="1:23" s="515" customFormat="1" ht="15" customHeight="1" x14ac:dyDescent="0.25">
      <c r="A133" s="558">
        <f>IF($D125="Stundenanteil",1,0)</f>
        <v>0</v>
      </c>
      <c r="B133" s="544"/>
      <c r="C133" s="574" t="str">
        <f>IF(D125="Stundenanteil","Urlaubsanspruch (in AT):","")</f>
        <v/>
      </c>
      <c r="D133" s="537"/>
      <c r="E133" s="582"/>
      <c r="F133" s="545"/>
      <c r="G133" s="577" t="s">
        <v>277</v>
      </c>
      <c r="H133" s="578"/>
      <c r="I133" s="579" t="s">
        <v>228</v>
      </c>
      <c r="J133" s="584">
        <f t="shared" ref="J133:U133" si="46">ROUND(ROUND(J130,2)*J128,2)</f>
        <v>0</v>
      </c>
      <c r="K133" s="584">
        <f t="shared" si="46"/>
        <v>0</v>
      </c>
      <c r="L133" s="584">
        <f t="shared" si="46"/>
        <v>0</v>
      </c>
      <c r="M133" s="584">
        <f t="shared" si="46"/>
        <v>0</v>
      </c>
      <c r="N133" s="584">
        <f t="shared" si="46"/>
        <v>0</v>
      </c>
      <c r="O133" s="584">
        <f t="shared" si="46"/>
        <v>0</v>
      </c>
      <c r="P133" s="584">
        <f t="shared" si="46"/>
        <v>0</v>
      </c>
      <c r="Q133" s="584">
        <f t="shared" si="46"/>
        <v>0</v>
      </c>
      <c r="R133" s="584">
        <f t="shared" si="46"/>
        <v>0</v>
      </c>
      <c r="S133" s="584">
        <f t="shared" si="46"/>
        <v>0</v>
      </c>
      <c r="T133" s="584">
        <f t="shared" si="46"/>
        <v>0</v>
      </c>
      <c r="U133" s="584">
        <f t="shared" si="46"/>
        <v>0</v>
      </c>
      <c r="V133" s="566">
        <f>SUMPRODUCT(($J$1:$U$1="X")*(ROUND(J133:U133,2)))</f>
        <v>0</v>
      </c>
      <c r="W133" s="514"/>
    </row>
    <row r="134" spans="1:23" s="515" customFormat="1" ht="15" customHeight="1" x14ac:dyDescent="0.25">
      <c r="A134" s="558">
        <f>IF($D125="Stellenanteil",1,0)</f>
        <v>0</v>
      </c>
      <c r="B134" s="544"/>
      <c r="C134" s="574" t="str">
        <f>IF(D125="Stellenanteil","Stellenanteil (in %):","")</f>
        <v/>
      </c>
      <c r="D134" s="537"/>
      <c r="E134" s="583"/>
      <c r="F134" s="545"/>
      <c r="G134" s="562" t="s">
        <v>278</v>
      </c>
      <c r="H134" s="563"/>
      <c r="I134" s="579" t="s">
        <v>228</v>
      </c>
      <c r="J134" s="584">
        <f t="shared" ref="J134:U134" si="47">ROUND(ROUND(J131,2)*J128,2)</f>
        <v>0</v>
      </c>
      <c r="K134" s="584">
        <f t="shared" si="47"/>
        <v>0</v>
      </c>
      <c r="L134" s="584">
        <f t="shared" si="47"/>
        <v>0</v>
      </c>
      <c r="M134" s="584">
        <f t="shared" si="47"/>
        <v>0</v>
      </c>
      <c r="N134" s="584">
        <f t="shared" si="47"/>
        <v>0</v>
      </c>
      <c r="O134" s="584">
        <f t="shared" si="47"/>
        <v>0</v>
      </c>
      <c r="P134" s="584">
        <f t="shared" si="47"/>
        <v>0</v>
      </c>
      <c r="Q134" s="584">
        <f t="shared" si="47"/>
        <v>0</v>
      </c>
      <c r="R134" s="584">
        <f t="shared" si="47"/>
        <v>0</v>
      </c>
      <c r="S134" s="584">
        <f t="shared" si="47"/>
        <v>0</v>
      </c>
      <c r="T134" s="584">
        <f t="shared" si="47"/>
        <v>0</v>
      </c>
      <c r="U134" s="584">
        <f t="shared" si="47"/>
        <v>0</v>
      </c>
      <c r="V134" s="566">
        <f>SUMPRODUCT(($J$1:$U$1="X")*(ROUND(J134:U134,2)))</f>
        <v>0</v>
      </c>
      <c r="W134" s="514"/>
    </row>
    <row r="135" spans="1:23" s="515" customFormat="1" ht="15" customHeight="1" thickBot="1" x14ac:dyDescent="0.3">
      <c r="A135" s="511"/>
      <c r="B135" s="585"/>
      <c r="C135" s="586"/>
      <c r="D135" s="586"/>
      <c r="E135" s="586"/>
      <c r="F135" s="587"/>
      <c r="G135" s="588" t="str">
        <f>$P$26</f>
        <v>Pauschale für Sozialabgaben, BG, Umlagen</v>
      </c>
      <c r="H135" s="589"/>
      <c r="I135" s="590" t="s">
        <v>228</v>
      </c>
      <c r="J135" s="591">
        <f>ROUND(J134*$U$26,2)</f>
        <v>0</v>
      </c>
      <c r="K135" s="591">
        <f t="shared" ref="K135:U135" si="48">ROUND(K134*$U$26,2)</f>
        <v>0</v>
      </c>
      <c r="L135" s="591">
        <f t="shared" si="48"/>
        <v>0</v>
      </c>
      <c r="M135" s="591">
        <f t="shared" si="48"/>
        <v>0</v>
      </c>
      <c r="N135" s="591">
        <f t="shared" si="48"/>
        <v>0</v>
      </c>
      <c r="O135" s="591">
        <f t="shared" si="48"/>
        <v>0</v>
      </c>
      <c r="P135" s="591">
        <f t="shared" si="48"/>
        <v>0</v>
      </c>
      <c r="Q135" s="591">
        <f t="shared" si="48"/>
        <v>0</v>
      </c>
      <c r="R135" s="591">
        <f t="shared" si="48"/>
        <v>0</v>
      </c>
      <c r="S135" s="591">
        <f t="shared" si="48"/>
        <v>0</v>
      </c>
      <c r="T135" s="591">
        <f t="shared" si="48"/>
        <v>0</v>
      </c>
      <c r="U135" s="591">
        <f t="shared" si="48"/>
        <v>0</v>
      </c>
      <c r="V135" s="592">
        <f>SUMPRODUCT(($J$1:$U$1="X")*(ROUND(J135:U135,2)))</f>
        <v>0</v>
      </c>
      <c r="W135" s="514">
        <f>IF(COUNTIF(V121:V135,"&gt;0")&gt;0,1,0)</f>
        <v>0</v>
      </c>
    </row>
    <row r="136" spans="1:23" ht="15" customHeight="1" thickTop="1" x14ac:dyDescent="0.25">
      <c r="A136" s="511"/>
      <c r="B136" s="544"/>
      <c r="C136" s="537"/>
      <c r="D136" s="537"/>
      <c r="E136" s="537"/>
      <c r="F136" s="545"/>
      <c r="G136" s="546" t="s">
        <v>265</v>
      </c>
      <c r="H136" s="547"/>
      <c r="I136" s="548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50"/>
      <c r="W136" s="514"/>
    </row>
    <row r="137" spans="1:23" ht="15" customHeight="1" x14ac:dyDescent="0.25">
      <c r="A137" s="511"/>
      <c r="B137" s="551" t="s">
        <v>266</v>
      </c>
      <c r="C137" s="537"/>
      <c r="D137" s="888">
        <f>'Belegliste 1.1 | Bew.18 | 1.HHJ'!D137</f>
        <v>0</v>
      </c>
      <c r="E137" s="889"/>
      <c r="F137" s="552"/>
      <c r="G137" s="553" t="s">
        <v>201</v>
      </c>
      <c r="H137" s="554"/>
      <c r="I137" s="555"/>
      <c r="J137" s="556"/>
      <c r="K137" s="556"/>
      <c r="L137" s="556"/>
      <c r="M137" s="556"/>
      <c r="N137" s="556"/>
      <c r="O137" s="556"/>
      <c r="P137" s="556"/>
      <c r="Q137" s="556"/>
      <c r="R137" s="556"/>
      <c r="S137" s="556"/>
      <c r="T137" s="556"/>
      <c r="U137" s="556"/>
      <c r="V137" s="557"/>
      <c r="W137" s="514"/>
    </row>
    <row r="138" spans="1:23" ht="15" customHeight="1" x14ac:dyDescent="0.25">
      <c r="A138" s="558">
        <f>IF($D140="Stundenanteil",1,0)</f>
        <v>0</v>
      </c>
      <c r="B138" s="551" t="s">
        <v>267</v>
      </c>
      <c r="C138" s="537"/>
      <c r="D138" s="888">
        <f>'Belegliste 1.1 | Bew.18 | 1.HHJ'!D138</f>
        <v>0</v>
      </c>
      <c r="E138" s="889"/>
      <c r="F138" s="552"/>
      <c r="G138" s="559" t="s">
        <v>268</v>
      </c>
      <c r="H138" s="560"/>
      <c r="I138" s="555"/>
      <c r="J138" s="561"/>
      <c r="K138" s="561"/>
      <c r="L138" s="561"/>
      <c r="M138" s="561"/>
      <c r="N138" s="561"/>
      <c r="O138" s="561"/>
      <c r="P138" s="561"/>
      <c r="Q138" s="561"/>
      <c r="R138" s="561"/>
      <c r="S138" s="561"/>
      <c r="T138" s="561"/>
      <c r="U138" s="561"/>
      <c r="V138" s="557"/>
      <c r="W138" s="514"/>
    </row>
    <row r="139" spans="1:23" ht="15" customHeight="1" x14ac:dyDescent="0.25">
      <c r="A139" s="558">
        <f>IF($D140="Stundenanteil",1,0)</f>
        <v>0</v>
      </c>
      <c r="B139" s="544"/>
      <c r="C139" s="537"/>
      <c r="D139" s="537"/>
      <c r="E139" s="537"/>
      <c r="F139" s="545"/>
      <c r="G139" s="562" t="s">
        <v>299</v>
      </c>
      <c r="H139" s="563"/>
      <c r="I139" s="564" t="s">
        <v>269</v>
      </c>
      <c r="J139" s="565"/>
      <c r="K139" s="565"/>
      <c r="L139" s="565"/>
      <c r="M139" s="565"/>
      <c r="N139" s="565"/>
      <c r="O139" s="565"/>
      <c r="P139" s="565"/>
      <c r="Q139" s="565"/>
      <c r="R139" s="565"/>
      <c r="S139" s="565"/>
      <c r="T139" s="565"/>
      <c r="U139" s="565"/>
      <c r="V139" s="566">
        <f>SUMPRODUCT(($J$1:$U$1="X")*(ROUND(J139:U139,2)))</f>
        <v>0</v>
      </c>
      <c r="W139" s="514"/>
    </row>
    <row r="140" spans="1:23" s="515" customFormat="1" ht="15" customHeight="1" x14ac:dyDescent="0.25">
      <c r="A140" s="558">
        <f>IF($D140="Stundenanteil",1,0)</f>
        <v>0</v>
      </c>
      <c r="B140" s="551" t="s">
        <v>270</v>
      </c>
      <c r="C140" s="537"/>
      <c r="D140" s="886" t="str">
        <f>'Belegliste 1.1 | Bew.18 | 1.HHJ'!D140</f>
        <v>Bitte auswählen!</v>
      </c>
      <c r="E140" s="887"/>
      <c r="F140" s="545"/>
      <c r="G140" s="562" t="s">
        <v>281</v>
      </c>
      <c r="H140" s="567"/>
      <c r="I140" s="568" t="s">
        <v>269</v>
      </c>
      <c r="J140" s="565"/>
      <c r="K140" s="565"/>
      <c r="L140" s="565"/>
      <c r="M140" s="565"/>
      <c r="N140" s="565"/>
      <c r="O140" s="565"/>
      <c r="P140" s="565"/>
      <c r="Q140" s="565"/>
      <c r="R140" s="565"/>
      <c r="S140" s="565"/>
      <c r="T140" s="565"/>
      <c r="U140" s="565"/>
      <c r="V140" s="566">
        <f>SUMPRODUCT(($J$1:$U$1="X")*(ROUND(J140:U140,2)))</f>
        <v>0</v>
      </c>
      <c r="W140" s="514"/>
    </row>
    <row r="141" spans="1:23" s="515" customFormat="1" ht="15" hidden="1" customHeight="1" x14ac:dyDescent="0.25">
      <c r="A141" s="558"/>
      <c r="B141" s="544"/>
      <c r="C141" s="537"/>
      <c r="D141" s="523"/>
      <c r="E141" s="523"/>
      <c r="F141" s="545"/>
      <c r="G141" s="595" t="s">
        <v>271</v>
      </c>
      <c r="H141" s="596"/>
      <c r="I141" s="597" t="s">
        <v>269</v>
      </c>
      <c r="J141" s="598">
        <f>ROUND(J140,2)*ROUND($E148,0)/($I$6-ROUND($E148,0))</f>
        <v>0</v>
      </c>
      <c r="K141" s="598">
        <f t="shared" ref="K141" si="49">ROUND(K140,2)*ROUND($E148,0)/($I$6-ROUND($E148,0))</f>
        <v>0</v>
      </c>
      <c r="L141" s="598">
        <f>ROUND(L140,2)*ROUND($E148,0)/($I$6-ROUND($E148,0))</f>
        <v>0</v>
      </c>
      <c r="M141" s="598">
        <f t="shared" ref="M141:U141" si="50">ROUND(M140,2)*ROUND($E148,0)/($I$6-ROUND($E148,0))</f>
        <v>0</v>
      </c>
      <c r="N141" s="598">
        <f t="shared" si="50"/>
        <v>0</v>
      </c>
      <c r="O141" s="598">
        <f t="shared" si="50"/>
        <v>0</v>
      </c>
      <c r="P141" s="598">
        <f t="shared" si="50"/>
        <v>0</v>
      </c>
      <c r="Q141" s="598">
        <f t="shared" si="50"/>
        <v>0</v>
      </c>
      <c r="R141" s="598">
        <f t="shared" si="50"/>
        <v>0</v>
      </c>
      <c r="S141" s="598">
        <f t="shared" si="50"/>
        <v>0</v>
      </c>
      <c r="T141" s="598">
        <f t="shared" si="50"/>
        <v>0</v>
      </c>
      <c r="U141" s="598">
        <f t="shared" si="50"/>
        <v>0</v>
      </c>
      <c r="V141" s="599">
        <f>SUMPRODUCT(($J$1:$U$1="X")*(ROUND(J141:U141,2)))</f>
        <v>0</v>
      </c>
      <c r="W141" s="514"/>
    </row>
    <row r="142" spans="1:23" s="515" customFormat="1" ht="15" hidden="1" customHeight="1" x14ac:dyDescent="0.25">
      <c r="A142" s="558"/>
      <c r="B142" s="544"/>
      <c r="C142" s="537"/>
      <c r="D142" s="523"/>
      <c r="E142" s="523"/>
      <c r="F142" s="545"/>
      <c r="G142" s="595" t="s">
        <v>282</v>
      </c>
      <c r="H142" s="596"/>
      <c r="I142" s="597" t="s">
        <v>269</v>
      </c>
      <c r="J142" s="598">
        <f>ROUND(J140,2)+ROUND(J141,10)</f>
        <v>0</v>
      </c>
      <c r="K142" s="598">
        <f t="shared" ref="K142:U142" si="51">ROUND(K140,2)+ROUND(K141,10)</f>
        <v>0</v>
      </c>
      <c r="L142" s="598">
        <f t="shared" si="51"/>
        <v>0</v>
      </c>
      <c r="M142" s="598">
        <f t="shared" si="51"/>
        <v>0</v>
      </c>
      <c r="N142" s="598">
        <f t="shared" si="51"/>
        <v>0</v>
      </c>
      <c r="O142" s="598">
        <f t="shared" si="51"/>
        <v>0</v>
      </c>
      <c r="P142" s="598">
        <f t="shared" si="51"/>
        <v>0</v>
      </c>
      <c r="Q142" s="598">
        <f t="shared" si="51"/>
        <v>0</v>
      </c>
      <c r="R142" s="598">
        <f t="shared" si="51"/>
        <v>0</v>
      </c>
      <c r="S142" s="598">
        <f t="shared" si="51"/>
        <v>0</v>
      </c>
      <c r="T142" s="598">
        <f t="shared" si="51"/>
        <v>0</v>
      </c>
      <c r="U142" s="598">
        <f t="shared" si="51"/>
        <v>0</v>
      </c>
      <c r="V142" s="599">
        <f>SUMPRODUCT(($J$1:$U$1="X")*(ROUND(J142:U142,2)))</f>
        <v>0</v>
      </c>
      <c r="W142" s="514"/>
    </row>
    <row r="143" spans="1:23" s="515" customFormat="1" ht="15" customHeight="1" x14ac:dyDescent="0.25">
      <c r="A143" s="558"/>
      <c r="B143" s="544"/>
      <c r="C143" s="537"/>
      <c r="D143" s="537"/>
      <c r="E143" s="537"/>
      <c r="F143" s="545"/>
      <c r="G143" s="569" t="str">
        <f>IF(D140="Stundenanteil","Errechneter Stellenanteil:",IF(D140="Stellenanteil","Stellenanteil:",""))</f>
        <v/>
      </c>
      <c r="H143" s="570"/>
      <c r="I143" s="571"/>
      <c r="J143" s="572">
        <f t="shared" ref="J143:U143" si="52">IF(AND($D140="Stellenanteil",$E149&gt;0,J145&gt;0),ROUND($E149,4),IF(AND($D140="Stundenanteil",J139&gt;0),ROUND(J142/ROUND(J139,2),4),0))</f>
        <v>0</v>
      </c>
      <c r="K143" s="572">
        <f t="shared" si="52"/>
        <v>0</v>
      </c>
      <c r="L143" s="572">
        <f t="shared" si="52"/>
        <v>0</v>
      </c>
      <c r="M143" s="572">
        <f t="shared" si="52"/>
        <v>0</v>
      </c>
      <c r="N143" s="572">
        <f t="shared" si="52"/>
        <v>0</v>
      </c>
      <c r="O143" s="572">
        <f t="shared" si="52"/>
        <v>0</v>
      </c>
      <c r="P143" s="572">
        <f t="shared" si="52"/>
        <v>0</v>
      </c>
      <c r="Q143" s="572">
        <f t="shared" si="52"/>
        <v>0</v>
      </c>
      <c r="R143" s="572">
        <f t="shared" si="52"/>
        <v>0</v>
      </c>
      <c r="S143" s="572">
        <f t="shared" si="52"/>
        <v>0</v>
      </c>
      <c r="T143" s="572">
        <f t="shared" si="52"/>
        <v>0</v>
      </c>
      <c r="U143" s="572">
        <f t="shared" si="52"/>
        <v>0</v>
      </c>
      <c r="V143" s="573"/>
      <c r="W143" s="514"/>
    </row>
    <row r="144" spans="1:23" s="515" customFormat="1" ht="15" customHeight="1" x14ac:dyDescent="0.25">
      <c r="A144" s="511"/>
      <c r="B144" s="551" t="s">
        <v>272</v>
      </c>
      <c r="C144" s="537"/>
      <c r="D144" s="537"/>
      <c r="E144" s="537"/>
      <c r="F144" s="545"/>
      <c r="G144" s="559" t="s">
        <v>274</v>
      </c>
      <c r="H144" s="560"/>
      <c r="I144" s="555"/>
      <c r="J144" s="561"/>
      <c r="K144" s="561"/>
      <c r="L144" s="561"/>
      <c r="M144" s="561"/>
      <c r="N144" s="561"/>
      <c r="O144" s="561"/>
      <c r="P144" s="561"/>
      <c r="Q144" s="561"/>
      <c r="R144" s="561"/>
      <c r="S144" s="561"/>
      <c r="T144" s="561"/>
      <c r="U144" s="561"/>
      <c r="V144" s="557"/>
      <c r="W144" s="514"/>
    </row>
    <row r="145" spans="1:23" s="515" customFormat="1" ht="15" customHeight="1" x14ac:dyDescent="0.25">
      <c r="A145" s="511"/>
      <c r="B145" s="544"/>
      <c r="C145" s="574" t="s">
        <v>273</v>
      </c>
      <c r="D145" s="523"/>
      <c r="E145" s="575"/>
      <c r="F145" s="576"/>
      <c r="G145" s="577" t="s">
        <v>279</v>
      </c>
      <c r="H145" s="578"/>
      <c r="I145" s="579" t="s">
        <v>228</v>
      </c>
      <c r="J145" s="580"/>
      <c r="K145" s="580"/>
      <c r="L145" s="580"/>
      <c r="M145" s="580"/>
      <c r="N145" s="580"/>
      <c r="O145" s="580"/>
      <c r="P145" s="580"/>
      <c r="Q145" s="580"/>
      <c r="R145" s="580"/>
      <c r="S145" s="580"/>
      <c r="T145" s="580"/>
      <c r="U145" s="580"/>
      <c r="V145" s="566">
        <f>SUMPRODUCT(($J$1:$U$1="X")*(ROUND(J145:U145,2)))</f>
        <v>0</v>
      </c>
      <c r="W145" s="514"/>
    </row>
    <row r="146" spans="1:23" s="515" customFormat="1" ht="15" customHeight="1" x14ac:dyDescent="0.25">
      <c r="A146" s="511"/>
      <c r="B146" s="544"/>
      <c r="C146" s="523"/>
      <c r="D146" s="523"/>
      <c r="E146" s="523"/>
      <c r="F146" s="576"/>
      <c r="G146" s="562" t="s">
        <v>275</v>
      </c>
      <c r="H146" s="563"/>
      <c r="I146" s="579" t="s">
        <v>228</v>
      </c>
      <c r="J146" s="580"/>
      <c r="K146" s="580"/>
      <c r="L146" s="580"/>
      <c r="M146" s="580"/>
      <c r="N146" s="580"/>
      <c r="O146" s="580"/>
      <c r="P146" s="580"/>
      <c r="Q146" s="580"/>
      <c r="R146" s="580"/>
      <c r="S146" s="580"/>
      <c r="T146" s="580"/>
      <c r="U146" s="580"/>
      <c r="V146" s="566">
        <f>SUMPRODUCT(($J$1:$U$1="X")*(ROUND(J146:U146,2)))</f>
        <v>0</v>
      </c>
      <c r="W146" s="514"/>
    </row>
    <row r="147" spans="1:23" s="515" customFormat="1" ht="15" customHeight="1" x14ac:dyDescent="0.25">
      <c r="A147" s="558">
        <f>IF($D140="Stundenanteil",1,0)</f>
        <v>0</v>
      </c>
      <c r="B147" s="544"/>
      <c r="C147" s="574" t="str">
        <f>IF(D140="Stundenanteil","wöchentliche Arbeitszeit (in h):","")</f>
        <v/>
      </c>
      <c r="D147" s="537"/>
      <c r="E147" s="581"/>
      <c r="F147" s="545"/>
      <c r="G147" s="559" t="s">
        <v>276</v>
      </c>
      <c r="H147" s="560"/>
      <c r="I147" s="555"/>
      <c r="J147" s="561"/>
      <c r="K147" s="561"/>
      <c r="L147" s="561"/>
      <c r="M147" s="561"/>
      <c r="N147" s="561"/>
      <c r="O147" s="561"/>
      <c r="P147" s="561"/>
      <c r="Q147" s="561"/>
      <c r="R147" s="561"/>
      <c r="S147" s="561"/>
      <c r="T147" s="561"/>
      <c r="U147" s="561"/>
      <c r="V147" s="557"/>
      <c r="W147" s="514"/>
    </row>
    <row r="148" spans="1:23" s="515" customFormat="1" ht="15" customHeight="1" x14ac:dyDescent="0.25">
      <c r="A148" s="558">
        <f>IF($D140="Stundenanteil",1,0)</f>
        <v>0</v>
      </c>
      <c r="B148" s="544"/>
      <c r="C148" s="574" t="str">
        <f>IF(D140="Stundenanteil","Urlaubsanspruch (in AT):","")</f>
        <v/>
      </c>
      <c r="D148" s="537"/>
      <c r="E148" s="582"/>
      <c r="F148" s="545"/>
      <c r="G148" s="577" t="s">
        <v>277</v>
      </c>
      <c r="H148" s="578"/>
      <c r="I148" s="579" t="s">
        <v>228</v>
      </c>
      <c r="J148" s="584">
        <f t="shared" ref="J148:U148" si="53">ROUND(ROUND(J145,2)*J143,2)</f>
        <v>0</v>
      </c>
      <c r="K148" s="584">
        <f t="shared" si="53"/>
        <v>0</v>
      </c>
      <c r="L148" s="584">
        <f t="shared" si="53"/>
        <v>0</v>
      </c>
      <c r="M148" s="584">
        <f t="shared" si="53"/>
        <v>0</v>
      </c>
      <c r="N148" s="584">
        <f t="shared" si="53"/>
        <v>0</v>
      </c>
      <c r="O148" s="584">
        <f t="shared" si="53"/>
        <v>0</v>
      </c>
      <c r="P148" s="584">
        <f t="shared" si="53"/>
        <v>0</v>
      </c>
      <c r="Q148" s="584">
        <f t="shared" si="53"/>
        <v>0</v>
      </c>
      <c r="R148" s="584">
        <f t="shared" si="53"/>
        <v>0</v>
      </c>
      <c r="S148" s="584">
        <f t="shared" si="53"/>
        <v>0</v>
      </c>
      <c r="T148" s="584">
        <f t="shared" si="53"/>
        <v>0</v>
      </c>
      <c r="U148" s="584">
        <f t="shared" si="53"/>
        <v>0</v>
      </c>
      <c r="V148" s="566">
        <f>SUMPRODUCT(($J$1:$U$1="X")*(ROUND(J148:U148,2)))</f>
        <v>0</v>
      </c>
      <c r="W148" s="514"/>
    </row>
    <row r="149" spans="1:23" s="515" customFormat="1" ht="15" customHeight="1" x14ac:dyDescent="0.25">
      <c r="A149" s="558">
        <f>IF($D140="Stellenanteil",1,0)</f>
        <v>0</v>
      </c>
      <c r="B149" s="544"/>
      <c r="C149" s="574" t="str">
        <f>IF(D140="Stellenanteil","Stellenanteil (in %):","")</f>
        <v/>
      </c>
      <c r="D149" s="537"/>
      <c r="E149" s="583"/>
      <c r="F149" s="545"/>
      <c r="G149" s="562" t="s">
        <v>278</v>
      </c>
      <c r="H149" s="563"/>
      <c r="I149" s="579" t="s">
        <v>228</v>
      </c>
      <c r="J149" s="584">
        <f t="shared" ref="J149:U149" si="54">ROUND(ROUND(J146,2)*J143,2)</f>
        <v>0</v>
      </c>
      <c r="K149" s="584">
        <f t="shared" si="54"/>
        <v>0</v>
      </c>
      <c r="L149" s="584">
        <f t="shared" si="54"/>
        <v>0</v>
      </c>
      <c r="M149" s="584">
        <f t="shared" si="54"/>
        <v>0</v>
      </c>
      <c r="N149" s="584">
        <f t="shared" si="54"/>
        <v>0</v>
      </c>
      <c r="O149" s="584">
        <f t="shared" si="54"/>
        <v>0</v>
      </c>
      <c r="P149" s="584">
        <f t="shared" si="54"/>
        <v>0</v>
      </c>
      <c r="Q149" s="584">
        <f t="shared" si="54"/>
        <v>0</v>
      </c>
      <c r="R149" s="584">
        <f t="shared" si="54"/>
        <v>0</v>
      </c>
      <c r="S149" s="584">
        <f t="shared" si="54"/>
        <v>0</v>
      </c>
      <c r="T149" s="584">
        <f t="shared" si="54"/>
        <v>0</v>
      </c>
      <c r="U149" s="584">
        <f t="shared" si="54"/>
        <v>0</v>
      </c>
      <c r="V149" s="566">
        <f>SUMPRODUCT(($J$1:$U$1="X")*(ROUND(J149:U149,2)))</f>
        <v>0</v>
      </c>
      <c r="W149" s="514"/>
    </row>
    <row r="150" spans="1:23" s="515" customFormat="1" ht="15" customHeight="1" thickBot="1" x14ac:dyDescent="0.3">
      <c r="A150" s="511"/>
      <c r="B150" s="585"/>
      <c r="C150" s="586"/>
      <c r="D150" s="586"/>
      <c r="E150" s="586"/>
      <c r="F150" s="587"/>
      <c r="G150" s="588" t="str">
        <f>$P$26</f>
        <v>Pauschale für Sozialabgaben, BG, Umlagen</v>
      </c>
      <c r="H150" s="589"/>
      <c r="I150" s="590" t="s">
        <v>228</v>
      </c>
      <c r="J150" s="591">
        <f>ROUND(J149*$U$26,2)</f>
        <v>0</v>
      </c>
      <c r="K150" s="591">
        <f t="shared" ref="K150:U150" si="55">ROUND(K149*$U$26,2)</f>
        <v>0</v>
      </c>
      <c r="L150" s="591">
        <f t="shared" si="55"/>
        <v>0</v>
      </c>
      <c r="M150" s="591">
        <f t="shared" si="55"/>
        <v>0</v>
      </c>
      <c r="N150" s="591">
        <f t="shared" si="55"/>
        <v>0</v>
      </c>
      <c r="O150" s="591">
        <f t="shared" si="55"/>
        <v>0</v>
      </c>
      <c r="P150" s="591">
        <f t="shared" si="55"/>
        <v>0</v>
      </c>
      <c r="Q150" s="591">
        <f t="shared" si="55"/>
        <v>0</v>
      </c>
      <c r="R150" s="591">
        <f t="shared" si="55"/>
        <v>0</v>
      </c>
      <c r="S150" s="591">
        <f t="shared" si="55"/>
        <v>0</v>
      </c>
      <c r="T150" s="591">
        <f t="shared" si="55"/>
        <v>0</v>
      </c>
      <c r="U150" s="591">
        <f t="shared" si="55"/>
        <v>0</v>
      </c>
      <c r="V150" s="592">
        <f>SUMPRODUCT(($J$1:$U$1="X")*(ROUND(J150:U150,2)))</f>
        <v>0</v>
      </c>
      <c r="W150" s="514">
        <f>IF(COUNTIF(V136:V150,"&gt;0")&gt;0,1,0)</f>
        <v>0</v>
      </c>
    </row>
    <row r="151" spans="1:23" ht="15" customHeight="1" thickTop="1" x14ac:dyDescent="0.25">
      <c r="A151" s="511"/>
      <c r="B151" s="544"/>
      <c r="C151" s="537"/>
      <c r="D151" s="537"/>
      <c r="E151" s="537"/>
      <c r="F151" s="545"/>
      <c r="G151" s="546" t="s">
        <v>265</v>
      </c>
      <c r="H151" s="547"/>
      <c r="I151" s="548"/>
      <c r="J151" s="549"/>
      <c r="K151" s="549"/>
      <c r="L151" s="549"/>
      <c r="M151" s="549"/>
      <c r="N151" s="549"/>
      <c r="O151" s="549"/>
      <c r="P151" s="549"/>
      <c r="Q151" s="549"/>
      <c r="R151" s="549"/>
      <c r="S151" s="549"/>
      <c r="T151" s="549"/>
      <c r="U151" s="549"/>
      <c r="V151" s="550"/>
      <c r="W151" s="514"/>
    </row>
    <row r="152" spans="1:23" ht="15" customHeight="1" x14ac:dyDescent="0.25">
      <c r="A152" s="511"/>
      <c r="B152" s="551" t="s">
        <v>266</v>
      </c>
      <c r="C152" s="537"/>
      <c r="D152" s="888">
        <f>'Belegliste 1.1 | Bew.18 | 1.HHJ'!D152</f>
        <v>0</v>
      </c>
      <c r="E152" s="889"/>
      <c r="F152" s="552"/>
      <c r="G152" s="553" t="s">
        <v>201</v>
      </c>
      <c r="H152" s="554"/>
      <c r="I152" s="555"/>
      <c r="J152" s="556"/>
      <c r="K152" s="556"/>
      <c r="L152" s="556"/>
      <c r="M152" s="556"/>
      <c r="N152" s="556"/>
      <c r="O152" s="556"/>
      <c r="P152" s="556"/>
      <c r="Q152" s="556"/>
      <c r="R152" s="556"/>
      <c r="S152" s="556"/>
      <c r="T152" s="556"/>
      <c r="U152" s="556"/>
      <c r="V152" s="557"/>
      <c r="W152" s="514"/>
    </row>
    <row r="153" spans="1:23" ht="15" customHeight="1" x14ac:dyDescent="0.25">
      <c r="A153" s="558">
        <f>IF($D155="Stundenanteil",1,0)</f>
        <v>0</v>
      </c>
      <c r="B153" s="551" t="s">
        <v>267</v>
      </c>
      <c r="C153" s="537"/>
      <c r="D153" s="888">
        <f>'Belegliste 1.1 | Bew.18 | 1.HHJ'!D153</f>
        <v>0</v>
      </c>
      <c r="E153" s="889"/>
      <c r="F153" s="552"/>
      <c r="G153" s="559" t="s">
        <v>268</v>
      </c>
      <c r="H153" s="560"/>
      <c r="I153" s="555"/>
      <c r="J153" s="561"/>
      <c r="K153" s="561"/>
      <c r="L153" s="561"/>
      <c r="M153" s="561"/>
      <c r="N153" s="561"/>
      <c r="O153" s="561"/>
      <c r="P153" s="561"/>
      <c r="Q153" s="561"/>
      <c r="R153" s="561"/>
      <c r="S153" s="561"/>
      <c r="T153" s="561"/>
      <c r="U153" s="561"/>
      <c r="V153" s="557"/>
      <c r="W153" s="514"/>
    </row>
    <row r="154" spans="1:23" ht="15" customHeight="1" x14ac:dyDescent="0.25">
      <c r="A154" s="558">
        <f>IF($D155="Stundenanteil",1,0)</f>
        <v>0</v>
      </c>
      <c r="B154" s="544"/>
      <c r="C154" s="537"/>
      <c r="D154" s="537"/>
      <c r="E154" s="537"/>
      <c r="F154" s="545"/>
      <c r="G154" s="562" t="s">
        <v>299</v>
      </c>
      <c r="H154" s="563"/>
      <c r="I154" s="564" t="s">
        <v>269</v>
      </c>
      <c r="J154" s="565"/>
      <c r="K154" s="565"/>
      <c r="L154" s="565"/>
      <c r="M154" s="565"/>
      <c r="N154" s="565"/>
      <c r="O154" s="565"/>
      <c r="P154" s="565"/>
      <c r="Q154" s="565"/>
      <c r="R154" s="565"/>
      <c r="S154" s="565"/>
      <c r="T154" s="565"/>
      <c r="U154" s="565"/>
      <c r="V154" s="566">
        <f>SUMPRODUCT(($J$1:$U$1="X")*(ROUND(J154:U154,2)))</f>
        <v>0</v>
      </c>
      <c r="W154" s="514"/>
    </row>
    <row r="155" spans="1:23" s="515" customFormat="1" ht="15" customHeight="1" x14ac:dyDescent="0.25">
      <c r="A155" s="558">
        <f>IF($D155="Stundenanteil",1,0)</f>
        <v>0</v>
      </c>
      <c r="B155" s="551" t="s">
        <v>270</v>
      </c>
      <c r="C155" s="537"/>
      <c r="D155" s="886" t="str">
        <f>'Belegliste 1.1 | Bew.18 | 1.HHJ'!D155</f>
        <v>Bitte auswählen!</v>
      </c>
      <c r="E155" s="887"/>
      <c r="F155" s="545"/>
      <c r="G155" s="562" t="s">
        <v>281</v>
      </c>
      <c r="H155" s="567"/>
      <c r="I155" s="568" t="s">
        <v>269</v>
      </c>
      <c r="J155" s="565"/>
      <c r="K155" s="565"/>
      <c r="L155" s="565"/>
      <c r="M155" s="565"/>
      <c r="N155" s="565"/>
      <c r="O155" s="565"/>
      <c r="P155" s="565"/>
      <c r="Q155" s="565"/>
      <c r="R155" s="565"/>
      <c r="S155" s="565"/>
      <c r="T155" s="565"/>
      <c r="U155" s="565"/>
      <c r="V155" s="566">
        <f>SUMPRODUCT(($J$1:$U$1="X")*(ROUND(J155:U155,2)))</f>
        <v>0</v>
      </c>
      <c r="W155" s="514"/>
    </row>
    <row r="156" spans="1:23" s="515" customFormat="1" ht="15" hidden="1" customHeight="1" x14ac:dyDescent="0.25">
      <c r="A156" s="558"/>
      <c r="B156" s="544"/>
      <c r="C156" s="537"/>
      <c r="D156" s="523"/>
      <c r="E156" s="523"/>
      <c r="F156" s="545"/>
      <c r="G156" s="595" t="s">
        <v>271</v>
      </c>
      <c r="H156" s="596"/>
      <c r="I156" s="597" t="s">
        <v>269</v>
      </c>
      <c r="J156" s="598">
        <f>ROUND(J155,2)*ROUND($E163,0)/($I$6-ROUND($E163,0))</f>
        <v>0</v>
      </c>
      <c r="K156" s="598">
        <f t="shared" ref="K156" si="56">ROUND(K155,2)*ROUND($E163,0)/($I$6-ROUND($E163,0))</f>
        <v>0</v>
      </c>
      <c r="L156" s="598">
        <f>ROUND(L155,2)*ROUND($E163,0)/($I$6-ROUND($E163,0))</f>
        <v>0</v>
      </c>
      <c r="M156" s="598">
        <f t="shared" ref="M156:U156" si="57">ROUND(M155,2)*ROUND($E163,0)/($I$6-ROUND($E163,0))</f>
        <v>0</v>
      </c>
      <c r="N156" s="598">
        <f t="shared" si="57"/>
        <v>0</v>
      </c>
      <c r="O156" s="598">
        <f t="shared" si="57"/>
        <v>0</v>
      </c>
      <c r="P156" s="598">
        <f t="shared" si="57"/>
        <v>0</v>
      </c>
      <c r="Q156" s="598">
        <f t="shared" si="57"/>
        <v>0</v>
      </c>
      <c r="R156" s="598">
        <f t="shared" si="57"/>
        <v>0</v>
      </c>
      <c r="S156" s="598">
        <f t="shared" si="57"/>
        <v>0</v>
      </c>
      <c r="T156" s="598">
        <f t="shared" si="57"/>
        <v>0</v>
      </c>
      <c r="U156" s="598">
        <f t="shared" si="57"/>
        <v>0</v>
      </c>
      <c r="V156" s="599">
        <f>SUMPRODUCT(($J$1:$U$1="X")*(ROUND(J156:U156,2)))</f>
        <v>0</v>
      </c>
      <c r="W156" s="514"/>
    </row>
    <row r="157" spans="1:23" s="515" customFormat="1" ht="15" hidden="1" customHeight="1" x14ac:dyDescent="0.25">
      <c r="A157" s="558"/>
      <c r="B157" s="544"/>
      <c r="C157" s="537"/>
      <c r="D157" s="523"/>
      <c r="E157" s="523"/>
      <c r="F157" s="545"/>
      <c r="G157" s="595" t="s">
        <v>282</v>
      </c>
      <c r="H157" s="596"/>
      <c r="I157" s="597" t="s">
        <v>269</v>
      </c>
      <c r="J157" s="598">
        <f>ROUND(J155,2)+ROUND(J156,10)</f>
        <v>0</v>
      </c>
      <c r="K157" s="598">
        <f t="shared" ref="K157:U157" si="58">ROUND(K155,2)+ROUND(K156,10)</f>
        <v>0</v>
      </c>
      <c r="L157" s="598">
        <f t="shared" si="58"/>
        <v>0</v>
      </c>
      <c r="M157" s="598">
        <f t="shared" si="58"/>
        <v>0</v>
      </c>
      <c r="N157" s="598">
        <f t="shared" si="58"/>
        <v>0</v>
      </c>
      <c r="O157" s="598">
        <f t="shared" si="58"/>
        <v>0</v>
      </c>
      <c r="P157" s="598">
        <f t="shared" si="58"/>
        <v>0</v>
      </c>
      <c r="Q157" s="598">
        <f t="shared" si="58"/>
        <v>0</v>
      </c>
      <c r="R157" s="598">
        <f t="shared" si="58"/>
        <v>0</v>
      </c>
      <c r="S157" s="598">
        <f t="shared" si="58"/>
        <v>0</v>
      </c>
      <c r="T157" s="598">
        <f t="shared" si="58"/>
        <v>0</v>
      </c>
      <c r="U157" s="598">
        <f t="shared" si="58"/>
        <v>0</v>
      </c>
      <c r="V157" s="599">
        <f>SUMPRODUCT(($J$1:$U$1="X")*(ROUND(J157:U157,2)))</f>
        <v>0</v>
      </c>
      <c r="W157" s="514"/>
    </row>
    <row r="158" spans="1:23" s="515" customFormat="1" ht="15" customHeight="1" x14ac:dyDescent="0.25">
      <c r="A158" s="558"/>
      <c r="B158" s="544"/>
      <c r="C158" s="537"/>
      <c r="D158" s="537"/>
      <c r="E158" s="537"/>
      <c r="F158" s="545"/>
      <c r="G158" s="569" t="str">
        <f>IF(D155="Stundenanteil","Errechneter Stellenanteil:",IF(D155="Stellenanteil","Stellenanteil:",""))</f>
        <v/>
      </c>
      <c r="H158" s="570"/>
      <c r="I158" s="571"/>
      <c r="J158" s="572">
        <f t="shared" ref="J158:U158" si="59">IF(AND($D155="Stellenanteil",$E164&gt;0,J160&gt;0),ROUND($E164,4),IF(AND($D155="Stundenanteil",J154&gt;0),ROUND(J157/ROUND(J154,2),4),0))</f>
        <v>0</v>
      </c>
      <c r="K158" s="572">
        <f t="shared" si="59"/>
        <v>0</v>
      </c>
      <c r="L158" s="572">
        <f t="shared" si="59"/>
        <v>0</v>
      </c>
      <c r="M158" s="572">
        <f t="shared" si="59"/>
        <v>0</v>
      </c>
      <c r="N158" s="572">
        <f t="shared" si="59"/>
        <v>0</v>
      </c>
      <c r="O158" s="572">
        <f t="shared" si="59"/>
        <v>0</v>
      </c>
      <c r="P158" s="572">
        <f t="shared" si="59"/>
        <v>0</v>
      </c>
      <c r="Q158" s="572">
        <f t="shared" si="59"/>
        <v>0</v>
      </c>
      <c r="R158" s="572">
        <f t="shared" si="59"/>
        <v>0</v>
      </c>
      <c r="S158" s="572">
        <f t="shared" si="59"/>
        <v>0</v>
      </c>
      <c r="T158" s="572">
        <f t="shared" si="59"/>
        <v>0</v>
      </c>
      <c r="U158" s="572">
        <f t="shared" si="59"/>
        <v>0</v>
      </c>
      <c r="V158" s="573"/>
      <c r="W158" s="514"/>
    </row>
    <row r="159" spans="1:23" s="515" customFormat="1" ht="15" customHeight="1" x14ac:dyDescent="0.25">
      <c r="A159" s="511"/>
      <c r="B159" s="551" t="s">
        <v>272</v>
      </c>
      <c r="C159" s="537"/>
      <c r="D159" s="537"/>
      <c r="E159" s="537"/>
      <c r="F159" s="545"/>
      <c r="G159" s="559" t="s">
        <v>274</v>
      </c>
      <c r="H159" s="560"/>
      <c r="I159" s="555"/>
      <c r="J159" s="561"/>
      <c r="K159" s="561"/>
      <c r="L159" s="561"/>
      <c r="M159" s="561"/>
      <c r="N159" s="561"/>
      <c r="O159" s="561"/>
      <c r="P159" s="561"/>
      <c r="Q159" s="561"/>
      <c r="R159" s="561"/>
      <c r="S159" s="561"/>
      <c r="T159" s="561"/>
      <c r="U159" s="561"/>
      <c r="V159" s="557"/>
      <c r="W159" s="514"/>
    </row>
    <row r="160" spans="1:23" s="515" customFormat="1" ht="15" customHeight="1" x14ac:dyDescent="0.25">
      <c r="A160" s="511"/>
      <c r="B160" s="544"/>
      <c r="C160" s="574" t="s">
        <v>273</v>
      </c>
      <c r="D160" s="523"/>
      <c r="E160" s="575"/>
      <c r="F160" s="576"/>
      <c r="G160" s="577" t="s">
        <v>279</v>
      </c>
      <c r="H160" s="578"/>
      <c r="I160" s="579" t="s">
        <v>228</v>
      </c>
      <c r="J160" s="580"/>
      <c r="K160" s="580"/>
      <c r="L160" s="580"/>
      <c r="M160" s="580"/>
      <c r="N160" s="580"/>
      <c r="O160" s="580"/>
      <c r="P160" s="580"/>
      <c r="Q160" s="580"/>
      <c r="R160" s="580"/>
      <c r="S160" s="580"/>
      <c r="T160" s="580"/>
      <c r="U160" s="580"/>
      <c r="V160" s="566">
        <f>SUMPRODUCT(($J$1:$U$1="X")*(ROUND(J160:U160,2)))</f>
        <v>0</v>
      </c>
      <c r="W160" s="514"/>
    </row>
    <row r="161" spans="1:23" s="515" customFormat="1" ht="15" customHeight="1" x14ac:dyDescent="0.25">
      <c r="A161" s="511"/>
      <c r="B161" s="544"/>
      <c r="C161" s="523"/>
      <c r="D161" s="523"/>
      <c r="E161" s="523"/>
      <c r="F161" s="576"/>
      <c r="G161" s="562" t="s">
        <v>275</v>
      </c>
      <c r="H161" s="563"/>
      <c r="I161" s="579" t="s">
        <v>228</v>
      </c>
      <c r="J161" s="580"/>
      <c r="K161" s="580"/>
      <c r="L161" s="580"/>
      <c r="M161" s="580"/>
      <c r="N161" s="580"/>
      <c r="O161" s="580"/>
      <c r="P161" s="580"/>
      <c r="Q161" s="580"/>
      <c r="R161" s="580"/>
      <c r="S161" s="580"/>
      <c r="T161" s="580"/>
      <c r="U161" s="580"/>
      <c r="V161" s="566">
        <f>SUMPRODUCT(($J$1:$U$1="X")*(ROUND(J161:U161,2)))</f>
        <v>0</v>
      </c>
      <c r="W161" s="514"/>
    </row>
    <row r="162" spans="1:23" s="515" customFormat="1" ht="15" customHeight="1" x14ac:dyDescent="0.25">
      <c r="A162" s="558">
        <f>IF($D155="Stundenanteil",1,0)</f>
        <v>0</v>
      </c>
      <c r="B162" s="544"/>
      <c r="C162" s="574" t="str">
        <f>IF(D155="Stundenanteil","wöchentliche Arbeitszeit (in h):","")</f>
        <v/>
      </c>
      <c r="D162" s="537"/>
      <c r="E162" s="581"/>
      <c r="F162" s="545"/>
      <c r="G162" s="559" t="s">
        <v>276</v>
      </c>
      <c r="H162" s="560"/>
      <c r="I162" s="555"/>
      <c r="J162" s="561"/>
      <c r="K162" s="561"/>
      <c r="L162" s="561"/>
      <c r="M162" s="561"/>
      <c r="N162" s="561"/>
      <c r="O162" s="561"/>
      <c r="P162" s="561"/>
      <c r="Q162" s="561"/>
      <c r="R162" s="561"/>
      <c r="S162" s="561"/>
      <c r="T162" s="561"/>
      <c r="U162" s="561"/>
      <c r="V162" s="557"/>
      <c r="W162" s="514"/>
    </row>
    <row r="163" spans="1:23" s="515" customFormat="1" ht="15" customHeight="1" x14ac:dyDescent="0.25">
      <c r="A163" s="558">
        <f>IF($D155="Stundenanteil",1,0)</f>
        <v>0</v>
      </c>
      <c r="B163" s="544"/>
      <c r="C163" s="574" t="str">
        <f>IF(D155="Stundenanteil","Urlaubsanspruch (in AT):","")</f>
        <v/>
      </c>
      <c r="D163" s="537"/>
      <c r="E163" s="582"/>
      <c r="F163" s="545"/>
      <c r="G163" s="577" t="s">
        <v>277</v>
      </c>
      <c r="H163" s="578"/>
      <c r="I163" s="579" t="s">
        <v>228</v>
      </c>
      <c r="J163" s="584">
        <f t="shared" ref="J163:U163" si="60">ROUND(ROUND(J160,2)*J158,2)</f>
        <v>0</v>
      </c>
      <c r="K163" s="584">
        <f t="shared" si="60"/>
        <v>0</v>
      </c>
      <c r="L163" s="584">
        <f t="shared" si="60"/>
        <v>0</v>
      </c>
      <c r="M163" s="584">
        <f t="shared" si="60"/>
        <v>0</v>
      </c>
      <c r="N163" s="584">
        <f t="shared" si="60"/>
        <v>0</v>
      </c>
      <c r="O163" s="584">
        <f t="shared" si="60"/>
        <v>0</v>
      </c>
      <c r="P163" s="584">
        <f t="shared" si="60"/>
        <v>0</v>
      </c>
      <c r="Q163" s="584">
        <f t="shared" si="60"/>
        <v>0</v>
      </c>
      <c r="R163" s="584">
        <f t="shared" si="60"/>
        <v>0</v>
      </c>
      <c r="S163" s="584">
        <f t="shared" si="60"/>
        <v>0</v>
      </c>
      <c r="T163" s="584">
        <f t="shared" si="60"/>
        <v>0</v>
      </c>
      <c r="U163" s="584">
        <f t="shared" si="60"/>
        <v>0</v>
      </c>
      <c r="V163" s="566">
        <f>SUMPRODUCT(($J$1:$U$1="X")*(ROUND(J163:U163,2)))</f>
        <v>0</v>
      </c>
      <c r="W163" s="514"/>
    </row>
    <row r="164" spans="1:23" s="515" customFormat="1" ht="15" customHeight="1" x14ac:dyDescent="0.25">
      <c r="A164" s="558">
        <f>IF($D155="Stellenanteil",1,0)</f>
        <v>0</v>
      </c>
      <c r="B164" s="544"/>
      <c r="C164" s="574" t="str">
        <f>IF(D155="Stellenanteil","Stellenanteil (in %):","")</f>
        <v/>
      </c>
      <c r="D164" s="537"/>
      <c r="E164" s="583"/>
      <c r="F164" s="545"/>
      <c r="G164" s="562" t="s">
        <v>278</v>
      </c>
      <c r="H164" s="563"/>
      <c r="I164" s="579" t="s">
        <v>228</v>
      </c>
      <c r="J164" s="584">
        <f t="shared" ref="J164:U164" si="61">ROUND(ROUND(J161,2)*J158,2)</f>
        <v>0</v>
      </c>
      <c r="K164" s="584">
        <f t="shared" si="61"/>
        <v>0</v>
      </c>
      <c r="L164" s="584">
        <f t="shared" si="61"/>
        <v>0</v>
      </c>
      <c r="M164" s="584">
        <f t="shared" si="61"/>
        <v>0</v>
      </c>
      <c r="N164" s="584">
        <f t="shared" si="61"/>
        <v>0</v>
      </c>
      <c r="O164" s="584">
        <f t="shared" si="61"/>
        <v>0</v>
      </c>
      <c r="P164" s="584">
        <f t="shared" si="61"/>
        <v>0</v>
      </c>
      <c r="Q164" s="584">
        <f t="shared" si="61"/>
        <v>0</v>
      </c>
      <c r="R164" s="584">
        <f t="shared" si="61"/>
        <v>0</v>
      </c>
      <c r="S164" s="584">
        <f t="shared" si="61"/>
        <v>0</v>
      </c>
      <c r="T164" s="584">
        <f t="shared" si="61"/>
        <v>0</v>
      </c>
      <c r="U164" s="584">
        <f t="shared" si="61"/>
        <v>0</v>
      </c>
      <c r="V164" s="566">
        <f>SUMPRODUCT(($J$1:$U$1="X")*(ROUND(J164:U164,2)))</f>
        <v>0</v>
      </c>
      <c r="W164" s="514"/>
    </row>
    <row r="165" spans="1:23" s="515" customFormat="1" ht="15" customHeight="1" thickBot="1" x14ac:dyDescent="0.3">
      <c r="A165" s="511"/>
      <c r="B165" s="585"/>
      <c r="C165" s="586"/>
      <c r="D165" s="586"/>
      <c r="E165" s="586"/>
      <c r="F165" s="587"/>
      <c r="G165" s="588" t="str">
        <f>$P$26</f>
        <v>Pauschale für Sozialabgaben, BG, Umlagen</v>
      </c>
      <c r="H165" s="589"/>
      <c r="I165" s="590" t="s">
        <v>228</v>
      </c>
      <c r="J165" s="591">
        <f>ROUND(J164*$U$26,2)</f>
        <v>0</v>
      </c>
      <c r="K165" s="591">
        <f t="shared" ref="K165:U165" si="62">ROUND(K164*$U$26,2)</f>
        <v>0</v>
      </c>
      <c r="L165" s="591">
        <f t="shared" si="62"/>
        <v>0</v>
      </c>
      <c r="M165" s="591">
        <f t="shared" si="62"/>
        <v>0</v>
      </c>
      <c r="N165" s="591">
        <f t="shared" si="62"/>
        <v>0</v>
      </c>
      <c r="O165" s="591">
        <f t="shared" si="62"/>
        <v>0</v>
      </c>
      <c r="P165" s="591">
        <f t="shared" si="62"/>
        <v>0</v>
      </c>
      <c r="Q165" s="591">
        <f t="shared" si="62"/>
        <v>0</v>
      </c>
      <c r="R165" s="591">
        <f t="shared" si="62"/>
        <v>0</v>
      </c>
      <c r="S165" s="591">
        <f t="shared" si="62"/>
        <v>0</v>
      </c>
      <c r="T165" s="591">
        <f t="shared" si="62"/>
        <v>0</v>
      </c>
      <c r="U165" s="591">
        <f t="shared" si="62"/>
        <v>0</v>
      </c>
      <c r="V165" s="592">
        <f>SUMPRODUCT(($J$1:$U$1="X")*(ROUND(J165:U165,2)))</f>
        <v>0</v>
      </c>
      <c r="W165" s="514">
        <f>IF(COUNTIF(V151:V165,"&gt;0")&gt;0,1,0)</f>
        <v>0</v>
      </c>
    </row>
    <row r="166" spans="1:23" ht="15" customHeight="1" thickTop="1" x14ac:dyDescent="0.25">
      <c r="A166" s="511"/>
      <c r="B166" s="544"/>
      <c r="C166" s="537"/>
      <c r="D166" s="537"/>
      <c r="E166" s="537"/>
      <c r="F166" s="545"/>
      <c r="G166" s="546" t="s">
        <v>265</v>
      </c>
      <c r="H166" s="547"/>
      <c r="I166" s="548"/>
      <c r="J166" s="549"/>
      <c r="K166" s="549"/>
      <c r="L166" s="549"/>
      <c r="M166" s="549"/>
      <c r="N166" s="549"/>
      <c r="O166" s="549"/>
      <c r="P166" s="549"/>
      <c r="Q166" s="549"/>
      <c r="R166" s="549"/>
      <c r="S166" s="549"/>
      <c r="T166" s="549"/>
      <c r="U166" s="549"/>
      <c r="V166" s="550"/>
      <c r="W166" s="514"/>
    </row>
    <row r="167" spans="1:23" ht="15" customHeight="1" x14ac:dyDescent="0.25">
      <c r="A167" s="511"/>
      <c r="B167" s="551" t="s">
        <v>266</v>
      </c>
      <c r="C167" s="537"/>
      <c r="D167" s="888">
        <f>'Belegliste 1.1 | Bew.18 | 1.HHJ'!D167</f>
        <v>0</v>
      </c>
      <c r="E167" s="889"/>
      <c r="F167" s="552"/>
      <c r="G167" s="553" t="s">
        <v>201</v>
      </c>
      <c r="H167" s="554"/>
      <c r="I167" s="555"/>
      <c r="J167" s="556"/>
      <c r="K167" s="556"/>
      <c r="L167" s="556"/>
      <c r="M167" s="556"/>
      <c r="N167" s="556"/>
      <c r="O167" s="556"/>
      <c r="P167" s="556"/>
      <c r="Q167" s="556"/>
      <c r="R167" s="556"/>
      <c r="S167" s="556"/>
      <c r="T167" s="556"/>
      <c r="U167" s="556"/>
      <c r="V167" s="557"/>
      <c r="W167" s="514"/>
    </row>
    <row r="168" spans="1:23" ht="15" customHeight="1" x14ac:dyDescent="0.25">
      <c r="A168" s="558">
        <f>IF($D170="Stundenanteil",1,0)</f>
        <v>0</v>
      </c>
      <c r="B168" s="551" t="s">
        <v>267</v>
      </c>
      <c r="C168" s="537"/>
      <c r="D168" s="888">
        <f>'Belegliste 1.1 | Bew.18 | 1.HHJ'!D168</f>
        <v>0</v>
      </c>
      <c r="E168" s="889"/>
      <c r="F168" s="552"/>
      <c r="G168" s="559" t="s">
        <v>268</v>
      </c>
      <c r="H168" s="560"/>
      <c r="I168" s="555"/>
      <c r="J168" s="561"/>
      <c r="K168" s="561"/>
      <c r="L168" s="561"/>
      <c r="M168" s="561"/>
      <c r="N168" s="561"/>
      <c r="O168" s="561"/>
      <c r="P168" s="561"/>
      <c r="Q168" s="561"/>
      <c r="R168" s="561"/>
      <c r="S168" s="561"/>
      <c r="T168" s="561"/>
      <c r="U168" s="561"/>
      <c r="V168" s="557"/>
      <c r="W168" s="514"/>
    </row>
    <row r="169" spans="1:23" ht="15" customHeight="1" x14ac:dyDescent="0.25">
      <c r="A169" s="558">
        <f>IF($D170="Stundenanteil",1,0)</f>
        <v>0</v>
      </c>
      <c r="B169" s="544"/>
      <c r="C169" s="537"/>
      <c r="D169" s="537"/>
      <c r="E169" s="537"/>
      <c r="F169" s="545"/>
      <c r="G169" s="562" t="s">
        <v>299</v>
      </c>
      <c r="H169" s="563"/>
      <c r="I169" s="564" t="s">
        <v>269</v>
      </c>
      <c r="J169" s="565"/>
      <c r="K169" s="565"/>
      <c r="L169" s="565"/>
      <c r="M169" s="565"/>
      <c r="N169" s="565"/>
      <c r="O169" s="565"/>
      <c r="P169" s="565"/>
      <c r="Q169" s="565"/>
      <c r="R169" s="565"/>
      <c r="S169" s="565"/>
      <c r="T169" s="565"/>
      <c r="U169" s="565"/>
      <c r="V169" s="566">
        <f>SUMPRODUCT(($J$1:$U$1="X")*(ROUND(J169:U169,2)))</f>
        <v>0</v>
      </c>
      <c r="W169" s="514"/>
    </row>
    <row r="170" spans="1:23" s="515" customFormat="1" ht="15" customHeight="1" x14ac:dyDescent="0.25">
      <c r="A170" s="558">
        <f>IF($D170="Stundenanteil",1,0)</f>
        <v>0</v>
      </c>
      <c r="B170" s="551" t="s">
        <v>270</v>
      </c>
      <c r="C170" s="537"/>
      <c r="D170" s="886" t="str">
        <f>'Belegliste 1.1 | Bew.18 | 1.HHJ'!D170</f>
        <v>Bitte auswählen!</v>
      </c>
      <c r="E170" s="887"/>
      <c r="F170" s="545"/>
      <c r="G170" s="562" t="s">
        <v>281</v>
      </c>
      <c r="H170" s="567"/>
      <c r="I170" s="568" t="s">
        <v>269</v>
      </c>
      <c r="J170" s="565"/>
      <c r="K170" s="565"/>
      <c r="L170" s="565"/>
      <c r="M170" s="565"/>
      <c r="N170" s="565"/>
      <c r="O170" s="565"/>
      <c r="P170" s="565"/>
      <c r="Q170" s="565"/>
      <c r="R170" s="565"/>
      <c r="S170" s="565"/>
      <c r="T170" s="565"/>
      <c r="U170" s="565"/>
      <c r="V170" s="566">
        <f>SUMPRODUCT(($J$1:$U$1="X")*(ROUND(J170:U170,2)))</f>
        <v>0</v>
      </c>
      <c r="W170" s="514"/>
    </row>
    <row r="171" spans="1:23" s="515" customFormat="1" ht="15" hidden="1" customHeight="1" x14ac:dyDescent="0.25">
      <c r="A171" s="558"/>
      <c r="B171" s="544"/>
      <c r="C171" s="537"/>
      <c r="D171" s="523"/>
      <c r="E171" s="523"/>
      <c r="F171" s="545"/>
      <c r="G171" s="595" t="s">
        <v>271</v>
      </c>
      <c r="H171" s="596"/>
      <c r="I171" s="597" t="s">
        <v>269</v>
      </c>
      <c r="J171" s="598">
        <f>ROUND(J170,2)*ROUND($E178,0)/($I$6-ROUND($E178,0))</f>
        <v>0</v>
      </c>
      <c r="K171" s="598">
        <f t="shared" ref="K171" si="63">ROUND(K170,2)*ROUND($E178,0)/($I$6-ROUND($E178,0))</f>
        <v>0</v>
      </c>
      <c r="L171" s="598">
        <f>ROUND(L170,2)*ROUND($E178,0)/($I$6-ROUND($E178,0))</f>
        <v>0</v>
      </c>
      <c r="M171" s="598">
        <f t="shared" ref="M171:U171" si="64">ROUND(M170,2)*ROUND($E178,0)/($I$6-ROUND($E178,0))</f>
        <v>0</v>
      </c>
      <c r="N171" s="598">
        <f t="shared" si="64"/>
        <v>0</v>
      </c>
      <c r="O171" s="598">
        <f t="shared" si="64"/>
        <v>0</v>
      </c>
      <c r="P171" s="598">
        <f t="shared" si="64"/>
        <v>0</v>
      </c>
      <c r="Q171" s="598">
        <f t="shared" si="64"/>
        <v>0</v>
      </c>
      <c r="R171" s="598">
        <f t="shared" si="64"/>
        <v>0</v>
      </c>
      <c r="S171" s="598">
        <f t="shared" si="64"/>
        <v>0</v>
      </c>
      <c r="T171" s="598">
        <f t="shared" si="64"/>
        <v>0</v>
      </c>
      <c r="U171" s="598">
        <f t="shared" si="64"/>
        <v>0</v>
      </c>
      <c r="V171" s="599">
        <f>SUMPRODUCT(($J$1:$U$1="X")*(ROUND(J171:U171,2)))</f>
        <v>0</v>
      </c>
      <c r="W171" s="514"/>
    </row>
    <row r="172" spans="1:23" s="515" customFormat="1" ht="15" hidden="1" customHeight="1" x14ac:dyDescent="0.25">
      <c r="A172" s="558"/>
      <c r="B172" s="544"/>
      <c r="C172" s="537"/>
      <c r="D172" s="523"/>
      <c r="E172" s="523"/>
      <c r="F172" s="545"/>
      <c r="G172" s="595" t="s">
        <v>282</v>
      </c>
      <c r="H172" s="596"/>
      <c r="I172" s="597" t="s">
        <v>269</v>
      </c>
      <c r="J172" s="598">
        <f>ROUND(J170,2)+ROUND(J171,10)</f>
        <v>0</v>
      </c>
      <c r="K172" s="598">
        <f t="shared" ref="K172:U172" si="65">ROUND(K170,2)+ROUND(K171,10)</f>
        <v>0</v>
      </c>
      <c r="L172" s="598">
        <f t="shared" si="65"/>
        <v>0</v>
      </c>
      <c r="M172" s="598">
        <f t="shared" si="65"/>
        <v>0</v>
      </c>
      <c r="N172" s="598">
        <f t="shared" si="65"/>
        <v>0</v>
      </c>
      <c r="O172" s="598">
        <f t="shared" si="65"/>
        <v>0</v>
      </c>
      <c r="P172" s="598">
        <f t="shared" si="65"/>
        <v>0</v>
      </c>
      <c r="Q172" s="598">
        <f t="shared" si="65"/>
        <v>0</v>
      </c>
      <c r="R172" s="598">
        <f t="shared" si="65"/>
        <v>0</v>
      </c>
      <c r="S172" s="598">
        <f t="shared" si="65"/>
        <v>0</v>
      </c>
      <c r="T172" s="598">
        <f t="shared" si="65"/>
        <v>0</v>
      </c>
      <c r="U172" s="598">
        <f t="shared" si="65"/>
        <v>0</v>
      </c>
      <c r="V172" s="599">
        <f>SUMPRODUCT(($J$1:$U$1="X")*(ROUND(J172:U172,2)))</f>
        <v>0</v>
      </c>
      <c r="W172" s="514"/>
    </row>
    <row r="173" spans="1:23" s="515" customFormat="1" ht="15" customHeight="1" x14ac:dyDescent="0.25">
      <c r="A173" s="558"/>
      <c r="B173" s="544"/>
      <c r="C173" s="537"/>
      <c r="D173" s="537"/>
      <c r="E173" s="537"/>
      <c r="F173" s="545"/>
      <c r="G173" s="569" t="str">
        <f>IF(D170="Stundenanteil","Errechneter Stellenanteil:",IF(D170="Stellenanteil","Stellenanteil:",""))</f>
        <v/>
      </c>
      <c r="H173" s="570"/>
      <c r="I173" s="571"/>
      <c r="J173" s="572">
        <f t="shared" ref="J173:U173" si="66">IF(AND($D170="Stellenanteil",$E179&gt;0,J175&gt;0),ROUND($E179,4),IF(AND($D170="Stundenanteil",J169&gt;0),ROUND(J172/ROUND(J169,2),4),0))</f>
        <v>0</v>
      </c>
      <c r="K173" s="572">
        <f t="shared" si="66"/>
        <v>0</v>
      </c>
      <c r="L173" s="572">
        <f t="shared" si="66"/>
        <v>0</v>
      </c>
      <c r="M173" s="572">
        <f t="shared" si="66"/>
        <v>0</v>
      </c>
      <c r="N173" s="572">
        <f t="shared" si="66"/>
        <v>0</v>
      </c>
      <c r="O173" s="572">
        <f t="shared" si="66"/>
        <v>0</v>
      </c>
      <c r="P173" s="572">
        <f t="shared" si="66"/>
        <v>0</v>
      </c>
      <c r="Q173" s="572">
        <f t="shared" si="66"/>
        <v>0</v>
      </c>
      <c r="R173" s="572">
        <f t="shared" si="66"/>
        <v>0</v>
      </c>
      <c r="S173" s="572">
        <f t="shared" si="66"/>
        <v>0</v>
      </c>
      <c r="T173" s="572">
        <f t="shared" si="66"/>
        <v>0</v>
      </c>
      <c r="U173" s="572">
        <f t="shared" si="66"/>
        <v>0</v>
      </c>
      <c r="V173" s="573"/>
      <c r="W173" s="514"/>
    </row>
    <row r="174" spans="1:23" s="515" customFormat="1" ht="15" customHeight="1" x14ac:dyDescent="0.25">
      <c r="A174" s="511"/>
      <c r="B174" s="551" t="s">
        <v>272</v>
      </c>
      <c r="C174" s="537"/>
      <c r="D174" s="537"/>
      <c r="E174" s="537"/>
      <c r="F174" s="545"/>
      <c r="G174" s="559" t="s">
        <v>274</v>
      </c>
      <c r="H174" s="560"/>
      <c r="I174" s="555"/>
      <c r="J174" s="561"/>
      <c r="K174" s="561"/>
      <c r="L174" s="561"/>
      <c r="M174" s="561"/>
      <c r="N174" s="561"/>
      <c r="O174" s="561"/>
      <c r="P174" s="561"/>
      <c r="Q174" s="561"/>
      <c r="R174" s="561"/>
      <c r="S174" s="561"/>
      <c r="T174" s="561"/>
      <c r="U174" s="561"/>
      <c r="V174" s="557"/>
      <c r="W174" s="514"/>
    </row>
    <row r="175" spans="1:23" s="515" customFormat="1" ht="15" customHeight="1" x14ac:dyDescent="0.25">
      <c r="A175" s="511"/>
      <c r="B175" s="544"/>
      <c r="C175" s="574" t="s">
        <v>273</v>
      </c>
      <c r="D175" s="523"/>
      <c r="E175" s="575"/>
      <c r="F175" s="576"/>
      <c r="G175" s="577" t="s">
        <v>279</v>
      </c>
      <c r="H175" s="578"/>
      <c r="I175" s="579" t="s">
        <v>228</v>
      </c>
      <c r="J175" s="580"/>
      <c r="K175" s="580"/>
      <c r="L175" s="580"/>
      <c r="M175" s="580"/>
      <c r="N175" s="580"/>
      <c r="O175" s="580"/>
      <c r="P175" s="580"/>
      <c r="Q175" s="580"/>
      <c r="R175" s="580"/>
      <c r="S175" s="580"/>
      <c r="T175" s="580"/>
      <c r="U175" s="580"/>
      <c r="V175" s="566">
        <f>SUMPRODUCT(($J$1:$U$1="X")*(ROUND(J175:U175,2)))</f>
        <v>0</v>
      </c>
      <c r="W175" s="514"/>
    </row>
    <row r="176" spans="1:23" s="515" customFormat="1" ht="15" customHeight="1" x14ac:dyDescent="0.25">
      <c r="A176" s="511"/>
      <c r="B176" s="544"/>
      <c r="C176" s="523"/>
      <c r="D176" s="523"/>
      <c r="E176" s="523"/>
      <c r="F176" s="576"/>
      <c r="G176" s="562" t="s">
        <v>275</v>
      </c>
      <c r="H176" s="563"/>
      <c r="I176" s="579" t="s">
        <v>228</v>
      </c>
      <c r="J176" s="580"/>
      <c r="K176" s="580"/>
      <c r="L176" s="580"/>
      <c r="M176" s="580"/>
      <c r="N176" s="580"/>
      <c r="O176" s="580"/>
      <c r="P176" s="580"/>
      <c r="Q176" s="580"/>
      <c r="R176" s="580"/>
      <c r="S176" s="580"/>
      <c r="T176" s="580"/>
      <c r="U176" s="580"/>
      <c r="V176" s="566">
        <f>SUMPRODUCT(($J$1:$U$1="X")*(ROUND(J176:U176,2)))</f>
        <v>0</v>
      </c>
      <c r="W176" s="514"/>
    </row>
    <row r="177" spans="1:23" s="515" customFormat="1" ht="15" customHeight="1" x14ac:dyDescent="0.25">
      <c r="A177" s="558">
        <f>IF($D170="Stundenanteil",1,0)</f>
        <v>0</v>
      </c>
      <c r="B177" s="544"/>
      <c r="C177" s="574" t="str">
        <f>IF(D170="Stundenanteil","wöchentliche Arbeitszeit (in h):","")</f>
        <v/>
      </c>
      <c r="D177" s="537"/>
      <c r="E177" s="581"/>
      <c r="F177" s="545"/>
      <c r="G177" s="559" t="s">
        <v>276</v>
      </c>
      <c r="H177" s="560"/>
      <c r="I177" s="555"/>
      <c r="J177" s="561"/>
      <c r="K177" s="561"/>
      <c r="L177" s="561"/>
      <c r="M177" s="561"/>
      <c r="N177" s="561"/>
      <c r="O177" s="561"/>
      <c r="P177" s="561"/>
      <c r="Q177" s="561"/>
      <c r="R177" s="561"/>
      <c r="S177" s="561"/>
      <c r="T177" s="561"/>
      <c r="U177" s="561"/>
      <c r="V177" s="557"/>
      <c r="W177" s="514"/>
    </row>
    <row r="178" spans="1:23" s="515" customFormat="1" ht="15" customHeight="1" x14ac:dyDescent="0.25">
      <c r="A178" s="558">
        <f>IF($D170="Stundenanteil",1,0)</f>
        <v>0</v>
      </c>
      <c r="B178" s="544"/>
      <c r="C178" s="574" t="str">
        <f>IF(D170="Stundenanteil","Urlaubsanspruch (in AT):","")</f>
        <v/>
      </c>
      <c r="D178" s="537"/>
      <c r="E178" s="582"/>
      <c r="F178" s="545"/>
      <c r="G178" s="577" t="s">
        <v>277</v>
      </c>
      <c r="H178" s="578"/>
      <c r="I178" s="579" t="s">
        <v>228</v>
      </c>
      <c r="J178" s="584">
        <f t="shared" ref="J178:U178" si="67">ROUND(ROUND(J175,2)*J173,2)</f>
        <v>0</v>
      </c>
      <c r="K178" s="584">
        <f t="shared" si="67"/>
        <v>0</v>
      </c>
      <c r="L178" s="584">
        <f t="shared" si="67"/>
        <v>0</v>
      </c>
      <c r="M178" s="584">
        <f t="shared" si="67"/>
        <v>0</v>
      </c>
      <c r="N178" s="584">
        <f t="shared" si="67"/>
        <v>0</v>
      </c>
      <c r="O178" s="584">
        <f t="shared" si="67"/>
        <v>0</v>
      </c>
      <c r="P178" s="584">
        <f t="shared" si="67"/>
        <v>0</v>
      </c>
      <c r="Q178" s="584">
        <f t="shared" si="67"/>
        <v>0</v>
      </c>
      <c r="R178" s="584">
        <f t="shared" si="67"/>
        <v>0</v>
      </c>
      <c r="S178" s="584">
        <f t="shared" si="67"/>
        <v>0</v>
      </c>
      <c r="T178" s="584">
        <f t="shared" si="67"/>
        <v>0</v>
      </c>
      <c r="U178" s="584">
        <f t="shared" si="67"/>
        <v>0</v>
      </c>
      <c r="V178" s="566">
        <f>SUMPRODUCT(($J$1:$U$1="X")*(ROUND(J178:U178,2)))</f>
        <v>0</v>
      </c>
      <c r="W178" s="514"/>
    </row>
    <row r="179" spans="1:23" s="515" customFormat="1" ht="15" customHeight="1" x14ac:dyDescent="0.25">
      <c r="A179" s="558">
        <f>IF($D170="Stellenanteil",1,0)</f>
        <v>0</v>
      </c>
      <c r="B179" s="544"/>
      <c r="C179" s="574" t="str">
        <f>IF(D170="Stellenanteil","Stellenanteil (in %):","")</f>
        <v/>
      </c>
      <c r="D179" s="537"/>
      <c r="E179" s="583"/>
      <c r="F179" s="545"/>
      <c r="G179" s="562" t="s">
        <v>278</v>
      </c>
      <c r="H179" s="563"/>
      <c r="I179" s="579" t="s">
        <v>228</v>
      </c>
      <c r="J179" s="584">
        <f t="shared" ref="J179:U179" si="68">ROUND(ROUND(J176,2)*J173,2)</f>
        <v>0</v>
      </c>
      <c r="K179" s="584">
        <f t="shared" si="68"/>
        <v>0</v>
      </c>
      <c r="L179" s="584">
        <f t="shared" si="68"/>
        <v>0</v>
      </c>
      <c r="M179" s="584">
        <f t="shared" si="68"/>
        <v>0</v>
      </c>
      <c r="N179" s="584">
        <f t="shared" si="68"/>
        <v>0</v>
      </c>
      <c r="O179" s="584">
        <f t="shared" si="68"/>
        <v>0</v>
      </c>
      <c r="P179" s="584">
        <f t="shared" si="68"/>
        <v>0</v>
      </c>
      <c r="Q179" s="584">
        <f t="shared" si="68"/>
        <v>0</v>
      </c>
      <c r="R179" s="584">
        <f t="shared" si="68"/>
        <v>0</v>
      </c>
      <c r="S179" s="584">
        <f t="shared" si="68"/>
        <v>0</v>
      </c>
      <c r="T179" s="584">
        <f t="shared" si="68"/>
        <v>0</v>
      </c>
      <c r="U179" s="584">
        <f t="shared" si="68"/>
        <v>0</v>
      </c>
      <c r="V179" s="566">
        <f>SUMPRODUCT(($J$1:$U$1="X")*(ROUND(J179:U179,2)))</f>
        <v>0</v>
      </c>
      <c r="W179" s="514"/>
    </row>
    <row r="180" spans="1:23" s="515" customFormat="1" ht="15" customHeight="1" thickBot="1" x14ac:dyDescent="0.3">
      <c r="A180" s="511"/>
      <c r="B180" s="585"/>
      <c r="C180" s="586"/>
      <c r="D180" s="586"/>
      <c r="E180" s="586"/>
      <c r="F180" s="587"/>
      <c r="G180" s="588" t="str">
        <f>$P$26</f>
        <v>Pauschale für Sozialabgaben, BG, Umlagen</v>
      </c>
      <c r="H180" s="589"/>
      <c r="I180" s="590" t="s">
        <v>228</v>
      </c>
      <c r="J180" s="591">
        <f>ROUND(J179*$U$26,2)</f>
        <v>0</v>
      </c>
      <c r="K180" s="591">
        <f t="shared" ref="K180:U180" si="69">ROUND(K179*$U$26,2)</f>
        <v>0</v>
      </c>
      <c r="L180" s="591">
        <f t="shared" si="69"/>
        <v>0</v>
      </c>
      <c r="M180" s="591">
        <f t="shared" si="69"/>
        <v>0</v>
      </c>
      <c r="N180" s="591">
        <f t="shared" si="69"/>
        <v>0</v>
      </c>
      <c r="O180" s="591">
        <f t="shared" si="69"/>
        <v>0</v>
      </c>
      <c r="P180" s="591">
        <f t="shared" si="69"/>
        <v>0</v>
      </c>
      <c r="Q180" s="591">
        <f t="shared" si="69"/>
        <v>0</v>
      </c>
      <c r="R180" s="591">
        <f t="shared" si="69"/>
        <v>0</v>
      </c>
      <c r="S180" s="591">
        <f t="shared" si="69"/>
        <v>0</v>
      </c>
      <c r="T180" s="591">
        <f t="shared" si="69"/>
        <v>0</v>
      </c>
      <c r="U180" s="591">
        <f t="shared" si="69"/>
        <v>0</v>
      </c>
      <c r="V180" s="592">
        <f>SUMPRODUCT(($J$1:$U$1="X")*(ROUND(J180:U180,2)))</f>
        <v>0</v>
      </c>
      <c r="W180" s="514">
        <f>IF(COUNTIF(V166:V180,"&gt;0")&gt;0,1,0)</f>
        <v>0</v>
      </c>
    </row>
    <row r="181" spans="1:23" ht="12" thickTop="1" x14ac:dyDescent="0.25"/>
  </sheetData>
  <sheetProtection password="E8E7" sheet="1" objects="1" scenarios="1" autoFilter="0"/>
  <mergeCells count="37">
    <mergeCell ref="D50:E50"/>
    <mergeCell ref="G18:K19"/>
    <mergeCell ref="U18:V18"/>
    <mergeCell ref="U19:V19"/>
    <mergeCell ref="U20:V20"/>
    <mergeCell ref="U21:V21"/>
    <mergeCell ref="B30:F30"/>
    <mergeCell ref="G30:I30"/>
    <mergeCell ref="D32:E32"/>
    <mergeCell ref="D33:E33"/>
    <mergeCell ref="D35:E35"/>
    <mergeCell ref="D47:E47"/>
    <mergeCell ref="D48:E48"/>
    <mergeCell ref="D110:E110"/>
    <mergeCell ref="D62:E62"/>
    <mergeCell ref="D63:E63"/>
    <mergeCell ref="D65:E65"/>
    <mergeCell ref="D77:E77"/>
    <mergeCell ref="D78:E78"/>
    <mergeCell ref="D80:E80"/>
    <mergeCell ref="D92:E92"/>
    <mergeCell ref="D93:E93"/>
    <mergeCell ref="D95:E95"/>
    <mergeCell ref="D107:E107"/>
    <mergeCell ref="D108:E108"/>
    <mergeCell ref="D170:E170"/>
    <mergeCell ref="D122:E122"/>
    <mergeCell ref="D123:E123"/>
    <mergeCell ref="D125:E125"/>
    <mergeCell ref="D137:E137"/>
    <mergeCell ref="D138:E138"/>
    <mergeCell ref="D140:E140"/>
    <mergeCell ref="D152:E152"/>
    <mergeCell ref="D153:E153"/>
    <mergeCell ref="D155:E155"/>
    <mergeCell ref="D167:E167"/>
    <mergeCell ref="D168:E168"/>
  </mergeCells>
  <conditionalFormatting sqref="U18:V21">
    <cfRule type="cellIs" dxfId="90" priority="4" stopIfTrue="1" operator="equal">
      <formula>0</formula>
    </cfRule>
  </conditionalFormatting>
  <conditionalFormatting sqref="E42:E44">
    <cfRule type="expression" dxfId="89" priority="35" stopIfTrue="1">
      <formula>$A42=1</formula>
    </cfRule>
  </conditionalFormatting>
  <conditionalFormatting sqref="G33:V35">
    <cfRule type="expression" dxfId="88" priority="34" stopIfTrue="1">
      <formula>$A33=0</formula>
    </cfRule>
  </conditionalFormatting>
  <conditionalFormatting sqref="J34:U34">
    <cfRule type="cellIs" dxfId="87" priority="36" stopIfTrue="1" operator="lessThan">
      <formula>SUMPRODUCT(ROUND(J35:J35,2))</formula>
    </cfRule>
  </conditionalFormatting>
  <conditionalFormatting sqref="B24:V180">
    <cfRule type="expression" dxfId="86" priority="6" stopIfTrue="1">
      <formula>$G$18="Bitte die »Belegliste 1.1 | Bew. bis 2017« ausfüllen!"</formula>
    </cfRule>
  </conditionalFormatting>
  <conditionalFormatting sqref="G18:K19">
    <cfRule type="cellIs" dxfId="85" priority="5" stopIfTrue="1" operator="equal">
      <formula>""</formula>
    </cfRule>
  </conditionalFormatting>
  <conditionalFormatting sqref="E57:E59">
    <cfRule type="expression" dxfId="84" priority="32" stopIfTrue="1">
      <formula>$A57=1</formula>
    </cfRule>
  </conditionalFormatting>
  <conditionalFormatting sqref="G48:V50">
    <cfRule type="expression" dxfId="83" priority="31" stopIfTrue="1">
      <formula>$A48=0</formula>
    </cfRule>
  </conditionalFormatting>
  <conditionalFormatting sqref="J49:U49">
    <cfRule type="cellIs" dxfId="82" priority="33" stopIfTrue="1" operator="lessThan">
      <formula>SUMPRODUCT(ROUND(J50:J50,2))</formula>
    </cfRule>
  </conditionalFormatting>
  <conditionalFormatting sqref="E72:E74">
    <cfRule type="expression" dxfId="81" priority="29" stopIfTrue="1">
      <formula>$A72=1</formula>
    </cfRule>
  </conditionalFormatting>
  <conditionalFormatting sqref="G63:V65">
    <cfRule type="expression" dxfId="80" priority="28" stopIfTrue="1">
      <formula>$A63=0</formula>
    </cfRule>
  </conditionalFormatting>
  <conditionalFormatting sqref="J64:U64">
    <cfRule type="cellIs" dxfId="79" priority="30" stopIfTrue="1" operator="lessThan">
      <formula>SUMPRODUCT(ROUND(J65:J65,2))</formula>
    </cfRule>
  </conditionalFormatting>
  <conditionalFormatting sqref="E87:E89">
    <cfRule type="expression" dxfId="78" priority="26" stopIfTrue="1">
      <formula>$A87=1</formula>
    </cfRule>
  </conditionalFormatting>
  <conditionalFormatting sqref="G78:V80">
    <cfRule type="expression" dxfId="77" priority="25" stopIfTrue="1">
      <formula>$A78=0</formula>
    </cfRule>
  </conditionalFormatting>
  <conditionalFormatting sqref="J79:U79">
    <cfRule type="cellIs" dxfId="76" priority="27" stopIfTrue="1" operator="lessThan">
      <formula>SUMPRODUCT(ROUND(J80:J80,2))</formula>
    </cfRule>
  </conditionalFormatting>
  <conditionalFormatting sqref="E102:E104">
    <cfRule type="expression" dxfId="75" priority="23" stopIfTrue="1">
      <formula>$A102=1</formula>
    </cfRule>
  </conditionalFormatting>
  <conditionalFormatting sqref="G93:V95">
    <cfRule type="expression" dxfId="74" priority="22" stopIfTrue="1">
      <formula>$A93=0</formula>
    </cfRule>
  </conditionalFormatting>
  <conditionalFormatting sqref="J94:U94">
    <cfRule type="cellIs" dxfId="73" priority="24" stopIfTrue="1" operator="lessThan">
      <formula>SUMPRODUCT(ROUND(J95:J95,2))</formula>
    </cfRule>
  </conditionalFormatting>
  <conditionalFormatting sqref="E117:E119">
    <cfRule type="expression" dxfId="72" priority="20" stopIfTrue="1">
      <formula>$A117=1</formula>
    </cfRule>
  </conditionalFormatting>
  <conditionalFormatting sqref="G108:V110">
    <cfRule type="expression" dxfId="71" priority="19" stopIfTrue="1">
      <formula>$A108=0</formula>
    </cfRule>
  </conditionalFormatting>
  <conditionalFormatting sqref="J109:U109">
    <cfRule type="cellIs" dxfId="70" priority="21" stopIfTrue="1" operator="lessThan">
      <formula>SUMPRODUCT(ROUND(J110:J110,2))</formula>
    </cfRule>
  </conditionalFormatting>
  <conditionalFormatting sqref="E132:E134">
    <cfRule type="expression" dxfId="69" priority="17" stopIfTrue="1">
      <formula>$A132=1</formula>
    </cfRule>
  </conditionalFormatting>
  <conditionalFormatting sqref="G123:V125">
    <cfRule type="expression" dxfId="68" priority="16" stopIfTrue="1">
      <formula>$A123=0</formula>
    </cfRule>
  </conditionalFormatting>
  <conditionalFormatting sqref="J124:U124">
    <cfRule type="cellIs" dxfId="67" priority="18" stopIfTrue="1" operator="lessThan">
      <formula>SUMPRODUCT(ROUND(J125:J125,2))</formula>
    </cfRule>
  </conditionalFormatting>
  <conditionalFormatting sqref="E147:E149">
    <cfRule type="expression" dxfId="66" priority="14" stopIfTrue="1">
      <formula>$A147=1</formula>
    </cfRule>
  </conditionalFormatting>
  <conditionalFormatting sqref="G138:V140">
    <cfRule type="expression" dxfId="65" priority="13" stopIfTrue="1">
      <formula>$A138=0</formula>
    </cfRule>
  </conditionalFormatting>
  <conditionalFormatting sqref="J139:U139">
    <cfRule type="cellIs" dxfId="64" priority="15" stopIfTrue="1" operator="lessThan">
      <formula>SUMPRODUCT(ROUND(J140:J140,2))</formula>
    </cfRule>
  </conditionalFormatting>
  <conditionalFormatting sqref="E162:E164">
    <cfRule type="expression" dxfId="63" priority="11" stopIfTrue="1">
      <formula>$A162=1</formula>
    </cfRule>
  </conditionalFormatting>
  <conditionalFormatting sqref="G153:V155">
    <cfRule type="expression" dxfId="62" priority="10" stopIfTrue="1">
      <formula>$A153=0</formula>
    </cfRule>
  </conditionalFormatting>
  <conditionalFormatting sqref="J154:U154">
    <cfRule type="cellIs" dxfId="61" priority="12" stopIfTrue="1" operator="lessThan">
      <formula>SUMPRODUCT(ROUND(J155:J155,2))</formula>
    </cfRule>
  </conditionalFormatting>
  <conditionalFormatting sqref="E177:E179">
    <cfRule type="expression" dxfId="60" priority="8" stopIfTrue="1">
      <formula>$A177=1</formula>
    </cfRule>
  </conditionalFormatting>
  <conditionalFormatting sqref="G168:V170">
    <cfRule type="expression" dxfId="59" priority="7" stopIfTrue="1">
      <formula>$A168=0</formula>
    </cfRule>
  </conditionalFormatting>
  <conditionalFormatting sqref="J169:U169">
    <cfRule type="cellIs" dxfId="58" priority="9" stopIfTrue="1" operator="lessThan">
      <formula>SUMPRODUCT(ROUND(J170:J170,2))</formula>
    </cfRule>
  </conditionalFormatting>
  <conditionalFormatting sqref="J31:U180">
    <cfRule type="expression" dxfId="57" priority="3" stopIfTrue="1">
      <formula>J$1=""</formula>
    </cfRule>
  </conditionalFormatting>
  <conditionalFormatting sqref="J30:U30">
    <cfRule type="expression" dxfId="56" priority="2" stopIfTrue="1">
      <formula>J$1=""</formula>
    </cfRule>
  </conditionalFormatting>
  <conditionalFormatting sqref="B18:V180">
    <cfRule type="expression" dxfId="55" priority="1" stopIfTrue="1">
      <formula>$U$19="____"</formula>
    </cfRule>
  </conditionalFormatting>
  <dataValidations count="2">
    <dataValidation type="date" allowBlank="1" showErrorMessage="1" errorTitle="Datum" error="Das Datum muss zwischen _x000a_01.01.2014 und 31.12.2025 liegen!" sqref="J32:U32 J152:U152 J47:U47 J62:U62 J77:U77 J92:U92 J107:U107 J122:U122 J137:U137 J167:U167">
      <formula1>41640</formula1>
      <formula2>46022</formula2>
    </dataValidation>
    <dataValidation type="list" allowBlank="1" showErrorMessage="1" errorTitle="Abrechnung über ..." error="Bitte auswählen!" sqref="D35:E35 D50:E50 D65:E65 D80:E80 D95:E95 D110:E110 D125:E125 D140:E140 D155:E155 D170:E170">
      <formula1>"Bitte auswählen!,Stundenanteil,Stellenanteil"</formula1>
    </dataValidation>
  </dataValidations>
  <pageMargins left="0.59055118110236227" right="0.19685039370078741" top="0.39370078740157483" bottom="0.59055118110236227" header="0.39370078740157483" footer="0.39370078740157483"/>
  <pageSetup paperSize="8" scale="85" fitToHeight="0" orientation="landscape" useFirstPageNumber="1" r:id="rId1"/>
  <headerFooter>
    <oddFooter>&amp;L&amp;"Arial,Kursiv"&amp;8___________
¹ Siehe Fußnote 1 Seite 1 dieses Nachweises.&amp;C&amp;9Seite &amp;P</oddFooter>
  </headerFooter>
  <rowBreaks count="2" manualBreakCount="2">
    <brk id="75" min="1" max="21" man="1"/>
    <brk id="135" min="1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181"/>
  <sheetViews>
    <sheetView showGridLines="0" topLeftCell="B18" zoomScaleNormal="100" zoomScaleSheetLayoutView="100" workbookViewId="0">
      <selection activeCell="D32" sqref="D32:E32"/>
    </sheetView>
  </sheetViews>
  <sheetFormatPr baseColWidth="10" defaultColWidth="11.453125" defaultRowHeight="11.5" x14ac:dyDescent="0.25"/>
  <cols>
    <col min="1" max="1" width="5.7265625" style="523" hidden="1" customWidth="1"/>
    <col min="2" max="2" width="5.7265625" style="523" customWidth="1"/>
    <col min="3" max="5" width="12.7265625" style="523" customWidth="1"/>
    <col min="6" max="6" width="1.7265625" style="523" customWidth="1"/>
    <col min="7" max="7" width="12.7265625" style="523" customWidth="1"/>
    <col min="8" max="8" width="35.7265625" style="523" customWidth="1"/>
    <col min="9" max="9" width="5.7265625" style="523" customWidth="1"/>
    <col min="10" max="21" width="10.7265625" style="523" customWidth="1"/>
    <col min="22" max="22" width="12.7265625" style="523" customWidth="1"/>
    <col min="23" max="23" width="5.7265625" style="593" hidden="1" customWidth="1"/>
    <col min="24" max="25" width="11.453125" style="515"/>
    <col min="26" max="16384" width="11.453125" style="523"/>
  </cols>
  <sheetData>
    <row r="1" spans="1:23" ht="12" hidden="1" customHeight="1" x14ac:dyDescent="0.25">
      <c r="A1" s="511"/>
      <c r="B1" s="512" t="s">
        <v>59</v>
      </c>
      <c r="C1" s="512"/>
      <c r="D1" s="512"/>
      <c r="E1" s="513"/>
      <c r="F1" s="513"/>
      <c r="G1" s="513"/>
      <c r="H1" s="513"/>
      <c r="I1" s="513"/>
      <c r="J1" s="641">
        <f>IF(OR('Seite 1'!$G$41=0,'Seite 1'!$P$41=0),0,IF(AND(J$30&gt;=DATE(YEAR('Seite 1'!$G$41),MONTH('Seite 1'!$G$41),1),J$30&lt;='Seite 1'!$P$41),"X",""))</f>
        <v>0</v>
      </c>
      <c r="K1" s="641">
        <f>IF(OR('Seite 1'!$G$41=0,'Seite 1'!$P$41=0),0,IF(AND(K$30&gt;=DATE(YEAR('Seite 1'!$G$41),MONTH('Seite 1'!$G$41),1),K$30&lt;='Seite 1'!$P$41),"X",""))</f>
        <v>0</v>
      </c>
      <c r="L1" s="641">
        <f>IF(OR('Seite 1'!$G$41=0,'Seite 1'!$P$41=0),0,IF(AND(L$30&gt;=DATE(YEAR('Seite 1'!$G$41),MONTH('Seite 1'!$G$41),1),L$30&lt;='Seite 1'!$P$41),"X",""))</f>
        <v>0</v>
      </c>
      <c r="M1" s="641">
        <f>IF(OR('Seite 1'!$G$41=0,'Seite 1'!$P$41=0),0,IF(AND(M$30&gt;=DATE(YEAR('Seite 1'!$G$41),MONTH('Seite 1'!$G$41),1),M$30&lt;='Seite 1'!$P$41),"X",""))</f>
        <v>0</v>
      </c>
      <c r="N1" s="641">
        <f>IF(OR('Seite 1'!$G$41=0,'Seite 1'!$P$41=0),0,IF(AND(N$30&gt;=DATE(YEAR('Seite 1'!$G$41),MONTH('Seite 1'!$G$41),1),N$30&lt;='Seite 1'!$P$41),"X",""))</f>
        <v>0</v>
      </c>
      <c r="O1" s="641">
        <f>IF(OR('Seite 1'!$G$41=0,'Seite 1'!$P$41=0),0,IF(AND(O$30&gt;=DATE(YEAR('Seite 1'!$G$41),MONTH('Seite 1'!$G$41),1),O$30&lt;='Seite 1'!$P$41),"X",""))</f>
        <v>0</v>
      </c>
      <c r="P1" s="641">
        <f>IF(OR('Seite 1'!$G$41=0,'Seite 1'!$P$41=0),0,IF(AND(P$30&gt;=DATE(YEAR('Seite 1'!$G$41),MONTH('Seite 1'!$G$41),1),P$30&lt;='Seite 1'!$P$41),"X",""))</f>
        <v>0</v>
      </c>
      <c r="Q1" s="641">
        <f>IF(OR('Seite 1'!$G$41=0,'Seite 1'!$P$41=0),0,IF(AND(Q$30&gt;=DATE(YEAR('Seite 1'!$G$41),MONTH('Seite 1'!$G$41),1),Q$30&lt;='Seite 1'!$P$41),"X",""))</f>
        <v>0</v>
      </c>
      <c r="R1" s="641">
        <f>IF(OR('Seite 1'!$G$41=0,'Seite 1'!$P$41=0),0,IF(AND(R$30&gt;=DATE(YEAR('Seite 1'!$G$41),MONTH('Seite 1'!$G$41),1),R$30&lt;='Seite 1'!$P$41),"X",""))</f>
        <v>0</v>
      </c>
      <c r="S1" s="641">
        <f>IF(OR('Seite 1'!$G$41=0,'Seite 1'!$P$41=0),0,IF(AND(S$30&gt;=DATE(YEAR('Seite 1'!$G$41),MONTH('Seite 1'!$G$41),1),S$30&lt;='Seite 1'!$P$41),"X",""))</f>
        <v>0</v>
      </c>
      <c r="T1" s="641">
        <f>IF(OR('Seite 1'!$G$41=0,'Seite 1'!$P$41=0),0,IF(AND(T$30&gt;=DATE(YEAR('Seite 1'!$G$41),MONTH('Seite 1'!$G$41),1),T$30&lt;='Seite 1'!$P$41),"X",""))</f>
        <v>0</v>
      </c>
      <c r="U1" s="641">
        <f>IF(OR('Seite 1'!$G$41=0,'Seite 1'!$P$41=0),0,IF(AND(U$30&gt;=DATE(YEAR('Seite 1'!$G$41),MONTH('Seite 1'!$G$41),1),U$30&lt;='Seite 1'!$P$41),"X",""))</f>
        <v>0</v>
      </c>
      <c r="V1" s="513"/>
      <c r="W1" s="514"/>
    </row>
    <row r="2" spans="1:23" ht="12" hidden="1" customHeight="1" x14ac:dyDescent="0.25">
      <c r="A2" s="511"/>
      <c r="B2" s="512" t="s">
        <v>60</v>
      </c>
      <c r="C2" s="512"/>
      <c r="D2" s="512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4"/>
    </row>
    <row r="3" spans="1:23" ht="12" hidden="1" customHeight="1" x14ac:dyDescent="0.25">
      <c r="A3" s="511"/>
      <c r="B3" s="512" t="s">
        <v>258</v>
      </c>
      <c r="C3" s="512"/>
      <c r="D3" s="512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4"/>
    </row>
    <row r="4" spans="1:23" ht="12" hidden="1" customHeight="1" x14ac:dyDescent="0.25">
      <c r="A4" s="511"/>
      <c r="B4" s="516" t="s">
        <v>82</v>
      </c>
      <c r="C4" s="512"/>
      <c r="D4" s="512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4"/>
    </row>
    <row r="5" spans="1:23" ht="12" hidden="1" customHeight="1" x14ac:dyDescent="0.25">
      <c r="A5" s="511"/>
      <c r="B5" s="517" t="str">
        <f>"$B$18:$V$"&amp;LOOKUP(2,1/(W1:W180=1),ROW(W:W))</f>
        <v>$B$18:$V$30</v>
      </c>
      <c r="C5" s="512"/>
      <c r="D5" s="512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8"/>
      <c r="V5" s="518"/>
      <c r="W5" s="514"/>
    </row>
    <row r="6" spans="1:23" ht="12" hidden="1" customHeight="1" x14ac:dyDescent="0.25">
      <c r="A6" s="511"/>
      <c r="B6" s="516"/>
      <c r="C6" s="512"/>
      <c r="D6" s="512"/>
      <c r="E6" s="513"/>
      <c r="F6" s="513"/>
      <c r="G6" s="519" t="s">
        <v>259</v>
      </c>
      <c r="H6" s="520" t="s">
        <v>260</v>
      </c>
      <c r="I6" s="521">
        <f>IF(U19="",0.000000000001,VLOOKUP(U19,G7:H17,2,FALSE))</f>
        <v>9.9999999999999998E-13</v>
      </c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8"/>
      <c r="V6" s="518"/>
      <c r="W6" s="514"/>
    </row>
    <row r="7" spans="1:23" ht="12" hidden="1" customHeight="1" x14ac:dyDescent="0.25">
      <c r="A7" s="511"/>
      <c r="B7" s="516"/>
      <c r="C7" s="512"/>
      <c r="D7" s="512"/>
      <c r="E7" s="513"/>
      <c r="F7" s="513"/>
      <c r="G7" s="519" t="s">
        <v>261</v>
      </c>
      <c r="H7" s="520">
        <v>9.9999999999999998E-13</v>
      </c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8"/>
      <c r="V7" s="518"/>
      <c r="W7" s="514"/>
    </row>
    <row r="8" spans="1:23" ht="12" hidden="1" customHeight="1" x14ac:dyDescent="0.25">
      <c r="A8" s="511"/>
      <c r="B8" s="516"/>
      <c r="C8" s="512"/>
      <c r="D8" s="512"/>
      <c r="E8" s="513"/>
      <c r="F8" s="513"/>
      <c r="G8" s="519">
        <v>2014</v>
      </c>
      <c r="H8" s="522">
        <v>251</v>
      </c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8"/>
      <c r="V8" s="518"/>
      <c r="W8" s="514"/>
    </row>
    <row r="9" spans="1:23" ht="12" hidden="1" customHeight="1" x14ac:dyDescent="0.25">
      <c r="A9" s="511"/>
      <c r="B9" s="516"/>
      <c r="C9" s="512"/>
      <c r="D9" s="512"/>
      <c r="E9" s="513"/>
      <c r="F9" s="513"/>
      <c r="G9" s="519">
        <v>2015</v>
      </c>
      <c r="H9" s="522">
        <v>254</v>
      </c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8"/>
      <c r="V9" s="518"/>
      <c r="W9" s="514"/>
    </row>
    <row r="10" spans="1:23" ht="12" hidden="1" customHeight="1" x14ac:dyDescent="0.25">
      <c r="A10" s="511"/>
      <c r="B10" s="516"/>
      <c r="C10" s="512"/>
      <c r="D10" s="512"/>
      <c r="E10" s="513"/>
      <c r="F10" s="513"/>
      <c r="G10" s="519">
        <v>2016</v>
      </c>
      <c r="H10" s="522">
        <v>253</v>
      </c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8"/>
      <c r="V10" s="518"/>
      <c r="W10" s="514"/>
    </row>
    <row r="11" spans="1:23" ht="12" hidden="1" customHeight="1" x14ac:dyDescent="0.25">
      <c r="A11" s="511"/>
      <c r="B11" s="516"/>
      <c r="C11" s="512"/>
      <c r="D11" s="512"/>
      <c r="E11" s="513"/>
      <c r="F11" s="513"/>
      <c r="G11" s="519">
        <v>2017</v>
      </c>
      <c r="H11" s="522">
        <v>251</v>
      </c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8"/>
      <c r="V11" s="518"/>
      <c r="W11" s="514"/>
    </row>
    <row r="12" spans="1:23" ht="12" hidden="1" customHeight="1" x14ac:dyDescent="0.25">
      <c r="A12" s="511"/>
      <c r="B12" s="516"/>
      <c r="C12" s="512"/>
      <c r="D12" s="512"/>
      <c r="E12" s="513"/>
      <c r="F12" s="513"/>
      <c r="G12" s="519">
        <v>2018</v>
      </c>
      <c r="H12" s="522">
        <v>251</v>
      </c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8"/>
      <c r="V12" s="518"/>
      <c r="W12" s="514"/>
    </row>
    <row r="13" spans="1:23" ht="12" hidden="1" customHeight="1" x14ac:dyDescent="0.25">
      <c r="A13" s="511"/>
      <c r="B13" s="516"/>
      <c r="C13" s="512"/>
      <c r="D13" s="512"/>
      <c r="E13" s="513"/>
      <c r="F13" s="513"/>
      <c r="G13" s="519">
        <v>2019</v>
      </c>
      <c r="H13" s="645">
        <v>250</v>
      </c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8"/>
      <c r="V13" s="518"/>
      <c r="W13" s="514"/>
    </row>
    <row r="14" spans="1:23" ht="12" hidden="1" customHeight="1" x14ac:dyDescent="0.25">
      <c r="A14" s="511"/>
      <c r="B14" s="516"/>
      <c r="C14" s="512"/>
      <c r="D14" s="512"/>
      <c r="E14" s="513"/>
      <c r="F14" s="513"/>
      <c r="G14" s="519">
        <v>2020</v>
      </c>
      <c r="H14" s="522">
        <v>255</v>
      </c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8"/>
      <c r="V14" s="518"/>
      <c r="W14" s="514"/>
    </row>
    <row r="15" spans="1:23" ht="12" hidden="1" customHeight="1" x14ac:dyDescent="0.25">
      <c r="A15" s="511"/>
      <c r="B15" s="516"/>
      <c r="C15" s="512"/>
      <c r="D15" s="512"/>
      <c r="E15" s="513"/>
      <c r="F15" s="513"/>
      <c r="G15" s="519">
        <v>2021</v>
      </c>
      <c r="H15" s="645">
        <v>255</v>
      </c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8"/>
      <c r="V15" s="518"/>
      <c r="W15" s="514"/>
    </row>
    <row r="16" spans="1:23" ht="12" hidden="1" customHeight="1" x14ac:dyDescent="0.25">
      <c r="A16" s="511"/>
      <c r="B16" s="516"/>
      <c r="C16" s="512"/>
      <c r="D16" s="512"/>
      <c r="E16" s="513"/>
      <c r="F16" s="513"/>
      <c r="G16" s="519">
        <v>2022</v>
      </c>
      <c r="H16" s="645">
        <v>252</v>
      </c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8"/>
      <c r="V16" s="518"/>
      <c r="W16" s="514"/>
    </row>
    <row r="17" spans="1:25" ht="12" hidden="1" customHeight="1" thickBot="1" x14ac:dyDescent="0.3">
      <c r="A17" s="511"/>
      <c r="B17" s="516"/>
      <c r="C17" s="512"/>
      <c r="D17" s="512"/>
      <c r="E17" s="513"/>
      <c r="F17" s="513"/>
      <c r="G17" s="640">
        <v>2023</v>
      </c>
      <c r="H17" s="646">
        <v>250</v>
      </c>
      <c r="I17" s="518"/>
      <c r="J17" s="518"/>
      <c r="K17" s="518"/>
      <c r="L17" s="513"/>
      <c r="M17" s="513"/>
      <c r="N17" s="513"/>
      <c r="O17" s="513"/>
      <c r="P17" s="513"/>
      <c r="Q17" s="513"/>
      <c r="R17" s="513"/>
      <c r="S17" s="513"/>
      <c r="T17" s="513"/>
      <c r="U17" s="518"/>
      <c r="V17" s="518"/>
      <c r="W17" s="514"/>
    </row>
    <row r="18" spans="1:25" ht="15" customHeight="1" thickTop="1" x14ac:dyDescent="0.25">
      <c r="A18" s="511"/>
      <c r="B18" s="247" t="str">
        <f>'Seite 2'!A15</f>
        <v>1.</v>
      </c>
      <c r="C18" s="248" t="str">
        <f>'Seite 2'!B15</f>
        <v>Personalausgaben</v>
      </c>
      <c r="D18" s="524"/>
      <c r="G18" s="835" t="str">
        <f>IF('Seite 1'!$G$37="","Bitte auf Seite 1 das Datum des Zuwendungsbescheides angeben!",IF('Seite 1'!$G$37&lt;DATE(2018,1,1),"Bitte die »Belegliste 1.1 | Bew. bis 2017« ausfüllen!",""))</f>
        <v>Bitte auf Seite 1 das Datum des Zuwendungsbescheides angeben!</v>
      </c>
      <c r="H18" s="836"/>
      <c r="I18" s="836"/>
      <c r="J18" s="836"/>
      <c r="K18" s="837"/>
      <c r="L18" s="525"/>
      <c r="M18" s="525"/>
      <c r="N18" s="525"/>
      <c r="O18" s="525"/>
      <c r="P18" s="525"/>
      <c r="Q18" s="525"/>
      <c r="R18" s="525"/>
      <c r="T18" s="526" t="s">
        <v>104</v>
      </c>
      <c r="U18" s="878">
        <f>'Seite 1'!$O$19</f>
        <v>0</v>
      </c>
      <c r="V18" s="879"/>
      <c r="W18" s="514"/>
    </row>
    <row r="19" spans="1:25" ht="15" customHeight="1" thickBot="1" x14ac:dyDescent="0.3">
      <c r="A19" s="511"/>
      <c r="B19" s="243" t="str">
        <f>'Seite 2'!A16</f>
        <v>1.1</v>
      </c>
      <c r="C19" s="244" t="str">
        <f>'Seite 2'!B16</f>
        <v>Personalausgaben für eigenes Personal</v>
      </c>
      <c r="D19" s="527"/>
      <c r="G19" s="838"/>
      <c r="H19" s="839"/>
      <c r="I19" s="839"/>
      <c r="J19" s="839"/>
      <c r="K19" s="840"/>
      <c r="L19" s="525"/>
      <c r="M19" s="525"/>
      <c r="N19" s="525"/>
      <c r="O19" s="525"/>
      <c r="P19" s="525"/>
      <c r="Q19" s="525"/>
      <c r="R19" s="525"/>
      <c r="T19" s="526" t="s">
        <v>103</v>
      </c>
      <c r="U19" s="878" t="str">
        <f>'Seite 1'!$X$7</f>
        <v>____</v>
      </c>
      <c r="V19" s="879"/>
      <c r="W19" s="514"/>
      <c r="Y19" s="523"/>
    </row>
    <row r="20" spans="1:25" ht="15" customHeight="1" thickTop="1" x14ac:dyDescent="0.25">
      <c r="A20" s="511"/>
      <c r="D20" s="527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T20" s="526" t="s">
        <v>102</v>
      </c>
      <c r="U20" s="878" t="str">
        <f>'Seite 1'!$AA$7</f>
        <v>__.__.____ - __.__.____</v>
      </c>
      <c r="V20" s="879"/>
      <c r="W20" s="514"/>
      <c r="Y20" s="523"/>
    </row>
    <row r="21" spans="1:25" ht="15" customHeight="1" x14ac:dyDescent="0.25">
      <c r="A21" s="511"/>
      <c r="D21" s="527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T21" s="528" t="s">
        <v>105</v>
      </c>
      <c r="U21" s="843">
        <f ca="1">'Seite 1'!$O$18</f>
        <v>45366</v>
      </c>
      <c r="V21" s="844"/>
      <c r="W21" s="514"/>
      <c r="Y21" s="523"/>
    </row>
    <row r="22" spans="1:25" ht="15" customHeight="1" x14ac:dyDescent="0.2">
      <c r="A22" s="511"/>
      <c r="U22" s="529"/>
      <c r="V22" s="529" t="str">
        <f>'Seite 1'!$A$66</f>
        <v>VWN Wissenstransfer und Informationsmaßnahmen</v>
      </c>
      <c r="W22" s="514"/>
    </row>
    <row r="23" spans="1:25" ht="15" customHeight="1" x14ac:dyDescent="0.25">
      <c r="A23" s="511"/>
      <c r="U23" s="530"/>
      <c r="V23" s="530" t="str">
        <f ca="1">'Seite 1'!$A$67</f>
        <v>Formularversion: V 2.1 vom 15.03.24 - öffentlich -</v>
      </c>
      <c r="W23" s="514"/>
    </row>
    <row r="24" spans="1:25" ht="18" customHeight="1" x14ac:dyDescent="0.25">
      <c r="A24" s="511"/>
      <c r="B24" s="531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3" t="s">
        <v>279</v>
      </c>
      <c r="Q24" s="534"/>
      <c r="R24" s="534"/>
      <c r="S24" s="534"/>
      <c r="T24" s="535"/>
      <c r="U24" s="534"/>
      <c r="V24" s="536">
        <f>SUMPRODUCT((G31:G180="projektbezogenes Arbeitsentgelt (AN-Brutto)")*ROUND(V31:V180,2))</f>
        <v>0</v>
      </c>
      <c r="W24" s="514"/>
    </row>
    <row r="25" spans="1:25" ht="5.15" customHeight="1" x14ac:dyDescent="0.25">
      <c r="A25" s="511"/>
      <c r="V25" s="537"/>
      <c r="W25" s="514"/>
    </row>
    <row r="26" spans="1:25" s="537" customFormat="1" ht="18" customHeight="1" x14ac:dyDescent="0.25">
      <c r="A26" s="538"/>
      <c r="B26" s="531"/>
      <c r="C26" s="532"/>
      <c r="D26" s="532"/>
      <c r="E26" s="532"/>
      <c r="F26" s="532"/>
      <c r="G26" s="534"/>
      <c r="H26" s="534"/>
      <c r="I26" s="534"/>
      <c r="J26" s="539"/>
      <c r="K26" s="539"/>
      <c r="L26" s="539"/>
      <c r="M26" s="539"/>
      <c r="N26" s="539"/>
      <c r="O26" s="532"/>
      <c r="P26" s="540" t="s">
        <v>280</v>
      </c>
      <c r="Q26" s="534"/>
      <c r="R26" s="534"/>
      <c r="S26" s="534"/>
      <c r="T26" s="535"/>
      <c r="U26" s="594">
        <v>0.2</v>
      </c>
      <c r="V26" s="536">
        <f>SUMPRODUCT((G31:G180=P26)*ROUND(V31:V180,2))</f>
        <v>0</v>
      </c>
      <c r="W26" s="514"/>
      <c r="X26" s="515"/>
      <c r="Y26" s="515"/>
    </row>
    <row r="27" spans="1:25" ht="12" customHeight="1" x14ac:dyDescent="0.25">
      <c r="A27" s="511"/>
      <c r="W27" s="514"/>
    </row>
    <row r="28" spans="1:25" ht="15" customHeight="1" x14ac:dyDescent="0.25">
      <c r="A28" s="511"/>
      <c r="B28" s="541" t="str">
        <f ca="1">CONCATENATE("Belegliste¹ für Ausgabenart ",$B$19," ",$C$19," - Aktenzeichen ",IF($U$18=0,"__________",$U$18)," - Nachweis vom ",IF($U$21=0,"_________",TEXT($U$21,"TT.MM.JJJJ")))</f>
        <v>Belegliste¹ für Ausgabenart 1.1 Personalausgaben für eigenes Personal - Aktenzeichen __________ - Nachweis vom 15.03.2024</v>
      </c>
      <c r="C28" s="541"/>
      <c r="D28" s="541"/>
      <c r="W28" s="514"/>
    </row>
    <row r="29" spans="1:25" ht="5.15" customHeight="1" x14ac:dyDescent="0.25">
      <c r="A29" s="511"/>
      <c r="W29" s="514"/>
    </row>
    <row r="30" spans="1:25" ht="24" customHeight="1" thickBot="1" x14ac:dyDescent="0.3">
      <c r="A30" s="511"/>
      <c r="B30" s="880" t="s">
        <v>262</v>
      </c>
      <c r="C30" s="881"/>
      <c r="D30" s="881"/>
      <c r="E30" s="881"/>
      <c r="F30" s="882"/>
      <c r="G30" s="883" t="s">
        <v>263</v>
      </c>
      <c r="H30" s="884"/>
      <c r="I30" s="885"/>
      <c r="J30" s="542" t="str">
        <f>IF(OR($U$19="",$U$19="____",$U$19=0),"",DATE($U$19,COLUMN()-9,1))</f>
        <v/>
      </c>
      <c r="K30" s="542" t="str">
        <f t="shared" ref="K30:U30" si="0">IF(OR($U$19="",$U$19="____",$U$19=0),"",DATE($U$19,COLUMN()-9,1))</f>
        <v/>
      </c>
      <c r="L30" s="542" t="str">
        <f t="shared" si="0"/>
        <v/>
      </c>
      <c r="M30" s="542" t="str">
        <f t="shared" si="0"/>
        <v/>
      </c>
      <c r="N30" s="542" t="str">
        <f t="shared" si="0"/>
        <v/>
      </c>
      <c r="O30" s="542" t="str">
        <f t="shared" si="0"/>
        <v/>
      </c>
      <c r="P30" s="542" t="str">
        <f t="shared" si="0"/>
        <v/>
      </c>
      <c r="Q30" s="542" t="str">
        <f t="shared" si="0"/>
        <v/>
      </c>
      <c r="R30" s="542" t="str">
        <f t="shared" si="0"/>
        <v/>
      </c>
      <c r="S30" s="542" t="str">
        <f t="shared" si="0"/>
        <v/>
      </c>
      <c r="T30" s="542" t="str">
        <f t="shared" si="0"/>
        <v/>
      </c>
      <c r="U30" s="542" t="str">
        <f t="shared" si="0"/>
        <v/>
      </c>
      <c r="V30" s="543" t="s">
        <v>264</v>
      </c>
      <c r="W30" s="514">
        <v>1</v>
      </c>
    </row>
    <row r="31" spans="1:25" ht="15" customHeight="1" thickTop="1" x14ac:dyDescent="0.25">
      <c r="A31" s="511"/>
      <c r="B31" s="544"/>
      <c r="C31" s="537"/>
      <c r="D31" s="537"/>
      <c r="E31" s="537"/>
      <c r="F31" s="545"/>
      <c r="G31" s="546" t="s">
        <v>265</v>
      </c>
      <c r="H31" s="547"/>
      <c r="I31" s="548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50"/>
      <c r="W31" s="514"/>
    </row>
    <row r="32" spans="1:25" ht="15" customHeight="1" x14ac:dyDescent="0.25">
      <c r="A32" s="511"/>
      <c r="B32" s="551" t="s">
        <v>266</v>
      </c>
      <c r="C32" s="537"/>
      <c r="D32" s="888">
        <f>'Belegliste 1.1 | Bew.18 | 2.HHJ'!D32</f>
        <v>0</v>
      </c>
      <c r="E32" s="889"/>
      <c r="F32" s="552"/>
      <c r="G32" s="553" t="s">
        <v>201</v>
      </c>
      <c r="H32" s="554"/>
      <c r="I32" s="555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7"/>
      <c r="W32" s="514"/>
    </row>
    <row r="33" spans="1:23" ht="15" customHeight="1" x14ac:dyDescent="0.25">
      <c r="A33" s="558">
        <f>IF($D35="Stundenanteil",1,0)</f>
        <v>0</v>
      </c>
      <c r="B33" s="551" t="s">
        <v>267</v>
      </c>
      <c r="C33" s="537"/>
      <c r="D33" s="888">
        <f>'Belegliste 1.1 | Bew.18 | 2.HHJ'!D33</f>
        <v>0</v>
      </c>
      <c r="E33" s="889"/>
      <c r="F33" s="552"/>
      <c r="G33" s="559" t="s">
        <v>268</v>
      </c>
      <c r="H33" s="560"/>
      <c r="I33" s="555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57"/>
      <c r="W33" s="514"/>
    </row>
    <row r="34" spans="1:23" ht="15" customHeight="1" x14ac:dyDescent="0.25">
      <c r="A34" s="558">
        <f>IF($D35="Stundenanteil",1,0)</f>
        <v>0</v>
      </c>
      <c r="B34" s="544"/>
      <c r="C34" s="537"/>
      <c r="D34" s="537"/>
      <c r="E34" s="537"/>
      <c r="F34" s="545"/>
      <c r="G34" s="562" t="s">
        <v>299</v>
      </c>
      <c r="H34" s="563"/>
      <c r="I34" s="564" t="s">
        <v>269</v>
      </c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6">
        <f>SUMPRODUCT(($J$1:$U$1="X")*(ROUND(J34:U34,2)))</f>
        <v>0</v>
      </c>
      <c r="W34" s="514"/>
    </row>
    <row r="35" spans="1:23" s="515" customFormat="1" ht="15" customHeight="1" x14ac:dyDescent="0.25">
      <c r="A35" s="558">
        <f>IF($D35="Stundenanteil",1,0)</f>
        <v>0</v>
      </c>
      <c r="B35" s="551" t="s">
        <v>270</v>
      </c>
      <c r="C35" s="537"/>
      <c r="D35" s="886" t="str">
        <f>'Belegliste 1.1 | Bew.18 | 2.HHJ'!D35</f>
        <v>Bitte auswählen!</v>
      </c>
      <c r="E35" s="887"/>
      <c r="F35" s="545"/>
      <c r="G35" s="562" t="s">
        <v>281</v>
      </c>
      <c r="H35" s="567"/>
      <c r="I35" s="568" t="s">
        <v>269</v>
      </c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6">
        <f>SUMPRODUCT(($J$1:$U$1="X")*(ROUND(J35:U35,2)))</f>
        <v>0</v>
      </c>
      <c r="W35" s="514"/>
    </row>
    <row r="36" spans="1:23" s="515" customFormat="1" ht="15" hidden="1" customHeight="1" x14ac:dyDescent="0.25">
      <c r="A36" s="558"/>
      <c r="B36" s="544"/>
      <c r="C36" s="537"/>
      <c r="D36" s="523"/>
      <c r="E36" s="523"/>
      <c r="F36" s="545"/>
      <c r="G36" s="595" t="s">
        <v>271</v>
      </c>
      <c r="H36" s="596"/>
      <c r="I36" s="597" t="s">
        <v>269</v>
      </c>
      <c r="J36" s="598">
        <f>ROUND(J35,2)*ROUND($E43,0)/($I$6-ROUND($E43,0))</f>
        <v>0</v>
      </c>
      <c r="K36" s="598">
        <f t="shared" ref="K36:U36" si="1">ROUND(K35,2)*ROUND($E43,0)/($I$6-ROUND($E43,0))</f>
        <v>0</v>
      </c>
      <c r="L36" s="598">
        <f>ROUND(L35,2)*ROUND($E43,0)/($I$6-ROUND($E43,0))</f>
        <v>0</v>
      </c>
      <c r="M36" s="598">
        <f t="shared" si="1"/>
        <v>0</v>
      </c>
      <c r="N36" s="598">
        <f>ROUND(N35,2)*ROUND($E43,0)/($I$6-ROUND($E43,0))</f>
        <v>0</v>
      </c>
      <c r="O36" s="598">
        <f t="shared" si="1"/>
        <v>0</v>
      </c>
      <c r="P36" s="598">
        <f t="shared" si="1"/>
        <v>0</v>
      </c>
      <c r="Q36" s="598">
        <f t="shared" si="1"/>
        <v>0</v>
      </c>
      <c r="R36" s="598">
        <f t="shared" si="1"/>
        <v>0</v>
      </c>
      <c r="S36" s="598">
        <f t="shared" si="1"/>
        <v>0</v>
      </c>
      <c r="T36" s="598">
        <f t="shared" si="1"/>
        <v>0</v>
      </c>
      <c r="U36" s="598">
        <f t="shared" si="1"/>
        <v>0</v>
      </c>
      <c r="V36" s="599">
        <f>SUMPRODUCT(($J$1:$U$1="X")*(ROUND(J36:U36,2)))</f>
        <v>0</v>
      </c>
      <c r="W36" s="514"/>
    </row>
    <row r="37" spans="1:23" s="515" customFormat="1" ht="15" hidden="1" customHeight="1" x14ac:dyDescent="0.25">
      <c r="A37" s="558"/>
      <c r="B37" s="544"/>
      <c r="C37" s="537"/>
      <c r="D37" s="523"/>
      <c r="E37" s="523"/>
      <c r="F37" s="545"/>
      <c r="G37" s="595" t="s">
        <v>282</v>
      </c>
      <c r="H37" s="596"/>
      <c r="I37" s="597" t="s">
        <v>269</v>
      </c>
      <c r="J37" s="598">
        <f>ROUND(J35,2)+ROUND(J36,10)</f>
        <v>0</v>
      </c>
      <c r="K37" s="598">
        <f t="shared" ref="K37:U37" si="2">ROUND(K35,2)+ROUND(K36,10)</f>
        <v>0</v>
      </c>
      <c r="L37" s="598">
        <f t="shared" si="2"/>
        <v>0</v>
      </c>
      <c r="M37" s="598">
        <f t="shared" si="2"/>
        <v>0</v>
      </c>
      <c r="N37" s="598">
        <f t="shared" si="2"/>
        <v>0</v>
      </c>
      <c r="O37" s="598">
        <f t="shared" si="2"/>
        <v>0</v>
      </c>
      <c r="P37" s="598">
        <f t="shared" si="2"/>
        <v>0</v>
      </c>
      <c r="Q37" s="598">
        <f t="shared" si="2"/>
        <v>0</v>
      </c>
      <c r="R37" s="598">
        <f t="shared" si="2"/>
        <v>0</v>
      </c>
      <c r="S37" s="598">
        <f t="shared" si="2"/>
        <v>0</v>
      </c>
      <c r="T37" s="598">
        <f t="shared" si="2"/>
        <v>0</v>
      </c>
      <c r="U37" s="598">
        <f t="shared" si="2"/>
        <v>0</v>
      </c>
      <c r="V37" s="599">
        <f>SUMPRODUCT(($J$1:$U$1="X")*(ROUND(J37:U37,2)))</f>
        <v>0</v>
      </c>
      <c r="W37" s="514"/>
    </row>
    <row r="38" spans="1:23" s="515" customFormat="1" ht="15" customHeight="1" x14ac:dyDescent="0.25">
      <c r="A38" s="558"/>
      <c r="B38" s="544"/>
      <c r="C38" s="537"/>
      <c r="D38" s="537"/>
      <c r="E38" s="537"/>
      <c r="F38" s="545"/>
      <c r="G38" s="569" t="str">
        <f>IF(D35="Stundenanteil","Errechneter Stellenanteil:",IF(D35="Stellenanteil","Stellenanteil:",""))</f>
        <v/>
      </c>
      <c r="H38" s="570"/>
      <c r="I38" s="571"/>
      <c r="J38" s="572">
        <f t="shared" ref="J38:U38" si="3">IF(AND($D35="Stellenanteil",$E44&gt;0,J40&gt;0),ROUND($E44,4),IF(AND($D35="Stundenanteil",J34&gt;0),ROUND(J37/ROUND(J34,2),4),0))</f>
        <v>0</v>
      </c>
      <c r="K38" s="572">
        <f t="shared" si="3"/>
        <v>0</v>
      </c>
      <c r="L38" s="572">
        <f t="shared" si="3"/>
        <v>0</v>
      </c>
      <c r="M38" s="572">
        <f t="shared" si="3"/>
        <v>0</v>
      </c>
      <c r="N38" s="572">
        <f t="shared" si="3"/>
        <v>0</v>
      </c>
      <c r="O38" s="572">
        <f t="shared" si="3"/>
        <v>0</v>
      </c>
      <c r="P38" s="572">
        <f t="shared" si="3"/>
        <v>0</v>
      </c>
      <c r="Q38" s="572">
        <f t="shared" si="3"/>
        <v>0</v>
      </c>
      <c r="R38" s="572">
        <f t="shared" si="3"/>
        <v>0</v>
      </c>
      <c r="S38" s="572">
        <f t="shared" si="3"/>
        <v>0</v>
      </c>
      <c r="T38" s="572">
        <f t="shared" si="3"/>
        <v>0</v>
      </c>
      <c r="U38" s="572">
        <f t="shared" si="3"/>
        <v>0</v>
      </c>
      <c r="V38" s="573"/>
      <c r="W38" s="514"/>
    </row>
    <row r="39" spans="1:23" s="515" customFormat="1" ht="15" customHeight="1" x14ac:dyDescent="0.25">
      <c r="A39" s="511"/>
      <c r="B39" s="551" t="s">
        <v>272</v>
      </c>
      <c r="C39" s="537"/>
      <c r="D39" s="537"/>
      <c r="E39" s="537"/>
      <c r="F39" s="545"/>
      <c r="G39" s="559" t="s">
        <v>274</v>
      </c>
      <c r="H39" s="560"/>
      <c r="I39" s="555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57"/>
      <c r="W39" s="514"/>
    </row>
    <row r="40" spans="1:23" s="515" customFormat="1" ht="15" customHeight="1" x14ac:dyDescent="0.25">
      <c r="A40" s="511"/>
      <c r="B40" s="544"/>
      <c r="C40" s="574" t="s">
        <v>273</v>
      </c>
      <c r="D40" s="523"/>
      <c r="E40" s="575"/>
      <c r="F40" s="576"/>
      <c r="G40" s="577" t="s">
        <v>279</v>
      </c>
      <c r="H40" s="578"/>
      <c r="I40" s="579" t="s">
        <v>228</v>
      </c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66">
        <f>SUMPRODUCT(($J$1:$U$1="X")*(ROUND(J40:U40,2)))</f>
        <v>0</v>
      </c>
      <c r="W40" s="514"/>
    </row>
    <row r="41" spans="1:23" s="515" customFormat="1" ht="15" customHeight="1" x14ac:dyDescent="0.25">
      <c r="A41" s="511"/>
      <c r="B41" s="544"/>
      <c r="C41" s="523"/>
      <c r="D41" s="523"/>
      <c r="E41" s="523"/>
      <c r="F41" s="576"/>
      <c r="G41" s="562" t="s">
        <v>275</v>
      </c>
      <c r="H41" s="563"/>
      <c r="I41" s="579" t="s">
        <v>228</v>
      </c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66">
        <f>SUMPRODUCT(($J$1:$U$1="X")*(ROUND(J41:U41,2)))</f>
        <v>0</v>
      </c>
      <c r="W41" s="514"/>
    </row>
    <row r="42" spans="1:23" s="515" customFormat="1" ht="15" customHeight="1" x14ac:dyDescent="0.25">
      <c r="A42" s="558">
        <f>IF($D35="Stundenanteil",1,0)</f>
        <v>0</v>
      </c>
      <c r="B42" s="544"/>
      <c r="C42" s="574" t="str">
        <f>IF(D35="Stundenanteil","wöchentliche Arbeitszeit (in h):","")</f>
        <v/>
      </c>
      <c r="D42" s="537"/>
      <c r="E42" s="581"/>
      <c r="F42" s="545"/>
      <c r="G42" s="559" t="s">
        <v>276</v>
      </c>
      <c r="H42" s="560"/>
      <c r="I42" s="555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57"/>
      <c r="W42" s="514"/>
    </row>
    <row r="43" spans="1:23" s="515" customFormat="1" ht="15" customHeight="1" x14ac:dyDescent="0.25">
      <c r="A43" s="558">
        <f>IF($D35="Stundenanteil",1,0)</f>
        <v>0</v>
      </c>
      <c r="B43" s="544"/>
      <c r="C43" s="574" t="str">
        <f>IF(D35="Stundenanteil","Urlaubsanspruch (in AT):","")</f>
        <v/>
      </c>
      <c r="D43" s="537"/>
      <c r="E43" s="582"/>
      <c r="F43" s="545"/>
      <c r="G43" s="577" t="s">
        <v>277</v>
      </c>
      <c r="H43" s="578"/>
      <c r="I43" s="579" t="s">
        <v>228</v>
      </c>
      <c r="J43" s="584">
        <f t="shared" ref="J43:U43" si="4">ROUND(ROUND(J40,2)*J38,2)</f>
        <v>0</v>
      </c>
      <c r="K43" s="584">
        <f t="shared" si="4"/>
        <v>0</v>
      </c>
      <c r="L43" s="584">
        <f t="shared" si="4"/>
        <v>0</v>
      </c>
      <c r="M43" s="584">
        <f t="shared" si="4"/>
        <v>0</v>
      </c>
      <c r="N43" s="584">
        <f t="shared" si="4"/>
        <v>0</v>
      </c>
      <c r="O43" s="584">
        <f t="shared" si="4"/>
        <v>0</v>
      </c>
      <c r="P43" s="584">
        <f t="shared" si="4"/>
        <v>0</v>
      </c>
      <c r="Q43" s="584">
        <f t="shared" si="4"/>
        <v>0</v>
      </c>
      <c r="R43" s="584">
        <f t="shared" si="4"/>
        <v>0</v>
      </c>
      <c r="S43" s="584">
        <f t="shared" si="4"/>
        <v>0</v>
      </c>
      <c r="T43" s="584">
        <f t="shared" si="4"/>
        <v>0</v>
      </c>
      <c r="U43" s="584">
        <f t="shared" si="4"/>
        <v>0</v>
      </c>
      <c r="V43" s="566">
        <f>SUMPRODUCT(($J$1:$U$1="X")*(ROUND(J43:U43,2)))</f>
        <v>0</v>
      </c>
      <c r="W43" s="514"/>
    </row>
    <row r="44" spans="1:23" s="515" customFormat="1" ht="15" customHeight="1" x14ac:dyDescent="0.25">
      <c r="A44" s="558">
        <f>IF($D35="Stellenanteil",1,0)</f>
        <v>0</v>
      </c>
      <c r="B44" s="544"/>
      <c r="C44" s="574" t="str">
        <f>IF(D35="Stellenanteil","Stellenanteil (in %):","")</f>
        <v/>
      </c>
      <c r="D44" s="537"/>
      <c r="E44" s="583"/>
      <c r="F44" s="545"/>
      <c r="G44" s="562" t="s">
        <v>278</v>
      </c>
      <c r="H44" s="563"/>
      <c r="I44" s="579" t="s">
        <v>228</v>
      </c>
      <c r="J44" s="584">
        <f t="shared" ref="J44:U44" si="5">ROUND(ROUND(J41,2)*J38,2)</f>
        <v>0</v>
      </c>
      <c r="K44" s="584">
        <f t="shared" si="5"/>
        <v>0</v>
      </c>
      <c r="L44" s="584">
        <f t="shared" si="5"/>
        <v>0</v>
      </c>
      <c r="M44" s="584">
        <f t="shared" si="5"/>
        <v>0</v>
      </c>
      <c r="N44" s="584">
        <f t="shared" si="5"/>
        <v>0</v>
      </c>
      <c r="O44" s="584">
        <f t="shared" si="5"/>
        <v>0</v>
      </c>
      <c r="P44" s="584">
        <f t="shared" si="5"/>
        <v>0</v>
      </c>
      <c r="Q44" s="584">
        <f t="shared" si="5"/>
        <v>0</v>
      </c>
      <c r="R44" s="584">
        <f t="shared" si="5"/>
        <v>0</v>
      </c>
      <c r="S44" s="584">
        <f t="shared" si="5"/>
        <v>0</v>
      </c>
      <c r="T44" s="584">
        <f t="shared" si="5"/>
        <v>0</v>
      </c>
      <c r="U44" s="584">
        <f t="shared" si="5"/>
        <v>0</v>
      </c>
      <c r="V44" s="566">
        <f>SUMPRODUCT(($J$1:$U$1="X")*(ROUND(J44:U44,2)))</f>
        <v>0</v>
      </c>
      <c r="W44" s="514"/>
    </row>
    <row r="45" spans="1:23" s="515" customFormat="1" ht="15" customHeight="1" thickBot="1" x14ac:dyDescent="0.3">
      <c r="A45" s="511"/>
      <c r="B45" s="585"/>
      <c r="C45" s="586"/>
      <c r="D45" s="586"/>
      <c r="E45" s="586"/>
      <c r="F45" s="587"/>
      <c r="G45" s="588" t="str">
        <f>$P$26</f>
        <v>Pauschale für Sozialabgaben, BG, Umlagen</v>
      </c>
      <c r="H45" s="589"/>
      <c r="I45" s="590" t="s">
        <v>228</v>
      </c>
      <c r="J45" s="591">
        <f>ROUND(J44*$U$26,2)</f>
        <v>0</v>
      </c>
      <c r="K45" s="591">
        <f t="shared" ref="K45:U45" si="6">ROUND(K44*$U$26,2)</f>
        <v>0</v>
      </c>
      <c r="L45" s="591">
        <f t="shared" si="6"/>
        <v>0</v>
      </c>
      <c r="M45" s="591">
        <f t="shared" si="6"/>
        <v>0</v>
      </c>
      <c r="N45" s="591">
        <f t="shared" si="6"/>
        <v>0</v>
      </c>
      <c r="O45" s="591">
        <f t="shared" si="6"/>
        <v>0</v>
      </c>
      <c r="P45" s="591">
        <f t="shared" si="6"/>
        <v>0</v>
      </c>
      <c r="Q45" s="591">
        <f t="shared" si="6"/>
        <v>0</v>
      </c>
      <c r="R45" s="591">
        <f t="shared" si="6"/>
        <v>0</v>
      </c>
      <c r="S45" s="591">
        <f t="shared" si="6"/>
        <v>0</v>
      </c>
      <c r="T45" s="591">
        <f t="shared" si="6"/>
        <v>0</v>
      </c>
      <c r="U45" s="591">
        <f t="shared" si="6"/>
        <v>0</v>
      </c>
      <c r="V45" s="592">
        <f>SUMPRODUCT(($J$1:$U$1="X")*(ROUND(J45:U45,2)))</f>
        <v>0</v>
      </c>
      <c r="W45" s="514">
        <f>IF(COUNTIF(V31:V45,"&gt;0")&gt;0,1,0)</f>
        <v>0</v>
      </c>
    </row>
    <row r="46" spans="1:23" ht="15" customHeight="1" thickTop="1" x14ac:dyDescent="0.25">
      <c r="A46" s="511"/>
      <c r="B46" s="544"/>
      <c r="C46" s="537"/>
      <c r="D46" s="537"/>
      <c r="E46" s="537"/>
      <c r="F46" s="545"/>
      <c r="G46" s="546" t="s">
        <v>265</v>
      </c>
      <c r="H46" s="547"/>
      <c r="I46" s="548"/>
      <c r="J46" s="549"/>
      <c r="K46" s="549"/>
      <c r="L46" s="549"/>
      <c r="M46" s="549"/>
      <c r="N46" s="549"/>
      <c r="O46" s="549"/>
      <c r="P46" s="549"/>
      <c r="Q46" s="549"/>
      <c r="R46" s="549"/>
      <c r="S46" s="549"/>
      <c r="T46" s="549"/>
      <c r="U46" s="549"/>
      <c r="V46" s="550"/>
      <c r="W46" s="514"/>
    </row>
    <row r="47" spans="1:23" ht="15" customHeight="1" x14ac:dyDescent="0.25">
      <c r="A47" s="511"/>
      <c r="B47" s="551" t="s">
        <v>266</v>
      </c>
      <c r="C47" s="537"/>
      <c r="D47" s="888">
        <f>'Belegliste 1.1 | Bew.18 | 2.HHJ'!D47</f>
        <v>0</v>
      </c>
      <c r="E47" s="889"/>
      <c r="F47" s="552"/>
      <c r="G47" s="553" t="s">
        <v>201</v>
      </c>
      <c r="H47" s="554"/>
      <c r="I47" s="555"/>
      <c r="J47" s="556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7"/>
      <c r="W47" s="514"/>
    </row>
    <row r="48" spans="1:23" ht="15" customHeight="1" x14ac:dyDescent="0.25">
      <c r="A48" s="558">
        <f>IF($D50="Stundenanteil",1,0)</f>
        <v>0</v>
      </c>
      <c r="B48" s="551" t="s">
        <v>267</v>
      </c>
      <c r="C48" s="537"/>
      <c r="D48" s="888">
        <f>'Belegliste 1.1 | Bew.18 | 2.HHJ'!D48</f>
        <v>0</v>
      </c>
      <c r="E48" s="889"/>
      <c r="F48" s="552"/>
      <c r="G48" s="559" t="s">
        <v>268</v>
      </c>
      <c r="H48" s="560"/>
      <c r="I48" s="555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57"/>
      <c r="W48" s="514"/>
    </row>
    <row r="49" spans="1:23" ht="15" customHeight="1" x14ac:dyDescent="0.25">
      <c r="A49" s="558">
        <f>IF($D50="Stundenanteil",1,0)</f>
        <v>0</v>
      </c>
      <c r="B49" s="544"/>
      <c r="C49" s="537"/>
      <c r="D49" s="537"/>
      <c r="E49" s="537"/>
      <c r="F49" s="545"/>
      <c r="G49" s="562" t="s">
        <v>299</v>
      </c>
      <c r="H49" s="563"/>
      <c r="I49" s="564" t="s">
        <v>269</v>
      </c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6">
        <f>SUMPRODUCT(($J$1:$U$1="X")*(ROUND(J49:U49,2)))</f>
        <v>0</v>
      </c>
      <c r="W49" s="514"/>
    </row>
    <row r="50" spans="1:23" s="515" customFormat="1" ht="15" customHeight="1" x14ac:dyDescent="0.25">
      <c r="A50" s="558">
        <f>IF($D50="Stundenanteil",1,0)</f>
        <v>0</v>
      </c>
      <c r="B50" s="551" t="s">
        <v>270</v>
      </c>
      <c r="C50" s="537"/>
      <c r="D50" s="886" t="str">
        <f>'Belegliste 1.1 | Bew.18 | 2.HHJ'!D50</f>
        <v>Bitte auswählen!</v>
      </c>
      <c r="E50" s="887"/>
      <c r="F50" s="545"/>
      <c r="G50" s="562" t="s">
        <v>281</v>
      </c>
      <c r="H50" s="567"/>
      <c r="I50" s="568" t="s">
        <v>269</v>
      </c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6">
        <f>SUMPRODUCT(($J$1:$U$1="X")*(ROUND(J50:U50,2)))</f>
        <v>0</v>
      </c>
      <c r="W50" s="514"/>
    </row>
    <row r="51" spans="1:23" s="515" customFormat="1" ht="15" hidden="1" customHeight="1" x14ac:dyDescent="0.25">
      <c r="A51" s="558"/>
      <c r="B51" s="544"/>
      <c r="C51" s="537"/>
      <c r="D51" s="523"/>
      <c r="E51" s="523"/>
      <c r="F51" s="545"/>
      <c r="G51" s="595" t="s">
        <v>271</v>
      </c>
      <c r="H51" s="596"/>
      <c r="I51" s="597" t="s">
        <v>269</v>
      </c>
      <c r="J51" s="598">
        <f>ROUND(J50,2)*ROUND($E58,0)/($I$6-ROUND($E58,0))</f>
        <v>0</v>
      </c>
      <c r="K51" s="598">
        <f t="shared" ref="K51" si="7">ROUND(K50,2)*ROUND($E58,0)/($I$6-ROUND($E58,0))</f>
        <v>0</v>
      </c>
      <c r="L51" s="598">
        <f>ROUND(L50,2)*ROUND($E58,0)/($I$6-ROUND($E58,0))</f>
        <v>0</v>
      </c>
      <c r="M51" s="598">
        <f t="shared" ref="M51:U51" si="8">ROUND(M50,2)*ROUND($E58,0)/($I$6-ROUND($E58,0))</f>
        <v>0</v>
      </c>
      <c r="N51" s="598">
        <f t="shared" si="8"/>
        <v>0</v>
      </c>
      <c r="O51" s="598">
        <f t="shared" si="8"/>
        <v>0</v>
      </c>
      <c r="P51" s="598">
        <f t="shared" si="8"/>
        <v>0</v>
      </c>
      <c r="Q51" s="598">
        <f t="shared" si="8"/>
        <v>0</v>
      </c>
      <c r="R51" s="598">
        <f t="shared" si="8"/>
        <v>0</v>
      </c>
      <c r="S51" s="598">
        <f t="shared" si="8"/>
        <v>0</v>
      </c>
      <c r="T51" s="598">
        <f t="shared" si="8"/>
        <v>0</v>
      </c>
      <c r="U51" s="598">
        <f t="shared" si="8"/>
        <v>0</v>
      </c>
      <c r="V51" s="599">
        <f>SUMPRODUCT(($J$1:$U$1="X")*(ROUND(J51:U51,2)))</f>
        <v>0</v>
      </c>
      <c r="W51" s="514"/>
    </row>
    <row r="52" spans="1:23" s="515" customFormat="1" ht="15" hidden="1" customHeight="1" x14ac:dyDescent="0.25">
      <c r="A52" s="558"/>
      <c r="B52" s="544"/>
      <c r="C52" s="537"/>
      <c r="D52" s="523"/>
      <c r="E52" s="523"/>
      <c r="F52" s="545"/>
      <c r="G52" s="595" t="s">
        <v>282</v>
      </c>
      <c r="H52" s="596"/>
      <c r="I52" s="597" t="s">
        <v>269</v>
      </c>
      <c r="J52" s="598">
        <f>ROUND(J50,2)+ROUND(J51,10)</f>
        <v>0</v>
      </c>
      <c r="K52" s="598">
        <f t="shared" ref="K52:U52" si="9">ROUND(K50,2)+ROUND(K51,10)</f>
        <v>0</v>
      </c>
      <c r="L52" s="598">
        <f t="shared" si="9"/>
        <v>0</v>
      </c>
      <c r="M52" s="598">
        <f t="shared" si="9"/>
        <v>0</v>
      </c>
      <c r="N52" s="598">
        <f t="shared" si="9"/>
        <v>0</v>
      </c>
      <c r="O52" s="598">
        <f t="shared" si="9"/>
        <v>0</v>
      </c>
      <c r="P52" s="598">
        <f t="shared" si="9"/>
        <v>0</v>
      </c>
      <c r="Q52" s="598">
        <f t="shared" si="9"/>
        <v>0</v>
      </c>
      <c r="R52" s="598">
        <f t="shared" si="9"/>
        <v>0</v>
      </c>
      <c r="S52" s="598">
        <f t="shared" si="9"/>
        <v>0</v>
      </c>
      <c r="T52" s="598">
        <f t="shared" si="9"/>
        <v>0</v>
      </c>
      <c r="U52" s="598">
        <f t="shared" si="9"/>
        <v>0</v>
      </c>
      <c r="V52" s="599">
        <f>SUMPRODUCT(($J$1:$U$1="X")*(ROUND(J52:U52,2)))</f>
        <v>0</v>
      </c>
      <c r="W52" s="514"/>
    </row>
    <row r="53" spans="1:23" s="515" customFormat="1" ht="15" customHeight="1" x14ac:dyDescent="0.25">
      <c r="A53" s="558"/>
      <c r="B53" s="544"/>
      <c r="C53" s="537"/>
      <c r="D53" s="537"/>
      <c r="E53" s="537"/>
      <c r="F53" s="545"/>
      <c r="G53" s="569" t="str">
        <f>IF(D50="Stundenanteil","Errechneter Stellenanteil:",IF(D50="Stellenanteil","Stellenanteil:",""))</f>
        <v/>
      </c>
      <c r="H53" s="570"/>
      <c r="I53" s="571"/>
      <c r="J53" s="572">
        <f t="shared" ref="J53:U53" si="10">IF(AND($D50="Stellenanteil",$E59&gt;0,J55&gt;0),ROUND($E59,4),IF(AND($D50="Stundenanteil",J49&gt;0),ROUND(J52/ROUND(J49,2),4),0))</f>
        <v>0</v>
      </c>
      <c r="K53" s="572">
        <f t="shared" si="10"/>
        <v>0</v>
      </c>
      <c r="L53" s="572">
        <f t="shared" si="10"/>
        <v>0</v>
      </c>
      <c r="M53" s="572">
        <f t="shared" si="10"/>
        <v>0</v>
      </c>
      <c r="N53" s="572">
        <f t="shared" si="10"/>
        <v>0</v>
      </c>
      <c r="O53" s="572">
        <f t="shared" si="10"/>
        <v>0</v>
      </c>
      <c r="P53" s="572">
        <f t="shared" si="10"/>
        <v>0</v>
      </c>
      <c r="Q53" s="572">
        <f t="shared" si="10"/>
        <v>0</v>
      </c>
      <c r="R53" s="572">
        <f t="shared" si="10"/>
        <v>0</v>
      </c>
      <c r="S53" s="572">
        <f t="shared" si="10"/>
        <v>0</v>
      </c>
      <c r="T53" s="572">
        <f t="shared" si="10"/>
        <v>0</v>
      </c>
      <c r="U53" s="572">
        <f t="shared" si="10"/>
        <v>0</v>
      </c>
      <c r="V53" s="573"/>
      <c r="W53" s="514"/>
    </row>
    <row r="54" spans="1:23" s="515" customFormat="1" ht="15" customHeight="1" x14ac:dyDescent="0.25">
      <c r="A54" s="511"/>
      <c r="B54" s="551" t="s">
        <v>272</v>
      </c>
      <c r="C54" s="537"/>
      <c r="D54" s="537"/>
      <c r="E54" s="537"/>
      <c r="F54" s="545"/>
      <c r="G54" s="559" t="s">
        <v>274</v>
      </c>
      <c r="H54" s="560"/>
      <c r="I54" s="555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57"/>
      <c r="W54" s="514"/>
    </row>
    <row r="55" spans="1:23" s="515" customFormat="1" ht="15" customHeight="1" x14ac:dyDescent="0.25">
      <c r="A55" s="511"/>
      <c r="B55" s="544"/>
      <c r="C55" s="574" t="s">
        <v>273</v>
      </c>
      <c r="D55" s="523"/>
      <c r="E55" s="575"/>
      <c r="F55" s="576"/>
      <c r="G55" s="577" t="s">
        <v>279</v>
      </c>
      <c r="H55" s="578"/>
      <c r="I55" s="579" t="s">
        <v>228</v>
      </c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66">
        <f>SUMPRODUCT(($J$1:$U$1="X")*(ROUND(J55:U55,2)))</f>
        <v>0</v>
      </c>
      <c r="W55" s="514"/>
    </row>
    <row r="56" spans="1:23" s="515" customFormat="1" ht="15" customHeight="1" x14ac:dyDescent="0.25">
      <c r="A56" s="511"/>
      <c r="B56" s="544"/>
      <c r="C56" s="523"/>
      <c r="D56" s="523"/>
      <c r="E56" s="523"/>
      <c r="F56" s="576"/>
      <c r="G56" s="562" t="s">
        <v>275</v>
      </c>
      <c r="H56" s="563"/>
      <c r="I56" s="579" t="s">
        <v>228</v>
      </c>
      <c r="J56" s="580"/>
      <c r="K56" s="580"/>
      <c r="L56" s="580"/>
      <c r="M56" s="580"/>
      <c r="N56" s="580"/>
      <c r="O56" s="580"/>
      <c r="P56" s="580"/>
      <c r="Q56" s="580"/>
      <c r="R56" s="580"/>
      <c r="S56" s="580"/>
      <c r="T56" s="580"/>
      <c r="U56" s="580"/>
      <c r="V56" s="566">
        <f>SUMPRODUCT(($J$1:$U$1="X")*(ROUND(J56:U56,2)))</f>
        <v>0</v>
      </c>
      <c r="W56" s="514"/>
    </row>
    <row r="57" spans="1:23" s="515" customFormat="1" ht="15" customHeight="1" x14ac:dyDescent="0.25">
      <c r="A57" s="558">
        <f>IF($D50="Stundenanteil",1,0)</f>
        <v>0</v>
      </c>
      <c r="B57" s="544"/>
      <c r="C57" s="574" t="str">
        <f>IF(D50="Stundenanteil","wöchentliche Arbeitszeit (in h):","")</f>
        <v/>
      </c>
      <c r="D57" s="537"/>
      <c r="E57" s="581"/>
      <c r="F57" s="545"/>
      <c r="G57" s="559" t="s">
        <v>276</v>
      </c>
      <c r="H57" s="560"/>
      <c r="I57" s="555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57"/>
      <c r="W57" s="514"/>
    </row>
    <row r="58" spans="1:23" s="515" customFormat="1" ht="15" customHeight="1" x14ac:dyDescent="0.25">
      <c r="A58" s="558">
        <f>IF($D50="Stundenanteil",1,0)</f>
        <v>0</v>
      </c>
      <c r="B58" s="544"/>
      <c r="C58" s="574" t="str">
        <f>IF(D50="Stundenanteil","Urlaubsanspruch (in AT):","")</f>
        <v/>
      </c>
      <c r="D58" s="537"/>
      <c r="E58" s="582"/>
      <c r="F58" s="545"/>
      <c r="G58" s="577" t="s">
        <v>277</v>
      </c>
      <c r="H58" s="578"/>
      <c r="I58" s="579" t="s">
        <v>228</v>
      </c>
      <c r="J58" s="584">
        <f t="shared" ref="J58:U58" si="11">ROUND(ROUND(J55,2)*J53,2)</f>
        <v>0</v>
      </c>
      <c r="K58" s="584">
        <f t="shared" si="11"/>
        <v>0</v>
      </c>
      <c r="L58" s="584">
        <f t="shared" si="11"/>
        <v>0</v>
      </c>
      <c r="M58" s="584">
        <f t="shared" si="11"/>
        <v>0</v>
      </c>
      <c r="N58" s="584">
        <f t="shared" si="11"/>
        <v>0</v>
      </c>
      <c r="O58" s="584">
        <f t="shared" si="11"/>
        <v>0</v>
      </c>
      <c r="P58" s="584">
        <f t="shared" si="11"/>
        <v>0</v>
      </c>
      <c r="Q58" s="584">
        <f t="shared" si="11"/>
        <v>0</v>
      </c>
      <c r="R58" s="584">
        <f t="shared" si="11"/>
        <v>0</v>
      </c>
      <c r="S58" s="584">
        <f t="shared" si="11"/>
        <v>0</v>
      </c>
      <c r="T58" s="584">
        <f t="shared" si="11"/>
        <v>0</v>
      </c>
      <c r="U58" s="584">
        <f t="shared" si="11"/>
        <v>0</v>
      </c>
      <c r="V58" s="566">
        <f>SUMPRODUCT(($J$1:$U$1="X")*(ROUND(J58:U58,2)))</f>
        <v>0</v>
      </c>
      <c r="W58" s="514"/>
    </row>
    <row r="59" spans="1:23" s="515" customFormat="1" ht="15" customHeight="1" x14ac:dyDescent="0.25">
      <c r="A59" s="558">
        <f>IF($D50="Stellenanteil",1,0)</f>
        <v>0</v>
      </c>
      <c r="B59" s="544"/>
      <c r="C59" s="574" t="str">
        <f>IF(D50="Stellenanteil","Stellenanteil (in %):","")</f>
        <v/>
      </c>
      <c r="D59" s="537"/>
      <c r="E59" s="583"/>
      <c r="F59" s="545"/>
      <c r="G59" s="562" t="s">
        <v>278</v>
      </c>
      <c r="H59" s="563"/>
      <c r="I59" s="579" t="s">
        <v>228</v>
      </c>
      <c r="J59" s="584">
        <f t="shared" ref="J59:U59" si="12">ROUND(ROUND(J56,2)*J53,2)</f>
        <v>0</v>
      </c>
      <c r="K59" s="584">
        <f t="shared" si="12"/>
        <v>0</v>
      </c>
      <c r="L59" s="584">
        <f t="shared" si="12"/>
        <v>0</v>
      </c>
      <c r="M59" s="584">
        <f t="shared" si="12"/>
        <v>0</v>
      </c>
      <c r="N59" s="584">
        <f t="shared" si="12"/>
        <v>0</v>
      </c>
      <c r="O59" s="584">
        <f t="shared" si="12"/>
        <v>0</v>
      </c>
      <c r="P59" s="584">
        <f t="shared" si="12"/>
        <v>0</v>
      </c>
      <c r="Q59" s="584">
        <f t="shared" si="12"/>
        <v>0</v>
      </c>
      <c r="R59" s="584">
        <f t="shared" si="12"/>
        <v>0</v>
      </c>
      <c r="S59" s="584">
        <f t="shared" si="12"/>
        <v>0</v>
      </c>
      <c r="T59" s="584">
        <f t="shared" si="12"/>
        <v>0</v>
      </c>
      <c r="U59" s="584">
        <f t="shared" si="12"/>
        <v>0</v>
      </c>
      <c r="V59" s="566">
        <f>SUMPRODUCT(($J$1:$U$1="X")*(ROUND(J59:U59,2)))</f>
        <v>0</v>
      </c>
      <c r="W59" s="514"/>
    </row>
    <row r="60" spans="1:23" s="515" customFormat="1" ht="15" customHeight="1" thickBot="1" x14ac:dyDescent="0.3">
      <c r="A60" s="511"/>
      <c r="B60" s="585"/>
      <c r="C60" s="586"/>
      <c r="D60" s="586"/>
      <c r="E60" s="586"/>
      <c r="F60" s="587"/>
      <c r="G60" s="588" t="str">
        <f>$P$26</f>
        <v>Pauschale für Sozialabgaben, BG, Umlagen</v>
      </c>
      <c r="H60" s="589"/>
      <c r="I60" s="590" t="s">
        <v>228</v>
      </c>
      <c r="J60" s="591">
        <f>ROUND(J59*$U$26,2)</f>
        <v>0</v>
      </c>
      <c r="K60" s="591">
        <f t="shared" ref="K60:U60" si="13">ROUND(K59*$U$26,2)</f>
        <v>0</v>
      </c>
      <c r="L60" s="591">
        <f t="shared" si="13"/>
        <v>0</v>
      </c>
      <c r="M60" s="591">
        <f t="shared" si="13"/>
        <v>0</v>
      </c>
      <c r="N60" s="591">
        <f t="shared" si="13"/>
        <v>0</v>
      </c>
      <c r="O60" s="591">
        <f t="shared" si="13"/>
        <v>0</v>
      </c>
      <c r="P60" s="591">
        <f t="shared" si="13"/>
        <v>0</v>
      </c>
      <c r="Q60" s="591">
        <f t="shared" si="13"/>
        <v>0</v>
      </c>
      <c r="R60" s="591">
        <f t="shared" si="13"/>
        <v>0</v>
      </c>
      <c r="S60" s="591">
        <f t="shared" si="13"/>
        <v>0</v>
      </c>
      <c r="T60" s="591">
        <f t="shared" si="13"/>
        <v>0</v>
      </c>
      <c r="U60" s="591">
        <f t="shared" si="13"/>
        <v>0</v>
      </c>
      <c r="V60" s="592">
        <f>SUMPRODUCT(($J$1:$U$1="X")*(ROUND(J60:U60,2)))</f>
        <v>0</v>
      </c>
      <c r="W60" s="514">
        <f>IF(COUNTIF(V46:V60,"&gt;0")&gt;0,1,0)</f>
        <v>0</v>
      </c>
    </row>
    <row r="61" spans="1:23" ht="15" customHeight="1" thickTop="1" x14ac:dyDescent="0.25">
      <c r="A61" s="511"/>
      <c r="B61" s="544"/>
      <c r="C61" s="537"/>
      <c r="D61" s="537"/>
      <c r="E61" s="537"/>
      <c r="F61" s="545"/>
      <c r="G61" s="546" t="s">
        <v>265</v>
      </c>
      <c r="H61" s="547"/>
      <c r="I61" s="548"/>
      <c r="J61" s="549"/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50"/>
      <c r="W61" s="514"/>
    </row>
    <row r="62" spans="1:23" ht="15" customHeight="1" x14ac:dyDescent="0.25">
      <c r="A62" s="511"/>
      <c r="B62" s="551" t="s">
        <v>266</v>
      </c>
      <c r="C62" s="537"/>
      <c r="D62" s="888">
        <f>'Belegliste 1.1 | Bew.18 | 2.HHJ'!D62</f>
        <v>0</v>
      </c>
      <c r="E62" s="889"/>
      <c r="F62" s="552"/>
      <c r="G62" s="553" t="s">
        <v>201</v>
      </c>
      <c r="H62" s="554"/>
      <c r="I62" s="555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7"/>
      <c r="W62" s="514"/>
    </row>
    <row r="63" spans="1:23" ht="15" customHeight="1" x14ac:dyDescent="0.25">
      <c r="A63" s="558">
        <f>IF($D65="Stundenanteil",1,0)</f>
        <v>0</v>
      </c>
      <c r="B63" s="551" t="s">
        <v>267</v>
      </c>
      <c r="C63" s="537"/>
      <c r="D63" s="888">
        <f>'Belegliste 1.1 | Bew.18 | 2.HHJ'!D63</f>
        <v>0</v>
      </c>
      <c r="E63" s="889"/>
      <c r="F63" s="552"/>
      <c r="G63" s="559" t="s">
        <v>268</v>
      </c>
      <c r="H63" s="560"/>
      <c r="I63" s="555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57"/>
      <c r="W63" s="514"/>
    </row>
    <row r="64" spans="1:23" ht="15" customHeight="1" x14ac:dyDescent="0.25">
      <c r="A64" s="558">
        <f>IF($D65="Stundenanteil",1,0)</f>
        <v>0</v>
      </c>
      <c r="B64" s="544"/>
      <c r="C64" s="537"/>
      <c r="D64" s="537"/>
      <c r="E64" s="537"/>
      <c r="F64" s="545"/>
      <c r="G64" s="562" t="s">
        <v>299</v>
      </c>
      <c r="H64" s="563"/>
      <c r="I64" s="564" t="s">
        <v>269</v>
      </c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6">
        <f>SUMPRODUCT(($J$1:$U$1="X")*(ROUND(J64:U64,2)))</f>
        <v>0</v>
      </c>
      <c r="W64" s="514"/>
    </row>
    <row r="65" spans="1:23" s="515" customFormat="1" ht="15" customHeight="1" x14ac:dyDescent="0.25">
      <c r="A65" s="558">
        <f>IF($D65="Stundenanteil",1,0)</f>
        <v>0</v>
      </c>
      <c r="B65" s="551" t="s">
        <v>270</v>
      </c>
      <c r="C65" s="537"/>
      <c r="D65" s="886" t="str">
        <f>'Belegliste 1.1 | Bew.18 | 2.HHJ'!D65</f>
        <v>Bitte auswählen!</v>
      </c>
      <c r="E65" s="887"/>
      <c r="F65" s="545"/>
      <c r="G65" s="562" t="s">
        <v>281</v>
      </c>
      <c r="H65" s="567"/>
      <c r="I65" s="568" t="s">
        <v>269</v>
      </c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6">
        <f>SUMPRODUCT(($J$1:$U$1="X")*(ROUND(J65:U65,2)))</f>
        <v>0</v>
      </c>
      <c r="W65" s="514"/>
    </row>
    <row r="66" spans="1:23" s="515" customFormat="1" ht="15" hidden="1" customHeight="1" x14ac:dyDescent="0.25">
      <c r="A66" s="558"/>
      <c r="B66" s="544"/>
      <c r="C66" s="537"/>
      <c r="D66" s="523"/>
      <c r="E66" s="523"/>
      <c r="F66" s="545"/>
      <c r="G66" s="595" t="s">
        <v>271</v>
      </c>
      <c r="H66" s="596"/>
      <c r="I66" s="597" t="s">
        <v>269</v>
      </c>
      <c r="J66" s="598">
        <f>ROUND(J65,2)*ROUND($E73,0)/($I$6-ROUND($E73,0))</f>
        <v>0</v>
      </c>
      <c r="K66" s="598">
        <f t="shared" ref="K66" si="14">ROUND(K65,2)*ROUND($E73,0)/($I$6-ROUND($E73,0))</f>
        <v>0</v>
      </c>
      <c r="L66" s="598">
        <f>ROUND(L65,2)*ROUND($E73,0)/($I$6-ROUND($E73,0))</f>
        <v>0</v>
      </c>
      <c r="M66" s="598">
        <f t="shared" ref="M66:U66" si="15">ROUND(M65,2)*ROUND($E73,0)/($I$6-ROUND($E73,0))</f>
        <v>0</v>
      </c>
      <c r="N66" s="598">
        <f t="shared" si="15"/>
        <v>0</v>
      </c>
      <c r="O66" s="598">
        <f t="shared" si="15"/>
        <v>0</v>
      </c>
      <c r="P66" s="598">
        <f t="shared" si="15"/>
        <v>0</v>
      </c>
      <c r="Q66" s="598">
        <f t="shared" si="15"/>
        <v>0</v>
      </c>
      <c r="R66" s="598">
        <f t="shared" si="15"/>
        <v>0</v>
      </c>
      <c r="S66" s="598">
        <f t="shared" si="15"/>
        <v>0</v>
      </c>
      <c r="T66" s="598">
        <f t="shared" si="15"/>
        <v>0</v>
      </c>
      <c r="U66" s="598">
        <f t="shared" si="15"/>
        <v>0</v>
      </c>
      <c r="V66" s="599">
        <f>SUMPRODUCT(($J$1:$U$1="X")*(ROUND(J66:U66,2)))</f>
        <v>0</v>
      </c>
      <c r="W66" s="514"/>
    </row>
    <row r="67" spans="1:23" s="515" customFormat="1" ht="15" hidden="1" customHeight="1" x14ac:dyDescent="0.25">
      <c r="A67" s="558"/>
      <c r="B67" s="544"/>
      <c r="C67" s="537"/>
      <c r="D67" s="523"/>
      <c r="E67" s="523"/>
      <c r="F67" s="545"/>
      <c r="G67" s="595" t="s">
        <v>282</v>
      </c>
      <c r="H67" s="596"/>
      <c r="I67" s="597" t="s">
        <v>269</v>
      </c>
      <c r="J67" s="598">
        <f>ROUND(J65,2)+ROUND(J66,10)</f>
        <v>0</v>
      </c>
      <c r="K67" s="598">
        <f t="shared" ref="K67:U67" si="16">ROUND(K65,2)+ROUND(K66,10)</f>
        <v>0</v>
      </c>
      <c r="L67" s="598">
        <f t="shared" si="16"/>
        <v>0</v>
      </c>
      <c r="M67" s="598">
        <f t="shared" si="16"/>
        <v>0</v>
      </c>
      <c r="N67" s="598">
        <f t="shared" si="16"/>
        <v>0</v>
      </c>
      <c r="O67" s="598">
        <f t="shared" si="16"/>
        <v>0</v>
      </c>
      <c r="P67" s="598">
        <f t="shared" si="16"/>
        <v>0</v>
      </c>
      <c r="Q67" s="598">
        <f t="shared" si="16"/>
        <v>0</v>
      </c>
      <c r="R67" s="598">
        <f t="shared" si="16"/>
        <v>0</v>
      </c>
      <c r="S67" s="598">
        <f t="shared" si="16"/>
        <v>0</v>
      </c>
      <c r="T67" s="598">
        <f t="shared" si="16"/>
        <v>0</v>
      </c>
      <c r="U67" s="598">
        <f t="shared" si="16"/>
        <v>0</v>
      </c>
      <c r="V67" s="599">
        <f>SUMPRODUCT(($J$1:$U$1="X")*(ROUND(J67:U67,2)))</f>
        <v>0</v>
      </c>
      <c r="W67" s="514"/>
    </row>
    <row r="68" spans="1:23" s="515" customFormat="1" ht="15" customHeight="1" x14ac:dyDescent="0.25">
      <c r="A68" s="558"/>
      <c r="B68" s="544"/>
      <c r="C68" s="537"/>
      <c r="D68" s="537"/>
      <c r="E68" s="537"/>
      <c r="F68" s="545"/>
      <c r="G68" s="569" t="str">
        <f>IF(D65="Stundenanteil","Errechneter Stellenanteil:",IF(D65="Stellenanteil","Stellenanteil:",""))</f>
        <v/>
      </c>
      <c r="H68" s="570"/>
      <c r="I68" s="571"/>
      <c r="J68" s="572">
        <f t="shared" ref="J68:U68" si="17">IF(AND($D65="Stellenanteil",$E74&gt;0,J70&gt;0),ROUND($E74,4),IF(AND($D65="Stundenanteil",J64&gt;0),ROUND(J67/ROUND(J64,2),4),0))</f>
        <v>0</v>
      </c>
      <c r="K68" s="572">
        <f t="shared" si="17"/>
        <v>0</v>
      </c>
      <c r="L68" s="572">
        <f t="shared" si="17"/>
        <v>0</v>
      </c>
      <c r="M68" s="572">
        <f t="shared" si="17"/>
        <v>0</v>
      </c>
      <c r="N68" s="572">
        <f t="shared" si="17"/>
        <v>0</v>
      </c>
      <c r="O68" s="572">
        <f t="shared" si="17"/>
        <v>0</v>
      </c>
      <c r="P68" s="572">
        <f t="shared" si="17"/>
        <v>0</v>
      </c>
      <c r="Q68" s="572">
        <f t="shared" si="17"/>
        <v>0</v>
      </c>
      <c r="R68" s="572">
        <f t="shared" si="17"/>
        <v>0</v>
      </c>
      <c r="S68" s="572">
        <f t="shared" si="17"/>
        <v>0</v>
      </c>
      <c r="T68" s="572">
        <f t="shared" si="17"/>
        <v>0</v>
      </c>
      <c r="U68" s="572">
        <f t="shared" si="17"/>
        <v>0</v>
      </c>
      <c r="V68" s="573"/>
      <c r="W68" s="514"/>
    </row>
    <row r="69" spans="1:23" s="515" customFormat="1" ht="15" customHeight="1" x14ac:dyDescent="0.25">
      <c r="A69" s="511"/>
      <c r="B69" s="551" t="s">
        <v>272</v>
      </c>
      <c r="C69" s="537"/>
      <c r="D69" s="537"/>
      <c r="E69" s="537"/>
      <c r="F69" s="545"/>
      <c r="G69" s="559" t="s">
        <v>274</v>
      </c>
      <c r="H69" s="560"/>
      <c r="I69" s="555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57"/>
      <c r="W69" s="514"/>
    </row>
    <row r="70" spans="1:23" s="515" customFormat="1" ht="15" customHeight="1" x14ac:dyDescent="0.25">
      <c r="A70" s="511"/>
      <c r="B70" s="544"/>
      <c r="C70" s="574" t="s">
        <v>273</v>
      </c>
      <c r="D70" s="523"/>
      <c r="E70" s="575"/>
      <c r="F70" s="576"/>
      <c r="G70" s="577" t="s">
        <v>279</v>
      </c>
      <c r="H70" s="578"/>
      <c r="I70" s="579" t="s">
        <v>228</v>
      </c>
      <c r="J70" s="580"/>
      <c r="K70" s="580"/>
      <c r="L70" s="580"/>
      <c r="M70" s="580"/>
      <c r="N70" s="580"/>
      <c r="O70" s="580"/>
      <c r="P70" s="580"/>
      <c r="Q70" s="580"/>
      <c r="R70" s="580"/>
      <c r="S70" s="580"/>
      <c r="T70" s="580"/>
      <c r="U70" s="580"/>
      <c r="V70" s="566">
        <f>SUMPRODUCT(($J$1:$U$1="X")*(ROUND(J70:U70,2)))</f>
        <v>0</v>
      </c>
      <c r="W70" s="514"/>
    </row>
    <row r="71" spans="1:23" s="515" customFormat="1" ht="15" customHeight="1" x14ac:dyDescent="0.25">
      <c r="A71" s="511"/>
      <c r="B71" s="544"/>
      <c r="C71" s="523"/>
      <c r="D71" s="523"/>
      <c r="E71" s="523"/>
      <c r="F71" s="576"/>
      <c r="G71" s="562" t="s">
        <v>275</v>
      </c>
      <c r="H71" s="563"/>
      <c r="I71" s="579" t="s">
        <v>228</v>
      </c>
      <c r="J71" s="580"/>
      <c r="K71" s="580"/>
      <c r="L71" s="580"/>
      <c r="M71" s="580"/>
      <c r="N71" s="580"/>
      <c r="O71" s="580"/>
      <c r="P71" s="580"/>
      <c r="Q71" s="580"/>
      <c r="R71" s="580"/>
      <c r="S71" s="580"/>
      <c r="T71" s="580"/>
      <c r="U71" s="580"/>
      <c r="V71" s="566">
        <f>SUMPRODUCT(($J$1:$U$1="X")*(ROUND(J71:U71,2)))</f>
        <v>0</v>
      </c>
      <c r="W71" s="514"/>
    </row>
    <row r="72" spans="1:23" s="515" customFormat="1" ht="15" customHeight="1" x14ac:dyDescent="0.25">
      <c r="A72" s="558">
        <f>IF($D65="Stundenanteil",1,0)</f>
        <v>0</v>
      </c>
      <c r="B72" s="544"/>
      <c r="C72" s="574" t="str">
        <f>IF(D65="Stundenanteil","wöchentliche Arbeitszeit (in h):","")</f>
        <v/>
      </c>
      <c r="D72" s="537"/>
      <c r="E72" s="581"/>
      <c r="F72" s="545"/>
      <c r="G72" s="559" t="s">
        <v>276</v>
      </c>
      <c r="H72" s="560"/>
      <c r="I72" s="555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57"/>
      <c r="W72" s="514"/>
    </row>
    <row r="73" spans="1:23" s="515" customFormat="1" ht="15" customHeight="1" x14ac:dyDescent="0.25">
      <c r="A73" s="558">
        <f>IF($D65="Stundenanteil",1,0)</f>
        <v>0</v>
      </c>
      <c r="B73" s="544"/>
      <c r="C73" s="574" t="str">
        <f>IF(D65="Stundenanteil","Urlaubsanspruch (in AT):","")</f>
        <v/>
      </c>
      <c r="D73" s="537"/>
      <c r="E73" s="582"/>
      <c r="F73" s="545"/>
      <c r="G73" s="577" t="s">
        <v>277</v>
      </c>
      <c r="H73" s="578"/>
      <c r="I73" s="579" t="s">
        <v>228</v>
      </c>
      <c r="J73" s="584">
        <f t="shared" ref="J73:U73" si="18">ROUND(ROUND(J70,2)*J68,2)</f>
        <v>0</v>
      </c>
      <c r="K73" s="584">
        <f t="shared" si="18"/>
        <v>0</v>
      </c>
      <c r="L73" s="584">
        <f t="shared" si="18"/>
        <v>0</v>
      </c>
      <c r="M73" s="584">
        <f t="shared" si="18"/>
        <v>0</v>
      </c>
      <c r="N73" s="584">
        <f t="shared" si="18"/>
        <v>0</v>
      </c>
      <c r="O73" s="584">
        <f t="shared" si="18"/>
        <v>0</v>
      </c>
      <c r="P73" s="584">
        <f t="shared" si="18"/>
        <v>0</v>
      </c>
      <c r="Q73" s="584">
        <f t="shared" si="18"/>
        <v>0</v>
      </c>
      <c r="R73" s="584">
        <f t="shared" si="18"/>
        <v>0</v>
      </c>
      <c r="S73" s="584">
        <f t="shared" si="18"/>
        <v>0</v>
      </c>
      <c r="T73" s="584">
        <f t="shared" si="18"/>
        <v>0</v>
      </c>
      <c r="U73" s="584">
        <f t="shared" si="18"/>
        <v>0</v>
      </c>
      <c r="V73" s="566">
        <f>SUMPRODUCT(($J$1:$U$1="X")*(ROUND(J73:U73,2)))</f>
        <v>0</v>
      </c>
      <c r="W73" s="514"/>
    </row>
    <row r="74" spans="1:23" s="515" customFormat="1" ht="15" customHeight="1" x14ac:dyDescent="0.25">
      <c r="A74" s="558">
        <f>IF($D65="Stellenanteil",1,0)</f>
        <v>0</v>
      </c>
      <c r="B74" s="544"/>
      <c r="C74" s="574" t="str">
        <f>IF(D65="Stellenanteil","Stellenanteil (in %):","")</f>
        <v/>
      </c>
      <c r="D74" s="537"/>
      <c r="E74" s="583"/>
      <c r="F74" s="545"/>
      <c r="G74" s="562" t="s">
        <v>278</v>
      </c>
      <c r="H74" s="563"/>
      <c r="I74" s="579" t="s">
        <v>228</v>
      </c>
      <c r="J74" s="584">
        <f t="shared" ref="J74:U74" si="19">ROUND(ROUND(J71,2)*J68,2)</f>
        <v>0</v>
      </c>
      <c r="K74" s="584">
        <f t="shared" si="19"/>
        <v>0</v>
      </c>
      <c r="L74" s="584">
        <f t="shared" si="19"/>
        <v>0</v>
      </c>
      <c r="M74" s="584">
        <f t="shared" si="19"/>
        <v>0</v>
      </c>
      <c r="N74" s="584">
        <f t="shared" si="19"/>
        <v>0</v>
      </c>
      <c r="O74" s="584">
        <f t="shared" si="19"/>
        <v>0</v>
      </c>
      <c r="P74" s="584">
        <f t="shared" si="19"/>
        <v>0</v>
      </c>
      <c r="Q74" s="584">
        <f t="shared" si="19"/>
        <v>0</v>
      </c>
      <c r="R74" s="584">
        <f t="shared" si="19"/>
        <v>0</v>
      </c>
      <c r="S74" s="584">
        <f t="shared" si="19"/>
        <v>0</v>
      </c>
      <c r="T74" s="584">
        <f t="shared" si="19"/>
        <v>0</v>
      </c>
      <c r="U74" s="584">
        <f t="shared" si="19"/>
        <v>0</v>
      </c>
      <c r="V74" s="566">
        <f>SUMPRODUCT(($J$1:$U$1="X")*(ROUND(J74:U74,2)))</f>
        <v>0</v>
      </c>
      <c r="W74" s="514"/>
    </row>
    <row r="75" spans="1:23" s="515" customFormat="1" ht="15" customHeight="1" thickBot="1" x14ac:dyDescent="0.3">
      <c r="A75" s="511"/>
      <c r="B75" s="585"/>
      <c r="C75" s="586"/>
      <c r="D75" s="586"/>
      <c r="E75" s="586"/>
      <c r="F75" s="587"/>
      <c r="G75" s="588" t="str">
        <f>$P$26</f>
        <v>Pauschale für Sozialabgaben, BG, Umlagen</v>
      </c>
      <c r="H75" s="589"/>
      <c r="I75" s="590" t="s">
        <v>228</v>
      </c>
      <c r="J75" s="591">
        <f>ROUND(J74*$U$26,2)</f>
        <v>0</v>
      </c>
      <c r="K75" s="591">
        <f t="shared" ref="K75:U75" si="20">ROUND(K74*$U$26,2)</f>
        <v>0</v>
      </c>
      <c r="L75" s="591">
        <f t="shared" si="20"/>
        <v>0</v>
      </c>
      <c r="M75" s="591">
        <f t="shared" si="20"/>
        <v>0</v>
      </c>
      <c r="N75" s="591">
        <f t="shared" si="20"/>
        <v>0</v>
      </c>
      <c r="O75" s="591">
        <f t="shared" si="20"/>
        <v>0</v>
      </c>
      <c r="P75" s="591">
        <f t="shared" si="20"/>
        <v>0</v>
      </c>
      <c r="Q75" s="591">
        <f t="shared" si="20"/>
        <v>0</v>
      </c>
      <c r="R75" s="591">
        <f t="shared" si="20"/>
        <v>0</v>
      </c>
      <c r="S75" s="591">
        <f t="shared" si="20"/>
        <v>0</v>
      </c>
      <c r="T75" s="591">
        <f t="shared" si="20"/>
        <v>0</v>
      </c>
      <c r="U75" s="591">
        <f t="shared" si="20"/>
        <v>0</v>
      </c>
      <c r="V75" s="592">
        <f>SUMPRODUCT(($J$1:$U$1="X")*(ROUND(J75:U75,2)))</f>
        <v>0</v>
      </c>
      <c r="W75" s="514">
        <f>IF(COUNTIF(V61:V75,"&gt;0")&gt;0,1,0)</f>
        <v>0</v>
      </c>
    </row>
    <row r="76" spans="1:23" ht="15" customHeight="1" thickTop="1" x14ac:dyDescent="0.25">
      <c r="A76" s="511"/>
      <c r="B76" s="544"/>
      <c r="C76" s="537"/>
      <c r="D76" s="537"/>
      <c r="E76" s="537"/>
      <c r="F76" s="545"/>
      <c r="G76" s="546" t="s">
        <v>265</v>
      </c>
      <c r="H76" s="547"/>
      <c r="I76" s="548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50"/>
      <c r="W76" s="514"/>
    </row>
    <row r="77" spans="1:23" ht="15" customHeight="1" x14ac:dyDescent="0.25">
      <c r="A77" s="511"/>
      <c r="B77" s="551" t="s">
        <v>266</v>
      </c>
      <c r="C77" s="537"/>
      <c r="D77" s="888">
        <f>'Belegliste 1.1 | Bew.18 | 2.HHJ'!D77</f>
        <v>0</v>
      </c>
      <c r="E77" s="889"/>
      <c r="F77" s="552"/>
      <c r="G77" s="553" t="s">
        <v>201</v>
      </c>
      <c r="H77" s="554"/>
      <c r="I77" s="555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7"/>
      <c r="W77" s="514"/>
    </row>
    <row r="78" spans="1:23" ht="15" customHeight="1" x14ac:dyDescent="0.25">
      <c r="A78" s="558">
        <f>IF($D80="Stundenanteil",1,0)</f>
        <v>0</v>
      </c>
      <c r="B78" s="551" t="s">
        <v>267</v>
      </c>
      <c r="C78" s="537"/>
      <c r="D78" s="888">
        <f>'Belegliste 1.1 | Bew.18 | 2.HHJ'!D78</f>
        <v>0</v>
      </c>
      <c r="E78" s="889"/>
      <c r="F78" s="552"/>
      <c r="G78" s="559" t="s">
        <v>268</v>
      </c>
      <c r="H78" s="560"/>
      <c r="I78" s="555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57"/>
      <c r="W78" s="514"/>
    </row>
    <row r="79" spans="1:23" ht="15" customHeight="1" x14ac:dyDescent="0.25">
      <c r="A79" s="558">
        <f>IF($D80="Stundenanteil",1,0)</f>
        <v>0</v>
      </c>
      <c r="B79" s="544"/>
      <c r="C79" s="537"/>
      <c r="D79" s="537"/>
      <c r="E79" s="537"/>
      <c r="F79" s="545"/>
      <c r="G79" s="562" t="s">
        <v>299</v>
      </c>
      <c r="H79" s="563"/>
      <c r="I79" s="564" t="s">
        <v>269</v>
      </c>
      <c r="J79" s="565"/>
      <c r="K79" s="565"/>
      <c r="L79" s="565"/>
      <c r="M79" s="565"/>
      <c r="N79" s="565"/>
      <c r="O79" s="565"/>
      <c r="P79" s="565"/>
      <c r="Q79" s="565"/>
      <c r="R79" s="565"/>
      <c r="S79" s="565"/>
      <c r="T79" s="565"/>
      <c r="U79" s="565"/>
      <c r="V79" s="566">
        <f>SUMPRODUCT(($J$1:$U$1="X")*(ROUND(J79:U79,2)))</f>
        <v>0</v>
      </c>
      <c r="W79" s="514"/>
    </row>
    <row r="80" spans="1:23" s="515" customFormat="1" ht="15" customHeight="1" x14ac:dyDescent="0.25">
      <c r="A80" s="558">
        <f>IF($D80="Stundenanteil",1,0)</f>
        <v>0</v>
      </c>
      <c r="B80" s="551" t="s">
        <v>270</v>
      </c>
      <c r="C80" s="537"/>
      <c r="D80" s="886" t="str">
        <f>'Belegliste 1.1 | Bew.18 | 2.HHJ'!D80</f>
        <v>Bitte auswählen!</v>
      </c>
      <c r="E80" s="887"/>
      <c r="F80" s="545"/>
      <c r="G80" s="562" t="s">
        <v>281</v>
      </c>
      <c r="H80" s="567"/>
      <c r="I80" s="568" t="s">
        <v>269</v>
      </c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5"/>
      <c r="V80" s="566">
        <f>SUMPRODUCT(($J$1:$U$1="X")*(ROUND(J80:U80,2)))</f>
        <v>0</v>
      </c>
      <c r="W80" s="514"/>
    </row>
    <row r="81" spans="1:23" s="515" customFormat="1" ht="15" hidden="1" customHeight="1" x14ac:dyDescent="0.25">
      <c r="A81" s="558"/>
      <c r="B81" s="544"/>
      <c r="C81" s="537"/>
      <c r="D81" s="523"/>
      <c r="E81" s="523"/>
      <c r="F81" s="545"/>
      <c r="G81" s="595" t="s">
        <v>271</v>
      </c>
      <c r="H81" s="596"/>
      <c r="I81" s="597" t="s">
        <v>269</v>
      </c>
      <c r="J81" s="598">
        <f>ROUND(J80,2)*ROUND($E88,0)/($I$6-ROUND($E88,0))</f>
        <v>0</v>
      </c>
      <c r="K81" s="598">
        <f t="shared" ref="K81" si="21">ROUND(K80,2)*ROUND($E88,0)/($I$6-ROUND($E88,0))</f>
        <v>0</v>
      </c>
      <c r="L81" s="598">
        <f>ROUND(L80,2)*ROUND($E88,0)/($I$6-ROUND($E88,0))</f>
        <v>0</v>
      </c>
      <c r="M81" s="598">
        <f t="shared" ref="M81:U81" si="22">ROUND(M80,2)*ROUND($E88,0)/($I$6-ROUND($E88,0))</f>
        <v>0</v>
      </c>
      <c r="N81" s="598">
        <f t="shared" si="22"/>
        <v>0</v>
      </c>
      <c r="O81" s="598">
        <f t="shared" si="22"/>
        <v>0</v>
      </c>
      <c r="P81" s="598">
        <f t="shared" si="22"/>
        <v>0</v>
      </c>
      <c r="Q81" s="598">
        <f t="shared" si="22"/>
        <v>0</v>
      </c>
      <c r="R81" s="598">
        <f t="shared" si="22"/>
        <v>0</v>
      </c>
      <c r="S81" s="598">
        <f t="shared" si="22"/>
        <v>0</v>
      </c>
      <c r="T81" s="598">
        <f t="shared" si="22"/>
        <v>0</v>
      </c>
      <c r="U81" s="598">
        <f t="shared" si="22"/>
        <v>0</v>
      </c>
      <c r="V81" s="599">
        <f>SUMPRODUCT(($J$1:$U$1="X")*(ROUND(J81:U81,2)))</f>
        <v>0</v>
      </c>
      <c r="W81" s="514"/>
    </row>
    <row r="82" spans="1:23" s="515" customFormat="1" ht="15" hidden="1" customHeight="1" x14ac:dyDescent="0.25">
      <c r="A82" s="558"/>
      <c r="B82" s="544"/>
      <c r="C82" s="537"/>
      <c r="D82" s="523"/>
      <c r="E82" s="523"/>
      <c r="F82" s="545"/>
      <c r="G82" s="595" t="s">
        <v>282</v>
      </c>
      <c r="H82" s="596"/>
      <c r="I82" s="597" t="s">
        <v>269</v>
      </c>
      <c r="J82" s="598">
        <f>ROUND(J80,2)+ROUND(J81,10)</f>
        <v>0</v>
      </c>
      <c r="K82" s="598">
        <f t="shared" ref="K82:U82" si="23">ROUND(K80,2)+ROUND(K81,10)</f>
        <v>0</v>
      </c>
      <c r="L82" s="598">
        <f t="shared" si="23"/>
        <v>0</v>
      </c>
      <c r="M82" s="598">
        <f t="shared" si="23"/>
        <v>0</v>
      </c>
      <c r="N82" s="598">
        <f t="shared" si="23"/>
        <v>0</v>
      </c>
      <c r="O82" s="598">
        <f t="shared" si="23"/>
        <v>0</v>
      </c>
      <c r="P82" s="598">
        <f t="shared" si="23"/>
        <v>0</v>
      </c>
      <c r="Q82" s="598">
        <f t="shared" si="23"/>
        <v>0</v>
      </c>
      <c r="R82" s="598">
        <f t="shared" si="23"/>
        <v>0</v>
      </c>
      <c r="S82" s="598">
        <f t="shared" si="23"/>
        <v>0</v>
      </c>
      <c r="T82" s="598">
        <f t="shared" si="23"/>
        <v>0</v>
      </c>
      <c r="U82" s="598">
        <f t="shared" si="23"/>
        <v>0</v>
      </c>
      <c r="V82" s="599">
        <f>SUMPRODUCT(($J$1:$U$1="X")*(ROUND(J82:U82,2)))</f>
        <v>0</v>
      </c>
      <c r="W82" s="514"/>
    </row>
    <row r="83" spans="1:23" s="515" customFormat="1" ht="15" customHeight="1" x14ac:dyDescent="0.25">
      <c r="A83" s="558"/>
      <c r="B83" s="544"/>
      <c r="C83" s="537"/>
      <c r="D83" s="537"/>
      <c r="E83" s="537"/>
      <c r="F83" s="545"/>
      <c r="G83" s="569" t="str">
        <f>IF(D80="Stundenanteil","Errechneter Stellenanteil:",IF(D80="Stellenanteil","Stellenanteil:",""))</f>
        <v/>
      </c>
      <c r="H83" s="570"/>
      <c r="I83" s="571"/>
      <c r="J83" s="572">
        <f t="shared" ref="J83:U83" si="24">IF(AND($D80="Stellenanteil",$E89&gt;0,J85&gt;0),ROUND($E89,4),IF(AND($D80="Stundenanteil",J79&gt;0),ROUND(J82/ROUND(J79,2),4),0))</f>
        <v>0</v>
      </c>
      <c r="K83" s="572">
        <f t="shared" si="24"/>
        <v>0</v>
      </c>
      <c r="L83" s="572">
        <f t="shared" si="24"/>
        <v>0</v>
      </c>
      <c r="M83" s="572">
        <f t="shared" si="24"/>
        <v>0</v>
      </c>
      <c r="N83" s="572">
        <f t="shared" si="24"/>
        <v>0</v>
      </c>
      <c r="O83" s="572">
        <f t="shared" si="24"/>
        <v>0</v>
      </c>
      <c r="P83" s="572">
        <f t="shared" si="24"/>
        <v>0</v>
      </c>
      <c r="Q83" s="572">
        <f t="shared" si="24"/>
        <v>0</v>
      </c>
      <c r="R83" s="572">
        <f t="shared" si="24"/>
        <v>0</v>
      </c>
      <c r="S83" s="572">
        <f t="shared" si="24"/>
        <v>0</v>
      </c>
      <c r="T83" s="572">
        <f t="shared" si="24"/>
        <v>0</v>
      </c>
      <c r="U83" s="572">
        <f t="shared" si="24"/>
        <v>0</v>
      </c>
      <c r="V83" s="573"/>
      <c r="W83" s="514"/>
    </row>
    <row r="84" spans="1:23" s="515" customFormat="1" ht="15" customHeight="1" x14ac:dyDescent="0.25">
      <c r="A84" s="511"/>
      <c r="B84" s="551" t="s">
        <v>272</v>
      </c>
      <c r="C84" s="537"/>
      <c r="D84" s="537"/>
      <c r="E84" s="537"/>
      <c r="F84" s="545"/>
      <c r="G84" s="559" t="s">
        <v>274</v>
      </c>
      <c r="H84" s="560"/>
      <c r="I84" s="555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57"/>
      <c r="W84" s="514"/>
    </row>
    <row r="85" spans="1:23" s="515" customFormat="1" ht="15" customHeight="1" x14ac:dyDescent="0.25">
      <c r="A85" s="511"/>
      <c r="B85" s="544"/>
      <c r="C85" s="574" t="s">
        <v>273</v>
      </c>
      <c r="D85" s="523"/>
      <c r="E85" s="575"/>
      <c r="F85" s="576"/>
      <c r="G85" s="577" t="s">
        <v>279</v>
      </c>
      <c r="H85" s="578"/>
      <c r="I85" s="579" t="s">
        <v>228</v>
      </c>
      <c r="J85" s="580"/>
      <c r="K85" s="580"/>
      <c r="L85" s="580"/>
      <c r="M85" s="580"/>
      <c r="N85" s="580"/>
      <c r="O85" s="580"/>
      <c r="P85" s="580"/>
      <c r="Q85" s="580"/>
      <c r="R85" s="580"/>
      <c r="S85" s="580"/>
      <c r="T85" s="580"/>
      <c r="U85" s="580"/>
      <c r="V85" s="566">
        <f>SUMPRODUCT(($J$1:$U$1="X")*(ROUND(J85:U85,2)))</f>
        <v>0</v>
      </c>
      <c r="W85" s="514"/>
    </row>
    <row r="86" spans="1:23" s="515" customFormat="1" ht="15" customHeight="1" x14ac:dyDescent="0.25">
      <c r="A86" s="511"/>
      <c r="B86" s="544"/>
      <c r="C86" s="523"/>
      <c r="D86" s="523"/>
      <c r="E86" s="523"/>
      <c r="F86" s="576"/>
      <c r="G86" s="562" t="s">
        <v>275</v>
      </c>
      <c r="H86" s="563"/>
      <c r="I86" s="579" t="s">
        <v>228</v>
      </c>
      <c r="J86" s="580"/>
      <c r="K86" s="580"/>
      <c r="L86" s="580"/>
      <c r="M86" s="580"/>
      <c r="N86" s="580"/>
      <c r="O86" s="580"/>
      <c r="P86" s="580"/>
      <c r="Q86" s="580"/>
      <c r="R86" s="580"/>
      <c r="S86" s="580"/>
      <c r="T86" s="580"/>
      <c r="U86" s="580"/>
      <c r="V86" s="566">
        <f>SUMPRODUCT(($J$1:$U$1="X")*(ROUND(J86:U86,2)))</f>
        <v>0</v>
      </c>
      <c r="W86" s="514"/>
    </row>
    <row r="87" spans="1:23" s="515" customFormat="1" ht="15" customHeight="1" x14ac:dyDescent="0.25">
      <c r="A87" s="558">
        <f>IF($D80="Stundenanteil",1,0)</f>
        <v>0</v>
      </c>
      <c r="B87" s="544"/>
      <c r="C87" s="574" t="str">
        <f>IF(D80="Stundenanteil","wöchentliche Arbeitszeit (in h):","")</f>
        <v/>
      </c>
      <c r="D87" s="537"/>
      <c r="E87" s="581"/>
      <c r="F87" s="545"/>
      <c r="G87" s="559" t="s">
        <v>276</v>
      </c>
      <c r="H87" s="560"/>
      <c r="I87" s="555"/>
      <c r="J87" s="561"/>
      <c r="K87" s="561"/>
      <c r="L87" s="561"/>
      <c r="M87" s="561"/>
      <c r="N87" s="561"/>
      <c r="O87" s="561"/>
      <c r="P87" s="561"/>
      <c r="Q87" s="561"/>
      <c r="R87" s="561"/>
      <c r="S87" s="561"/>
      <c r="T87" s="561"/>
      <c r="U87" s="561"/>
      <c r="V87" s="557"/>
      <c r="W87" s="514"/>
    </row>
    <row r="88" spans="1:23" s="515" customFormat="1" ht="15" customHeight="1" x14ac:dyDescent="0.25">
      <c r="A88" s="558">
        <f>IF($D80="Stundenanteil",1,0)</f>
        <v>0</v>
      </c>
      <c r="B88" s="544"/>
      <c r="C88" s="574" t="str">
        <f>IF(D80="Stundenanteil","Urlaubsanspruch (in AT):","")</f>
        <v/>
      </c>
      <c r="D88" s="537"/>
      <c r="E88" s="582"/>
      <c r="F88" s="545"/>
      <c r="G88" s="577" t="s">
        <v>277</v>
      </c>
      <c r="H88" s="578"/>
      <c r="I88" s="579" t="s">
        <v>228</v>
      </c>
      <c r="J88" s="584">
        <f t="shared" ref="J88:U88" si="25">ROUND(ROUND(J85,2)*J83,2)</f>
        <v>0</v>
      </c>
      <c r="K88" s="584">
        <f t="shared" si="25"/>
        <v>0</v>
      </c>
      <c r="L88" s="584">
        <f t="shared" si="25"/>
        <v>0</v>
      </c>
      <c r="M88" s="584">
        <f t="shared" si="25"/>
        <v>0</v>
      </c>
      <c r="N88" s="584">
        <f t="shared" si="25"/>
        <v>0</v>
      </c>
      <c r="O88" s="584">
        <f t="shared" si="25"/>
        <v>0</v>
      </c>
      <c r="P88" s="584">
        <f t="shared" si="25"/>
        <v>0</v>
      </c>
      <c r="Q88" s="584">
        <f t="shared" si="25"/>
        <v>0</v>
      </c>
      <c r="R88" s="584">
        <f t="shared" si="25"/>
        <v>0</v>
      </c>
      <c r="S88" s="584">
        <f t="shared" si="25"/>
        <v>0</v>
      </c>
      <c r="T88" s="584">
        <f t="shared" si="25"/>
        <v>0</v>
      </c>
      <c r="U88" s="584">
        <f t="shared" si="25"/>
        <v>0</v>
      </c>
      <c r="V88" s="566">
        <f>SUMPRODUCT(($J$1:$U$1="X")*(ROUND(J88:U88,2)))</f>
        <v>0</v>
      </c>
      <c r="W88" s="514"/>
    </row>
    <row r="89" spans="1:23" s="515" customFormat="1" ht="15" customHeight="1" x14ac:dyDescent="0.25">
      <c r="A89" s="558">
        <f>IF($D80="Stellenanteil",1,0)</f>
        <v>0</v>
      </c>
      <c r="B89" s="544"/>
      <c r="C89" s="574" t="str">
        <f>IF(D80="Stellenanteil","Stellenanteil (in %):","")</f>
        <v/>
      </c>
      <c r="D89" s="537"/>
      <c r="E89" s="583"/>
      <c r="F89" s="545"/>
      <c r="G89" s="562" t="s">
        <v>278</v>
      </c>
      <c r="H89" s="563"/>
      <c r="I89" s="579" t="s">
        <v>228</v>
      </c>
      <c r="J89" s="584">
        <f t="shared" ref="J89:U89" si="26">ROUND(ROUND(J86,2)*J83,2)</f>
        <v>0</v>
      </c>
      <c r="K89" s="584">
        <f t="shared" si="26"/>
        <v>0</v>
      </c>
      <c r="L89" s="584">
        <f t="shared" si="26"/>
        <v>0</v>
      </c>
      <c r="M89" s="584">
        <f t="shared" si="26"/>
        <v>0</v>
      </c>
      <c r="N89" s="584">
        <f t="shared" si="26"/>
        <v>0</v>
      </c>
      <c r="O89" s="584">
        <f t="shared" si="26"/>
        <v>0</v>
      </c>
      <c r="P89" s="584">
        <f t="shared" si="26"/>
        <v>0</v>
      </c>
      <c r="Q89" s="584">
        <f t="shared" si="26"/>
        <v>0</v>
      </c>
      <c r="R89" s="584">
        <f t="shared" si="26"/>
        <v>0</v>
      </c>
      <c r="S89" s="584">
        <f t="shared" si="26"/>
        <v>0</v>
      </c>
      <c r="T89" s="584">
        <f t="shared" si="26"/>
        <v>0</v>
      </c>
      <c r="U89" s="584">
        <f t="shared" si="26"/>
        <v>0</v>
      </c>
      <c r="V89" s="566">
        <f>SUMPRODUCT(($J$1:$U$1="X")*(ROUND(J89:U89,2)))</f>
        <v>0</v>
      </c>
      <c r="W89" s="514"/>
    </row>
    <row r="90" spans="1:23" s="515" customFormat="1" ht="15" customHeight="1" thickBot="1" x14ac:dyDescent="0.3">
      <c r="A90" s="511"/>
      <c r="B90" s="585"/>
      <c r="C90" s="586"/>
      <c r="D90" s="586"/>
      <c r="E90" s="586"/>
      <c r="F90" s="587"/>
      <c r="G90" s="588" t="str">
        <f>$P$26</f>
        <v>Pauschale für Sozialabgaben, BG, Umlagen</v>
      </c>
      <c r="H90" s="589"/>
      <c r="I90" s="590" t="s">
        <v>228</v>
      </c>
      <c r="J90" s="591">
        <f>ROUND(J89*$U$26,2)</f>
        <v>0</v>
      </c>
      <c r="K90" s="591">
        <f t="shared" ref="K90:U90" si="27">ROUND(K89*$U$26,2)</f>
        <v>0</v>
      </c>
      <c r="L90" s="591">
        <f t="shared" si="27"/>
        <v>0</v>
      </c>
      <c r="M90" s="591">
        <f t="shared" si="27"/>
        <v>0</v>
      </c>
      <c r="N90" s="591">
        <f t="shared" si="27"/>
        <v>0</v>
      </c>
      <c r="O90" s="591">
        <f t="shared" si="27"/>
        <v>0</v>
      </c>
      <c r="P90" s="591">
        <f t="shared" si="27"/>
        <v>0</v>
      </c>
      <c r="Q90" s="591">
        <f t="shared" si="27"/>
        <v>0</v>
      </c>
      <c r="R90" s="591">
        <f t="shared" si="27"/>
        <v>0</v>
      </c>
      <c r="S90" s="591">
        <f t="shared" si="27"/>
        <v>0</v>
      </c>
      <c r="T90" s="591">
        <f t="shared" si="27"/>
        <v>0</v>
      </c>
      <c r="U90" s="591">
        <f t="shared" si="27"/>
        <v>0</v>
      </c>
      <c r="V90" s="592">
        <f>SUMPRODUCT(($J$1:$U$1="X")*(ROUND(J90:U90,2)))</f>
        <v>0</v>
      </c>
      <c r="W90" s="514">
        <f>IF(COUNTIF(V76:V90,"&gt;0")&gt;0,1,0)</f>
        <v>0</v>
      </c>
    </row>
    <row r="91" spans="1:23" ht="15" customHeight="1" thickTop="1" x14ac:dyDescent="0.25">
      <c r="A91" s="511"/>
      <c r="B91" s="544"/>
      <c r="C91" s="537"/>
      <c r="D91" s="537"/>
      <c r="E91" s="537"/>
      <c r="F91" s="545"/>
      <c r="G91" s="546" t="s">
        <v>265</v>
      </c>
      <c r="H91" s="547"/>
      <c r="I91" s="548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50"/>
      <c r="W91" s="514"/>
    </row>
    <row r="92" spans="1:23" ht="15" customHeight="1" x14ac:dyDescent="0.25">
      <c r="A92" s="511"/>
      <c r="B92" s="551" t="s">
        <v>266</v>
      </c>
      <c r="C92" s="537"/>
      <c r="D92" s="888">
        <f>'Belegliste 1.1 | Bew.18 | 2.HHJ'!D92</f>
        <v>0</v>
      </c>
      <c r="E92" s="889"/>
      <c r="F92" s="552"/>
      <c r="G92" s="553" t="s">
        <v>201</v>
      </c>
      <c r="H92" s="554"/>
      <c r="I92" s="555"/>
      <c r="J92" s="556"/>
      <c r="K92" s="556"/>
      <c r="L92" s="556"/>
      <c r="M92" s="556"/>
      <c r="N92" s="556"/>
      <c r="O92" s="556"/>
      <c r="P92" s="556"/>
      <c r="Q92" s="556"/>
      <c r="R92" s="556"/>
      <c r="S92" s="556"/>
      <c r="T92" s="556"/>
      <c r="U92" s="556"/>
      <c r="V92" s="557"/>
      <c r="W92" s="514"/>
    </row>
    <row r="93" spans="1:23" ht="15" customHeight="1" x14ac:dyDescent="0.25">
      <c r="A93" s="558">
        <f>IF($D95="Stundenanteil",1,0)</f>
        <v>0</v>
      </c>
      <c r="B93" s="551" t="s">
        <v>267</v>
      </c>
      <c r="C93" s="537"/>
      <c r="D93" s="888">
        <f>'Belegliste 1.1 | Bew.18 | 2.HHJ'!D93</f>
        <v>0</v>
      </c>
      <c r="E93" s="889"/>
      <c r="F93" s="552"/>
      <c r="G93" s="559" t="s">
        <v>268</v>
      </c>
      <c r="H93" s="560"/>
      <c r="I93" s="555"/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57"/>
      <c r="W93" s="514"/>
    </row>
    <row r="94" spans="1:23" ht="15" customHeight="1" x14ac:dyDescent="0.25">
      <c r="A94" s="558">
        <f>IF($D95="Stundenanteil",1,0)</f>
        <v>0</v>
      </c>
      <c r="B94" s="544"/>
      <c r="C94" s="537"/>
      <c r="D94" s="537"/>
      <c r="E94" s="537"/>
      <c r="F94" s="545"/>
      <c r="G94" s="562" t="s">
        <v>299</v>
      </c>
      <c r="H94" s="563"/>
      <c r="I94" s="564" t="s">
        <v>269</v>
      </c>
      <c r="J94" s="565"/>
      <c r="K94" s="565"/>
      <c r="L94" s="565"/>
      <c r="M94" s="565"/>
      <c r="N94" s="565"/>
      <c r="O94" s="565"/>
      <c r="P94" s="565"/>
      <c r="Q94" s="565"/>
      <c r="R94" s="565"/>
      <c r="S94" s="565"/>
      <c r="T94" s="565"/>
      <c r="U94" s="565"/>
      <c r="V94" s="566">
        <f>SUMPRODUCT(($J$1:$U$1="X")*(ROUND(J94:U94,2)))</f>
        <v>0</v>
      </c>
      <c r="W94" s="514"/>
    </row>
    <row r="95" spans="1:23" s="515" customFormat="1" ht="15" customHeight="1" x14ac:dyDescent="0.25">
      <c r="A95" s="558">
        <f>IF($D95="Stundenanteil",1,0)</f>
        <v>0</v>
      </c>
      <c r="B95" s="551" t="s">
        <v>270</v>
      </c>
      <c r="C95" s="537"/>
      <c r="D95" s="886" t="str">
        <f>'Belegliste 1.1 | Bew.18 | 2.HHJ'!D95</f>
        <v>Bitte auswählen!</v>
      </c>
      <c r="E95" s="887"/>
      <c r="F95" s="545"/>
      <c r="G95" s="562" t="s">
        <v>281</v>
      </c>
      <c r="H95" s="567"/>
      <c r="I95" s="568" t="s">
        <v>269</v>
      </c>
      <c r="J95" s="565"/>
      <c r="K95" s="565"/>
      <c r="L95" s="565"/>
      <c r="M95" s="565"/>
      <c r="N95" s="565"/>
      <c r="O95" s="565"/>
      <c r="P95" s="565"/>
      <c r="Q95" s="565"/>
      <c r="R95" s="565"/>
      <c r="S95" s="565"/>
      <c r="T95" s="565"/>
      <c r="U95" s="565"/>
      <c r="V95" s="566">
        <f>SUMPRODUCT(($J$1:$U$1="X")*(ROUND(J95:U95,2)))</f>
        <v>0</v>
      </c>
      <c r="W95" s="514"/>
    </row>
    <row r="96" spans="1:23" s="515" customFormat="1" ht="15" hidden="1" customHeight="1" x14ac:dyDescent="0.25">
      <c r="A96" s="558"/>
      <c r="B96" s="544"/>
      <c r="C96" s="537"/>
      <c r="D96" s="523"/>
      <c r="E96" s="523"/>
      <c r="F96" s="545"/>
      <c r="G96" s="595" t="s">
        <v>271</v>
      </c>
      <c r="H96" s="596"/>
      <c r="I96" s="597" t="s">
        <v>269</v>
      </c>
      <c r="J96" s="598">
        <f>ROUND(J95,2)*ROUND($E103,0)/($I$6-ROUND($E103,0))</f>
        <v>0</v>
      </c>
      <c r="K96" s="598">
        <f t="shared" ref="K96" si="28">ROUND(K95,2)*ROUND($E103,0)/($I$6-ROUND($E103,0))</f>
        <v>0</v>
      </c>
      <c r="L96" s="598">
        <f>ROUND(L95,2)*ROUND($E103,0)/($I$6-ROUND($E103,0))</f>
        <v>0</v>
      </c>
      <c r="M96" s="598">
        <f t="shared" ref="M96:U96" si="29">ROUND(M95,2)*ROUND($E103,0)/($I$6-ROUND($E103,0))</f>
        <v>0</v>
      </c>
      <c r="N96" s="598">
        <f t="shared" si="29"/>
        <v>0</v>
      </c>
      <c r="O96" s="598">
        <f t="shared" si="29"/>
        <v>0</v>
      </c>
      <c r="P96" s="598">
        <f t="shared" si="29"/>
        <v>0</v>
      </c>
      <c r="Q96" s="598">
        <f t="shared" si="29"/>
        <v>0</v>
      </c>
      <c r="R96" s="598">
        <f t="shared" si="29"/>
        <v>0</v>
      </c>
      <c r="S96" s="598">
        <f t="shared" si="29"/>
        <v>0</v>
      </c>
      <c r="T96" s="598">
        <f t="shared" si="29"/>
        <v>0</v>
      </c>
      <c r="U96" s="598">
        <f t="shared" si="29"/>
        <v>0</v>
      </c>
      <c r="V96" s="599">
        <f>SUMPRODUCT(($J$1:$U$1="X")*(ROUND(J96:U96,2)))</f>
        <v>0</v>
      </c>
      <c r="W96" s="514"/>
    </row>
    <row r="97" spans="1:23" s="515" customFormat="1" ht="15" hidden="1" customHeight="1" x14ac:dyDescent="0.25">
      <c r="A97" s="558"/>
      <c r="B97" s="544"/>
      <c r="C97" s="537"/>
      <c r="D97" s="523"/>
      <c r="E97" s="523"/>
      <c r="F97" s="545"/>
      <c r="G97" s="595" t="s">
        <v>282</v>
      </c>
      <c r="H97" s="596"/>
      <c r="I97" s="597" t="s">
        <v>269</v>
      </c>
      <c r="J97" s="598">
        <f>ROUND(J95,2)+ROUND(J96,10)</f>
        <v>0</v>
      </c>
      <c r="K97" s="598">
        <f t="shared" ref="K97:U97" si="30">ROUND(K95,2)+ROUND(K96,10)</f>
        <v>0</v>
      </c>
      <c r="L97" s="598">
        <f t="shared" si="30"/>
        <v>0</v>
      </c>
      <c r="M97" s="598">
        <f t="shared" si="30"/>
        <v>0</v>
      </c>
      <c r="N97" s="598">
        <f t="shared" si="30"/>
        <v>0</v>
      </c>
      <c r="O97" s="598">
        <f t="shared" si="30"/>
        <v>0</v>
      </c>
      <c r="P97" s="598">
        <f t="shared" si="30"/>
        <v>0</v>
      </c>
      <c r="Q97" s="598">
        <f t="shared" si="30"/>
        <v>0</v>
      </c>
      <c r="R97" s="598">
        <f t="shared" si="30"/>
        <v>0</v>
      </c>
      <c r="S97" s="598">
        <f t="shared" si="30"/>
        <v>0</v>
      </c>
      <c r="T97" s="598">
        <f t="shared" si="30"/>
        <v>0</v>
      </c>
      <c r="U97" s="598">
        <f t="shared" si="30"/>
        <v>0</v>
      </c>
      <c r="V97" s="599">
        <f>SUMPRODUCT(($J$1:$U$1="X")*(ROUND(J97:U97,2)))</f>
        <v>0</v>
      </c>
      <c r="W97" s="514"/>
    </row>
    <row r="98" spans="1:23" s="515" customFormat="1" ht="15" customHeight="1" x14ac:dyDescent="0.25">
      <c r="A98" s="558"/>
      <c r="B98" s="544"/>
      <c r="C98" s="537"/>
      <c r="D98" s="537"/>
      <c r="E98" s="537"/>
      <c r="F98" s="545"/>
      <c r="G98" s="569" t="str">
        <f>IF(D95="Stundenanteil","Errechneter Stellenanteil:",IF(D95="Stellenanteil","Stellenanteil:",""))</f>
        <v/>
      </c>
      <c r="H98" s="570"/>
      <c r="I98" s="571"/>
      <c r="J98" s="572">
        <f t="shared" ref="J98:U98" si="31">IF(AND($D95="Stellenanteil",$E104&gt;0,J100&gt;0),ROUND($E104,4),IF(AND($D95="Stundenanteil",J94&gt;0),ROUND(J97/ROUND(J94,2),4),0))</f>
        <v>0</v>
      </c>
      <c r="K98" s="572">
        <f t="shared" si="31"/>
        <v>0</v>
      </c>
      <c r="L98" s="572">
        <f t="shared" si="31"/>
        <v>0</v>
      </c>
      <c r="M98" s="572">
        <f t="shared" si="31"/>
        <v>0</v>
      </c>
      <c r="N98" s="572">
        <f t="shared" si="31"/>
        <v>0</v>
      </c>
      <c r="O98" s="572">
        <f t="shared" si="31"/>
        <v>0</v>
      </c>
      <c r="P98" s="572">
        <f t="shared" si="31"/>
        <v>0</v>
      </c>
      <c r="Q98" s="572">
        <f t="shared" si="31"/>
        <v>0</v>
      </c>
      <c r="R98" s="572">
        <f t="shared" si="31"/>
        <v>0</v>
      </c>
      <c r="S98" s="572">
        <f t="shared" si="31"/>
        <v>0</v>
      </c>
      <c r="T98" s="572">
        <f t="shared" si="31"/>
        <v>0</v>
      </c>
      <c r="U98" s="572">
        <f t="shared" si="31"/>
        <v>0</v>
      </c>
      <c r="V98" s="573"/>
      <c r="W98" s="514"/>
    </row>
    <row r="99" spans="1:23" s="515" customFormat="1" ht="15" customHeight="1" x14ac:dyDescent="0.25">
      <c r="A99" s="511"/>
      <c r="B99" s="551" t="s">
        <v>272</v>
      </c>
      <c r="C99" s="537"/>
      <c r="D99" s="537"/>
      <c r="E99" s="537"/>
      <c r="F99" s="545"/>
      <c r="G99" s="559" t="s">
        <v>274</v>
      </c>
      <c r="H99" s="560"/>
      <c r="I99" s="555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57"/>
      <c r="W99" s="514"/>
    </row>
    <row r="100" spans="1:23" s="515" customFormat="1" ht="15" customHeight="1" x14ac:dyDescent="0.25">
      <c r="A100" s="511"/>
      <c r="B100" s="544"/>
      <c r="C100" s="574" t="s">
        <v>273</v>
      </c>
      <c r="D100" s="523"/>
      <c r="E100" s="575"/>
      <c r="F100" s="576"/>
      <c r="G100" s="577" t="s">
        <v>279</v>
      </c>
      <c r="H100" s="578"/>
      <c r="I100" s="579" t="s">
        <v>228</v>
      </c>
      <c r="J100" s="580"/>
      <c r="K100" s="580"/>
      <c r="L100" s="580"/>
      <c r="M100" s="580"/>
      <c r="N100" s="580"/>
      <c r="O100" s="580"/>
      <c r="P100" s="580"/>
      <c r="Q100" s="580"/>
      <c r="R100" s="580"/>
      <c r="S100" s="580"/>
      <c r="T100" s="580"/>
      <c r="U100" s="580"/>
      <c r="V100" s="566">
        <f>SUMPRODUCT(($J$1:$U$1="X")*(ROUND(J100:U100,2)))</f>
        <v>0</v>
      </c>
      <c r="W100" s="514"/>
    </row>
    <row r="101" spans="1:23" s="515" customFormat="1" ht="15" customHeight="1" x14ac:dyDescent="0.25">
      <c r="A101" s="511"/>
      <c r="B101" s="544"/>
      <c r="C101" s="523"/>
      <c r="D101" s="523"/>
      <c r="E101" s="523"/>
      <c r="F101" s="576"/>
      <c r="G101" s="562" t="s">
        <v>275</v>
      </c>
      <c r="H101" s="563"/>
      <c r="I101" s="579" t="s">
        <v>228</v>
      </c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66">
        <f>SUMPRODUCT(($J$1:$U$1="X")*(ROUND(J101:U101,2)))</f>
        <v>0</v>
      </c>
      <c r="W101" s="514"/>
    </row>
    <row r="102" spans="1:23" s="515" customFormat="1" ht="15" customHeight="1" x14ac:dyDescent="0.25">
      <c r="A102" s="558">
        <f>IF($D95="Stundenanteil",1,0)</f>
        <v>0</v>
      </c>
      <c r="B102" s="544"/>
      <c r="C102" s="574" t="str">
        <f>IF(D95="Stundenanteil","wöchentliche Arbeitszeit (in h):","")</f>
        <v/>
      </c>
      <c r="D102" s="537"/>
      <c r="E102" s="581"/>
      <c r="F102" s="545"/>
      <c r="G102" s="559" t="s">
        <v>276</v>
      </c>
      <c r="H102" s="560"/>
      <c r="I102" s="555"/>
      <c r="J102" s="561"/>
      <c r="K102" s="561"/>
      <c r="L102" s="561"/>
      <c r="M102" s="561"/>
      <c r="N102" s="561"/>
      <c r="O102" s="561"/>
      <c r="P102" s="561"/>
      <c r="Q102" s="561"/>
      <c r="R102" s="561"/>
      <c r="S102" s="561"/>
      <c r="T102" s="561"/>
      <c r="U102" s="561"/>
      <c r="V102" s="557"/>
      <c r="W102" s="514"/>
    </row>
    <row r="103" spans="1:23" s="515" customFormat="1" ht="15" customHeight="1" x14ac:dyDescent="0.25">
      <c r="A103" s="558">
        <f>IF($D95="Stundenanteil",1,0)</f>
        <v>0</v>
      </c>
      <c r="B103" s="544"/>
      <c r="C103" s="574" t="str">
        <f>IF(D95="Stundenanteil","Urlaubsanspruch (in AT):","")</f>
        <v/>
      </c>
      <c r="D103" s="537"/>
      <c r="E103" s="582"/>
      <c r="F103" s="545"/>
      <c r="G103" s="577" t="s">
        <v>277</v>
      </c>
      <c r="H103" s="578"/>
      <c r="I103" s="579" t="s">
        <v>228</v>
      </c>
      <c r="J103" s="584">
        <f t="shared" ref="J103:U103" si="32">ROUND(ROUND(J100,2)*J98,2)</f>
        <v>0</v>
      </c>
      <c r="K103" s="584">
        <f t="shared" si="32"/>
        <v>0</v>
      </c>
      <c r="L103" s="584">
        <f t="shared" si="32"/>
        <v>0</v>
      </c>
      <c r="M103" s="584">
        <f t="shared" si="32"/>
        <v>0</v>
      </c>
      <c r="N103" s="584">
        <f t="shared" si="32"/>
        <v>0</v>
      </c>
      <c r="O103" s="584">
        <f t="shared" si="32"/>
        <v>0</v>
      </c>
      <c r="P103" s="584">
        <f t="shared" si="32"/>
        <v>0</v>
      </c>
      <c r="Q103" s="584">
        <f t="shared" si="32"/>
        <v>0</v>
      </c>
      <c r="R103" s="584">
        <f t="shared" si="32"/>
        <v>0</v>
      </c>
      <c r="S103" s="584">
        <f t="shared" si="32"/>
        <v>0</v>
      </c>
      <c r="T103" s="584">
        <f t="shared" si="32"/>
        <v>0</v>
      </c>
      <c r="U103" s="584">
        <f t="shared" si="32"/>
        <v>0</v>
      </c>
      <c r="V103" s="566">
        <f>SUMPRODUCT(($J$1:$U$1="X")*(ROUND(J103:U103,2)))</f>
        <v>0</v>
      </c>
      <c r="W103" s="514"/>
    </row>
    <row r="104" spans="1:23" s="515" customFormat="1" ht="15" customHeight="1" x14ac:dyDescent="0.25">
      <c r="A104" s="558">
        <f>IF($D95="Stellenanteil",1,0)</f>
        <v>0</v>
      </c>
      <c r="B104" s="544"/>
      <c r="C104" s="574" t="str">
        <f>IF(D95="Stellenanteil","Stellenanteil (in %):","")</f>
        <v/>
      </c>
      <c r="D104" s="537"/>
      <c r="E104" s="583"/>
      <c r="F104" s="545"/>
      <c r="G104" s="562" t="s">
        <v>278</v>
      </c>
      <c r="H104" s="563"/>
      <c r="I104" s="579" t="s">
        <v>228</v>
      </c>
      <c r="J104" s="584">
        <f t="shared" ref="J104:U104" si="33">ROUND(ROUND(J101,2)*J98,2)</f>
        <v>0</v>
      </c>
      <c r="K104" s="584">
        <f t="shared" si="33"/>
        <v>0</v>
      </c>
      <c r="L104" s="584">
        <f t="shared" si="33"/>
        <v>0</v>
      </c>
      <c r="M104" s="584">
        <f t="shared" si="33"/>
        <v>0</v>
      </c>
      <c r="N104" s="584">
        <f t="shared" si="33"/>
        <v>0</v>
      </c>
      <c r="O104" s="584">
        <f t="shared" si="33"/>
        <v>0</v>
      </c>
      <c r="P104" s="584">
        <f t="shared" si="33"/>
        <v>0</v>
      </c>
      <c r="Q104" s="584">
        <f t="shared" si="33"/>
        <v>0</v>
      </c>
      <c r="R104" s="584">
        <f t="shared" si="33"/>
        <v>0</v>
      </c>
      <c r="S104" s="584">
        <f t="shared" si="33"/>
        <v>0</v>
      </c>
      <c r="T104" s="584">
        <f t="shared" si="33"/>
        <v>0</v>
      </c>
      <c r="U104" s="584">
        <f t="shared" si="33"/>
        <v>0</v>
      </c>
      <c r="V104" s="566">
        <f>SUMPRODUCT(($J$1:$U$1="X")*(ROUND(J104:U104,2)))</f>
        <v>0</v>
      </c>
      <c r="W104" s="514"/>
    </row>
    <row r="105" spans="1:23" s="515" customFormat="1" ht="15" customHeight="1" thickBot="1" x14ac:dyDescent="0.3">
      <c r="A105" s="511"/>
      <c r="B105" s="585"/>
      <c r="C105" s="586"/>
      <c r="D105" s="586"/>
      <c r="E105" s="586"/>
      <c r="F105" s="587"/>
      <c r="G105" s="588" t="str">
        <f>$P$26</f>
        <v>Pauschale für Sozialabgaben, BG, Umlagen</v>
      </c>
      <c r="H105" s="589"/>
      <c r="I105" s="590" t="s">
        <v>228</v>
      </c>
      <c r="J105" s="591">
        <f>ROUND(J104*$U$26,2)</f>
        <v>0</v>
      </c>
      <c r="K105" s="591">
        <f t="shared" ref="K105:U105" si="34">ROUND(K104*$U$26,2)</f>
        <v>0</v>
      </c>
      <c r="L105" s="591">
        <f t="shared" si="34"/>
        <v>0</v>
      </c>
      <c r="M105" s="591">
        <f t="shared" si="34"/>
        <v>0</v>
      </c>
      <c r="N105" s="591">
        <f t="shared" si="34"/>
        <v>0</v>
      </c>
      <c r="O105" s="591">
        <f t="shared" si="34"/>
        <v>0</v>
      </c>
      <c r="P105" s="591">
        <f t="shared" si="34"/>
        <v>0</v>
      </c>
      <c r="Q105" s="591">
        <f t="shared" si="34"/>
        <v>0</v>
      </c>
      <c r="R105" s="591">
        <f t="shared" si="34"/>
        <v>0</v>
      </c>
      <c r="S105" s="591">
        <f t="shared" si="34"/>
        <v>0</v>
      </c>
      <c r="T105" s="591">
        <f t="shared" si="34"/>
        <v>0</v>
      </c>
      <c r="U105" s="591">
        <f t="shared" si="34"/>
        <v>0</v>
      </c>
      <c r="V105" s="592">
        <f>SUMPRODUCT(($J$1:$U$1="X")*(ROUND(J105:U105,2)))</f>
        <v>0</v>
      </c>
      <c r="W105" s="514">
        <f>IF(COUNTIF(V91:V105,"&gt;0")&gt;0,1,0)</f>
        <v>0</v>
      </c>
    </row>
    <row r="106" spans="1:23" ht="15" customHeight="1" thickTop="1" x14ac:dyDescent="0.25">
      <c r="A106" s="511"/>
      <c r="B106" s="544"/>
      <c r="C106" s="537"/>
      <c r="D106" s="537"/>
      <c r="E106" s="537"/>
      <c r="F106" s="545"/>
      <c r="G106" s="546" t="s">
        <v>265</v>
      </c>
      <c r="H106" s="547"/>
      <c r="I106" s="548"/>
      <c r="J106" s="549"/>
      <c r="K106" s="549"/>
      <c r="L106" s="549"/>
      <c r="M106" s="549"/>
      <c r="N106" s="549"/>
      <c r="O106" s="549"/>
      <c r="P106" s="549"/>
      <c r="Q106" s="549"/>
      <c r="R106" s="549"/>
      <c r="S106" s="549"/>
      <c r="T106" s="549"/>
      <c r="U106" s="549"/>
      <c r="V106" s="550"/>
      <c r="W106" s="514"/>
    </row>
    <row r="107" spans="1:23" ht="15" customHeight="1" x14ac:dyDescent="0.25">
      <c r="A107" s="511"/>
      <c r="B107" s="551" t="s">
        <v>266</v>
      </c>
      <c r="C107" s="537"/>
      <c r="D107" s="888">
        <f>'Belegliste 1.1 | Bew.18 | 2.HHJ'!D107</f>
        <v>0</v>
      </c>
      <c r="E107" s="889"/>
      <c r="F107" s="552"/>
      <c r="G107" s="553" t="s">
        <v>201</v>
      </c>
      <c r="H107" s="554"/>
      <c r="I107" s="555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557"/>
      <c r="W107" s="514"/>
    </row>
    <row r="108" spans="1:23" ht="15" customHeight="1" x14ac:dyDescent="0.25">
      <c r="A108" s="558">
        <f>IF($D110="Stundenanteil",1,0)</f>
        <v>0</v>
      </c>
      <c r="B108" s="551" t="s">
        <v>267</v>
      </c>
      <c r="C108" s="537"/>
      <c r="D108" s="888">
        <f>'Belegliste 1.1 | Bew.18 | 2.HHJ'!D108</f>
        <v>0</v>
      </c>
      <c r="E108" s="889"/>
      <c r="F108" s="552"/>
      <c r="G108" s="559" t="s">
        <v>268</v>
      </c>
      <c r="H108" s="560"/>
      <c r="I108" s="555"/>
      <c r="J108" s="561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561"/>
      <c r="V108" s="557"/>
      <c r="W108" s="514"/>
    </row>
    <row r="109" spans="1:23" ht="15" customHeight="1" x14ac:dyDescent="0.25">
      <c r="A109" s="558">
        <f>IF($D110="Stundenanteil",1,0)</f>
        <v>0</v>
      </c>
      <c r="B109" s="544"/>
      <c r="C109" s="537"/>
      <c r="D109" s="537"/>
      <c r="E109" s="537"/>
      <c r="F109" s="545"/>
      <c r="G109" s="562" t="s">
        <v>299</v>
      </c>
      <c r="H109" s="563"/>
      <c r="I109" s="564" t="s">
        <v>269</v>
      </c>
      <c r="J109" s="565"/>
      <c r="K109" s="565"/>
      <c r="L109" s="565"/>
      <c r="M109" s="565"/>
      <c r="N109" s="565"/>
      <c r="O109" s="565"/>
      <c r="P109" s="565"/>
      <c r="Q109" s="565"/>
      <c r="R109" s="565"/>
      <c r="S109" s="565"/>
      <c r="T109" s="565"/>
      <c r="U109" s="565"/>
      <c r="V109" s="566">
        <f>SUMPRODUCT(($J$1:$U$1="X")*(ROUND(J109:U109,2)))</f>
        <v>0</v>
      </c>
      <c r="W109" s="514"/>
    </row>
    <row r="110" spans="1:23" s="515" customFormat="1" ht="15" customHeight="1" x14ac:dyDescent="0.25">
      <c r="A110" s="558">
        <f>IF($D110="Stundenanteil",1,0)</f>
        <v>0</v>
      </c>
      <c r="B110" s="551" t="s">
        <v>270</v>
      </c>
      <c r="C110" s="537"/>
      <c r="D110" s="886" t="str">
        <f>'Belegliste 1.1 | Bew.18 | 2.HHJ'!D110</f>
        <v>Bitte auswählen!</v>
      </c>
      <c r="E110" s="887"/>
      <c r="F110" s="545"/>
      <c r="G110" s="562" t="s">
        <v>281</v>
      </c>
      <c r="H110" s="567"/>
      <c r="I110" s="568" t="s">
        <v>269</v>
      </c>
      <c r="J110" s="565"/>
      <c r="K110" s="565"/>
      <c r="L110" s="565"/>
      <c r="M110" s="565"/>
      <c r="N110" s="565"/>
      <c r="O110" s="565"/>
      <c r="P110" s="565"/>
      <c r="Q110" s="565"/>
      <c r="R110" s="565"/>
      <c r="S110" s="565"/>
      <c r="T110" s="565"/>
      <c r="U110" s="565"/>
      <c r="V110" s="566">
        <f>SUMPRODUCT(($J$1:$U$1="X")*(ROUND(J110:U110,2)))</f>
        <v>0</v>
      </c>
      <c r="W110" s="514"/>
    </row>
    <row r="111" spans="1:23" s="515" customFormat="1" ht="15" hidden="1" customHeight="1" x14ac:dyDescent="0.25">
      <c r="A111" s="558"/>
      <c r="B111" s="544"/>
      <c r="C111" s="537"/>
      <c r="D111" s="523"/>
      <c r="E111" s="523"/>
      <c r="F111" s="545"/>
      <c r="G111" s="595" t="s">
        <v>271</v>
      </c>
      <c r="H111" s="596"/>
      <c r="I111" s="597" t="s">
        <v>269</v>
      </c>
      <c r="J111" s="598">
        <f>ROUND(J110,2)*ROUND($E118,0)/($I$6-ROUND($E118,0))</f>
        <v>0</v>
      </c>
      <c r="K111" s="598">
        <f t="shared" ref="K111" si="35">ROUND(K110,2)*ROUND($E118,0)/($I$6-ROUND($E118,0))</f>
        <v>0</v>
      </c>
      <c r="L111" s="598">
        <f>ROUND(L110,2)*ROUND($E118,0)/($I$6-ROUND($E118,0))</f>
        <v>0</v>
      </c>
      <c r="M111" s="598">
        <f t="shared" ref="M111:U111" si="36">ROUND(M110,2)*ROUND($E118,0)/($I$6-ROUND($E118,0))</f>
        <v>0</v>
      </c>
      <c r="N111" s="598">
        <f t="shared" si="36"/>
        <v>0</v>
      </c>
      <c r="O111" s="598">
        <f t="shared" si="36"/>
        <v>0</v>
      </c>
      <c r="P111" s="598">
        <f t="shared" si="36"/>
        <v>0</v>
      </c>
      <c r="Q111" s="598">
        <f t="shared" si="36"/>
        <v>0</v>
      </c>
      <c r="R111" s="598">
        <f t="shared" si="36"/>
        <v>0</v>
      </c>
      <c r="S111" s="598">
        <f t="shared" si="36"/>
        <v>0</v>
      </c>
      <c r="T111" s="598">
        <f t="shared" si="36"/>
        <v>0</v>
      </c>
      <c r="U111" s="598">
        <f t="shared" si="36"/>
        <v>0</v>
      </c>
      <c r="V111" s="599">
        <f>SUMPRODUCT(($J$1:$U$1="X")*(ROUND(J111:U111,2)))</f>
        <v>0</v>
      </c>
      <c r="W111" s="514"/>
    </row>
    <row r="112" spans="1:23" s="515" customFormat="1" ht="15" hidden="1" customHeight="1" x14ac:dyDescent="0.25">
      <c r="A112" s="558"/>
      <c r="B112" s="544"/>
      <c r="C112" s="537"/>
      <c r="D112" s="523"/>
      <c r="E112" s="523"/>
      <c r="F112" s="545"/>
      <c r="G112" s="595" t="s">
        <v>282</v>
      </c>
      <c r="H112" s="596"/>
      <c r="I112" s="597" t="s">
        <v>269</v>
      </c>
      <c r="J112" s="598">
        <f>ROUND(J110,2)+ROUND(J111,10)</f>
        <v>0</v>
      </c>
      <c r="K112" s="598">
        <f t="shared" ref="K112:U112" si="37">ROUND(K110,2)+ROUND(K111,10)</f>
        <v>0</v>
      </c>
      <c r="L112" s="598">
        <f t="shared" si="37"/>
        <v>0</v>
      </c>
      <c r="M112" s="598">
        <f t="shared" si="37"/>
        <v>0</v>
      </c>
      <c r="N112" s="598">
        <f t="shared" si="37"/>
        <v>0</v>
      </c>
      <c r="O112" s="598">
        <f t="shared" si="37"/>
        <v>0</v>
      </c>
      <c r="P112" s="598">
        <f t="shared" si="37"/>
        <v>0</v>
      </c>
      <c r="Q112" s="598">
        <f t="shared" si="37"/>
        <v>0</v>
      </c>
      <c r="R112" s="598">
        <f t="shared" si="37"/>
        <v>0</v>
      </c>
      <c r="S112" s="598">
        <f t="shared" si="37"/>
        <v>0</v>
      </c>
      <c r="T112" s="598">
        <f t="shared" si="37"/>
        <v>0</v>
      </c>
      <c r="U112" s="598">
        <f t="shared" si="37"/>
        <v>0</v>
      </c>
      <c r="V112" s="599">
        <f>SUMPRODUCT(($J$1:$U$1="X")*(ROUND(J112:U112,2)))</f>
        <v>0</v>
      </c>
      <c r="W112" s="514"/>
    </row>
    <row r="113" spans="1:23" s="515" customFormat="1" ht="15" customHeight="1" x14ac:dyDescent="0.25">
      <c r="A113" s="558"/>
      <c r="B113" s="544"/>
      <c r="C113" s="537"/>
      <c r="D113" s="537"/>
      <c r="E113" s="537"/>
      <c r="F113" s="545"/>
      <c r="G113" s="569" t="str">
        <f>IF(D110="Stundenanteil","Errechneter Stellenanteil:",IF(D110="Stellenanteil","Stellenanteil:",""))</f>
        <v/>
      </c>
      <c r="H113" s="570"/>
      <c r="I113" s="571"/>
      <c r="J113" s="572">
        <f t="shared" ref="J113:U113" si="38">IF(AND($D110="Stellenanteil",$E119&gt;0,J115&gt;0),ROUND($E119,4),IF(AND($D110="Stundenanteil",J109&gt;0),ROUND(J112/ROUND(J109,2),4),0))</f>
        <v>0</v>
      </c>
      <c r="K113" s="572">
        <f t="shared" si="38"/>
        <v>0</v>
      </c>
      <c r="L113" s="572">
        <f t="shared" si="38"/>
        <v>0</v>
      </c>
      <c r="M113" s="572">
        <f t="shared" si="38"/>
        <v>0</v>
      </c>
      <c r="N113" s="572">
        <f t="shared" si="38"/>
        <v>0</v>
      </c>
      <c r="O113" s="572">
        <f t="shared" si="38"/>
        <v>0</v>
      </c>
      <c r="P113" s="572">
        <f t="shared" si="38"/>
        <v>0</v>
      </c>
      <c r="Q113" s="572">
        <f t="shared" si="38"/>
        <v>0</v>
      </c>
      <c r="R113" s="572">
        <f t="shared" si="38"/>
        <v>0</v>
      </c>
      <c r="S113" s="572">
        <f t="shared" si="38"/>
        <v>0</v>
      </c>
      <c r="T113" s="572">
        <f t="shared" si="38"/>
        <v>0</v>
      </c>
      <c r="U113" s="572">
        <f t="shared" si="38"/>
        <v>0</v>
      </c>
      <c r="V113" s="573"/>
      <c r="W113" s="514"/>
    </row>
    <row r="114" spans="1:23" s="515" customFormat="1" ht="15" customHeight="1" x14ac:dyDescent="0.25">
      <c r="A114" s="511"/>
      <c r="B114" s="551" t="s">
        <v>272</v>
      </c>
      <c r="C114" s="537"/>
      <c r="D114" s="537"/>
      <c r="E114" s="537"/>
      <c r="F114" s="545"/>
      <c r="G114" s="559" t="s">
        <v>274</v>
      </c>
      <c r="H114" s="560"/>
      <c r="I114" s="555"/>
      <c r="J114" s="561"/>
      <c r="K114" s="561"/>
      <c r="L114" s="561"/>
      <c r="M114" s="561"/>
      <c r="N114" s="561"/>
      <c r="O114" s="561"/>
      <c r="P114" s="561"/>
      <c r="Q114" s="561"/>
      <c r="R114" s="561"/>
      <c r="S114" s="561"/>
      <c r="T114" s="561"/>
      <c r="U114" s="561"/>
      <c r="V114" s="557"/>
      <c r="W114" s="514"/>
    </row>
    <row r="115" spans="1:23" s="515" customFormat="1" ht="15" customHeight="1" x14ac:dyDescent="0.25">
      <c r="A115" s="511"/>
      <c r="B115" s="544"/>
      <c r="C115" s="574" t="s">
        <v>273</v>
      </c>
      <c r="D115" s="523"/>
      <c r="E115" s="575"/>
      <c r="F115" s="576"/>
      <c r="G115" s="577" t="s">
        <v>279</v>
      </c>
      <c r="H115" s="578"/>
      <c r="I115" s="579" t="s">
        <v>228</v>
      </c>
      <c r="J115" s="580"/>
      <c r="K115" s="580"/>
      <c r="L115" s="580"/>
      <c r="M115" s="580"/>
      <c r="N115" s="580"/>
      <c r="O115" s="580"/>
      <c r="P115" s="580"/>
      <c r="Q115" s="580"/>
      <c r="R115" s="580"/>
      <c r="S115" s="580"/>
      <c r="T115" s="580"/>
      <c r="U115" s="580"/>
      <c r="V115" s="566">
        <f>SUMPRODUCT(($J$1:$U$1="X")*(ROUND(J115:U115,2)))</f>
        <v>0</v>
      </c>
      <c r="W115" s="514"/>
    </row>
    <row r="116" spans="1:23" s="515" customFormat="1" ht="15" customHeight="1" x14ac:dyDescent="0.25">
      <c r="A116" s="511"/>
      <c r="B116" s="544"/>
      <c r="C116" s="523"/>
      <c r="D116" s="523"/>
      <c r="E116" s="523"/>
      <c r="F116" s="576"/>
      <c r="G116" s="562" t="s">
        <v>275</v>
      </c>
      <c r="H116" s="563"/>
      <c r="I116" s="579" t="s">
        <v>228</v>
      </c>
      <c r="J116" s="580"/>
      <c r="K116" s="580"/>
      <c r="L116" s="580"/>
      <c r="M116" s="580"/>
      <c r="N116" s="580"/>
      <c r="O116" s="580"/>
      <c r="P116" s="580"/>
      <c r="Q116" s="580"/>
      <c r="R116" s="580"/>
      <c r="S116" s="580"/>
      <c r="T116" s="580"/>
      <c r="U116" s="580"/>
      <c r="V116" s="566">
        <f>SUMPRODUCT(($J$1:$U$1="X")*(ROUND(J116:U116,2)))</f>
        <v>0</v>
      </c>
      <c r="W116" s="514"/>
    </row>
    <row r="117" spans="1:23" s="515" customFormat="1" ht="15" customHeight="1" x14ac:dyDescent="0.25">
      <c r="A117" s="558">
        <f>IF($D110="Stundenanteil",1,0)</f>
        <v>0</v>
      </c>
      <c r="B117" s="544"/>
      <c r="C117" s="574" t="str">
        <f>IF(D110="Stundenanteil","wöchentliche Arbeitszeit (in h):","")</f>
        <v/>
      </c>
      <c r="D117" s="537"/>
      <c r="E117" s="581"/>
      <c r="F117" s="545"/>
      <c r="G117" s="559" t="s">
        <v>276</v>
      </c>
      <c r="H117" s="560"/>
      <c r="I117" s="555"/>
      <c r="J117" s="561"/>
      <c r="K117" s="561"/>
      <c r="L117" s="561"/>
      <c r="M117" s="561"/>
      <c r="N117" s="561"/>
      <c r="O117" s="561"/>
      <c r="P117" s="561"/>
      <c r="Q117" s="561"/>
      <c r="R117" s="561"/>
      <c r="S117" s="561"/>
      <c r="T117" s="561"/>
      <c r="U117" s="561"/>
      <c r="V117" s="557"/>
      <c r="W117" s="514"/>
    </row>
    <row r="118" spans="1:23" s="515" customFormat="1" ht="15" customHeight="1" x14ac:dyDescent="0.25">
      <c r="A118" s="558">
        <f>IF($D110="Stundenanteil",1,0)</f>
        <v>0</v>
      </c>
      <c r="B118" s="544"/>
      <c r="C118" s="574" t="str">
        <f>IF(D110="Stundenanteil","Urlaubsanspruch (in AT):","")</f>
        <v/>
      </c>
      <c r="D118" s="537"/>
      <c r="E118" s="582"/>
      <c r="F118" s="545"/>
      <c r="G118" s="577" t="s">
        <v>277</v>
      </c>
      <c r="H118" s="578"/>
      <c r="I118" s="579" t="s">
        <v>228</v>
      </c>
      <c r="J118" s="584">
        <f t="shared" ref="J118:U118" si="39">ROUND(ROUND(J115,2)*J113,2)</f>
        <v>0</v>
      </c>
      <c r="K118" s="584">
        <f t="shared" si="39"/>
        <v>0</v>
      </c>
      <c r="L118" s="584">
        <f t="shared" si="39"/>
        <v>0</v>
      </c>
      <c r="M118" s="584">
        <f t="shared" si="39"/>
        <v>0</v>
      </c>
      <c r="N118" s="584">
        <f t="shared" si="39"/>
        <v>0</v>
      </c>
      <c r="O118" s="584">
        <f t="shared" si="39"/>
        <v>0</v>
      </c>
      <c r="P118" s="584">
        <f t="shared" si="39"/>
        <v>0</v>
      </c>
      <c r="Q118" s="584">
        <f t="shared" si="39"/>
        <v>0</v>
      </c>
      <c r="R118" s="584">
        <f t="shared" si="39"/>
        <v>0</v>
      </c>
      <c r="S118" s="584">
        <f t="shared" si="39"/>
        <v>0</v>
      </c>
      <c r="T118" s="584">
        <f t="shared" si="39"/>
        <v>0</v>
      </c>
      <c r="U118" s="584">
        <f t="shared" si="39"/>
        <v>0</v>
      </c>
      <c r="V118" s="566">
        <f>SUMPRODUCT(($J$1:$U$1="X")*(ROUND(J118:U118,2)))</f>
        <v>0</v>
      </c>
      <c r="W118" s="514"/>
    </row>
    <row r="119" spans="1:23" s="515" customFormat="1" ht="15" customHeight="1" x14ac:dyDescent="0.25">
      <c r="A119" s="558">
        <f>IF($D110="Stellenanteil",1,0)</f>
        <v>0</v>
      </c>
      <c r="B119" s="544"/>
      <c r="C119" s="574" t="str">
        <f>IF(D110="Stellenanteil","Stellenanteil (in %):","")</f>
        <v/>
      </c>
      <c r="D119" s="537"/>
      <c r="E119" s="583"/>
      <c r="F119" s="545"/>
      <c r="G119" s="562" t="s">
        <v>278</v>
      </c>
      <c r="H119" s="563"/>
      <c r="I119" s="579" t="s">
        <v>228</v>
      </c>
      <c r="J119" s="584">
        <f t="shared" ref="J119:U119" si="40">ROUND(ROUND(J116,2)*J113,2)</f>
        <v>0</v>
      </c>
      <c r="K119" s="584">
        <f t="shared" si="40"/>
        <v>0</v>
      </c>
      <c r="L119" s="584">
        <f t="shared" si="40"/>
        <v>0</v>
      </c>
      <c r="M119" s="584">
        <f t="shared" si="40"/>
        <v>0</v>
      </c>
      <c r="N119" s="584">
        <f t="shared" si="40"/>
        <v>0</v>
      </c>
      <c r="O119" s="584">
        <f t="shared" si="40"/>
        <v>0</v>
      </c>
      <c r="P119" s="584">
        <f t="shared" si="40"/>
        <v>0</v>
      </c>
      <c r="Q119" s="584">
        <f t="shared" si="40"/>
        <v>0</v>
      </c>
      <c r="R119" s="584">
        <f t="shared" si="40"/>
        <v>0</v>
      </c>
      <c r="S119" s="584">
        <f t="shared" si="40"/>
        <v>0</v>
      </c>
      <c r="T119" s="584">
        <f t="shared" si="40"/>
        <v>0</v>
      </c>
      <c r="U119" s="584">
        <f t="shared" si="40"/>
        <v>0</v>
      </c>
      <c r="V119" s="566">
        <f>SUMPRODUCT(($J$1:$U$1="X")*(ROUND(J119:U119,2)))</f>
        <v>0</v>
      </c>
      <c r="W119" s="514"/>
    </row>
    <row r="120" spans="1:23" s="515" customFormat="1" ht="15" customHeight="1" thickBot="1" x14ac:dyDescent="0.3">
      <c r="A120" s="511"/>
      <c r="B120" s="585"/>
      <c r="C120" s="586"/>
      <c r="D120" s="586"/>
      <c r="E120" s="586"/>
      <c r="F120" s="587"/>
      <c r="G120" s="588" t="str">
        <f>$P$26</f>
        <v>Pauschale für Sozialabgaben, BG, Umlagen</v>
      </c>
      <c r="H120" s="589"/>
      <c r="I120" s="590" t="s">
        <v>228</v>
      </c>
      <c r="J120" s="591">
        <f>ROUND(J119*$U$26,2)</f>
        <v>0</v>
      </c>
      <c r="K120" s="591">
        <f t="shared" ref="K120:U120" si="41">ROUND(K119*$U$26,2)</f>
        <v>0</v>
      </c>
      <c r="L120" s="591">
        <f t="shared" si="41"/>
        <v>0</v>
      </c>
      <c r="M120" s="591">
        <f t="shared" si="41"/>
        <v>0</v>
      </c>
      <c r="N120" s="591">
        <f t="shared" si="41"/>
        <v>0</v>
      </c>
      <c r="O120" s="591">
        <f t="shared" si="41"/>
        <v>0</v>
      </c>
      <c r="P120" s="591">
        <f t="shared" si="41"/>
        <v>0</v>
      </c>
      <c r="Q120" s="591">
        <f t="shared" si="41"/>
        <v>0</v>
      </c>
      <c r="R120" s="591">
        <f t="shared" si="41"/>
        <v>0</v>
      </c>
      <c r="S120" s="591">
        <f t="shared" si="41"/>
        <v>0</v>
      </c>
      <c r="T120" s="591">
        <f t="shared" si="41"/>
        <v>0</v>
      </c>
      <c r="U120" s="591">
        <f t="shared" si="41"/>
        <v>0</v>
      </c>
      <c r="V120" s="592">
        <f>SUMPRODUCT(($J$1:$U$1="X")*(ROUND(J120:U120,2)))</f>
        <v>0</v>
      </c>
      <c r="W120" s="514">
        <f>IF(COUNTIF(V106:V120,"&gt;0")&gt;0,1,0)</f>
        <v>0</v>
      </c>
    </row>
    <row r="121" spans="1:23" ht="15" customHeight="1" thickTop="1" x14ac:dyDescent="0.25">
      <c r="A121" s="511"/>
      <c r="B121" s="544"/>
      <c r="C121" s="537"/>
      <c r="D121" s="537"/>
      <c r="E121" s="537"/>
      <c r="F121" s="545"/>
      <c r="G121" s="546" t="s">
        <v>265</v>
      </c>
      <c r="H121" s="547"/>
      <c r="I121" s="548"/>
      <c r="J121" s="549"/>
      <c r="K121" s="549"/>
      <c r="L121" s="549"/>
      <c r="M121" s="549"/>
      <c r="N121" s="549"/>
      <c r="O121" s="549"/>
      <c r="P121" s="549"/>
      <c r="Q121" s="549"/>
      <c r="R121" s="549"/>
      <c r="S121" s="549"/>
      <c r="T121" s="549"/>
      <c r="U121" s="549"/>
      <c r="V121" s="550"/>
      <c r="W121" s="514"/>
    </row>
    <row r="122" spans="1:23" ht="15" customHeight="1" x14ac:dyDescent="0.25">
      <c r="A122" s="511"/>
      <c r="B122" s="551" t="s">
        <v>266</v>
      </c>
      <c r="C122" s="537"/>
      <c r="D122" s="888">
        <f>'Belegliste 1.1 | Bew.18 | 2.HHJ'!D122</f>
        <v>0</v>
      </c>
      <c r="E122" s="889"/>
      <c r="F122" s="552"/>
      <c r="G122" s="553" t="s">
        <v>201</v>
      </c>
      <c r="H122" s="554"/>
      <c r="I122" s="555"/>
      <c r="J122" s="556"/>
      <c r="K122" s="556"/>
      <c r="L122" s="556"/>
      <c r="M122" s="556"/>
      <c r="N122" s="556"/>
      <c r="O122" s="556"/>
      <c r="P122" s="556"/>
      <c r="Q122" s="556"/>
      <c r="R122" s="556"/>
      <c r="S122" s="556"/>
      <c r="T122" s="556"/>
      <c r="U122" s="556"/>
      <c r="V122" s="557"/>
      <c r="W122" s="514"/>
    </row>
    <row r="123" spans="1:23" ht="15" customHeight="1" x14ac:dyDescent="0.25">
      <c r="A123" s="558">
        <f>IF($D125="Stundenanteil",1,0)</f>
        <v>0</v>
      </c>
      <c r="B123" s="551" t="s">
        <v>267</v>
      </c>
      <c r="C123" s="537"/>
      <c r="D123" s="888">
        <f>'Belegliste 1.1 | Bew.18 | 2.HHJ'!D123</f>
        <v>0</v>
      </c>
      <c r="E123" s="889"/>
      <c r="F123" s="552"/>
      <c r="G123" s="559" t="s">
        <v>268</v>
      </c>
      <c r="H123" s="560"/>
      <c r="I123" s="555"/>
      <c r="J123" s="561"/>
      <c r="K123" s="561"/>
      <c r="L123" s="561"/>
      <c r="M123" s="561"/>
      <c r="N123" s="561"/>
      <c r="O123" s="561"/>
      <c r="P123" s="561"/>
      <c r="Q123" s="561"/>
      <c r="R123" s="561"/>
      <c r="S123" s="561"/>
      <c r="T123" s="561"/>
      <c r="U123" s="561"/>
      <c r="V123" s="557"/>
      <c r="W123" s="514"/>
    </row>
    <row r="124" spans="1:23" ht="15" customHeight="1" x14ac:dyDescent="0.25">
      <c r="A124" s="558">
        <f>IF($D125="Stundenanteil",1,0)</f>
        <v>0</v>
      </c>
      <c r="B124" s="544"/>
      <c r="C124" s="537"/>
      <c r="D124" s="537"/>
      <c r="E124" s="537"/>
      <c r="F124" s="545"/>
      <c r="G124" s="562" t="s">
        <v>299</v>
      </c>
      <c r="H124" s="563"/>
      <c r="I124" s="564" t="s">
        <v>269</v>
      </c>
      <c r="J124" s="565"/>
      <c r="K124" s="565"/>
      <c r="L124" s="565"/>
      <c r="M124" s="565"/>
      <c r="N124" s="565"/>
      <c r="O124" s="565"/>
      <c r="P124" s="565"/>
      <c r="Q124" s="565"/>
      <c r="R124" s="565"/>
      <c r="S124" s="565"/>
      <c r="T124" s="565"/>
      <c r="U124" s="565"/>
      <c r="V124" s="566">
        <f>SUMPRODUCT(($J$1:$U$1="X")*(ROUND(J124:U124,2)))</f>
        <v>0</v>
      </c>
      <c r="W124" s="514"/>
    </row>
    <row r="125" spans="1:23" s="515" customFormat="1" ht="15" customHeight="1" x14ac:dyDescent="0.25">
      <c r="A125" s="558">
        <f>IF($D125="Stundenanteil",1,0)</f>
        <v>0</v>
      </c>
      <c r="B125" s="551" t="s">
        <v>270</v>
      </c>
      <c r="C125" s="537"/>
      <c r="D125" s="886" t="str">
        <f>'Belegliste 1.1 | Bew.18 | 2.HHJ'!D125</f>
        <v>Bitte auswählen!</v>
      </c>
      <c r="E125" s="887"/>
      <c r="F125" s="545"/>
      <c r="G125" s="562" t="s">
        <v>281</v>
      </c>
      <c r="H125" s="567"/>
      <c r="I125" s="568" t="s">
        <v>269</v>
      </c>
      <c r="J125" s="565"/>
      <c r="K125" s="565"/>
      <c r="L125" s="565"/>
      <c r="M125" s="565"/>
      <c r="N125" s="565"/>
      <c r="O125" s="565"/>
      <c r="P125" s="565"/>
      <c r="Q125" s="565"/>
      <c r="R125" s="565"/>
      <c r="S125" s="565"/>
      <c r="T125" s="565"/>
      <c r="U125" s="565"/>
      <c r="V125" s="566">
        <f>SUMPRODUCT(($J$1:$U$1="X")*(ROUND(J125:U125,2)))</f>
        <v>0</v>
      </c>
      <c r="W125" s="514"/>
    </row>
    <row r="126" spans="1:23" s="515" customFormat="1" ht="15" hidden="1" customHeight="1" x14ac:dyDescent="0.25">
      <c r="A126" s="558"/>
      <c r="B126" s="544"/>
      <c r="C126" s="537"/>
      <c r="D126" s="523"/>
      <c r="E126" s="523"/>
      <c r="F126" s="545"/>
      <c r="G126" s="595" t="s">
        <v>271</v>
      </c>
      <c r="H126" s="596"/>
      <c r="I126" s="597" t="s">
        <v>269</v>
      </c>
      <c r="J126" s="598">
        <f>ROUND(J125,2)*ROUND($E133,0)/($I$6-ROUND($E133,0))</f>
        <v>0</v>
      </c>
      <c r="K126" s="598">
        <f t="shared" ref="K126" si="42">ROUND(K125,2)*ROUND($E133,0)/($I$6-ROUND($E133,0))</f>
        <v>0</v>
      </c>
      <c r="L126" s="598">
        <f>ROUND(L125,2)*ROUND($E133,0)/($I$6-ROUND($E133,0))</f>
        <v>0</v>
      </c>
      <c r="M126" s="598">
        <f t="shared" ref="M126:U126" si="43">ROUND(M125,2)*ROUND($E133,0)/($I$6-ROUND($E133,0))</f>
        <v>0</v>
      </c>
      <c r="N126" s="598">
        <f t="shared" si="43"/>
        <v>0</v>
      </c>
      <c r="O126" s="598">
        <f t="shared" si="43"/>
        <v>0</v>
      </c>
      <c r="P126" s="598">
        <f t="shared" si="43"/>
        <v>0</v>
      </c>
      <c r="Q126" s="598">
        <f t="shared" si="43"/>
        <v>0</v>
      </c>
      <c r="R126" s="598">
        <f t="shared" si="43"/>
        <v>0</v>
      </c>
      <c r="S126" s="598">
        <f t="shared" si="43"/>
        <v>0</v>
      </c>
      <c r="T126" s="598">
        <f t="shared" si="43"/>
        <v>0</v>
      </c>
      <c r="U126" s="598">
        <f t="shared" si="43"/>
        <v>0</v>
      </c>
      <c r="V126" s="599">
        <f>SUMPRODUCT(($J$1:$U$1="X")*(ROUND(J126:U126,2)))</f>
        <v>0</v>
      </c>
      <c r="W126" s="514"/>
    </row>
    <row r="127" spans="1:23" s="515" customFormat="1" ht="15" hidden="1" customHeight="1" x14ac:dyDescent="0.25">
      <c r="A127" s="558"/>
      <c r="B127" s="544"/>
      <c r="C127" s="537"/>
      <c r="D127" s="523"/>
      <c r="E127" s="523"/>
      <c r="F127" s="545"/>
      <c r="G127" s="595" t="s">
        <v>282</v>
      </c>
      <c r="H127" s="596"/>
      <c r="I127" s="597" t="s">
        <v>269</v>
      </c>
      <c r="J127" s="598">
        <f>ROUND(J125,2)+ROUND(J126,10)</f>
        <v>0</v>
      </c>
      <c r="K127" s="598">
        <f t="shared" ref="K127:U127" si="44">ROUND(K125,2)+ROUND(K126,10)</f>
        <v>0</v>
      </c>
      <c r="L127" s="598">
        <f t="shared" si="44"/>
        <v>0</v>
      </c>
      <c r="M127" s="598">
        <f t="shared" si="44"/>
        <v>0</v>
      </c>
      <c r="N127" s="598">
        <f t="shared" si="44"/>
        <v>0</v>
      </c>
      <c r="O127" s="598">
        <f t="shared" si="44"/>
        <v>0</v>
      </c>
      <c r="P127" s="598">
        <f t="shared" si="44"/>
        <v>0</v>
      </c>
      <c r="Q127" s="598">
        <f t="shared" si="44"/>
        <v>0</v>
      </c>
      <c r="R127" s="598">
        <f t="shared" si="44"/>
        <v>0</v>
      </c>
      <c r="S127" s="598">
        <f t="shared" si="44"/>
        <v>0</v>
      </c>
      <c r="T127" s="598">
        <f t="shared" si="44"/>
        <v>0</v>
      </c>
      <c r="U127" s="598">
        <f t="shared" si="44"/>
        <v>0</v>
      </c>
      <c r="V127" s="599">
        <f>SUMPRODUCT(($J$1:$U$1="X")*(ROUND(J127:U127,2)))</f>
        <v>0</v>
      </c>
      <c r="W127" s="514"/>
    </row>
    <row r="128" spans="1:23" s="515" customFormat="1" ht="15" customHeight="1" x14ac:dyDescent="0.25">
      <c r="A128" s="558"/>
      <c r="B128" s="544"/>
      <c r="C128" s="537"/>
      <c r="D128" s="537"/>
      <c r="E128" s="537"/>
      <c r="F128" s="545"/>
      <c r="G128" s="569" t="str">
        <f>IF(D125="Stundenanteil","Errechneter Stellenanteil:",IF(D125="Stellenanteil","Stellenanteil:",""))</f>
        <v/>
      </c>
      <c r="H128" s="570"/>
      <c r="I128" s="571"/>
      <c r="J128" s="572">
        <f t="shared" ref="J128:U128" si="45">IF(AND($D125="Stellenanteil",$E134&gt;0,J130&gt;0),ROUND($E134,4),IF(AND($D125="Stundenanteil",J124&gt;0),ROUND(J127/ROUND(J124,2),4),0))</f>
        <v>0</v>
      </c>
      <c r="K128" s="572">
        <f t="shared" si="45"/>
        <v>0</v>
      </c>
      <c r="L128" s="572">
        <f t="shared" si="45"/>
        <v>0</v>
      </c>
      <c r="M128" s="572">
        <f t="shared" si="45"/>
        <v>0</v>
      </c>
      <c r="N128" s="572">
        <f t="shared" si="45"/>
        <v>0</v>
      </c>
      <c r="O128" s="572">
        <f t="shared" si="45"/>
        <v>0</v>
      </c>
      <c r="P128" s="572">
        <f t="shared" si="45"/>
        <v>0</v>
      </c>
      <c r="Q128" s="572">
        <f t="shared" si="45"/>
        <v>0</v>
      </c>
      <c r="R128" s="572">
        <f t="shared" si="45"/>
        <v>0</v>
      </c>
      <c r="S128" s="572">
        <f t="shared" si="45"/>
        <v>0</v>
      </c>
      <c r="T128" s="572">
        <f t="shared" si="45"/>
        <v>0</v>
      </c>
      <c r="U128" s="572">
        <f t="shared" si="45"/>
        <v>0</v>
      </c>
      <c r="V128" s="573"/>
      <c r="W128" s="514"/>
    </row>
    <row r="129" spans="1:23" s="515" customFormat="1" ht="15" customHeight="1" x14ac:dyDescent="0.25">
      <c r="A129" s="511"/>
      <c r="B129" s="551" t="s">
        <v>272</v>
      </c>
      <c r="C129" s="537"/>
      <c r="D129" s="537"/>
      <c r="E129" s="537"/>
      <c r="F129" s="545"/>
      <c r="G129" s="559" t="s">
        <v>274</v>
      </c>
      <c r="H129" s="560"/>
      <c r="I129" s="555"/>
      <c r="J129" s="561"/>
      <c r="K129" s="561"/>
      <c r="L129" s="561"/>
      <c r="M129" s="561"/>
      <c r="N129" s="561"/>
      <c r="O129" s="561"/>
      <c r="P129" s="561"/>
      <c r="Q129" s="561"/>
      <c r="R129" s="561"/>
      <c r="S129" s="561"/>
      <c r="T129" s="561"/>
      <c r="U129" s="561"/>
      <c r="V129" s="557"/>
      <c r="W129" s="514"/>
    </row>
    <row r="130" spans="1:23" s="515" customFormat="1" ht="15" customHeight="1" x14ac:dyDescent="0.25">
      <c r="A130" s="511"/>
      <c r="B130" s="544"/>
      <c r="C130" s="574" t="s">
        <v>273</v>
      </c>
      <c r="D130" s="523"/>
      <c r="E130" s="575"/>
      <c r="F130" s="576"/>
      <c r="G130" s="577" t="s">
        <v>279</v>
      </c>
      <c r="H130" s="578"/>
      <c r="I130" s="579" t="s">
        <v>228</v>
      </c>
      <c r="J130" s="580"/>
      <c r="K130" s="580"/>
      <c r="L130" s="580"/>
      <c r="M130" s="580"/>
      <c r="N130" s="580"/>
      <c r="O130" s="580"/>
      <c r="P130" s="580"/>
      <c r="Q130" s="580"/>
      <c r="R130" s="580"/>
      <c r="S130" s="580"/>
      <c r="T130" s="580"/>
      <c r="U130" s="580"/>
      <c r="V130" s="566">
        <f>SUMPRODUCT(($J$1:$U$1="X")*(ROUND(J130:U130,2)))</f>
        <v>0</v>
      </c>
      <c r="W130" s="514"/>
    </row>
    <row r="131" spans="1:23" s="515" customFormat="1" ht="15" customHeight="1" x14ac:dyDescent="0.25">
      <c r="A131" s="511"/>
      <c r="B131" s="544"/>
      <c r="C131" s="523"/>
      <c r="D131" s="523"/>
      <c r="E131" s="523"/>
      <c r="F131" s="576"/>
      <c r="G131" s="562" t="s">
        <v>275</v>
      </c>
      <c r="H131" s="563"/>
      <c r="I131" s="579" t="s">
        <v>228</v>
      </c>
      <c r="J131" s="580"/>
      <c r="K131" s="580"/>
      <c r="L131" s="580"/>
      <c r="M131" s="580"/>
      <c r="N131" s="580"/>
      <c r="O131" s="580"/>
      <c r="P131" s="580"/>
      <c r="Q131" s="580"/>
      <c r="R131" s="580"/>
      <c r="S131" s="580"/>
      <c r="T131" s="580"/>
      <c r="U131" s="580"/>
      <c r="V131" s="566">
        <f>SUMPRODUCT(($J$1:$U$1="X")*(ROUND(J131:U131,2)))</f>
        <v>0</v>
      </c>
      <c r="W131" s="514"/>
    </row>
    <row r="132" spans="1:23" s="515" customFormat="1" ht="15" customHeight="1" x14ac:dyDescent="0.25">
      <c r="A132" s="558">
        <f>IF($D125="Stundenanteil",1,0)</f>
        <v>0</v>
      </c>
      <c r="B132" s="544"/>
      <c r="C132" s="574" t="str">
        <f>IF(D125="Stundenanteil","wöchentliche Arbeitszeit (in h):","")</f>
        <v/>
      </c>
      <c r="D132" s="537"/>
      <c r="E132" s="581"/>
      <c r="F132" s="545"/>
      <c r="G132" s="559" t="s">
        <v>276</v>
      </c>
      <c r="H132" s="560"/>
      <c r="I132" s="555"/>
      <c r="J132" s="561"/>
      <c r="K132" s="561"/>
      <c r="L132" s="561"/>
      <c r="M132" s="561"/>
      <c r="N132" s="561"/>
      <c r="O132" s="561"/>
      <c r="P132" s="561"/>
      <c r="Q132" s="561"/>
      <c r="R132" s="561"/>
      <c r="S132" s="561"/>
      <c r="T132" s="561"/>
      <c r="U132" s="561"/>
      <c r="V132" s="557"/>
      <c r="W132" s="514"/>
    </row>
    <row r="133" spans="1:23" s="515" customFormat="1" ht="15" customHeight="1" x14ac:dyDescent="0.25">
      <c r="A133" s="558">
        <f>IF($D125="Stundenanteil",1,0)</f>
        <v>0</v>
      </c>
      <c r="B133" s="544"/>
      <c r="C133" s="574" t="str">
        <f>IF(D125="Stundenanteil","Urlaubsanspruch (in AT):","")</f>
        <v/>
      </c>
      <c r="D133" s="537"/>
      <c r="E133" s="582"/>
      <c r="F133" s="545"/>
      <c r="G133" s="577" t="s">
        <v>277</v>
      </c>
      <c r="H133" s="578"/>
      <c r="I133" s="579" t="s">
        <v>228</v>
      </c>
      <c r="J133" s="584">
        <f t="shared" ref="J133:U133" si="46">ROUND(ROUND(J130,2)*J128,2)</f>
        <v>0</v>
      </c>
      <c r="K133" s="584">
        <f t="shared" si="46"/>
        <v>0</v>
      </c>
      <c r="L133" s="584">
        <f t="shared" si="46"/>
        <v>0</v>
      </c>
      <c r="M133" s="584">
        <f t="shared" si="46"/>
        <v>0</v>
      </c>
      <c r="N133" s="584">
        <f t="shared" si="46"/>
        <v>0</v>
      </c>
      <c r="O133" s="584">
        <f t="shared" si="46"/>
        <v>0</v>
      </c>
      <c r="P133" s="584">
        <f t="shared" si="46"/>
        <v>0</v>
      </c>
      <c r="Q133" s="584">
        <f t="shared" si="46"/>
        <v>0</v>
      </c>
      <c r="R133" s="584">
        <f t="shared" si="46"/>
        <v>0</v>
      </c>
      <c r="S133" s="584">
        <f t="shared" si="46"/>
        <v>0</v>
      </c>
      <c r="T133" s="584">
        <f t="shared" si="46"/>
        <v>0</v>
      </c>
      <c r="U133" s="584">
        <f t="shared" si="46"/>
        <v>0</v>
      </c>
      <c r="V133" s="566">
        <f>SUMPRODUCT(($J$1:$U$1="X")*(ROUND(J133:U133,2)))</f>
        <v>0</v>
      </c>
      <c r="W133" s="514"/>
    </row>
    <row r="134" spans="1:23" s="515" customFormat="1" ht="15" customHeight="1" x14ac:dyDescent="0.25">
      <c r="A134" s="558">
        <f>IF($D125="Stellenanteil",1,0)</f>
        <v>0</v>
      </c>
      <c r="B134" s="544"/>
      <c r="C134" s="574" t="str">
        <f>IF(D125="Stellenanteil","Stellenanteil (in %):","")</f>
        <v/>
      </c>
      <c r="D134" s="537"/>
      <c r="E134" s="583"/>
      <c r="F134" s="545"/>
      <c r="G134" s="562" t="s">
        <v>278</v>
      </c>
      <c r="H134" s="563"/>
      <c r="I134" s="579" t="s">
        <v>228</v>
      </c>
      <c r="J134" s="584">
        <f t="shared" ref="J134:U134" si="47">ROUND(ROUND(J131,2)*J128,2)</f>
        <v>0</v>
      </c>
      <c r="K134" s="584">
        <f t="shared" si="47"/>
        <v>0</v>
      </c>
      <c r="L134" s="584">
        <f t="shared" si="47"/>
        <v>0</v>
      </c>
      <c r="M134" s="584">
        <f t="shared" si="47"/>
        <v>0</v>
      </c>
      <c r="N134" s="584">
        <f t="shared" si="47"/>
        <v>0</v>
      </c>
      <c r="O134" s="584">
        <f t="shared" si="47"/>
        <v>0</v>
      </c>
      <c r="P134" s="584">
        <f t="shared" si="47"/>
        <v>0</v>
      </c>
      <c r="Q134" s="584">
        <f t="shared" si="47"/>
        <v>0</v>
      </c>
      <c r="R134" s="584">
        <f t="shared" si="47"/>
        <v>0</v>
      </c>
      <c r="S134" s="584">
        <f t="shared" si="47"/>
        <v>0</v>
      </c>
      <c r="T134" s="584">
        <f t="shared" si="47"/>
        <v>0</v>
      </c>
      <c r="U134" s="584">
        <f t="shared" si="47"/>
        <v>0</v>
      </c>
      <c r="V134" s="566">
        <f>SUMPRODUCT(($J$1:$U$1="X")*(ROUND(J134:U134,2)))</f>
        <v>0</v>
      </c>
      <c r="W134" s="514"/>
    </row>
    <row r="135" spans="1:23" s="515" customFormat="1" ht="15" customHeight="1" thickBot="1" x14ac:dyDescent="0.3">
      <c r="A135" s="511"/>
      <c r="B135" s="585"/>
      <c r="C135" s="586"/>
      <c r="D135" s="586"/>
      <c r="E135" s="586"/>
      <c r="F135" s="587"/>
      <c r="G135" s="588" t="str">
        <f>$P$26</f>
        <v>Pauschale für Sozialabgaben, BG, Umlagen</v>
      </c>
      <c r="H135" s="589"/>
      <c r="I135" s="590" t="s">
        <v>228</v>
      </c>
      <c r="J135" s="591">
        <f>ROUND(J134*$U$26,2)</f>
        <v>0</v>
      </c>
      <c r="K135" s="591">
        <f t="shared" ref="K135:U135" si="48">ROUND(K134*$U$26,2)</f>
        <v>0</v>
      </c>
      <c r="L135" s="591">
        <f t="shared" si="48"/>
        <v>0</v>
      </c>
      <c r="M135" s="591">
        <f t="shared" si="48"/>
        <v>0</v>
      </c>
      <c r="N135" s="591">
        <f t="shared" si="48"/>
        <v>0</v>
      </c>
      <c r="O135" s="591">
        <f t="shared" si="48"/>
        <v>0</v>
      </c>
      <c r="P135" s="591">
        <f t="shared" si="48"/>
        <v>0</v>
      </c>
      <c r="Q135" s="591">
        <f t="shared" si="48"/>
        <v>0</v>
      </c>
      <c r="R135" s="591">
        <f t="shared" si="48"/>
        <v>0</v>
      </c>
      <c r="S135" s="591">
        <f t="shared" si="48"/>
        <v>0</v>
      </c>
      <c r="T135" s="591">
        <f t="shared" si="48"/>
        <v>0</v>
      </c>
      <c r="U135" s="591">
        <f t="shared" si="48"/>
        <v>0</v>
      </c>
      <c r="V135" s="592">
        <f>SUMPRODUCT(($J$1:$U$1="X")*(ROUND(J135:U135,2)))</f>
        <v>0</v>
      </c>
      <c r="W135" s="514">
        <f>IF(COUNTIF(V121:V135,"&gt;0")&gt;0,1,0)</f>
        <v>0</v>
      </c>
    </row>
    <row r="136" spans="1:23" ht="15" customHeight="1" thickTop="1" x14ac:dyDescent="0.25">
      <c r="A136" s="511"/>
      <c r="B136" s="544"/>
      <c r="C136" s="537"/>
      <c r="D136" s="537"/>
      <c r="E136" s="537"/>
      <c r="F136" s="545"/>
      <c r="G136" s="546" t="s">
        <v>265</v>
      </c>
      <c r="H136" s="547"/>
      <c r="I136" s="548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50"/>
      <c r="W136" s="514"/>
    </row>
    <row r="137" spans="1:23" ht="15" customHeight="1" x14ac:dyDescent="0.25">
      <c r="A137" s="511"/>
      <c r="B137" s="551" t="s">
        <v>266</v>
      </c>
      <c r="C137" s="537"/>
      <c r="D137" s="888">
        <f>'Belegliste 1.1 | Bew.18 | 2.HHJ'!D137</f>
        <v>0</v>
      </c>
      <c r="E137" s="889"/>
      <c r="F137" s="552"/>
      <c r="G137" s="553" t="s">
        <v>201</v>
      </c>
      <c r="H137" s="554"/>
      <c r="I137" s="555"/>
      <c r="J137" s="556"/>
      <c r="K137" s="556"/>
      <c r="L137" s="556"/>
      <c r="M137" s="556"/>
      <c r="N137" s="556"/>
      <c r="O137" s="556"/>
      <c r="P137" s="556"/>
      <c r="Q137" s="556"/>
      <c r="R137" s="556"/>
      <c r="S137" s="556"/>
      <c r="T137" s="556"/>
      <c r="U137" s="556"/>
      <c r="V137" s="557"/>
      <c r="W137" s="514"/>
    </row>
    <row r="138" spans="1:23" ht="15" customHeight="1" x14ac:dyDescent="0.25">
      <c r="A138" s="558">
        <f>IF($D140="Stundenanteil",1,0)</f>
        <v>0</v>
      </c>
      <c r="B138" s="551" t="s">
        <v>267</v>
      </c>
      <c r="C138" s="537"/>
      <c r="D138" s="888">
        <f>'Belegliste 1.1 | Bew.18 | 2.HHJ'!D138</f>
        <v>0</v>
      </c>
      <c r="E138" s="889"/>
      <c r="F138" s="552"/>
      <c r="G138" s="559" t="s">
        <v>268</v>
      </c>
      <c r="H138" s="560"/>
      <c r="I138" s="555"/>
      <c r="J138" s="561"/>
      <c r="K138" s="561"/>
      <c r="L138" s="561"/>
      <c r="M138" s="561"/>
      <c r="N138" s="561"/>
      <c r="O138" s="561"/>
      <c r="P138" s="561"/>
      <c r="Q138" s="561"/>
      <c r="R138" s="561"/>
      <c r="S138" s="561"/>
      <c r="T138" s="561"/>
      <c r="U138" s="561"/>
      <c r="V138" s="557"/>
      <c r="W138" s="514"/>
    </row>
    <row r="139" spans="1:23" ht="15" customHeight="1" x14ac:dyDescent="0.25">
      <c r="A139" s="558">
        <f>IF($D140="Stundenanteil",1,0)</f>
        <v>0</v>
      </c>
      <c r="B139" s="544"/>
      <c r="C139" s="537"/>
      <c r="D139" s="537"/>
      <c r="E139" s="537"/>
      <c r="F139" s="545"/>
      <c r="G139" s="562" t="s">
        <v>299</v>
      </c>
      <c r="H139" s="563"/>
      <c r="I139" s="564" t="s">
        <v>269</v>
      </c>
      <c r="J139" s="565"/>
      <c r="K139" s="565"/>
      <c r="L139" s="565"/>
      <c r="M139" s="565"/>
      <c r="N139" s="565"/>
      <c r="O139" s="565"/>
      <c r="P139" s="565"/>
      <c r="Q139" s="565"/>
      <c r="R139" s="565"/>
      <c r="S139" s="565"/>
      <c r="T139" s="565"/>
      <c r="U139" s="565"/>
      <c r="V139" s="566">
        <f>SUMPRODUCT(($J$1:$U$1="X")*(ROUND(J139:U139,2)))</f>
        <v>0</v>
      </c>
      <c r="W139" s="514"/>
    </row>
    <row r="140" spans="1:23" s="515" customFormat="1" ht="15" customHeight="1" x14ac:dyDescent="0.25">
      <c r="A140" s="558">
        <f>IF($D140="Stundenanteil",1,0)</f>
        <v>0</v>
      </c>
      <c r="B140" s="551" t="s">
        <v>270</v>
      </c>
      <c r="C140" s="537"/>
      <c r="D140" s="886" t="str">
        <f>'Belegliste 1.1 | Bew.18 | 2.HHJ'!D140</f>
        <v>Bitte auswählen!</v>
      </c>
      <c r="E140" s="887"/>
      <c r="F140" s="545"/>
      <c r="G140" s="562" t="s">
        <v>281</v>
      </c>
      <c r="H140" s="567"/>
      <c r="I140" s="568" t="s">
        <v>269</v>
      </c>
      <c r="J140" s="565"/>
      <c r="K140" s="565"/>
      <c r="L140" s="565"/>
      <c r="M140" s="565"/>
      <c r="N140" s="565"/>
      <c r="O140" s="565"/>
      <c r="P140" s="565"/>
      <c r="Q140" s="565"/>
      <c r="R140" s="565"/>
      <c r="S140" s="565"/>
      <c r="T140" s="565"/>
      <c r="U140" s="565"/>
      <c r="V140" s="566">
        <f>SUMPRODUCT(($J$1:$U$1="X")*(ROUND(J140:U140,2)))</f>
        <v>0</v>
      </c>
      <c r="W140" s="514"/>
    </row>
    <row r="141" spans="1:23" s="515" customFormat="1" ht="15" hidden="1" customHeight="1" x14ac:dyDescent="0.25">
      <c r="A141" s="558"/>
      <c r="B141" s="544"/>
      <c r="C141" s="537"/>
      <c r="D141" s="523"/>
      <c r="E141" s="523"/>
      <c r="F141" s="545"/>
      <c r="G141" s="595" t="s">
        <v>271</v>
      </c>
      <c r="H141" s="596"/>
      <c r="I141" s="597" t="s">
        <v>269</v>
      </c>
      <c r="J141" s="598">
        <f>ROUND(J140,2)*ROUND($E148,0)/($I$6-ROUND($E148,0))</f>
        <v>0</v>
      </c>
      <c r="K141" s="598">
        <f t="shared" ref="K141" si="49">ROUND(K140,2)*ROUND($E148,0)/($I$6-ROUND($E148,0))</f>
        <v>0</v>
      </c>
      <c r="L141" s="598">
        <f>ROUND(L140,2)*ROUND($E148,0)/($I$6-ROUND($E148,0))</f>
        <v>0</v>
      </c>
      <c r="M141" s="598">
        <f t="shared" ref="M141:U141" si="50">ROUND(M140,2)*ROUND($E148,0)/($I$6-ROUND($E148,0))</f>
        <v>0</v>
      </c>
      <c r="N141" s="598">
        <f t="shared" si="50"/>
        <v>0</v>
      </c>
      <c r="O141" s="598">
        <f t="shared" si="50"/>
        <v>0</v>
      </c>
      <c r="P141" s="598">
        <f t="shared" si="50"/>
        <v>0</v>
      </c>
      <c r="Q141" s="598">
        <f t="shared" si="50"/>
        <v>0</v>
      </c>
      <c r="R141" s="598">
        <f t="shared" si="50"/>
        <v>0</v>
      </c>
      <c r="S141" s="598">
        <f t="shared" si="50"/>
        <v>0</v>
      </c>
      <c r="T141" s="598">
        <f t="shared" si="50"/>
        <v>0</v>
      </c>
      <c r="U141" s="598">
        <f t="shared" si="50"/>
        <v>0</v>
      </c>
      <c r="V141" s="599">
        <f>SUMPRODUCT(($J$1:$U$1="X")*(ROUND(J141:U141,2)))</f>
        <v>0</v>
      </c>
      <c r="W141" s="514"/>
    </row>
    <row r="142" spans="1:23" s="515" customFormat="1" ht="15" hidden="1" customHeight="1" x14ac:dyDescent="0.25">
      <c r="A142" s="558"/>
      <c r="B142" s="544"/>
      <c r="C142" s="537"/>
      <c r="D142" s="523"/>
      <c r="E142" s="523"/>
      <c r="F142" s="545"/>
      <c r="G142" s="595" t="s">
        <v>282</v>
      </c>
      <c r="H142" s="596"/>
      <c r="I142" s="597" t="s">
        <v>269</v>
      </c>
      <c r="J142" s="598">
        <f>ROUND(J140,2)+ROUND(J141,10)</f>
        <v>0</v>
      </c>
      <c r="K142" s="598">
        <f t="shared" ref="K142:U142" si="51">ROUND(K140,2)+ROUND(K141,10)</f>
        <v>0</v>
      </c>
      <c r="L142" s="598">
        <f t="shared" si="51"/>
        <v>0</v>
      </c>
      <c r="M142" s="598">
        <f t="shared" si="51"/>
        <v>0</v>
      </c>
      <c r="N142" s="598">
        <f t="shared" si="51"/>
        <v>0</v>
      </c>
      <c r="O142" s="598">
        <f t="shared" si="51"/>
        <v>0</v>
      </c>
      <c r="P142" s="598">
        <f t="shared" si="51"/>
        <v>0</v>
      </c>
      <c r="Q142" s="598">
        <f t="shared" si="51"/>
        <v>0</v>
      </c>
      <c r="R142" s="598">
        <f t="shared" si="51"/>
        <v>0</v>
      </c>
      <c r="S142" s="598">
        <f t="shared" si="51"/>
        <v>0</v>
      </c>
      <c r="T142" s="598">
        <f t="shared" si="51"/>
        <v>0</v>
      </c>
      <c r="U142" s="598">
        <f t="shared" si="51"/>
        <v>0</v>
      </c>
      <c r="V142" s="599">
        <f>SUMPRODUCT(($J$1:$U$1="X")*(ROUND(J142:U142,2)))</f>
        <v>0</v>
      </c>
      <c r="W142" s="514"/>
    </row>
    <row r="143" spans="1:23" s="515" customFormat="1" ht="15" customHeight="1" x14ac:dyDescent="0.25">
      <c r="A143" s="558"/>
      <c r="B143" s="544"/>
      <c r="C143" s="537"/>
      <c r="D143" s="537"/>
      <c r="E143" s="537"/>
      <c r="F143" s="545"/>
      <c r="G143" s="569" t="str">
        <f>IF(D140="Stundenanteil","Errechneter Stellenanteil:",IF(D140="Stellenanteil","Stellenanteil:",""))</f>
        <v/>
      </c>
      <c r="H143" s="570"/>
      <c r="I143" s="571"/>
      <c r="J143" s="572">
        <f t="shared" ref="J143:U143" si="52">IF(AND($D140="Stellenanteil",$E149&gt;0,J145&gt;0),ROUND($E149,4),IF(AND($D140="Stundenanteil",J139&gt;0),ROUND(J142/ROUND(J139,2),4),0))</f>
        <v>0</v>
      </c>
      <c r="K143" s="572">
        <f t="shared" si="52"/>
        <v>0</v>
      </c>
      <c r="L143" s="572">
        <f t="shared" si="52"/>
        <v>0</v>
      </c>
      <c r="M143" s="572">
        <f t="shared" si="52"/>
        <v>0</v>
      </c>
      <c r="N143" s="572">
        <f t="shared" si="52"/>
        <v>0</v>
      </c>
      <c r="O143" s="572">
        <f t="shared" si="52"/>
        <v>0</v>
      </c>
      <c r="P143" s="572">
        <f t="shared" si="52"/>
        <v>0</v>
      </c>
      <c r="Q143" s="572">
        <f t="shared" si="52"/>
        <v>0</v>
      </c>
      <c r="R143" s="572">
        <f t="shared" si="52"/>
        <v>0</v>
      </c>
      <c r="S143" s="572">
        <f t="shared" si="52"/>
        <v>0</v>
      </c>
      <c r="T143" s="572">
        <f t="shared" si="52"/>
        <v>0</v>
      </c>
      <c r="U143" s="572">
        <f t="shared" si="52"/>
        <v>0</v>
      </c>
      <c r="V143" s="573"/>
      <c r="W143" s="514"/>
    </row>
    <row r="144" spans="1:23" s="515" customFormat="1" ht="15" customHeight="1" x14ac:dyDescent="0.25">
      <c r="A144" s="511"/>
      <c r="B144" s="551" t="s">
        <v>272</v>
      </c>
      <c r="C144" s="537"/>
      <c r="D144" s="537"/>
      <c r="E144" s="537"/>
      <c r="F144" s="545"/>
      <c r="G144" s="559" t="s">
        <v>274</v>
      </c>
      <c r="H144" s="560"/>
      <c r="I144" s="555"/>
      <c r="J144" s="561"/>
      <c r="K144" s="561"/>
      <c r="L144" s="561"/>
      <c r="M144" s="561"/>
      <c r="N144" s="561"/>
      <c r="O144" s="561"/>
      <c r="P144" s="561"/>
      <c r="Q144" s="561"/>
      <c r="R144" s="561"/>
      <c r="S144" s="561"/>
      <c r="T144" s="561"/>
      <c r="U144" s="561"/>
      <c r="V144" s="557"/>
      <c r="W144" s="514"/>
    </row>
    <row r="145" spans="1:23" s="515" customFormat="1" ht="15" customHeight="1" x14ac:dyDescent="0.25">
      <c r="A145" s="511"/>
      <c r="B145" s="544"/>
      <c r="C145" s="574" t="s">
        <v>273</v>
      </c>
      <c r="D145" s="523"/>
      <c r="E145" s="575"/>
      <c r="F145" s="576"/>
      <c r="G145" s="577" t="s">
        <v>279</v>
      </c>
      <c r="H145" s="578"/>
      <c r="I145" s="579" t="s">
        <v>228</v>
      </c>
      <c r="J145" s="580"/>
      <c r="K145" s="580"/>
      <c r="L145" s="580"/>
      <c r="M145" s="580"/>
      <c r="N145" s="580"/>
      <c r="O145" s="580"/>
      <c r="P145" s="580"/>
      <c r="Q145" s="580"/>
      <c r="R145" s="580"/>
      <c r="S145" s="580"/>
      <c r="T145" s="580"/>
      <c r="U145" s="580"/>
      <c r="V145" s="566">
        <f>SUMPRODUCT(($J$1:$U$1="X")*(ROUND(J145:U145,2)))</f>
        <v>0</v>
      </c>
      <c r="W145" s="514"/>
    </row>
    <row r="146" spans="1:23" s="515" customFormat="1" ht="15" customHeight="1" x14ac:dyDescent="0.25">
      <c r="A146" s="511"/>
      <c r="B146" s="544"/>
      <c r="C146" s="523"/>
      <c r="D146" s="523"/>
      <c r="E146" s="523"/>
      <c r="F146" s="576"/>
      <c r="G146" s="562" t="s">
        <v>275</v>
      </c>
      <c r="H146" s="563"/>
      <c r="I146" s="579" t="s">
        <v>228</v>
      </c>
      <c r="J146" s="580"/>
      <c r="K146" s="580"/>
      <c r="L146" s="580"/>
      <c r="M146" s="580"/>
      <c r="N146" s="580"/>
      <c r="O146" s="580"/>
      <c r="P146" s="580"/>
      <c r="Q146" s="580"/>
      <c r="R146" s="580"/>
      <c r="S146" s="580"/>
      <c r="T146" s="580"/>
      <c r="U146" s="580"/>
      <c r="V146" s="566">
        <f>SUMPRODUCT(($J$1:$U$1="X")*(ROUND(J146:U146,2)))</f>
        <v>0</v>
      </c>
      <c r="W146" s="514"/>
    </row>
    <row r="147" spans="1:23" s="515" customFormat="1" ht="15" customHeight="1" x14ac:dyDescent="0.25">
      <c r="A147" s="558">
        <f>IF($D140="Stundenanteil",1,0)</f>
        <v>0</v>
      </c>
      <c r="B147" s="544"/>
      <c r="C147" s="574" t="str">
        <f>IF(D140="Stundenanteil","wöchentliche Arbeitszeit (in h):","")</f>
        <v/>
      </c>
      <c r="D147" s="537"/>
      <c r="E147" s="581"/>
      <c r="F147" s="545"/>
      <c r="G147" s="559" t="s">
        <v>276</v>
      </c>
      <c r="H147" s="560"/>
      <c r="I147" s="555"/>
      <c r="J147" s="561"/>
      <c r="K147" s="561"/>
      <c r="L147" s="561"/>
      <c r="M147" s="561"/>
      <c r="N147" s="561"/>
      <c r="O147" s="561"/>
      <c r="P147" s="561"/>
      <c r="Q147" s="561"/>
      <c r="R147" s="561"/>
      <c r="S147" s="561"/>
      <c r="T147" s="561"/>
      <c r="U147" s="561"/>
      <c r="V147" s="557"/>
      <c r="W147" s="514"/>
    </row>
    <row r="148" spans="1:23" s="515" customFormat="1" ht="15" customHeight="1" x14ac:dyDescent="0.25">
      <c r="A148" s="558">
        <f>IF($D140="Stundenanteil",1,0)</f>
        <v>0</v>
      </c>
      <c r="B148" s="544"/>
      <c r="C148" s="574" t="str">
        <f>IF(D140="Stundenanteil","Urlaubsanspruch (in AT):","")</f>
        <v/>
      </c>
      <c r="D148" s="537"/>
      <c r="E148" s="582"/>
      <c r="F148" s="545"/>
      <c r="G148" s="577" t="s">
        <v>277</v>
      </c>
      <c r="H148" s="578"/>
      <c r="I148" s="579" t="s">
        <v>228</v>
      </c>
      <c r="J148" s="584">
        <f t="shared" ref="J148:U148" si="53">ROUND(ROUND(J145,2)*J143,2)</f>
        <v>0</v>
      </c>
      <c r="K148" s="584">
        <f t="shared" si="53"/>
        <v>0</v>
      </c>
      <c r="L148" s="584">
        <f t="shared" si="53"/>
        <v>0</v>
      </c>
      <c r="M148" s="584">
        <f t="shared" si="53"/>
        <v>0</v>
      </c>
      <c r="N148" s="584">
        <f t="shared" si="53"/>
        <v>0</v>
      </c>
      <c r="O148" s="584">
        <f t="shared" si="53"/>
        <v>0</v>
      </c>
      <c r="P148" s="584">
        <f t="shared" si="53"/>
        <v>0</v>
      </c>
      <c r="Q148" s="584">
        <f t="shared" si="53"/>
        <v>0</v>
      </c>
      <c r="R148" s="584">
        <f t="shared" si="53"/>
        <v>0</v>
      </c>
      <c r="S148" s="584">
        <f t="shared" si="53"/>
        <v>0</v>
      </c>
      <c r="T148" s="584">
        <f t="shared" si="53"/>
        <v>0</v>
      </c>
      <c r="U148" s="584">
        <f t="shared" si="53"/>
        <v>0</v>
      </c>
      <c r="V148" s="566">
        <f>SUMPRODUCT(($J$1:$U$1="X")*(ROUND(J148:U148,2)))</f>
        <v>0</v>
      </c>
      <c r="W148" s="514"/>
    </row>
    <row r="149" spans="1:23" s="515" customFormat="1" ht="15" customHeight="1" x14ac:dyDescent="0.25">
      <c r="A149" s="558">
        <f>IF($D140="Stellenanteil",1,0)</f>
        <v>0</v>
      </c>
      <c r="B149" s="544"/>
      <c r="C149" s="574" t="str">
        <f>IF(D140="Stellenanteil","Stellenanteil (in %):","")</f>
        <v/>
      </c>
      <c r="D149" s="537"/>
      <c r="E149" s="583"/>
      <c r="F149" s="545"/>
      <c r="G149" s="562" t="s">
        <v>278</v>
      </c>
      <c r="H149" s="563"/>
      <c r="I149" s="579" t="s">
        <v>228</v>
      </c>
      <c r="J149" s="584">
        <f t="shared" ref="J149:U149" si="54">ROUND(ROUND(J146,2)*J143,2)</f>
        <v>0</v>
      </c>
      <c r="K149" s="584">
        <f t="shared" si="54"/>
        <v>0</v>
      </c>
      <c r="L149" s="584">
        <f t="shared" si="54"/>
        <v>0</v>
      </c>
      <c r="M149" s="584">
        <f t="shared" si="54"/>
        <v>0</v>
      </c>
      <c r="N149" s="584">
        <f t="shared" si="54"/>
        <v>0</v>
      </c>
      <c r="O149" s="584">
        <f t="shared" si="54"/>
        <v>0</v>
      </c>
      <c r="P149" s="584">
        <f t="shared" si="54"/>
        <v>0</v>
      </c>
      <c r="Q149" s="584">
        <f t="shared" si="54"/>
        <v>0</v>
      </c>
      <c r="R149" s="584">
        <f t="shared" si="54"/>
        <v>0</v>
      </c>
      <c r="S149" s="584">
        <f t="shared" si="54"/>
        <v>0</v>
      </c>
      <c r="T149" s="584">
        <f t="shared" si="54"/>
        <v>0</v>
      </c>
      <c r="U149" s="584">
        <f t="shared" si="54"/>
        <v>0</v>
      </c>
      <c r="V149" s="566">
        <f>SUMPRODUCT(($J$1:$U$1="X")*(ROUND(J149:U149,2)))</f>
        <v>0</v>
      </c>
      <c r="W149" s="514"/>
    </row>
    <row r="150" spans="1:23" s="515" customFormat="1" ht="15" customHeight="1" thickBot="1" x14ac:dyDescent="0.3">
      <c r="A150" s="511"/>
      <c r="B150" s="585"/>
      <c r="C150" s="586"/>
      <c r="D150" s="586"/>
      <c r="E150" s="586"/>
      <c r="F150" s="587"/>
      <c r="G150" s="588" t="str">
        <f>$P$26</f>
        <v>Pauschale für Sozialabgaben, BG, Umlagen</v>
      </c>
      <c r="H150" s="589"/>
      <c r="I150" s="590" t="s">
        <v>228</v>
      </c>
      <c r="J150" s="591">
        <f>ROUND(J149*$U$26,2)</f>
        <v>0</v>
      </c>
      <c r="K150" s="591">
        <f t="shared" ref="K150:U150" si="55">ROUND(K149*$U$26,2)</f>
        <v>0</v>
      </c>
      <c r="L150" s="591">
        <f t="shared" si="55"/>
        <v>0</v>
      </c>
      <c r="M150" s="591">
        <f t="shared" si="55"/>
        <v>0</v>
      </c>
      <c r="N150" s="591">
        <f t="shared" si="55"/>
        <v>0</v>
      </c>
      <c r="O150" s="591">
        <f t="shared" si="55"/>
        <v>0</v>
      </c>
      <c r="P150" s="591">
        <f t="shared" si="55"/>
        <v>0</v>
      </c>
      <c r="Q150" s="591">
        <f t="shared" si="55"/>
        <v>0</v>
      </c>
      <c r="R150" s="591">
        <f t="shared" si="55"/>
        <v>0</v>
      </c>
      <c r="S150" s="591">
        <f t="shared" si="55"/>
        <v>0</v>
      </c>
      <c r="T150" s="591">
        <f t="shared" si="55"/>
        <v>0</v>
      </c>
      <c r="U150" s="591">
        <f t="shared" si="55"/>
        <v>0</v>
      </c>
      <c r="V150" s="592">
        <f>SUMPRODUCT(($J$1:$U$1="X")*(ROUND(J150:U150,2)))</f>
        <v>0</v>
      </c>
      <c r="W150" s="514">
        <f>IF(COUNTIF(V136:V150,"&gt;0")&gt;0,1,0)</f>
        <v>0</v>
      </c>
    </row>
    <row r="151" spans="1:23" ht="15" customHeight="1" thickTop="1" x14ac:dyDescent="0.25">
      <c r="A151" s="511"/>
      <c r="B151" s="544"/>
      <c r="C151" s="537"/>
      <c r="D151" s="537"/>
      <c r="E151" s="537"/>
      <c r="F151" s="545"/>
      <c r="G151" s="546" t="s">
        <v>265</v>
      </c>
      <c r="H151" s="547"/>
      <c r="I151" s="548"/>
      <c r="J151" s="549"/>
      <c r="K151" s="549"/>
      <c r="L151" s="549"/>
      <c r="M151" s="549"/>
      <c r="N151" s="549"/>
      <c r="O151" s="549"/>
      <c r="P151" s="549"/>
      <c r="Q151" s="549"/>
      <c r="R151" s="549"/>
      <c r="S151" s="549"/>
      <c r="T151" s="549"/>
      <c r="U151" s="549"/>
      <c r="V151" s="550"/>
      <c r="W151" s="514"/>
    </row>
    <row r="152" spans="1:23" ht="15" customHeight="1" x14ac:dyDescent="0.25">
      <c r="A152" s="511"/>
      <c r="B152" s="551" t="s">
        <v>266</v>
      </c>
      <c r="C152" s="537"/>
      <c r="D152" s="888">
        <f>'Belegliste 1.1 | Bew.18 | 2.HHJ'!D152</f>
        <v>0</v>
      </c>
      <c r="E152" s="889"/>
      <c r="F152" s="552"/>
      <c r="G152" s="553" t="s">
        <v>201</v>
      </c>
      <c r="H152" s="554"/>
      <c r="I152" s="555"/>
      <c r="J152" s="556"/>
      <c r="K152" s="556"/>
      <c r="L152" s="556"/>
      <c r="M152" s="556"/>
      <c r="N152" s="556"/>
      <c r="O152" s="556"/>
      <c r="P152" s="556"/>
      <c r="Q152" s="556"/>
      <c r="R152" s="556"/>
      <c r="S152" s="556"/>
      <c r="T152" s="556"/>
      <c r="U152" s="556"/>
      <c r="V152" s="557"/>
      <c r="W152" s="514"/>
    </row>
    <row r="153" spans="1:23" ht="15" customHeight="1" x14ac:dyDescent="0.25">
      <c r="A153" s="558">
        <f>IF($D155="Stundenanteil",1,0)</f>
        <v>0</v>
      </c>
      <c r="B153" s="551" t="s">
        <v>267</v>
      </c>
      <c r="C153" s="537"/>
      <c r="D153" s="888">
        <f>'Belegliste 1.1 | Bew.18 | 2.HHJ'!D153</f>
        <v>0</v>
      </c>
      <c r="E153" s="889"/>
      <c r="F153" s="552"/>
      <c r="G153" s="559" t="s">
        <v>268</v>
      </c>
      <c r="H153" s="560"/>
      <c r="I153" s="555"/>
      <c r="J153" s="561"/>
      <c r="K153" s="561"/>
      <c r="L153" s="561"/>
      <c r="M153" s="561"/>
      <c r="N153" s="561"/>
      <c r="O153" s="561"/>
      <c r="P153" s="561"/>
      <c r="Q153" s="561"/>
      <c r="R153" s="561"/>
      <c r="S153" s="561"/>
      <c r="T153" s="561"/>
      <c r="U153" s="561"/>
      <c r="V153" s="557"/>
      <c r="W153" s="514"/>
    </row>
    <row r="154" spans="1:23" ht="15" customHeight="1" x14ac:dyDescent="0.25">
      <c r="A154" s="558">
        <f>IF($D155="Stundenanteil",1,0)</f>
        <v>0</v>
      </c>
      <c r="B154" s="544"/>
      <c r="C154" s="537"/>
      <c r="D154" s="537"/>
      <c r="E154" s="537"/>
      <c r="F154" s="545"/>
      <c r="G154" s="562" t="s">
        <v>299</v>
      </c>
      <c r="H154" s="563"/>
      <c r="I154" s="564" t="s">
        <v>269</v>
      </c>
      <c r="J154" s="565"/>
      <c r="K154" s="565"/>
      <c r="L154" s="565"/>
      <c r="M154" s="565"/>
      <c r="N154" s="565"/>
      <c r="O154" s="565"/>
      <c r="P154" s="565"/>
      <c r="Q154" s="565"/>
      <c r="R154" s="565"/>
      <c r="S154" s="565"/>
      <c r="T154" s="565"/>
      <c r="U154" s="565"/>
      <c r="V154" s="566">
        <f>SUMPRODUCT(($J$1:$U$1="X")*(ROUND(J154:U154,2)))</f>
        <v>0</v>
      </c>
      <c r="W154" s="514"/>
    </row>
    <row r="155" spans="1:23" s="515" customFormat="1" ht="15" customHeight="1" x14ac:dyDescent="0.25">
      <c r="A155" s="558">
        <f>IF($D155="Stundenanteil",1,0)</f>
        <v>0</v>
      </c>
      <c r="B155" s="551" t="s">
        <v>270</v>
      </c>
      <c r="C155" s="537"/>
      <c r="D155" s="886" t="str">
        <f>'Belegliste 1.1 | Bew.18 | 2.HHJ'!D155</f>
        <v>Bitte auswählen!</v>
      </c>
      <c r="E155" s="887"/>
      <c r="F155" s="545"/>
      <c r="G155" s="562" t="s">
        <v>281</v>
      </c>
      <c r="H155" s="567"/>
      <c r="I155" s="568" t="s">
        <v>269</v>
      </c>
      <c r="J155" s="565"/>
      <c r="K155" s="565"/>
      <c r="L155" s="565"/>
      <c r="M155" s="565"/>
      <c r="N155" s="565"/>
      <c r="O155" s="565"/>
      <c r="P155" s="565"/>
      <c r="Q155" s="565"/>
      <c r="R155" s="565"/>
      <c r="S155" s="565"/>
      <c r="T155" s="565"/>
      <c r="U155" s="565"/>
      <c r="V155" s="566">
        <f>SUMPRODUCT(($J$1:$U$1="X")*(ROUND(J155:U155,2)))</f>
        <v>0</v>
      </c>
      <c r="W155" s="514"/>
    </row>
    <row r="156" spans="1:23" s="515" customFormat="1" ht="15" hidden="1" customHeight="1" x14ac:dyDescent="0.25">
      <c r="A156" s="558"/>
      <c r="B156" s="544"/>
      <c r="C156" s="537"/>
      <c r="D156" s="523"/>
      <c r="E156" s="523"/>
      <c r="F156" s="545"/>
      <c r="G156" s="595" t="s">
        <v>271</v>
      </c>
      <c r="H156" s="596"/>
      <c r="I156" s="597" t="s">
        <v>269</v>
      </c>
      <c r="J156" s="598">
        <f>ROUND(J155,2)*ROUND($E163,0)/($I$6-ROUND($E163,0))</f>
        <v>0</v>
      </c>
      <c r="K156" s="598">
        <f t="shared" ref="K156" si="56">ROUND(K155,2)*ROUND($E163,0)/($I$6-ROUND($E163,0))</f>
        <v>0</v>
      </c>
      <c r="L156" s="598">
        <f>ROUND(L155,2)*ROUND($E163,0)/($I$6-ROUND($E163,0))</f>
        <v>0</v>
      </c>
      <c r="M156" s="598">
        <f t="shared" ref="M156:U156" si="57">ROUND(M155,2)*ROUND($E163,0)/($I$6-ROUND($E163,0))</f>
        <v>0</v>
      </c>
      <c r="N156" s="598">
        <f t="shared" si="57"/>
        <v>0</v>
      </c>
      <c r="O156" s="598">
        <f t="shared" si="57"/>
        <v>0</v>
      </c>
      <c r="P156" s="598">
        <f t="shared" si="57"/>
        <v>0</v>
      </c>
      <c r="Q156" s="598">
        <f t="shared" si="57"/>
        <v>0</v>
      </c>
      <c r="R156" s="598">
        <f t="shared" si="57"/>
        <v>0</v>
      </c>
      <c r="S156" s="598">
        <f t="shared" si="57"/>
        <v>0</v>
      </c>
      <c r="T156" s="598">
        <f t="shared" si="57"/>
        <v>0</v>
      </c>
      <c r="U156" s="598">
        <f t="shared" si="57"/>
        <v>0</v>
      </c>
      <c r="V156" s="599">
        <f>SUMPRODUCT(($J$1:$U$1="X")*(ROUND(J156:U156,2)))</f>
        <v>0</v>
      </c>
      <c r="W156" s="514"/>
    </row>
    <row r="157" spans="1:23" s="515" customFormat="1" ht="15" hidden="1" customHeight="1" x14ac:dyDescent="0.25">
      <c r="A157" s="558"/>
      <c r="B157" s="544"/>
      <c r="C157" s="537"/>
      <c r="D157" s="523"/>
      <c r="E157" s="523"/>
      <c r="F157" s="545"/>
      <c r="G157" s="595" t="s">
        <v>282</v>
      </c>
      <c r="H157" s="596"/>
      <c r="I157" s="597" t="s">
        <v>269</v>
      </c>
      <c r="J157" s="598">
        <f>ROUND(J155,2)+ROUND(J156,10)</f>
        <v>0</v>
      </c>
      <c r="K157" s="598">
        <f t="shared" ref="K157:U157" si="58">ROUND(K155,2)+ROUND(K156,10)</f>
        <v>0</v>
      </c>
      <c r="L157" s="598">
        <f t="shared" si="58"/>
        <v>0</v>
      </c>
      <c r="M157" s="598">
        <f t="shared" si="58"/>
        <v>0</v>
      </c>
      <c r="N157" s="598">
        <f t="shared" si="58"/>
        <v>0</v>
      </c>
      <c r="O157" s="598">
        <f t="shared" si="58"/>
        <v>0</v>
      </c>
      <c r="P157" s="598">
        <f t="shared" si="58"/>
        <v>0</v>
      </c>
      <c r="Q157" s="598">
        <f t="shared" si="58"/>
        <v>0</v>
      </c>
      <c r="R157" s="598">
        <f t="shared" si="58"/>
        <v>0</v>
      </c>
      <c r="S157" s="598">
        <f t="shared" si="58"/>
        <v>0</v>
      </c>
      <c r="T157" s="598">
        <f t="shared" si="58"/>
        <v>0</v>
      </c>
      <c r="U157" s="598">
        <f t="shared" si="58"/>
        <v>0</v>
      </c>
      <c r="V157" s="599">
        <f>SUMPRODUCT(($J$1:$U$1="X")*(ROUND(J157:U157,2)))</f>
        <v>0</v>
      </c>
      <c r="W157" s="514"/>
    </row>
    <row r="158" spans="1:23" s="515" customFormat="1" ht="15" customHeight="1" x14ac:dyDescent="0.25">
      <c r="A158" s="558"/>
      <c r="B158" s="544"/>
      <c r="C158" s="537"/>
      <c r="D158" s="537"/>
      <c r="E158" s="537"/>
      <c r="F158" s="545"/>
      <c r="G158" s="569" t="str">
        <f>IF(D155="Stundenanteil","Errechneter Stellenanteil:",IF(D155="Stellenanteil","Stellenanteil:",""))</f>
        <v/>
      </c>
      <c r="H158" s="570"/>
      <c r="I158" s="571"/>
      <c r="J158" s="572">
        <f t="shared" ref="J158:U158" si="59">IF(AND($D155="Stellenanteil",$E164&gt;0,J160&gt;0),ROUND($E164,4),IF(AND($D155="Stundenanteil",J154&gt;0),ROUND(J157/ROUND(J154,2),4),0))</f>
        <v>0</v>
      </c>
      <c r="K158" s="572">
        <f t="shared" si="59"/>
        <v>0</v>
      </c>
      <c r="L158" s="572">
        <f t="shared" si="59"/>
        <v>0</v>
      </c>
      <c r="M158" s="572">
        <f t="shared" si="59"/>
        <v>0</v>
      </c>
      <c r="N158" s="572">
        <f t="shared" si="59"/>
        <v>0</v>
      </c>
      <c r="O158" s="572">
        <f t="shared" si="59"/>
        <v>0</v>
      </c>
      <c r="P158" s="572">
        <f t="shared" si="59"/>
        <v>0</v>
      </c>
      <c r="Q158" s="572">
        <f t="shared" si="59"/>
        <v>0</v>
      </c>
      <c r="R158" s="572">
        <f t="shared" si="59"/>
        <v>0</v>
      </c>
      <c r="S158" s="572">
        <f t="shared" si="59"/>
        <v>0</v>
      </c>
      <c r="T158" s="572">
        <f t="shared" si="59"/>
        <v>0</v>
      </c>
      <c r="U158" s="572">
        <f t="shared" si="59"/>
        <v>0</v>
      </c>
      <c r="V158" s="573"/>
      <c r="W158" s="514"/>
    </row>
    <row r="159" spans="1:23" s="515" customFormat="1" ht="15" customHeight="1" x14ac:dyDescent="0.25">
      <c r="A159" s="511"/>
      <c r="B159" s="551" t="s">
        <v>272</v>
      </c>
      <c r="C159" s="537"/>
      <c r="D159" s="537"/>
      <c r="E159" s="537"/>
      <c r="F159" s="545"/>
      <c r="G159" s="559" t="s">
        <v>274</v>
      </c>
      <c r="H159" s="560"/>
      <c r="I159" s="555"/>
      <c r="J159" s="561"/>
      <c r="K159" s="561"/>
      <c r="L159" s="561"/>
      <c r="M159" s="561"/>
      <c r="N159" s="561"/>
      <c r="O159" s="561"/>
      <c r="P159" s="561"/>
      <c r="Q159" s="561"/>
      <c r="R159" s="561"/>
      <c r="S159" s="561"/>
      <c r="T159" s="561"/>
      <c r="U159" s="561"/>
      <c r="V159" s="557"/>
      <c r="W159" s="514"/>
    </row>
    <row r="160" spans="1:23" s="515" customFormat="1" ht="15" customHeight="1" x14ac:dyDescent="0.25">
      <c r="A160" s="511"/>
      <c r="B160" s="544"/>
      <c r="C160" s="574" t="s">
        <v>273</v>
      </c>
      <c r="D160" s="523"/>
      <c r="E160" s="575"/>
      <c r="F160" s="576"/>
      <c r="G160" s="577" t="s">
        <v>279</v>
      </c>
      <c r="H160" s="578"/>
      <c r="I160" s="579" t="s">
        <v>228</v>
      </c>
      <c r="J160" s="580"/>
      <c r="K160" s="580"/>
      <c r="L160" s="580"/>
      <c r="M160" s="580"/>
      <c r="N160" s="580"/>
      <c r="O160" s="580"/>
      <c r="P160" s="580"/>
      <c r="Q160" s="580"/>
      <c r="R160" s="580"/>
      <c r="S160" s="580"/>
      <c r="T160" s="580"/>
      <c r="U160" s="580"/>
      <c r="V160" s="566">
        <f>SUMPRODUCT(($J$1:$U$1="X")*(ROUND(J160:U160,2)))</f>
        <v>0</v>
      </c>
      <c r="W160" s="514"/>
    </row>
    <row r="161" spans="1:23" s="515" customFormat="1" ht="15" customHeight="1" x14ac:dyDescent="0.25">
      <c r="A161" s="511"/>
      <c r="B161" s="544"/>
      <c r="C161" s="523"/>
      <c r="D161" s="523"/>
      <c r="E161" s="523"/>
      <c r="F161" s="576"/>
      <c r="G161" s="562" t="s">
        <v>275</v>
      </c>
      <c r="H161" s="563"/>
      <c r="I161" s="579" t="s">
        <v>228</v>
      </c>
      <c r="J161" s="580"/>
      <c r="K161" s="580"/>
      <c r="L161" s="580"/>
      <c r="M161" s="580"/>
      <c r="N161" s="580"/>
      <c r="O161" s="580"/>
      <c r="P161" s="580"/>
      <c r="Q161" s="580"/>
      <c r="R161" s="580"/>
      <c r="S161" s="580"/>
      <c r="T161" s="580"/>
      <c r="U161" s="580"/>
      <c r="V161" s="566">
        <f>SUMPRODUCT(($J$1:$U$1="X")*(ROUND(J161:U161,2)))</f>
        <v>0</v>
      </c>
      <c r="W161" s="514"/>
    </row>
    <row r="162" spans="1:23" s="515" customFormat="1" ht="15" customHeight="1" x14ac:dyDescent="0.25">
      <c r="A162" s="558">
        <f>IF($D155="Stundenanteil",1,0)</f>
        <v>0</v>
      </c>
      <c r="B162" s="544"/>
      <c r="C162" s="574" t="str">
        <f>IF(D155="Stundenanteil","wöchentliche Arbeitszeit (in h):","")</f>
        <v/>
      </c>
      <c r="D162" s="537"/>
      <c r="E162" s="581"/>
      <c r="F162" s="545"/>
      <c r="G162" s="559" t="s">
        <v>276</v>
      </c>
      <c r="H162" s="560"/>
      <c r="I162" s="555"/>
      <c r="J162" s="561"/>
      <c r="K162" s="561"/>
      <c r="L162" s="561"/>
      <c r="M162" s="561"/>
      <c r="N162" s="561"/>
      <c r="O162" s="561"/>
      <c r="P162" s="561"/>
      <c r="Q162" s="561"/>
      <c r="R162" s="561"/>
      <c r="S162" s="561"/>
      <c r="T162" s="561"/>
      <c r="U162" s="561"/>
      <c r="V162" s="557"/>
      <c r="W162" s="514"/>
    </row>
    <row r="163" spans="1:23" s="515" customFormat="1" ht="15" customHeight="1" x14ac:dyDescent="0.25">
      <c r="A163" s="558">
        <f>IF($D155="Stundenanteil",1,0)</f>
        <v>0</v>
      </c>
      <c r="B163" s="544"/>
      <c r="C163" s="574" t="str">
        <f>IF(D155="Stundenanteil","Urlaubsanspruch (in AT):","")</f>
        <v/>
      </c>
      <c r="D163" s="537"/>
      <c r="E163" s="582"/>
      <c r="F163" s="545"/>
      <c r="G163" s="577" t="s">
        <v>277</v>
      </c>
      <c r="H163" s="578"/>
      <c r="I163" s="579" t="s">
        <v>228</v>
      </c>
      <c r="J163" s="584">
        <f t="shared" ref="J163:U163" si="60">ROUND(ROUND(J160,2)*J158,2)</f>
        <v>0</v>
      </c>
      <c r="K163" s="584">
        <f t="shared" si="60"/>
        <v>0</v>
      </c>
      <c r="L163" s="584">
        <f t="shared" si="60"/>
        <v>0</v>
      </c>
      <c r="M163" s="584">
        <f t="shared" si="60"/>
        <v>0</v>
      </c>
      <c r="N163" s="584">
        <f t="shared" si="60"/>
        <v>0</v>
      </c>
      <c r="O163" s="584">
        <f t="shared" si="60"/>
        <v>0</v>
      </c>
      <c r="P163" s="584">
        <f t="shared" si="60"/>
        <v>0</v>
      </c>
      <c r="Q163" s="584">
        <f t="shared" si="60"/>
        <v>0</v>
      </c>
      <c r="R163" s="584">
        <f t="shared" si="60"/>
        <v>0</v>
      </c>
      <c r="S163" s="584">
        <f t="shared" si="60"/>
        <v>0</v>
      </c>
      <c r="T163" s="584">
        <f t="shared" si="60"/>
        <v>0</v>
      </c>
      <c r="U163" s="584">
        <f t="shared" si="60"/>
        <v>0</v>
      </c>
      <c r="V163" s="566">
        <f>SUMPRODUCT(($J$1:$U$1="X")*(ROUND(J163:U163,2)))</f>
        <v>0</v>
      </c>
      <c r="W163" s="514"/>
    </row>
    <row r="164" spans="1:23" s="515" customFormat="1" ht="15" customHeight="1" x14ac:dyDescent="0.25">
      <c r="A164" s="558">
        <f>IF($D155="Stellenanteil",1,0)</f>
        <v>0</v>
      </c>
      <c r="B164" s="544"/>
      <c r="C164" s="574" t="str">
        <f>IF(D155="Stellenanteil","Stellenanteil (in %):","")</f>
        <v/>
      </c>
      <c r="D164" s="537"/>
      <c r="E164" s="583"/>
      <c r="F164" s="545"/>
      <c r="G164" s="562" t="s">
        <v>278</v>
      </c>
      <c r="H164" s="563"/>
      <c r="I164" s="579" t="s">
        <v>228</v>
      </c>
      <c r="J164" s="584">
        <f t="shared" ref="J164:U164" si="61">ROUND(ROUND(J161,2)*J158,2)</f>
        <v>0</v>
      </c>
      <c r="K164" s="584">
        <f t="shared" si="61"/>
        <v>0</v>
      </c>
      <c r="L164" s="584">
        <f t="shared" si="61"/>
        <v>0</v>
      </c>
      <c r="M164" s="584">
        <f t="shared" si="61"/>
        <v>0</v>
      </c>
      <c r="N164" s="584">
        <f t="shared" si="61"/>
        <v>0</v>
      </c>
      <c r="O164" s="584">
        <f t="shared" si="61"/>
        <v>0</v>
      </c>
      <c r="P164" s="584">
        <f t="shared" si="61"/>
        <v>0</v>
      </c>
      <c r="Q164" s="584">
        <f t="shared" si="61"/>
        <v>0</v>
      </c>
      <c r="R164" s="584">
        <f t="shared" si="61"/>
        <v>0</v>
      </c>
      <c r="S164" s="584">
        <f t="shared" si="61"/>
        <v>0</v>
      </c>
      <c r="T164" s="584">
        <f t="shared" si="61"/>
        <v>0</v>
      </c>
      <c r="U164" s="584">
        <f t="shared" si="61"/>
        <v>0</v>
      </c>
      <c r="V164" s="566">
        <f>SUMPRODUCT(($J$1:$U$1="X")*(ROUND(J164:U164,2)))</f>
        <v>0</v>
      </c>
      <c r="W164" s="514"/>
    </row>
    <row r="165" spans="1:23" s="515" customFormat="1" ht="15" customHeight="1" thickBot="1" x14ac:dyDescent="0.3">
      <c r="A165" s="511"/>
      <c r="B165" s="585"/>
      <c r="C165" s="586"/>
      <c r="D165" s="586"/>
      <c r="E165" s="586"/>
      <c r="F165" s="587"/>
      <c r="G165" s="588" t="str">
        <f>$P$26</f>
        <v>Pauschale für Sozialabgaben, BG, Umlagen</v>
      </c>
      <c r="H165" s="589"/>
      <c r="I165" s="590" t="s">
        <v>228</v>
      </c>
      <c r="J165" s="591">
        <f>ROUND(J164*$U$26,2)</f>
        <v>0</v>
      </c>
      <c r="K165" s="591">
        <f t="shared" ref="K165:U165" si="62">ROUND(K164*$U$26,2)</f>
        <v>0</v>
      </c>
      <c r="L165" s="591">
        <f t="shared" si="62"/>
        <v>0</v>
      </c>
      <c r="M165" s="591">
        <f t="shared" si="62"/>
        <v>0</v>
      </c>
      <c r="N165" s="591">
        <f t="shared" si="62"/>
        <v>0</v>
      </c>
      <c r="O165" s="591">
        <f t="shared" si="62"/>
        <v>0</v>
      </c>
      <c r="P165" s="591">
        <f t="shared" si="62"/>
        <v>0</v>
      </c>
      <c r="Q165" s="591">
        <f t="shared" si="62"/>
        <v>0</v>
      </c>
      <c r="R165" s="591">
        <f t="shared" si="62"/>
        <v>0</v>
      </c>
      <c r="S165" s="591">
        <f t="shared" si="62"/>
        <v>0</v>
      </c>
      <c r="T165" s="591">
        <f t="shared" si="62"/>
        <v>0</v>
      </c>
      <c r="U165" s="591">
        <f t="shared" si="62"/>
        <v>0</v>
      </c>
      <c r="V165" s="592">
        <f>SUMPRODUCT(($J$1:$U$1="X")*(ROUND(J165:U165,2)))</f>
        <v>0</v>
      </c>
      <c r="W165" s="514">
        <f>IF(COUNTIF(V151:V165,"&gt;0")&gt;0,1,0)</f>
        <v>0</v>
      </c>
    </row>
    <row r="166" spans="1:23" ht="15" customHeight="1" thickTop="1" x14ac:dyDescent="0.25">
      <c r="A166" s="511"/>
      <c r="B166" s="544"/>
      <c r="C166" s="537"/>
      <c r="D166" s="537"/>
      <c r="E166" s="537"/>
      <c r="F166" s="545"/>
      <c r="G166" s="546" t="s">
        <v>265</v>
      </c>
      <c r="H166" s="547"/>
      <c r="I166" s="548"/>
      <c r="J166" s="549"/>
      <c r="K166" s="549"/>
      <c r="L166" s="549"/>
      <c r="M166" s="549"/>
      <c r="N166" s="549"/>
      <c r="O166" s="549"/>
      <c r="P166" s="549"/>
      <c r="Q166" s="549"/>
      <c r="R166" s="549"/>
      <c r="S166" s="549"/>
      <c r="T166" s="549"/>
      <c r="U166" s="549"/>
      <c r="V166" s="550"/>
      <c r="W166" s="514"/>
    </row>
    <row r="167" spans="1:23" ht="15" customHeight="1" x14ac:dyDescent="0.25">
      <c r="A167" s="511"/>
      <c r="B167" s="551" t="s">
        <v>266</v>
      </c>
      <c r="C167" s="537"/>
      <c r="D167" s="888">
        <f>'Belegliste 1.1 | Bew.18 | 2.HHJ'!D167</f>
        <v>0</v>
      </c>
      <c r="E167" s="889"/>
      <c r="F167" s="552"/>
      <c r="G167" s="553" t="s">
        <v>201</v>
      </c>
      <c r="H167" s="554"/>
      <c r="I167" s="555"/>
      <c r="J167" s="556"/>
      <c r="K167" s="556"/>
      <c r="L167" s="556"/>
      <c r="M167" s="556"/>
      <c r="N167" s="556"/>
      <c r="O167" s="556"/>
      <c r="P167" s="556"/>
      <c r="Q167" s="556"/>
      <c r="R167" s="556"/>
      <c r="S167" s="556"/>
      <c r="T167" s="556"/>
      <c r="U167" s="556"/>
      <c r="V167" s="557"/>
      <c r="W167" s="514"/>
    </row>
    <row r="168" spans="1:23" ht="15" customHeight="1" x14ac:dyDescent="0.25">
      <c r="A168" s="558">
        <f>IF($D170="Stundenanteil",1,0)</f>
        <v>0</v>
      </c>
      <c r="B168" s="551" t="s">
        <v>267</v>
      </c>
      <c r="C168" s="537"/>
      <c r="D168" s="888">
        <f>'Belegliste 1.1 | Bew.18 | 2.HHJ'!D168</f>
        <v>0</v>
      </c>
      <c r="E168" s="889"/>
      <c r="F168" s="552"/>
      <c r="G168" s="559" t="s">
        <v>268</v>
      </c>
      <c r="H168" s="560"/>
      <c r="I168" s="555"/>
      <c r="J168" s="561"/>
      <c r="K168" s="561"/>
      <c r="L168" s="561"/>
      <c r="M168" s="561"/>
      <c r="N168" s="561"/>
      <c r="O168" s="561"/>
      <c r="P168" s="561"/>
      <c r="Q168" s="561"/>
      <c r="R168" s="561"/>
      <c r="S168" s="561"/>
      <c r="T168" s="561"/>
      <c r="U168" s="561"/>
      <c r="V168" s="557"/>
      <c r="W168" s="514"/>
    </row>
    <row r="169" spans="1:23" ht="15" customHeight="1" x14ac:dyDescent="0.25">
      <c r="A169" s="558">
        <f>IF($D170="Stundenanteil",1,0)</f>
        <v>0</v>
      </c>
      <c r="B169" s="544"/>
      <c r="C169" s="537"/>
      <c r="D169" s="537"/>
      <c r="E169" s="537"/>
      <c r="F169" s="545"/>
      <c r="G169" s="562" t="s">
        <v>299</v>
      </c>
      <c r="H169" s="563"/>
      <c r="I169" s="564" t="s">
        <v>269</v>
      </c>
      <c r="J169" s="565"/>
      <c r="K169" s="565"/>
      <c r="L169" s="565"/>
      <c r="M169" s="565"/>
      <c r="N169" s="565"/>
      <c r="O169" s="565"/>
      <c r="P169" s="565"/>
      <c r="Q169" s="565"/>
      <c r="R169" s="565"/>
      <c r="S169" s="565"/>
      <c r="T169" s="565"/>
      <c r="U169" s="565"/>
      <c r="V169" s="566">
        <f>SUMPRODUCT(($J$1:$U$1="X")*(ROUND(J169:U169,2)))</f>
        <v>0</v>
      </c>
      <c r="W169" s="514"/>
    </row>
    <row r="170" spans="1:23" s="515" customFormat="1" ht="15" customHeight="1" x14ac:dyDescent="0.25">
      <c r="A170" s="558">
        <f>IF($D170="Stundenanteil",1,0)</f>
        <v>0</v>
      </c>
      <c r="B170" s="551" t="s">
        <v>270</v>
      </c>
      <c r="C170" s="537"/>
      <c r="D170" s="886" t="str">
        <f>'Belegliste 1.1 | Bew.18 | 2.HHJ'!D170</f>
        <v>Bitte auswählen!</v>
      </c>
      <c r="E170" s="887"/>
      <c r="F170" s="545"/>
      <c r="G170" s="562" t="s">
        <v>281</v>
      </c>
      <c r="H170" s="567"/>
      <c r="I170" s="568" t="s">
        <v>269</v>
      </c>
      <c r="J170" s="565"/>
      <c r="K170" s="565"/>
      <c r="L170" s="565"/>
      <c r="M170" s="565"/>
      <c r="N170" s="565"/>
      <c r="O170" s="565"/>
      <c r="P170" s="565"/>
      <c r="Q170" s="565"/>
      <c r="R170" s="565"/>
      <c r="S170" s="565"/>
      <c r="T170" s="565"/>
      <c r="U170" s="565"/>
      <c r="V170" s="566">
        <f>SUMPRODUCT(($J$1:$U$1="X")*(ROUND(J170:U170,2)))</f>
        <v>0</v>
      </c>
      <c r="W170" s="514"/>
    </row>
    <row r="171" spans="1:23" s="515" customFormat="1" ht="15" hidden="1" customHeight="1" x14ac:dyDescent="0.25">
      <c r="A171" s="558"/>
      <c r="B171" s="544"/>
      <c r="C171" s="537"/>
      <c r="D171" s="523"/>
      <c r="E171" s="523"/>
      <c r="F171" s="545"/>
      <c r="G171" s="595" t="s">
        <v>271</v>
      </c>
      <c r="H171" s="596"/>
      <c r="I171" s="597" t="s">
        <v>269</v>
      </c>
      <c r="J171" s="598">
        <f>ROUND(J170,2)*ROUND($E178,0)/($I$6-ROUND($E178,0))</f>
        <v>0</v>
      </c>
      <c r="K171" s="598">
        <f t="shared" ref="K171" si="63">ROUND(K170,2)*ROUND($E178,0)/($I$6-ROUND($E178,0))</f>
        <v>0</v>
      </c>
      <c r="L171" s="598">
        <f>ROUND(L170,2)*ROUND($E178,0)/($I$6-ROUND($E178,0))</f>
        <v>0</v>
      </c>
      <c r="M171" s="598">
        <f t="shared" ref="M171:U171" si="64">ROUND(M170,2)*ROUND($E178,0)/($I$6-ROUND($E178,0))</f>
        <v>0</v>
      </c>
      <c r="N171" s="598">
        <f t="shared" si="64"/>
        <v>0</v>
      </c>
      <c r="O171" s="598">
        <f t="shared" si="64"/>
        <v>0</v>
      </c>
      <c r="P171" s="598">
        <f t="shared" si="64"/>
        <v>0</v>
      </c>
      <c r="Q171" s="598">
        <f t="shared" si="64"/>
        <v>0</v>
      </c>
      <c r="R171" s="598">
        <f t="shared" si="64"/>
        <v>0</v>
      </c>
      <c r="S171" s="598">
        <f t="shared" si="64"/>
        <v>0</v>
      </c>
      <c r="T171" s="598">
        <f t="shared" si="64"/>
        <v>0</v>
      </c>
      <c r="U171" s="598">
        <f t="shared" si="64"/>
        <v>0</v>
      </c>
      <c r="V171" s="599">
        <f>SUMPRODUCT(($J$1:$U$1="X")*(ROUND(J171:U171,2)))</f>
        <v>0</v>
      </c>
      <c r="W171" s="514"/>
    </row>
    <row r="172" spans="1:23" s="515" customFormat="1" ht="15" hidden="1" customHeight="1" x14ac:dyDescent="0.25">
      <c r="A172" s="558"/>
      <c r="B172" s="544"/>
      <c r="C172" s="537"/>
      <c r="D172" s="523"/>
      <c r="E172" s="523"/>
      <c r="F172" s="545"/>
      <c r="G172" s="595" t="s">
        <v>282</v>
      </c>
      <c r="H172" s="596"/>
      <c r="I172" s="597" t="s">
        <v>269</v>
      </c>
      <c r="J172" s="598">
        <f>ROUND(J170,2)+ROUND(J171,10)</f>
        <v>0</v>
      </c>
      <c r="K172" s="598">
        <f t="shared" ref="K172:U172" si="65">ROUND(K170,2)+ROUND(K171,10)</f>
        <v>0</v>
      </c>
      <c r="L172" s="598">
        <f t="shared" si="65"/>
        <v>0</v>
      </c>
      <c r="M172" s="598">
        <f t="shared" si="65"/>
        <v>0</v>
      </c>
      <c r="N172" s="598">
        <f t="shared" si="65"/>
        <v>0</v>
      </c>
      <c r="O172" s="598">
        <f t="shared" si="65"/>
        <v>0</v>
      </c>
      <c r="P172" s="598">
        <f t="shared" si="65"/>
        <v>0</v>
      </c>
      <c r="Q172" s="598">
        <f t="shared" si="65"/>
        <v>0</v>
      </c>
      <c r="R172" s="598">
        <f t="shared" si="65"/>
        <v>0</v>
      </c>
      <c r="S172" s="598">
        <f t="shared" si="65"/>
        <v>0</v>
      </c>
      <c r="T172" s="598">
        <f t="shared" si="65"/>
        <v>0</v>
      </c>
      <c r="U172" s="598">
        <f t="shared" si="65"/>
        <v>0</v>
      </c>
      <c r="V172" s="599">
        <f>SUMPRODUCT(($J$1:$U$1="X")*(ROUND(J172:U172,2)))</f>
        <v>0</v>
      </c>
      <c r="W172" s="514"/>
    </row>
    <row r="173" spans="1:23" s="515" customFormat="1" ht="15" customHeight="1" x14ac:dyDescent="0.25">
      <c r="A173" s="558"/>
      <c r="B173" s="544"/>
      <c r="C173" s="537"/>
      <c r="D173" s="537"/>
      <c r="E173" s="537"/>
      <c r="F173" s="545"/>
      <c r="G173" s="569" t="str">
        <f>IF(D170="Stundenanteil","Errechneter Stellenanteil:",IF(D170="Stellenanteil","Stellenanteil:",""))</f>
        <v/>
      </c>
      <c r="H173" s="570"/>
      <c r="I173" s="571"/>
      <c r="J173" s="572">
        <f t="shared" ref="J173:U173" si="66">IF(AND($D170="Stellenanteil",$E179&gt;0,J175&gt;0),ROUND($E179,4),IF(AND($D170="Stundenanteil",J169&gt;0),ROUND(J172/ROUND(J169,2),4),0))</f>
        <v>0</v>
      </c>
      <c r="K173" s="572">
        <f t="shared" si="66"/>
        <v>0</v>
      </c>
      <c r="L173" s="572">
        <f t="shared" si="66"/>
        <v>0</v>
      </c>
      <c r="M173" s="572">
        <f t="shared" si="66"/>
        <v>0</v>
      </c>
      <c r="N173" s="572">
        <f t="shared" si="66"/>
        <v>0</v>
      </c>
      <c r="O173" s="572">
        <f t="shared" si="66"/>
        <v>0</v>
      </c>
      <c r="P173" s="572">
        <f t="shared" si="66"/>
        <v>0</v>
      </c>
      <c r="Q173" s="572">
        <f t="shared" si="66"/>
        <v>0</v>
      </c>
      <c r="R173" s="572">
        <f t="shared" si="66"/>
        <v>0</v>
      </c>
      <c r="S173" s="572">
        <f t="shared" si="66"/>
        <v>0</v>
      </c>
      <c r="T173" s="572">
        <f t="shared" si="66"/>
        <v>0</v>
      </c>
      <c r="U173" s="572">
        <f t="shared" si="66"/>
        <v>0</v>
      </c>
      <c r="V173" s="573"/>
      <c r="W173" s="514"/>
    </row>
    <row r="174" spans="1:23" s="515" customFormat="1" ht="15" customHeight="1" x14ac:dyDescent="0.25">
      <c r="A174" s="511"/>
      <c r="B174" s="551" t="s">
        <v>272</v>
      </c>
      <c r="C174" s="537"/>
      <c r="D174" s="537"/>
      <c r="E174" s="537"/>
      <c r="F174" s="545"/>
      <c r="G174" s="559" t="s">
        <v>274</v>
      </c>
      <c r="H174" s="560"/>
      <c r="I174" s="555"/>
      <c r="J174" s="561"/>
      <c r="K174" s="561"/>
      <c r="L174" s="561"/>
      <c r="M174" s="561"/>
      <c r="N174" s="561"/>
      <c r="O174" s="561"/>
      <c r="P174" s="561"/>
      <c r="Q174" s="561"/>
      <c r="R174" s="561"/>
      <c r="S174" s="561"/>
      <c r="T174" s="561"/>
      <c r="U174" s="561"/>
      <c r="V174" s="557"/>
      <c r="W174" s="514"/>
    </row>
    <row r="175" spans="1:23" s="515" customFormat="1" ht="15" customHeight="1" x14ac:dyDescent="0.25">
      <c r="A175" s="511"/>
      <c r="B175" s="544"/>
      <c r="C175" s="574" t="s">
        <v>273</v>
      </c>
      <c r="D175" s="523"/>
      <c r="E175" s="575"/>
      <c r="F175" s="576"/>
      <c r="G175" s="577" t="s">
        <v>279</v>
      </c>
      <c r="H175" s="578"/>
      <c r="I175" s="579" t="s">
        <v>228</v>
      </c>
      <c r="J175" s="580"/>
      <c r="K175" s="580"/>
      <c r="L175" s="580"/>
      <c r="M175" s="580"/>
      <c r="N175" s="580"/>
      <c r="O175" s="580"/>
      <c r="P175" s="580"/>
      <c r="Q175" s="580"/>
      <c r="R175" s="580"/>
      <c r="S175" s="580"/>
      <c r="T175" s="580"/>
      <c r="U175" s="580"/>
      <c r="V175" s="566">
        <f>SUMPRODUCT(($J$1:$U$1="X")*(ROUND(J175:U175,2)))</f>
        <v>0</v>
      </c>
      <c r="W175" s="514"/>
    </row>
    <row r="176" spans="1:23" s="515" customFormat="1" ht="15" customHeight="1" x14ac:dyDescent="0.25">
      <c r="A176" s="511"/>
      <c r="B176" s="544"/>
      <c r="C176" s="523"/>
      <c r="D176" s="523"/>
      <c r="E176" s="523"/>
      <c r="F176" s="576"/>
      <c r="G176" s="562" t="s">
        <v>275</v>
      </c>
      <c r="H176" s="563"/>
      <c r="I176" s="579" t="s">
        <v>228</v>
      </c>
      <c r="J176" s="580"/>
      <c r="K176" s="580"/>
      <c r="L176" s="580"/>
      <c r="M176" s="580"/>
      <c r="N176" s="580"/>
      <c r="O176" s="580"/>
      <c r="P176" s="580"/>
      <c r="Q176" s="580"/>
      <c r="R176" s="580"/>
      <c r="S176" s="580"/>
      <c r="T176" s="580"/>
      <c r="U176" s="580"/>
      <c r="V176" s="566">
        <f>SUMPRODUCT(($J$1:$U$1="X")*(ROUND(J176:U176,2)))</f>
        <v>0</v>
      </c>
      <c r="W176" s="514"/>
    </row>
    <row r="177" spans="1:23" s="515" customFormat="1" ht="15" customHeight="1" x14ac:dyDescent="0.25">
      <c r="A177" s="558">
        <f>IF($D170="Stundenanteil",1,0)</f>
        <v>0</v>
      </c>
      <c r="B177" s="544"/>
      <c r="C177" s="574" t="str">
        <f>IF(D170="Stundenanteil","wöchentliche Arbeitszeit (in h):","")</f>
        <v/>
      </c>
      <c r="D177" s="537"/>
      <c r="E177" s="581"/>
      <c r="F177" s="545"/>
      <c r="G177" s="559" t="s">
        <v>276</v>
      </c>
      <c r="H177" s="560"/>
      <c r="I177" s="555"/>
      <c r="J177" s="561"/>
      <c r="K177" s="561"/>
      <c r="L177" s="561"/>
      <c r="M177" s="561"/>
      <c r="N177" s="561"/>
      <c r="O177" s="561"/>
      <c r="P177" s="561"/>
      <c r="Q177" s="561"/>
      <c r="R177" s="561"/>
      <c r="S177" s="561"/>
      <c r="T177" s="561"/>
      <c r="U177" s="561"/>
      <c r="V177" s="557"/>
      <c r="W177" s="514"/>
    </row>
    <row r="178" spans="1:23" s="515" customFormat="1" ht="15" customHeight="1" x14ac:dyDescent="0.25">
      <c r="A178" s="558">
        <f>IF($D170="Stundenanteil",1,0)</f>
        <v>0</v>
      </c>
      <c r="B178" s="544"/>
      <c r="C178" s="574" t="str">
        <f>IF(D170="Stundenanteil","Urlaubsanspruch (in AT):","")</f>
        <v/>
      </c>
      <c r="D178" s="537"/>
      <c r="E178" s="582"/>
      <c r="F178" s="545"/>
      <c r="G178" s="577" t="s">
        <v>277</v>
      </c>
      <c r="H178" s="578"/>
      <c r="I178" s="579" t="s">
        <v>228</v>
      </c>
      <c r="J178" s="584">
        <f t="shared" ref="J178:U178" si="67">ROUND(ROUND(J175,2)*J173,2)</f>
        <v>0</v>
      </c>
      <c r="K178" s="584">
        <f t="shared" si="67"/>
        <v>0</v>
      </c>
      <c r="L178" s="584">
        <f t="shared" si="67"/>
        <v>0</v>
      </c>
      <c r="M178" s="584">
        <f t="shared" si="67"/>
        <v>0</v>
      </c>
      <c r="N178" s="584">
        <f t="shared" si="67"/>
        <v>0</v>
      </c>
      <c r="O178" s="584">
        <f t="shared" si="67"/>
        <v>0</v>
      </c>
      <c r="P178" s="584">
        <f t="shared" si="67"/>
        <v>0</v>
      </c>
      <c r="Q178" s="584">
        <f t="shared" si="67"/>
        <v>0</v>
      </c>
      <c r="R178" s="584">
        <f t="shared" si="67"/>
        <v>0</v>
      </c>
      <c r="S178" s="584">
        <f t="shared" si="67"/>
        <v>0</v>
      </c>
      <c r="T178" s="584">
        <f t="shared" si="67"/>
        <v>0</v>
      </c>
      <c r="U178" s="584">
        <f t="shared" si="67"/>
        <v>0</v>
      </c>
      <c r="V178" s="566">
        <f>SUMPRODUCT(($J$1:$U$1="X")*(ROUND(J178:U178,2)))</f>
        <v>0</v>
      </c>
      <c r="W178" s="514"/>
    </row>
    <row r="179" spans="1:23" s="515" customFormat="1" ht="15" customHeight="1" x14ac:dyDescent="0.25">
      <c r="A179" s="558">
        <f>IF($D170="Stellenanteil",1,0)</f>
        <v>0</v>
      </c>
      <c r="B179" s="544"/>
      <c r="C179" s="574" t="str">
        <f>IF(D170="Stellenanteil","Stellenanteil (in %):","")</f>
        <v/>
      </c>
      <c r="D179" s="537"/>
      <c r="E179" s="583"/>
      <c r="F179" s="545"/>
      <c r="G179" s="562" t="s">
        <v>278</v>
      </c>
      <c r="H179" s="563"/>
      <c r="I179" s="579" t="s">
        <v>228</v>
      </c>
      <c r="J179" s="584">
        <f t="shared" ref="J179:U179" si="68">ROUND(ROUND(J176,2)*J173,2)</f>
        <v>0</v>
      </c>
      <c r="K179" s="584">
        <f t="shared" si="68"/>
        <v>0</v>
      </c>
      <c r="L179" s="584">
        <f t="shared" si="68"/>
        <v>0</v>
      </c>
      <c r="M179" s="584">
        <f t="shared" si="68"/>
        <v>0</v>
      </c>
      <c r="N179" s="584">
        <f t="shared" si="68"/>
        <v>0</v>
      </c>
      <c r="O179" s="584">
        <f t="shared" si="68"/>
        <v>0</v>
      </c>
      <c r="P179" s="584">
        <f t="shared" si="68"/>
        <v>0</v>
      </c>
      <c r="Q179" s="584">
        <f t="shared" si="68"/>
        <v>0</v>
      </c>
      <c r="R179" s="584">
        <f t="shared" si="68"/>
        <v>0</v>
      </c>
      <c r="S179" s="584">
        <f t="shared" si="68"/>
        <v>0</v>
      </c>
      <c r="T179" s="584">
        <f t="shared" si="68"/>
        <v>0</v>
      </c>
      <c r="U179" s="584">
        <f t="shared" si="68"/>
        <v>0</v>
      </c>
      <c r="V179" s="566">
        <f>SUMPRODUCT(($J$1:$U$1="X")*(ROUND(J179:U179,2)))</f>
        <v>0</v>
      </c>
      <c r="W179" s="514"/>
    </row>
    <row r="180" spans="1:23" s="515" customFormat="1" ht="15" customHeight="1" thickBot="1" x14ac:dyDescent="0.3">
      <c r="A180" s="511"/>
      <c r="B180" s="585"/>
      <c r="C180" s="586"/>
      <c r="D180" s="586"/>
      <c r="E180" s="586"/>
      <c r="F180" s="587"/>
      <c r="G180" s="588" t="str">
        <f>$P$26</f>
        <v>Pauschale für Sozialabgaben, BG, Umlagen</v>
      </c>
      <c r="H180" s="589"/>
      <c r="I180" s="590" t="s">
        <v>228</v>
      </c>
      <c r="J180" s="591">
        <f>ROUND(J179*$U$26,2)</f>
        <v>0</v>
      </c>
      <c r="K180" s="591">
        <f t="shared" ref="K180:U180" si="69">ROUND(K179*$U$26,2)</f>
        <v>0</v>
      </c>
      <c r="L180" s="591">
        <f t="shared" si="69"/>
        <v>0</v>
      </c>
      <c r="M180" s="591">
        <f t="shared" si="69"/>
        <v>0</v>
      </c>
      <c r="N180" s="591">
        <f t="shared" si="69"/>
        <v>0</v>
      </c>
      <c r="O180" s="591">
        <f t="shared" si="69"/>
        <v>0</v>
      </c>
      <c r="P180" s="591">
        <f t="shared" si="69"/>
        <v>0</v>
      </c>
      <c r="Q180" s="591">
        <f t="shared" si="69"/>
        <v>0</v>
      </c>
      <c r="R180" s="591">
        <f t="shared" si="69"/>
        <v>0</v>
      </c>
      <c r="S180" s="591">
        <f t="shared" si="69"/>
        <v>0</v>
      </c>
      <c r="T180" s="591">
        <f t="shared" si="69"/>
        <v>0</v>
      </c>
      <c r="U180" s="591">
        <f t="shared" si="69"/>
        <v>0</v>
      </c>
      <c r="V180" s="592">
        <f>SUMPRODUCT(($J$1:$U$1="X")*(ROUND(J180:U180,2)))</f>
        <v>0</v>
      </c>
      <c r="W180" s="514">
        <f>IF(COUNTIF(V166:V180,"&gt;0")&gt;0,1,0)</f>
        <v>0</v>
      </c>
    </row>
    <row r="181" spans="1:23" ht="12" thickTop="1" x14ac:dyDescent="0.25"/>
  </sheetData>
  <sheetProtection password="E8E7" sheet="1" objects="1" scenarios="1" autoFilter="0"/>
  <mergeCells count="37">
    <mergeCell ref="D50:E50"/>
    <mergeCell ref="G18:K19"/>
    <mergeCell ref="U18:V18"/>
    <mergeCell ref="U19:V19"/>
    <mergeCell ref="U20:V20"/>
    <mergeCell ref="U21:V21"/>
    <mergeCell ref="B30:F30"/>
    <mergeCell ref="G30:I30"/>
    <mergeCell ref="D32:E32"/>
    <mergeCell ref="D33:E33"/>
    <mergeCell ref="D35:E35"/>
    <mergeCell ref="D47:E47"/>
    <mergeCell ref="D48:E48"/>
    <mergeCell ref="D110:E110"/>
    <mergeCell ref="D62:E62"/>
    <mergeCell ref="D63:E63"/>
    <mergeCell ref="D65:E65"/>
    <mergeCell ref="D77:E77"/>
    <mergeCell ref="D78:E78"/>
    <mergeCell ref="D80:E80"/>
    <mergeCell ref="D92:E92"/>
    <mergeCell ref="D93:E93"/>
    <mergeCell ref="D95:E95"/>
    <mergeCell ref="D107:E107"/>
    <mergeCell ref="D108:E108"/>
    <mergeCell ref="D170:E170"/>
    <mergeCell ref="D122:E122"/>
    <mergeCell ref="D123:E123"/>
    <mergeCell ref="D125:E125"/>
    <mergeCell ref="D137:E137"/>
    <mergeCell ref="D138:E138"/>
    <mergeCell ref="D140:E140"/>
    <mergeCell ref="D152:E152"/>
    <mergeCell ref="D153:E153"/>
    <mergeCell ref="D155:E155"/>
    <mergeCell ref="D167:E167"/>
    <mergeCell ref="D168:E168"/>
  </mergeCells>
  <conditionalFormatting sqref="U18:V21">
    <cfRule type="cellIs" dxfId="54" priority="4" stopIfTrue="1" operator="equal">
      <formula>0</formula>
    </cfRule>
  </conditionalFormatting>
  <conditionalFormatting sqref="E42:E44">
    <cfRule type="expression" dxfId="53" priority="35" stopIfTrue="1">
      <formula>$A42=1</formula>
    </cfRule>
  </conditionalFormatting>
  <conditionalFormatting sqref="G33:V35">
    <cfRule type="expression" dxfId="52" priority="34" stopIfTrue="1">
      <formula>$A33=0</formula>
    </cfRule>
  </conditionalFormatting>
  <conditionalFormatting sqref="J34:U34">
    <cfRule type="cellIs" dxfId="51" priority="36" stopIfTrue="1" operator="lessThan">
      <formula>SUMPRODUCT(ROUND(J35:J35,2))</formula>
    </cfRule>
  </conditionalFormatting>
  <conditionalFormatting sqref="B24:V180">
    <cfRule type="expression" dxfId="50" priority="6" stopIfTrue="1">
      <formula>$G$18="Bitte die »Belegliste 1.1 | Bew. bis 2017« ausfüllen!"</formula>
    </cfRule>
  </conditionalFormatting>
  <conditionalFormatting sqref="G18:K19">
    <cfRule type="cellIs" dxfId="49" priority="5" stopIfTrue="1" operator="equal">
      <formula>""</formula>
    </cfRule>
  </conditionalFormatting>
  <conditionalFormatting sqref="E57:E59">
    <cfRule type="expression" dxfId="48" priority="32" stopIfTrue="1">
      <formula>$A57=1</formula>
    </cfRule>
  </conditionalFormatting>
  <conditionalFormatting sqref="G48:V50">
    <cfRule type="expression" dxfId="47" priority="31" stopIfTrue="1">
      <formula>$A48=0</formula>
    </cfRule>
  </conditionalFormatting>
  <conditionalFormatting sqref="J49:U49">
    <cfRule type="cellIs" dxfId="46" priority="33" stopIfTrue="1" operator="lessThan">
      <formula>SUMPRODUCT(ROUND(J50:J50,2))</formula>
    </cfRule>
  </conditionalFormatting>
  <conditionalFormatting sqref="E72:E74">
    <cfRule type="expression" dxfId="45" priority="29" stopIfTrue="1">
      <formula>$A72=1</formula>
    </cfRule>
  </conditionalFormatting>
  <conditionalFormatting sqref="G63:V65">
    <cfRule type="expression" dxfId="44" priority="28" stopIfTrue="1">
      <formula>$A63=0</formula>
    </cfRule>
  </conditionalFormatting>
  <conditionalFormatting sqref="J64:U64">
    <cfRule type="cellIs" dxfId="43" priority="30" stopIfTrue="1" operator="lessThan">
      <formula>SUMPRODUCT(ROUND(J65:J65,2))</formula>
    </cfRule>
  </conditionalFormatting>
  <conditionalFormatting sqref="E87:E89">
    <cfRule type="expression" dxfId="42" priority="26" stopIfTrue="1">
      <formula>$A87=1</formula>
    </cfRule>
  </conditionalFormatting>
  <conditionalFormatting sqref="G78:V80">
    <cfRule type="expression" dxfId="41" priority="25" stopIfTrue="1">
      <formula>$A78=0</formula>
    </cfRule>
  </conditionalFormatting>
  <conditionalFormatting sqref="J79:U79">
    <cfRule type="cellIs" dxfId="40" priority="27" stopIfTrue="1" operator="lessThan">
      <formula>SUMPRODUCT(ROUND(J80:J80,2))</formula>
    </cfRule>
  </conditionalFormatting>
  <conditionalFormatting sqref="E102:E104">
    <cfRule type="expression" dxfId="39" priority="23" stopIfTrue="1">
      <formula>$A102=1</formula>
    </cfRule>
  </conditionalFormatting>
  <conditionalFormatting sqref="G93:V95">
    <cfRule type="expression" dxfId="38" priority="22" stopIfTrue="1">
      <formula>$A93=0</formula>
    </cfRule>
  </conditionalFormatting>
  <conditionalFormatting sqref="J94:U94">
    <cfRule type="cellIs" dxfId="37" priority="24" stopIfTrue="1" operator="lessThan">
      <formula>SUMPRODUCT(ROUND(J95:J95,2))</formula>
    </cfRule>
  </conditionalFormatting>
  <conditionalFormatting sqref="E117:E119">
    <cfRule type="expression" dxfId="36" priority="20" stopIfTrue="1">
      <formula>$A117=1</formula>
    </cfRule>
  </conditionalFormatting>
  <conditionalFormatting sqref="G108:V110">
    <cfRule type="expression" dxfId="35" priority="19" stopIfTrue="1">
      <formula>$A108=0</formula>
    </cfRule>
  </conditionalFormatting>
  <conditionalFormatting sqref="J109:U109">
    <cfRule type="cellIs" dxfId="34" priority="21" stopIfTrue="1" operator="lessThan">
      <formula>SUMPRODUCT(ROUND(J110:J110,2))</formula>
    </cfRule>
  </conditionalFormatting>
  <conditionalFormatting sqref="E132:E134">
    <cfRule type="expression" dxfId="33" priority="17" stopIfTrue="1">
      <formula>$A132=1</formula>
    </cfRule>
  </conditionalFormatting>
  <conditionalFormatting sqref="G123:V125">
    <cfRule type="expression" dxfId="32" priority="16" stopIfTrue="1">
      <formula>$A123=0</formula>
    </cfRule>
  </conditionalFormatting>
  <conditionalFormatting sqref="J124:U124">
    <cfRule type="cellIs" dxfId="31" priority="18" stopIfTrue="1" operator="lessThan">
      <formula>SUMPRODUCT(ROUND(J125:J125,2))</formula>
    </cfRule>
  </conditionalFormatting>
  <conditionalFormatting sqref="E147:E149">
    <cfRule type="expression" dxfId="30" priority="14" stopIfTrue="1">
      <formula>$A147=1</formula>
    </cfRule>
  </conditionalFormatting>
  <conditionalFormatting sqref="G138:V140">
    <cfRule type="expression" dxfId="29" priority="13" stopIfTrue="1">
      <formula>$A138=0</formula>
    </cfRule>
  </conditionalFormatting>
  <conditionalFormatting sqref="J139:U139">
    <cfRule type="cellIs" dxfId="28" priority="15" stopIfTrue="1" operator="lessThan">
      <formula>SUMPRODUCT(ROUND(J140:J140,2))</formula>
    </cfRule>
  </conditionalFormatting>
  <conditionalFormatting sqref="E162:E164">
    <cfRule type="expression" dxfId="27" priority="11" stopIfTrue="1">
      <formula>$A162=1</formula>
    </cfRule>
  </conditionalFormatting>
  <conditionalFormatting sqref="G153:V155">
    <cfRule type="expression" dxfId="26" priority="10" stopIfTrue="1">
      <formula>$A153=0</formula>
    </cfRule>
  </conditionalFormatting>
  <conditionalFormatting sqref="J154:U154">
    <cfRule type="cellIs" dxfId="25" priority="12" stopIfTrue="1" operator="lessThan">
      <formula>SUMPRODUCT(ROUND(J155:J155,2))</formula>
    </cfRule>
  </conditionalFormatting>
  <conditionalFormatting sqref="E177:E179">
    <cfRule type="expression" dxfId="24" priority="8" stopIfTrue="1">
      <formula>$A177=1</formula>
    </cfRule>
  </conditionalFormatting>
  <conditionalFormatting sqref="G168:V170">
    <cfRule type="expression" dxfId="23" priority="7" stopIfTrue="1">
      <formula>$A168=0</formula>
    </cfRule>
  </conditionalFormatting>
  <conditionalFormatting sqref="J169:U169">
    <cfRule type="cellIs" dxfId="22" priority="9" stopIfTrue="1" operator="lessThan">
      <formula>SUMPRODUCT(ROUND(J170:J170,2))</formula>
    </cfRule>
  </conditionalFormatting>
  <conditionalFormatting sqref="J31:U180">
    <cfRule type="expression" dxfId="21" priority="3" stopIfTrue="1">
      <formula>J$1=""</formula>
    </cfRule>
  </conditionalFormatting>
  <conditionalFormatting sqref="J30:U30">
    <cfRule type="expression" dxfId="20" priority="2" stopIfTrue="1">
      <formula>J$1=""</formula>
    </cfRule>
  </conditionalFormatting>
  <conditionalFormatting sqref="B18:V180">
    <cfRule type="expression" dxfId="19" priority="1" stopIfTrue="1">
      <formula>$U$19="____"</formula>
    </cfRule>
  </conditionalFormatting>
  <dataValidations count="2">
    <dataValidation type="list" allowBlank="1" showErrorMessage="1" errorTitle="Abrechnung über ..." error="Bitte auswählen!" sqref="D35:E35 D50:E50 D65:E65 D80:E80 D95:E95 D110:E110 D125:E125 D140:E140 D155:E155 D170:E170">
      <formula1>"Bitte auswählen!,Stundenanteil,Stellenanteil"</formula1>
    </dataValidation>
    <dataValidation type="date" allowBlank="1" showErrorMessage="1" errorTitle="Datum" error="Das Datum muss zwischen _x000a_01.01.2014 und 31.12.2025 liegen!" sqref="J32:U32 J152:U152 J47:U47 J62:U62 J77:U77 J92:U92 J107:U107 J122:U122 J137:U137 J167:U167">
      <formula1>41640</formula1>
      <formula2>46022</formula2>
    </dataValidation>
  </dataValidations>
  <pageMargins left="0.59055118110236227" right="0.19685039370078741" top="0.39370078740157483" bottom="0.59055118110236227" header="0.39370078740157483" footer="0.39370078740157483"/>
  <pageSetup paperSize="8" scale="85" fitToHeight="0" orientation="landscape" useFirstPageNumber="1" r:id="rId1"/>
  <headerFooter>
    <oddFooter>&amp;L&amp;"Arial,Kursiv"&amp;8___________
¹ Siehe Fußnote 1 Seite 1 dieses Nachweises.&amp;C&amp;9Seite &amp;P</oddFooter>
  </headerFooter>
  <rowBreaks count="2" manualBreakCount="2">
    <brk id="75" min="1" max="21" man="1"/>
    <brk id="135" min="1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theme="3" tint="0.59999389629810485"/>
    <pageSetUpPr fitToPage="1"/>
  </sheetPr>
  <dimension ref="A1:M1019"/>
  <sheetViews>
    <sheetView showGridLines="0" topLeftCell="A6" zoomScaleNormal="100" zoomScaleSheetLayoutView="100" workbookViewId="0">
      <selection activeCell="B20" sqref="B20"/>
    </sheetView>
  </sheetViews>
  <sheetFormatPr baseColWidth="10" defaultColWidth="11.453125" defaultRowHeight="11.5" x14ac:dyDescent="0.25"/>
  <cols>
    <col min="1" max="1" width="5.7265625" style="54" customWidth="1"/>
    <col min="2" max="2" width="15.7265625" style="54" customWidth="1"/>
    <col min="3" max="4" width="10.7265625" style="230" customWidth="1"/>
    <col min="5" max="5" width="30.7265625" style="54" customWidth="1"/>
    <col min="6" max="6" width="18.7265625" style="54" customWidth="1"/>
    <col min="7" max="8" width="10.7265625" style="230" customWidth="1"/>
    <col min="9" max="10" width="12.7265625" style="54" customWidth="1"/>
    <col min="11" max="12" width="16.7265625" style="54" customWidth="1"/>
    <col min="13" max="16384" width="11.453125" style="54"/>
  </cols>
  <sheetData>
    <row r="1" spans="1:12" ht="12" hidden="1" customHeight="1" x14ac:dyDescent="0.25">
      <c r="A1" s="342" t="s">
        <v>59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2" hidden="1" customHeight="1" x14ac:dyDescent="0.25">
      <c r="A2" s="342" t="s">
        <v>60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2" hidden="1" customHeight="1" x14ac:dyDescent="0.25">
      <c r="A3" s="344">
        <f>ROW(A20)</f>
        <v>20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ht="12" hidden="1" customHeight="1" x14ac:dyDescent="0.25">
      <c r="A4" s="344" t="s">
        <v>82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2" ht="12" hidden="1" customHeight="1" x14ac:dyDescent="0.25">
      <c r="A5" s="348" t="str">
        <f>"$A$6:$L$"&amp;IF(LOOKUP(2,1/(L1:L1019&lt;&gt;""),ROW(L:L))=ROW(A16),A3-1,LOOKUP(2,1/(L1:L1019&lt;&gt;""),ROW(L:L)))</f>
        <v>$A$6:$L$19</v>
      </c>
      <c r="B5" s="343"/>
      <c r="C5" s="343"/>
      <c r="D5" s="343"/>
      <c r="E5" s="343"/>
      <c r="F5" s="343"/>
      <c r="G5" s="343"/>
      <c r="H5" s="343"/>
      <c r="I5" s="343"/>
      <c r="J5" s="343"/>
      <c r="K5" s="345"/>
      <c r="L5" s="343"/>
    </row>
    <row r="6" spans="1:12" ht="15" customHeight="1" x14ac:dyDescent="0.25">
      <c r="A6" s="247" t="str">
        <f>'Seite 2'!A15</f>
        <v>1.</v>
      </c>
      <c r="B6" s="248" t="str">
        <f>'Seite 2'!B15</f>
        <v>Personalausgaben</v>
      </c>
      <c r="C6" s="224"/>
      <c r="D6" s="224"/>
      <c r="G6" s="231"/>
      <c r="J6" s="31" t="s">
        <v>104</v>
      </c>
      <c r="K6" s="788">
        <f>'Seite 1'!$O$19</f>
        <v>0</v>
      </c>
      <c r="L6" s="790"/>
    </row>
    <row r="7" spans="1:12" ht="15" customHeight="1" x14ac:dyDescent="0.25">
      <c r="A7" s="243" t="str">
        <f>'Seite 2'!A17</f>
        <v>1.2</v>
      </c>
      <c r="B7" s="244" t="str">
        <f>'Seite 2'!B17</f>
        <v>Honorarausgaben für Fremdpersonal</v>
      </c>
      <c r="C7" s="224"/>
      <c r="D7" s="224"/>
      <c r="F7" s="176"/>
      <c r="G7" s="231"/>
      <c r="J7" s="31" t="s">
        <v>103</v>
      </c>
      <c r="K7" s="788" t="str">
        <f>'Seite 1'!$Z$7</f>
        <v>____ - ____</v>
      </c>
      <c r="L7" s="790"/>
    </row>
    <row r="8" spans="1:12" ht="15" customHeight="1" x14ac:dyDescent="0.25">
      <c r="A8" s="243"/>
      <c r="B8" s="244"/>
      <c r="C8" s="224"/>
      <c r="D8" s="224"/>
      <c r="F8" s="176"/>
      <c r="G8" s="231"/>
      <c r="J8" s="31" t="s">
        <v>102</v>
      </c>
      <c r="K8" s="788" t="str">
        <f>'Seite 1'!$AA$7</f>
        <v>__.__.____ - __.__.____</v>
      </c>
      <c r="L8" s="790"/>
    </row>
    <row r="9" spans="1:12" ht="15" customHeight="1" x14ac:dyDescent="0.2">
      <c r="C9" s="54"/>
      <c r="D9" s="54"/>
      <c r="F9" s="178"/>
      <c r="G9" s="231"/>
      <c r="J9" s="135" t="s">
        <v>105</v>
      </c>
      <c r="K9" s="791">
        <f ca="1">'Seite 1'!$O$18</f>
        <v>45366</v>
      </c>
      <c r="L9" s="793"/>
    </row>
    <row r="10" spans="1:12" ht="15" customHeight="1" x14ac:dyDescent="0.2">
      <c r="C10" s="54"/>
      <c r="D10" s="54"/>
      <c r="F10" s="178"/>
      <c r="G10" s="231"/>
      <c r="H10" s="231"/>
      <c r="I10" s="177"/>
      <c r="L10" s="141" t="str">
        <f>'Seite 1'!$A$66</f>
        <v>VWN Wissenstransfer und Informationsmaßnahmen</v>
      </c>
    </row>
    <row r="11" spans="1:12" ht="15" customHeight="1" x14ac:dyDescent="0.2">
      <c r="A11" s="179"/>
      <c r="B11" s="179"/>
      <c r="C11" s="225"/>
      <c r="D11" s="225"/>
      <c r="E11" s="179"/>
      <c r="F11" s="179"/>
      <c r="G11" s="231"/>
      <c r="H11" s="231"/>
      <c r="I11" s="177"/>
      <c r="L11" s="142" t="str">
        <f ca="1">'Seite 1'!$A$67</f>
        <v>Formularversion: V 2.1 vom 15.03.24 - öffentlich -</v>
      </c>
    </row>
    <row r="12" spans="1:12" ht="18" customHeight="1" x14ac:dyDescent="0.2">
      <c r="A12" s="180"/>
      <c r="B12" s="181"/>
      <c r="C12" s="226"/>
      <c r="D12" s="187"/>
      <c r="E12" s="239" t="str">
        <f>B7</f>
        <v>Honorarausgaben für Fremdpersonal</v>
      </c>
      <c r="F12" s="232"/>
      <c r="G12" s="232"/>
      <c r="H12" s="233"/>
      <c r="I12" s="203"/>
      <c r="J12" s="183"/>
      <c r="K12" s="203"/>
      <c r="L12" s="490">
        <f>SUM(L20:L1019)</f>
        <v>0</v>
      </c>
    </row>
    <row r="13" spans="1:12" ht="12" customHeight="1" x14ac:dyDescent="0.2">
      <c r="A13" s="184"/>
      <c r="B13" s="184"/>
      <c r="C13" s="227"/>
      <c r="D13" s="227"/>
      <c r="E13" s="178"/>
      <c r="F13" s="178"/>
      <c r="G13" s="231"/>
      <c r="H13" s="231"/>
      <c r="J13" s="177"/>
      <c r="L13" s="177"/>
    </row>
    <row r="14" spans="1:12" ht="15" customHeight="1" x14ac:dyDescent="0.2">
      <c r="A14" s="152" t="str">
        <f ca="1">CONCATENATE("Belegliste¹ für Ausgabenart ",$A$7," ",$B$7," - Aktenzeichen ",IF($K$6=0,"__________",$K$6)," - Nachweis vom ",IF($K$9=0,"_________",TEXT($K$9,"TT.MM.JJJJ")))</f>
        <v>Belegliste¹ für Ausgabenart 1.2 Honorarausgaben für Fremdpersonal - Aktenzeichen __________ - Nachweis vom 15.03.2024</v>
      </c>
      <c r="B14" s="185"/>
      <c r="C14" s="228"/>
      <c r="D14" s="228"/>
      <c r="E14" s="178"/>
      <c r="F14" s="178"/>
      <c r="G14" s="231"/>
      <c r="H14" s="231"/>
      <c r="J14" s="177"/>
      <c r="L14" s="177"/>
    </row>
    <row r="15" spans="1:12" ht="5.15" customHeight="1" x14ac:dyDescent="0.2">
      <c r="A15" s="186"/>
      <c r="B15" s="186"/>
      <c r="C15" s="229"/>
      <c r="D15" s="229"/>
      <c r="E15" s="178"/>
      <c r="F15" s="178"/>
      <c r="G15" s="231"/>
      <c r="H15" s="231"/>
      <c r="J15" s="177"/>
      <c r="L15" s="177"/>
    </row>
    <row r="16" spans="1:12" ht="12" customHeight="1" x14ac:dyDescent="0.25">
      <c r="A16" s="894" t="s">
        <v>23</v>
      </c>
      <c r="B16" s="890" t="s">
        <v>66</v>
      </c>
      <c r="C16" s="894" t="s">
        <v>44</v>
      </c>
      <c r="D16" s="894" t="s">
        <v>49</v>
      </c>
      <c r="E16" s="890" t="s">
        <v>20</v>
      </c>
      <c r="F16" s="890" t="s">
        <v>24</v>
      </c>
      <c r="G16" s="898" t="s">
        <v>212</v>
      </c>
      <c r="H16" s="898"/>
      <c r="I16" s="899" t="s">
        <v>213</v>
      </c>
      <c r="J16" s="894" t="s">
        <v>50</v>
      </c>
      <c r="K16" s="903" t="s">
        <v>234</v>
      </c>
      <c r="L16" s="894" t="s">
        <v>241</v>
      </c>
    </row>
    <row r="17" spans="1:13" ht="12" customHeight="1" x14ac:dyDescent="0.25">
      <c r="A17" s="895"/>
      <c r="B17" s="891"/>
      <c r="C17" s="895"/>
      <c r="D17" s="895"/>
      <c r="E17" s="891"/>
      <c r="F17" s="891"/>
      <c r="G17" s="898"/>
      <c r="H17" s="898"/>
      <c r="I17" s="900"/>
      <c r="J17" s="895"/>
      <c r="K17" s="904"/>
      <c r="L17" s="895"/>
    </row>
    <row r="18" spans="1:13" ht="12" customHeight="1" x14ac:dyDescent="0.25">
      <c r="A18" s="896"/>
      <c r="B18" s="892"/>
      <c r="C18" s="896"/>
      <c r="D18" s="896"/>
      <c r="E18" s="892"/>
      <c r="F18" s="892"/>
      <c r="G18" s="907" t="s">
        <v>101</v>
      </c>
      <c r="H18" s="907" t="s">
        <v>25</v>
      </c>
      <c r="I18" s="901"/>
      <c r="J18" s="896"/>
      <c r="K18" s="905"/>
      <c r="L18" s="896"/>
    </row>
    <row r="19" spans="1:13" ht="12" customHeight="1" thickBot="1" x14ac:dyDescent="0.3">
      <c r="A19" s="897"/>
      <c r="B19" s="893"/>
      <c r="C19" s="897"/>
      <c r="D19" s="897"/>
      <c r="E19" s="893"/>
      <c r="F19" s="893"/>
      <c r="G19" s="908"/>
      <c r="H19" s="908"/>
      <c r="I19" s="902"/>
      <c r="J19" s="897"/>
      <c r="K19" s="906"/>
      <c r="L19" s="897"/>
    </row>
    <row r="20" spans="1:13" ht="14.5" thickTop="1" x14ac:dyDescent="0.25">
      <c r="A20" s="501">
        <v>1</v>
      </c>
      <c r="B20" s="443"/>
      <c r="C20" s="438"/>
      <c r="D20" s="438"/>
      <c r="E20" s="504"/>
      <c r="F20" s="504"/>
      <c r="G20" s="438"/>
      <c r="H20" s="438"/>
      <c r="I20" s="439"/>
      <c r="J20" s="439"/>
      <c r="K20" s="440">
        <f>ROUND(I20*J20,2)</f>
        <v>0</v>
      </c>
      <c r="L20" s="439"/>
      <c r="M20" s="502"/>
    </row>
    <row r="21" spans="1:13" ht="15.5" x14ac:dyDescent="0.25">
      <c r="A21" s="501">
        <v>2</v>
      </c>
      <c r="B21" s="443"/>
      <c r="C21" s="438"/>
      <c r="D21" s="438"/>
      <c r="E21" s="504"/>
      <c r="F21" s="504"/>
      <c r="G21" s="438"/>
      <c r="H21" s="438"/>
      <c r="I21" s="439"/>
      <c r="J21" s="439"/>
      <c r="K21" s="440">
        <f t="shared" ref="K21:K84" si="0">ROUND(I21*J21,2)</f>
        <v>0</v>
      </c>
      <c r="L21" s="439"/>
      <c r="M21" s="503"/>
    </row>
    <row r="22" spans="1:13" ht="15.5" x14ac:dyDescent="0.25">
      <c r="A22" s="501">
        <v>3</v>
      </c>
      <c r="B22" s="443"/>
      <c r="C22" s="438"/>
      <c r="D22" s="438"/>
      <c r="E22" s="504"/>
      <c r="F22" s="504"/>
      <c r="G22" s="438"/>
      <c r="H22" s="438"/>
      <c r="I22" s="439"/>
      <c r="J22" s="439"/>
      <c r="K22" s="440">
        <f t="shared" si="0"/>
        <v>0</v>
      </c>
      <c r="L22" s="439"/>
      <c r="M22" s="503"/>
    </row>
    <row r="23" spans="1:13" ht="15.5" x14ac:dyDescent="0.25">
      <c r="A23" s="501">
        <v>4</v>
      </c>
      <c r="B23" s="443"/>
      <c r="C23" s="438"/>
      <c r="D23" s="438"/>
      <c r="E23" s="504"/>
      <c r="F23" s="504"/>
      <c r="G23" s="438"/>
      <c r="H23" s="438"/>
      <c r="I23" s="439"/>
      <c r="J23" s="439"/>
      <c r="K23" s="440">
        <f t="shared" si="0"/>
        <v>0</v>
      </c>
      <c r="L23" s="439"/>
      <c r="M23" s="503"/>
    </row>
    <row r="24" spans="1:13" ht="15.5" x14ac:dyDescent="0.25">
      <c r="A24" s="501">
        <v>5</v>
      </c>
      <c r="B24" s="443"/>
      <c r="C24" s="438"/>
      <c r="D24" s="438"/>
      <c r="E24" s="504"/>
      <c r="F24" s="504"/>
      <c r="G24" s="438"/>
      <c r="H24" s="438"/>
      <c r="I24" s="439"/>
      <c r="J24" s="439"/>
      <c r="K24" s="440">
        <f t="shared" si="0"/>
        <v>0</v>
      </c>
      <c r="L24" s="439"/>
      <c r="M24" s="503"/>
    </row>
    <row r="25" spans="1:13" ht="15.5" x14ac:dyDescent="0.25">
      <c r="A25" s="501">
        <v>6</v>
      </c>
      <c r="B25" s="443"/>
      <c r="C25" s="438"/>
      <c r="D25" s="438"/>
      <c r="E25" s="504"/>
      <c r="F25" s="504"/>
      <c r="G25" s="438"/>
      <c r="H25" s="438"/>
      <c r="I25" s="439"/>
      <c r="J25" s="439"/>
      <c r="K25" s="440">
        <f t="shared" si="0"/>
        <v>0</v>
      </c>
      <c r="L25" s="439"/>
      <c r="M25" s="503"/>
    </row>
    <row r="26" spans="1:13" ht="15.5" x14ac:dyDescent="0.25">
      <c r="A26" s="501">
        <v>7</v>
      </c>
      <c r="B26" s="443"/>
      <c r="C26" s="438"/>
      <c r="D26" s="438"/>
      <c r="E26" s="504"/>
      <c r="F26" s="504"/>
      <c r="G26" s="438"/>
      <c r="H26" s="438"/>
      <c r="I26" s="439"/>
      <c r="J26" s="439"/>
      <c r="K26" s="440">
        <f t="shared" si="0"/>
        <v>0</v>
      </c>
      <c r="L26" s="439"/>
      <c r="M26" s="503"/>
    </row>
    <row r="27" spans="1:13" ht="15.5" x14ac:dyDescent="0.25">
      <c r="A27" s="501">
        <v>8</v>
      </c>
      <c r="B27" s="443"/>
      <c r="C27" s="438"/>
      <c r="D27" s="438"/>
      <c r="E27" s="504"/>
      <c r="F27" s="504"/>
      <c r="G27" s="438"/>
      <c r="H27" s="438"/>
      <c r="I27" s="439"/>
      <c r="J27" s="439"/>
      <c r="K27" s="440">
        <f t="shared" si="0"/>
        <v>0</v>
      </c>
      <c r="L27" s="439"/>
      <c r="M27" s="503"/>
    </row>
    <row r="28" spans="1:13" ht="15.5" x14ac:dyDescent="0.25">
      <c r="A28" s="501">
        <v>9</v>
      </c>
      <c r="B28" s="443"/>
      <c r="C28" s="438"/>
      <c r="D28" s="438"/>
      <c r="E28" s="504"/>
      <c r="F28" s="504"/>
      <c r="G28" s="438"/>
      <c r="H28" s="438"/>
      <c r="I28" s="439"/>
      <c r="J28" s="439"/>
      <c r="K28" s="440">
        <f t="shared" si="0"/>
        <v>0</v>
      </c>
      <c r="L28" s="439"/>
      <c r="M28" s="503"/>
    </row>
    <row r="29" spans="1:13" ht="15.5" x14ac:dyDescent="0.25">
      <c r="A29" s="501">
        <v>10</v>
      </c>
      <c r="B29" s="443"/>
      <c r="C29" s="438"/>
      <c r="D29" s="438"/>
      <c r="E29" s="504"/>
      <c r="F29" s="504"/>
      <c r="G29" s="438"/>
      <c r="H29" s="438"/>
      <c r="I29" s="439"/>
      <c r="J29" s="439"/>
      <c r="K29" s="440">
        <f t="shared" si="0"/>
        <v>0</v>
      </c>
      <c r="L29" s="439"/>
      <c r="M29" s="503"/>
    </row>
    <row r="30" spans="1:13" ht="15.5" x14ac:dyDescent="0.25">
      <c r="A30" s="501">
        <v>11</v>
      </c>
      <c r="B30" s="443"/>
      <c r="C30" s="438"/>
      <c r="D30" s="438"/>
      <c r="E30" s="504"/>
      <c r="F30" s="504"/>
      <c r="G30" s="438"/>
      <c r="H30" s="438"/>
      <c r="I30" s="439"/>
      <c r="J30" s="439"/>
      <c r="K30" s="440">
        <f t="shared" si="0"/>
        <v>0</v>
      </c>
      <c r="L30" s="439"/>
      <c r="M30" s="503"/>
    </row>
    <row r="31" spans="1:13" ht="15.5" x14ac:dyDescent="0.25">
      <c r="A31" s="501">
        <v>12</v>
      </c>
      <c r="B31" s="443"/>
      <c r="C31" s="438"/>
      <c r="D31" s="438"/>
      <c r="E31" s="504"/>
      <c r="F31" s="504"/>
      <c r="G31" s="438"/>
      <c r="H31" s="438"/>
      <c r="I31" s="439"/>
      <c r="J31" s="439"/>
      <c r="K31" s="440">
        <f t="shared" si="0"/>
        <v>0</v>
      </c>
      <c r="L31" s="439"/>
      <c r="M31" s="503"/>
    </row>
    <row r="32" spans="1:13" ht="15.5" x14ac:dyDescent="0.25">
      <c r="A32" s="501">
        <v>13</v>
      </c>
      <c r="B32" s="443"/>
      <c r="C32" s="438"/>
      <c r="D32" s="438"/>
      <c r="E32" s="504"/>
      <c r="F32" s="504"/>
      <c r="G32" s="438"/>
      <c r="H32" s="438"/>
      <c r="I32" s="439"/>
      <c r="J32" s="439"/>
      <c r="K32" s="440">
        <f t="shared" si="0"/>
        <v>0</v>
      </c>
      <c r="L32" s="439"/>
      <c r="M32" s="503"/>
    </row>
    <row r="33" spans="1:13" ht="15.5" x14ac:dyDescent="0.25">
      <c r="A33" s="501">
        <v>14</v>
      </c>
      <c r="B33" s="443"/>
      <c r="C33" s="438"/>
      <c r="D33" s="438"/>
      <c r="E33" s="504"/>
      <c r="F33" s="504"/>
      <c r="G33" s="438"/>
      <c r="H33" s="438"/>
      <c r="I33" s="439"/>
      <c r="J33" s="439"/>
      <c r="K33" s="440">
        <f t="shared" si="0"/>
        <v>0</v>
      </c>
      <c r="L33" s="439"/>
      <c r="M33" s="503"/>
    </row>
    <row r="34" spans="1:13" ht="15.5" x14ac:dyDescent="0.25">
      <c r="A34" s="501">
        <v>15</v>
      </c>
      <c r="B34" s="443"/>
      <c r="C34" s="438"/>
      <c r="D34" s="438"/>
      <c r="E34" s="504"/>
      <c r="F34" s="504"/>
      <c r="G34" s="438"/>
      <c r="H34" s="438"/>
      <c r="I34" s="439"/>
      <c r="J34" s="439"/>
      <c r="K34" s="440">
        <f t="shared" si="0"/>
        <v>0</v>
      </c>
      <c r="L34" s="439"/>
      <c r="M34" s="503"/>
    </row>
    <row r="35" spans="1:13" ht="15.5" x14ac:dyDescent="0.25">
      <c r="A35" s="501">
        <v>16</v>
      </c>
      <c r="B35" s="443"/>
      <c r="C35" s="438"/>
      <c r="D35" s="438"/>
      <c r="E35" s="504"/>
      <c r="F35" s="504"/>
      <c r="G35" s="438"/>
      <c r="H35" s="438"/>
      <c r="I35" s="439"/>
      <c r="J35" s="439"/>
      <c r="K35" s="440">
        <f t="shared" si="0"/>
        <v>0</v>
      </c>
      <c r="L35" s="439"/>
      <c r="M35" s="503"/>
    </row>
    <row r="36" spans="1:13" ht="15.5" x14ac:dyDescent="0.25">
      <c r="A36" s="501">
        <v>17</v>
      </c>
      <c r="B36" s="443"/>
      <c r="C36" s="438"/>
      <c r="D36" s="438"/>
      <c r="E36" s="504"/>
      <c r="F36" s="504"/>
      <c r="G36" s="438"/>
      <c r="H36" s="438"/>
      <c r="I36" s="439"/>
      <c r="J36" s="439"/>
      <c r="K36" s="440">
        <f t="shared" si="0"/>
        <v>0</v>
      </c>
      <c r="L36" s="439"/>
      <c r="M36" s="503"/>
    </row>
    <row r="37" spans="1:13" ht="15.5" x14ac:dyDescent="0.25">
      <c r="A37" s="501">
        <v>18</v>
      </c>
      <c r="B37" s="443"/>
      <c r="C37" s="438"/>
      <c r="D37" s="438"/>
      <c r="E37" s="504"/>
      <c r="F37" s="504"/>
      <c r="G37" s="438"/>
      <c r="H37" s="438"/>
      <c r="I37" s="439"/>
      <c r="J37" s="439"/>
      <c r="K37" s="440">
        <f t="shared" si="0"/>
        <v>0</v>
      </c>
      <c r="L37" s="439"/>
      <c r="M37" s="503"/>
    </row>
    <row r="38" spans="1:13" ht="15.5" x14ac:dyDescent="0.25">
      <c r="A38" s="501">
        <v>19</v>
      </c>
      <c r="B38" s="443"/>
      <c r="C38" s="438"/>
      <c r="D38" s="438"/>
      <c r="E38" s="504"/>
      <c r="F38" s="504"/>
      <c r="G38" s="438"/>
      <c r="H38" s="438"/>
      <c r="I38" s="439"/>
      <c r="J38" s="439"/>
      <c r="K38" s="440">
        <f t="shared" si="0"/>
        <v>0</v>
      </c>
      <c r="L38" s="439"/>
      <c r="M38" s="503"/>
    </row>
    <row r="39" spans="1:13" ht="15.5" x14ac:dyDescent="0.25">
      <c r="A39" s="501">
        <v>20</v>
      </c>
      <c r="B39" s="443"/>
      <c r="C39" s="438"/>
      <c r="D39" s="438"/>
      <c r="E39" s="504"/>
      <c r="F39" s="504"/>
      <c r="G39" s="438"/>
      <c r="H39" s="438"/>
      <c r="I39" s="439"/>
      <c r="J39" s="439"/>
      <c r="K39" s="440">
        <f t="shared" si="0"/>
        <v>0</v>
      </c>
      <c r="L39" s="439"/>
      <c r="M39" s="503"/>
    </row>
    <row r="40" spans="1:13" ht="15.5" x14ac:dyDescent="0.25">
      <c r="A40" s="501">
        <v>21</v>
      </c>
      <c r="B40" s="443"/>
      <c r="C40" s="438"/>
      <c r="D40" s="438"/>
      <c r="E40" s="504"/>
      <c r="F40" s="504"/>
      <c r="G40" s="438"/>
      <c r="H40" s="438"/>
      <c r="I40" s="439"/>
      <c r="J40" s="439"/>
      <c r="K40" s="440">
        <f t="shared" si="0"/>
        <v>0</v>
      </c>
      <c r="L40" s="439"/>
      <c r="M40" s="503"/>
    </row>
    <row r="41" spans="1:13" ht="15.5" x14ac:dyDescent="0.25">
      <c r="A41" s="501">
        <v>22</v>
      </c>
      <c r="B41" s="443"/>
      <c r="C41" s="438"/>
      <c r="D41" s="438"/>
      <c r="E41" s="504"/>
      <c r="F41" s="504"/>
      <c r="G41" s="438"/>
      <c r="H41" s="438"/>
      <c r="I41" s="439"/>
      <c r="J41" s="439"/>
      <c r="K41" s="440">
        <f t="shared" si="0"/>
        <v>0</v>
      </c>
      <c r="L41" s="439"/>
      <c r="M41" s="503"/>
    </row>
    <row r="42" spans="1:13" ht="15.5" x14ac:dyDescent="0.25">
      <c r="A42" s="501">
        <v>23</v>
      </c>
      <c r="B42" s="443"/>
      <c r="C42" s="438"/>
      <c r="D42" s="438"/>
      <c r="E42" s="504"/>
      <c r="F42" s="504"/>
      <c r="G42" s="438"/>
      <c r="H42" s="438"/>
      <c r="I42" s="439"/>
      <c r="J42" s="439"/>
      <c r="K42" s="440">
        <f t="shared" si="0"/>
        <v>0</v>
      </c>
      <c r="L42" s="439"/>
      <c r="M42" s="503"/>
    </row>
    <row r="43" spans="1:13" ht="15.5" x14ac:dyDescent="0.25">
      <c r="A43" s="501">
        <v>24</v>
      </c>
      <c r="B43" s="443"/>
      <c r="C43" s="438"/>
      <c r="D43" s="438"/>
      <c r="E43" s="504"/>
      <c r="F43" s="504"/>
      <c r="G43" s="438"/>
      <c r="H43" s="438"/>
      <c r="I43" s="439"/>
      <c r="J43" s="439"/>
      <c r="K43" s="440">
        <f t="shared" si="0"/>
        <v>0</v>
      </c>
      <c r="L43" s="439"/>
      <c r="M43" s="503"/>
    </row>
    <row r="44" spans="1:13" ht="15.5" x14ac:dyDescent="0.25">
      <c r="A44" s="501">
        <v>25</v>
      </c>
      <c r="B44" s="443"/>
      <c r="C44" s="438"/>
      <c r="D44" s="438"/>
      <c r="E44" s="504"/>
      <c r="F44" s="504"/>
      <c r="G44" s="438"/>
      <c r="H44" s="438"/>
      <c r="I44" s="439"/>
      <c r="J44" s="439"/>
      <c r="K44" s="440">
        <f t="shared" si="0"/>
        <v>0</v>
      </c>
      <c r="L44" s="439"/>
      <c r="M44" s="503"/>
    </row>
    <row r="45" spans="1:13" ht="15.5" x14ac:dyDescent="0.25">
      <c r="A45" s="501">
        <v>26</v>
      </c>
      <c r="B45" s="443"/>
      <c r="C45" s="438"/>
      <c r="D45" s="438"/>
      <c r="E45" s="504"/>
      <c r="F45" s="504"/>
      <c r="G45" s="438"/>
      <c r="H45" s="438"/>
      <c r="I45" s="439"/>
      <c r="J45" s="439"/>
      <c r="K45" s="440">
        <f t="shared" si="0"/>
        <v>0</v>
      </c>
      <c r="L45" s="439"/>
      <c r="M45" s="503"/>
    </row>
    <row r="46" spans="1:13" ht="15.5" x14ac:dyDescent="0.25">
      <c r="A46" s="501">
        <v>27</v>
      </c>
      <c r="B46" s="443"/>
      <c r="C46" s="438"/>
      <c r="D46" s="438"/>
      <c r="E46" s="504"/>
      <c r="F46" s="504"/>
      <c r="G46" s="438"/>
      <c r="H46" s="438"/>
      <c r="I46" s="439"/>
      <c r="J46" s="439"/>
      <c r="K46" s="440">
        <f t="shared" si="0"/>
        <v>0</v>
      </c>
      <c r="L46" s="439"/>
      <c r="M46" s="503"/>
    </row>
    <row r="47" spans="1:13" ht="15.5" x14ac:dyDescent="0.25">
      <c r="A47" s="501">
        <v>28</v>
      </c>
      <c r="B47" s="443"/>
      <c r="C47" s="438"/>
      <c r="D47" s="438"/>
      <c r="E47" s="504"/>
      <c r="F47" s="504"/>
      <c r="G47" s="438"/>
      <c r="H47" s="438"/>
      <c r="I47" s="439"/>
      <c r="J47" s="439"/>
      <c r="K47" s="440">
        <f t="shared" si="0"/>
        <v>0</v>
      </c>
      <c r="L47" s="439"/>
      <c r="M47" s="503"/>
    </row>
    <row r="48" spans="1:13" ht="15.5" x14ac:dyDescent="0.25">
      <c r="A48" s="501">
        <v>29</v>
      </c>
      <c r="B48" s="443"/>
      <c r="C48" s="438"/>
      <c r="D48" s="438"/>
      <c r="E48" s="504"/>
      <c r="F48" s="504"/>
      <c r="G48" s="438"/>
      <c r="H48" s="438"/>
      <c r="I48" s="439"/>
      <c r="J48" s="439"/>
      <c r="K48" s="440">
        <f t="shared" si="0"/>
        <v>0</v>
      </c>
      <c r="L48" s="439"/>
      <c r="M48" s="503"/>
    </row>
    <row r="49" spans="1:13" ht="15.5" x14ac:dyDescent="0.25">
      <c r="A49" s="501">
        <v>30</v>
      </c>
      <c r="B49" s="443"/>
      <c r="C49" s="438"/>
      <c r="D49" s="438"/>
      <c r="E49" s="504"/>
      <c r="F49" s="504"/>
      <c r="G49" s="438"/>
      <c r="H49" s="438"/>
      <c r="I49" s="439"/>
      <c r="J49" s="439"/>
      <c r="K49" s="440">
        <f t="shared" si="0"/>
        <v>0</v>
      </c>
      <c r="L49" s="439"/>
      <c r="M49" s="503"/>
    </row>
    <row r="50" spans="1:13" ht="15.5" x14ac:dyDescent="0.25">
      <c r="A50" s="501">
        <v>31</v>
      </c>
      <c r="B50" s="443"/>
      <c r="C50" s="438"/>
      <c r="D50" s="438"/>
      <c r="E50" s="504"/>
      <c r="F50" s="504"/>
      <c r="G50" s="438"/>
      <c r="H50" s="438"/>
      <c r="I50" s="439"/>
      <c r="J50" s="439"/>
      <c r="K50" s="440">
        <f t="shared" si="0"/>
        <v>0</v>
      </c>
      <c r="L50" s="439"/>
      <c r="M50" s="503"/>
    </row>
    <row r="51" spans="1:13" ht="15.5" x14ac:dyDescent="0.25">
      <c r="A51" s="501">
        <v>32</v>
      </c>
      <c r="B51" s="443"/>
      <c r="C51" s="438"/>
      <c r="D51" s="438"/>
      <c r="E51" s="504"/>
      <c r="F51" s="504"/>
      <c r="G51" s="438"/>
      <c r="H51" s="438"/>
      <c r="I51" s="439"/>
      <c r="J51" s="439"/>
      <c r="K51" s="440">
        <f t="shared" si="0"/>
        <v>0</v>
      </c>
      <c r="L51" s="439"/>
      <c r="M51" s="503"/>
    </row>
    <row r="52" spans="1:13" ht="15.5" x14ac:dyDescent="0.25">
      <c r="A52" s="501">
        <v>33</v>
      </c>
      <c r="B52" s="443"/>
      <c r="C52" s="438"/>
      <c r="D52" s="438"/>
      <c r="E52" s="504"/>
      <c r="F52" s="504"/>
      <c r="G52" s="438"/>
      <c r="H52" s="438"/>
      <c r="I52" s="439"/>
      <c r="J52" s="439"/>
      <c r="K52" s="440">
        <f t="shared" si="0"/>
        <v>0</v>
      </c>
      <c r="L52" s="439"/>
      <c r="M52" s="503"/>
    </row>
    <row r="53" spans="1:13" ht="15.5" x14ac:dyDescent="0.25">
      <c r="A53" s="501">
        <v>34</v>
      </c>
      <c r="B53" s="443"/>
      <c r="C53" s="438"/>
      <c r="D53" s="438"/>
      <c r="E53" s="504"/>
      <c r="F53" s="504"/>
      <c r="G53" s="438"/>
      <c r="H53" s="438"/>
      <c r="I53" s="439"/>
      <c r="J53" s="439"/>
      <c r="K53" s="440">
        <f t="shared" si="0"/>
        <v>0</v>
      </c>
      <c r="L53" s="439"/>
      <c r="M53" s="503"/>
    </row>
    <row r="54" spans="1:13" ht="15.5" x14ac:dyDescent="0.25">
      <c r="A54" s="501">
        <v>35</v>
      </c>
      <c r="B54" s="443"/>
      <c r="C54" s="438"/>
      <c r="D54" s="438"/>
      <c r="E54" s="504"/>
      <c r="F54" s="504"/>
      <c r="G54" s="438"/>
      <c r="H54" s="438"/>
      <c r="I54" s="439"/>
      <c r="J54" s="439"/>
      <c r="K54" s="440">
        <f t="shared" si="0"/>
        <v>0</v>
      </c>
      <c r="L54" s="439"/>
      <c r="M54" s="503"/>
    </row>
    <row r="55" spans="1:13" ht="15.5" x14ac:dyDescent="0.25">
      <c r="A55" s="501">
        <v>36</v>
      </c>
      <c r="B55" s="443"/>
      <c r="C55" s="438"/>
      <c r="D55" s="438"/>
      <c r="E55" s="504"/>
      <c r="F55" s="504"/>
      <c r="G55" s="438"/>
      <c r="H55" s="438"/>
      <c r="I55" s="439"/>
      <c r="J55" s="439"/>
      <c r="K55" s="440">
        <f t="shared" si="0"/>
        <v>0</v>
      </c>
      <c r="L55" s="439"/>
      <c r="M55" s="503"/>
    </row>
    <row r="56" spans="1:13" ht="15.5" x14ac:dyDescent="0.25">
      <c r="A56" s="501">
        <v>37</v>
      </c>
      <c r="B56" s="443"/>
      <c r="C56" s="438"/>
      <c r="D56" s="438"/>
      <c r="E56" s="504"/>
      <c r="F56" s="504"/>
      <c r="G56" s="438"/>
      <c r="H56" s="438"/>
      <c r="I56" s="439"/>
      <c r="J56" s="439"/>
      <c r="K56" s="440">
        <f t="shared" si="0"/>
        <v>0</v>
      </c>
      <c r="L56" s="439"/>
      <c r="M56" s="503"/>
    </row>
    <row r="57" spans="1:13" ht="15.5" x14ac:dyDescent="0.25">
      <c r="A57" s="501">
        <v>38</v>
      </c>
      <c r="B57" s="443"/>
      <c r="C57" s="438"/>
      <c r="D57" s="438"/>
      <c r="E57" s="504"/>
      <c r="F57" s="504"/>
      <c r="G57" s="438"/>
      <c r="H57" s="438"/>
      <c r="I57" s="439"/>
      <c r="J57" s="439"/>
      <c r="K57" s="440">
        <f t="shared" si="0"/>
        <v>0</v>
      </c>
      <c r="L57" s="439"/>
      <c r="M57" s="503"/>
    </row>
    <row r="58" spans="1:13" ht="15.5" x14ac:dyDescent="0.25">
      <c r="A58" s="501">
        <v>39</v>
      </c>
      <c r="B58" s="443"/>
      <c r="C58" s="438"/>
      <c r="D58" s="438"/>
      <c r="E58" s="504"/>
      <c r="F58" s="504"/>
      <c r="G58" s="438"/>
      <c r="H58" s="438"/>
      <c r="I58" s="439"/>
      <c r="J58" s="439"/>
      <c r="K58" s="440">
        <f t="shared" si="0"/>
        <v>0</v>
      </c>
      <c r="L58" s="439"/>
      <c r="M58" s="503"/>
    </row>
    <row r="59" spans="1:13" ht="15.5" x14ac:dyDescent="0.25">
      <c r="A59" s="501">
        <v>40</v>
      </c>
      <c r="B59" s="443"/>
      <c r="C59" s="438"/>
      <c r="D59" s="438"/>
      <c r="E59" s="504"/>
      <c r="F59" s="504"/>
      <c r="G59" s="438"/>
      <c r="H59" s="438"/>
      <c r="I59" s="439"/>
      <c r="J59" s="439"/>
      <c r="K59" s="440">
        <f t="shared" si="0"/>
        <v>0</v>
      </c>
      <c r="L59" s="439"/>
      <c r="M59" s="503"/>
    </row>
    <row r="60" spans="1:13" ht="15.5" x14ac:dyDescent="0.25">
      <c r="A60" s="501">
        <v>41</v>
      </c>
      <c r="B60" s="443"/>
      <c r="C60" s="438"/>
      <c r="D60" s="438"/>
      <c r="E60" s="504"/>
      <c r="F60" s="504"/>
      <c r="G60" s="438"/>
      <c r="H60" s="438"/>
      <c r="I60" s="439"/>
      <c r="J60" s="439"/>
      <c r="K60" s="440">
        <f t="shared" si="0"/>
        <v>0</v>
      </c>
      <c r="L60" s="439"/>
      <c r="M60" s="503"/>
    </row>
    <row r="61" spans="1:13" ht="15.5" x14ac:dyDescent="0.25">
      <c r="A61" s="501">
        <v>42</v>
      </c>
      <c r="B61" s="443"/>
      <c r="C61" s="438"/>
      <c r="D61" s="438"/>
      <c r="E61" s="504"/>
      <c r="F61" s="504"/>
      <c r="G61" s="438"/>
      <c r="H61" s="438"/>
      <c r="I61" s="439"/>
      <c r="J61" s="439"/>
      <c r="K61" s="440">
        <f t="shared" si="0"/>
        <v>0</v>
      </c>
      <c r="L61" s="439"/>
      <c r="M61" s="503"/>
    </row>
    <row r="62" spans="1:13" ht="15.5" x14ac:dyDescent="0.25">
      <c r="A62" s="501">
        <v>43</v>
      </c>
      <c r="B62" s="443"/>
      <c r="C62" s="438"/>
      <c r="D62" s="438"/>
      <c r="E62" s="504"/>
      <c r="F62" s="504"/>
      <c r="G62" s="438"/>
      <c r="H62" s="438"/>
      <c r="I62" s="439"/>
      <c r="J62" s="439"/>
      <c r="K62" s="440">
        <f t="shared" si="0"/>
        <v>0</v>
      </c>
      <c r="L62" s="439"/>
      <c r="M62" s="503"/>
    </row>
    <row r="63" spans="1:13" ht="15.5" x14ac:dyDescent="0.25">
      <c r="A63" s="501">
        <v>44</v>
      </c>
      <c r="B63" s="443"/>
      <c r="C63" s="438"/>
      <c r="D63" s="438"/>
      <c r="E63" s="504"/>
      <c r="F63" s="504"/>
      <c r="G63" s="438"/>
      <c r="H63" s="438"/>
      <c r="I63" s="439"/>
      <c r="J63" s="439"/>
      <c r="K63" s="440">
        <f t="shared" si="0"/>
        <v>0</v>
      </c>
      <c r="L63" s="439"/>
      <c r="M63" s="503"/>
    </row>
    <row r="64" spans="1:13" ht="15.5" x14ac:dyDescent="0.25">
      <c r="A64" s="501">
        <v>45</v>
      </c>
      <c r="B64" s="443"/>
      <c r="C64" s="438"/>
      <c r="D64" s="438"/>
      <c r="E64" s="504"/>
      <c r="F64" s="504"/>
      <c r="G64" s="438"/>
      <c r="H64" s="438"/>
      <c r="I64" s="439"/>
      <c r="J64" s="439"/>
      <c r="K64" s="440">
        <f t="shared" si="0"/>
        <v>0</v>
      </c>
      <c r="L64" s="439"/>
      <c r="M64" s="503"/>
    </row>
    <row r="65" spans="1:13" ht="15.5" x14ac:dyDescent="0.25">
      <c r="A65" s="501">
        <v>46</v>
      </c>
      <c r="B65" s="443"/>
      <c r="C65" s="438"/>
      <c r="D65" s="438"/>
      <c r="E65" s="504"/>
      <c r="F65" s="504"/>
      <c r="G65" s="438"/>
      <c r="H65" s="438"/>
      <c r="I65" s="439"/>
      <c r="J65" s="439"/>
      <c r="K65" s="440">
        <f t="shared" si="0"/>
        <v>0</v>
      </c>
      <c r="L65" s="439"/>
      <c r="M65" s="503"/>
    </row>
    <row r="66" spans="1:13" ht="15.5" x14ac:dyDescent="0.25">
      <c r="A66" s="501">
        <v>47</v>
      </c>
      <c r="B66" s="443"/>
      <c r="C66" s="438"/>
      <c r="D66" s="438"/>
      <c r="E66" s="504"/>
      <c r="F66" s="504"/>
      <c r="G66" s="438"/>
      <c r="H66" s="438"/>
      <c r="I66" s="439"/>
      <c r="J66" s="439"/>
      <c r="K66" s="440">
        <f t="shared" si="0"/>
        <v>0</v>
      </c>
      <c r="L66" s="439"/>
      <c r="M66" s="503"/>
    </row>
    <row r="67" spans="1:13" ht="15.5" x14ac:dyDescent="0.25">
      <c r="A67" s="501">
        <v>48</v>
      </c>
      <c r="B67" s="443"/>
      <c r="C67" s="438"/>
      <c r="D67" s="438"/>
      <c r="E67" s="504"/>
      <c r="F67" s="504"/>
      <c r="G67" s="438"/>
      <c r="H67" s="438"/>
      <c r="I67" s="439"/>
      <c r="J67" s="439"/>
      <c r="K67" s="440">
        <f t="shared" si="0"/>
        <v>0</v>
      </c>
      <c r="L67" s="439"/>
      <c r="M67" s="503"/>
    </row>
    <row r="68" spans="1:13" ht="15.5" x14ac:dyDescent="0.25">
      <c r="A68" s="501">
        <v>49</v>
      </c>
      <c r="B68" s="443"/>
      <c r="C68" s="438"/>
      <c r="D68" s="438"/>
      <c r="E68" s="504"/>
      <c r="F68" s="504"/>
      <c r="G68" s="438"/>
      <c r="H68" s="438"/>
      <c r="I68" s="439"/>
      <c r="J68" s="439"/>
      <c r="K68" s="440">
        <f t="shared" si="0"/>
        <v>0</v>
      </c>
      <c r="L68" s="439"/>
      <c r="M68" s="503"/>
    </row>
    <row r="69" spans="1:13" ht="15.5" x14ac:dyDescent="0.25">
      <c r="A69" s="501">
        <v>50</v>
      </c>
      <c r="B69" s="443"/>
      <c r="C69" s="438"/>
      <c r="D69" s="438"/>
      <c r="E69" s="504"/>
      <c r="F69" s="504"/>
      <c r="G69" s="438"/>
      <c r="H69" s="438"/>
      <c r="I69" s="439"/>
      <c r="J69" s="439"/>
      <c r="K69" s="440">
        <f t="shared" si="0"/>
        <v>0</v>
      </c>
      <c r="L69" s="439"/>
      <c r="M69" s="503"/>
    </row>
    <row r="70" spans="1:13" ht="15.5" x14ac:dyDescent="0.25">
      <c r="A70" s="501">
        <v>51</v>
      </c>
      <c r="B70" s="443"/>
      <c r="C70" s="438"/>
      <c r="D70" s="438"/>
      <c r="E70" s="504"/>
      <c r="F70" s="504"/>
      <c r="G70" s="438"/>
      <c r="H70" s="438"/>
      <c r="I70" s="439"/>
      <c r="J70" s="439"/>
      <c r="K70" s="440">
        <f t="shared" si="0"/>
        <v>0</v>
      </c>
      <c r="L70" s="439"/>
      <c r="M70" s="503"/>
    </row>
    <row r="71" spans="1:13" ht="15.5" x14ac:dyDescent="0.25">
      <c r="A71" s="501">
        <v>52</v>
      </c>
      <c r="B71" s="443"/>
      <c r="C71" s="438"/>
      <c r="D71" s="438"/>
      <c r="E71" s="504"/>
      <c r="F71" s="504"/>
      <c r="G71" s="438"/>
      <c r="H71" s="438"/>
      <c r="I71" s="439"/>
      <c r="J71" s="439"/>
      <c r="K71" s="440">
        <f t="shared" si="0"/>
        <v>0</v>
      </c>
      <c r="L71" s="439"/>
      <c r="M71" s="503"/>
    </row>
    <row r="72" spans="1:13" ht="15.5" x14ac:dyDescent="0.25">
      <c r="A72" s="501">
        <v>53</v>
      </c>
      <c r="B72" s="443"/>
      <c r="C72" s="438"/>
      <c r="D72" s="438"/>
      <c r="E72" s="504"/>
      <c r="F72" s="504"/>
      <c r="G72" s="438"/>
      <c r="H72" s="438"/>
      <c r="I72" s="439"/>
      <c r="J72" s="439"/>
      <c r="K72" s="440">
        <f t="shared" si="0"/>
        <v>0</v>
      </c>
      <c r="L72" s="439"/>
      <c r="M72" s="503"/>
    </row>
    <row r="73" spans="1:13" ht="15.5" x14ac:dyDescent="0.25">
      <c r="A73" s="501">
        <v>54</v>
      </c>
      <c r="B73" s="443"/>
      <c r="C73" s="438"/>
      <c r="D73" s="438"/>
      <c r="E73" s="504"/>
      <c r="F73" s="504"/>
      <c r="G73" s="438"/>
      <c r="H73" s="438"/>
      <c r="I73" s="439"/>
      <c r="J73" s="439"/>
      <c r="K73" s="440">
        <f t="shared" si="0"/>
        <v>0</v>
      </c>
      <c r="L73" s="439"/>
      <c r="M73" s="503"/>
    </row>
    <row r="74" spans="1:13" ht="15.5" x14ac:dyDescent="0.25">
      <c r="A74" s="501">
        <v>55</v>
      </c>
      <c r="B74" s="443"/>
      <c r="C74" s="438"/>
      <c r="D74" s="438"/>
      <c r="E74" s="504"/>
      <c r="F74" s="504"/>
      <c r="G74" s="438"/>
      <c r="H74" s="438"/>
      <c r="I74" s="439"/>
      <c r="J74" s="439"/>
      <c r="K74" s="440">
        <f t="shared" si="0"/>
        <v>0</v>
      </c>
      <c r="L74" s="439"/>
      <c r="M74" s="503"/>
    </row>
    <row r="75" spans="1:13" ht="15.5" x14ac:dyDescent="0.25">
      <c r="A75" s="501">
        <v>56</v>
      </c>
      <c r="B75" s="443"/>
      <c r="C75" s="438"/>
      <c r="D75" s="438"/>
      <c r="E75" s="504"/>
      <c r="F75" s="504"/>
      <c r="G75" s="438"/>
      <c r="H75" s="438"/>
      <c r="I75" s="439"/>
      <c r="J75" s="439"/>
      <c r="K75" s="440">
        <f t="shared" si="0"/>
        <v>0</v>
      </c>
      <c r="L75" s="439"/>
      <c r="M75" s="503"/>
    </row>
    <row r="76" spans="1:13" ht="15.5" x14ac:dyDescent="0.25">
      <c r="A76" s="501">
        <v>57</v>
      </c>
      <c r="B76" s="443"/>
      <c r="C76" s="438"/>
      <c r="D76" s="438"/>
      <c r="E76" s="504"/>
      <c r="F76" s="504"/>
      <c r="G76" s="438"/>
      <c r="H76" s="438"/>
      <c r="I76" s="439"/>
      <c r="J76" s="439"/>
      <c r="K76" s="440">
        <f t="shared" si="0"/>
        <v>0</v>
      </c>
      <c r="L76" s="439"/>
      <c r="M76" s="503"/>
    </row>
    <row r="77" spans="1:13" ht="15.5" x14ac:dyDescent="0.25">
      <c r="A77" s="501">
        <v>58</v>
      </c>
      <c r="B77" s="443"/>
      <c r="C77" s="438"/>
      <c r="D77" s="438"/>
      <c r="E77" s="504"/>
      <c r="F77" s="504"/>
      <c r="G77" s="438"/>
      <c r="H77" s="438"/>
      <c r="I77" s="439"/>
      <c r="J77" s="439"/>
      <c r="K77" s="440">
        <f t="shared" si="0"/>
        <v>0</v>
      </c>
      <c r="L77" s="439"/>
      <c r="M77" s="503"/>
    </row>
    <row r="78" spans="1:13" ht="15.5" x14ac:dyDescent="0.25">
      <c r="A78" s="501">
        <v>59</v>
      </c>
      <c r="B78" s="443"/>
      <c r="C78" s="438"/>
      <c r="D78" s="438"/>
      <c r="E78" s="504"/>
      <c r="F78" s="504"/>
      <c r="G78" s="438"/>
      <c r="H78" s="438"/>
      <c r="I78" s="439"/>
      <c r="J78" s="439"/>
      <c r="K78" s="440">
        <f t="shared" si="0"/>
        <v>0</v>
      </c>
      <c r="L78" s="439"/>
      <c r="M78" s="503"/>
    </row>
    <row r="79" spans="1:13" ht="15.5" x14ac:dyDescent="0.25">
      <c r="A79" s="501">
        <v>60</v>
      </c>
      <c r="B79" s="443"/>
      <c r="C79" s="438"/>
      <c r="D79" s="438"/>
      <c r="E79" s="504"/>
      <c r="F79" s="504"/>
      <c r="G79" s="438"/>
      <c r="H79" s="438"/>
      <c r="I79" s="439"/>
      <c r="J79" s="439"/>
      <c r="K79" s="440">
        <f t="shared" si="0"/>
        <v>0</v>
      </c>
      <c r="L79" s="439"/>
      <c r="M79" s="503"/>
    </row>
    <row r="80" spans="1:13" ht="15.5" x14ac:dyDescent="0.25">
      <c r="A80" s="501">
        <v>61</v>
      </c>
      <c r="B80" s="443"/>
      <c r="C80" s="438"/>
      <c r="D80" s="438"/>
      <c r="E80" s="504"/>
      <c r="F80" s="504"/>
      <c r="G80" s="438"/>
      <c r="H80" s="438"/>
      <c r="I80" s="439"/>
      <c r="J80" s="439"/>
      <c r="K80" s="440">
        <f t="shared" si="0"/>
        <v>0</v>
      </c>
      <c r="L80" s="439"/>
      <c r="M80" s="503"/>
    </row>
    <row r="81" spans="1:13" ht="15.5" x14ac:dyDescent="0.25">
      <c r="A81" s="501">
        <v>62</v>
      </c>
      <c r="B81" s="443"/>
      <c r="C81" s="438"/>
      <c r="D81" s="438"/>
      <c r="E81" s="504"/>
      <c r="F81" s="504"/>
      <c r="G81" s="438"/>
      <c r="H81" s="438"/>
      <c r="I81" s="439"/>
      <c r="J81" s="439"/>
      <c r="K81" s="440">
        <f t="shared" si="0"/>
        <v>0</v>
      </c>
      <c r="L81" s="439"/>
      <c r="M81" s="503"/>
    </row>
    <row r="82" spans="1:13" ht="15.5" x14ac:dyDescent="0.25">
      <c r="A82" s="501">
        <v>63</v>
      </c>
      <c r="B82" s="443"/>
      <c r="C82" s="438"/>
      <c r="D82" s="438"/>
      <c r="E82" s="504"/>
      <c r="F82" s="504"/>
      <c r="G82" s="438"/>
      <c r="H82" s="438"/>
      <c r="I82" s="439"/>
      <c r="J82" s="439"/>
      <c r="K82" s="440">
        <f t="shared" si="0"/>
        <v>0</v>
      </c>
      <c r="L82" s="439"/>
      <c r="M82" s="503"/>
    </row>
    <row r="83" spans="1:13" ht="15.5" x14ac:dyDescent="0.25">
      <c r="A83" s="501">
        <v>64</v>
      </c>
      <c r="B83" s="443"/>
      <c r="C83" s="438"/>
      <c r="D83" s="438"/>
      <c r="E83" s="504"/>
      <c r="F83" s="504"/>
      <c r="G83" s="438"/>
      <c r="H83" s="438"/>
      <c r="I83" s="439"/>
      <c r="J83" s="439"/>
      <c r="K83" s="440">
        <f t="shared" si="0"/>
        <v>0</v>
      </c>
      <c r="L83" s="439"/>
      <c r="M83" s="503"/>
    </row>
    <row r="84" spans="1:13" ht="15.5" x14ac:dyDescent="0.25">
      <c r="A84" s="501">
        <v>65</v>
      </c>
      <c r="B84" s="443"/>
      <c r="C84" s="438"/>
      <c r="D84" s="438"/>
      <c r="E84" s="504"/>
      <c r="F84" s="504"/>
      <c r="G84" s="438"/>
      <c r="H84" s="438"/>
      <c r="I84" s="439"/>
      <c r="J84" s="439"/>
      <c r="K84" s="440">
        <f t="shared" si="0"/>
        <v>0</v>
      </c>
      <c r="L84" s="439"/>
      <c r="M84" s="503"/>
    </row>
    <row r="85" spans="1:13" ht="15.5" x14ac:dyDescent="0.25">
      <c r="A85" s="501">
        <v>66</v>
      </c>
      <c r="B85" s="443"/>
      <c r="C85" s="438"/>
      <c r="D85" s="438"/>
      <c r="E85" s="504"/>
      <c r="F85" s="504"/>
      <c r="G85" s="438"/>
      <c r="H85" s="438"/>
      <c r="I85" s="439"/>
      <c r="J85" s="439"/>
      <c r="K85" s="440">
        <f t="shared" ref="K85:K148" si="1">ROUND(I85*J85,2)</f>
        <v>0</v>
      </c>
      <c r="L85" s="439"/>
      <c r="M85" s="503"/>
    </row>
    <row r="86" spans="1:13" ht="15.5" x14ac:dyDescent="0.25">
      <c r="A86" s="501">
        <v>67</v>
      </c>
      <c r="B86" s="443"/>
      <c r="C86" s="438"/>
      <c r="D86" s="438"/>
      <c r="E86" s="504"/>
      <c r="F86" s="504"/>
      <c r="G86" s="438"/>
      <c r="H86" s="438"/>
      <c r="I86" s="439"/>
      <c r="J86" s="439"/>
      <c r="K86" s="440">
        <f t="shared" si="1"/>
        <v>0</v>
      </c>
      <c r="L86" s="439"/>
      <c r="M86" s="503"/>
    </row>
    <row r="87" spans="1:13" ht="15.5" x14ac:dyDescent="0.25">
      <c r="A87" s="501">
        <v>68</v>
      </c>
      <c r="B87" s="443"/>
      <c r="C87" s="438"/>
      <c r="D87" s="438"/>
      <c r="E87" s="504"/>
      <c r="F87" s="504"/>
      <c r="G87" s="438"/>
      <c r="H87" s="438"/>
      <c r="I87" s="439"/>
      <c r="J87" s="439"/>
      <c r="K87" s="440">
        <f t="shared" si="1"/>
        <v>0</v>
      </c>
      <c r="L87" s="439"/>
      <c r="M87" s="503"/>
    </row>
    <row r="88" spans="1:13" ht="15.5" x14ac:dyDescent="0.25">
      <c r="A88" s="501">
        <v>69</v>
      </c>
      <c r="B88" s="443"/>
      <c r="C88" s="438"/>
      <c r="D88" s="438"/>
      <c r="E88" s="504"/>
      <c r="F88" s="504"/>
      <c r="G88" s="438"/>
      <c r="H88" s="438"/>
      <c r="I88" s="439"/>
      <c r="J88" s="439"/>
      <c r="K88" s="440">
        <f t="shared" si="1"/>
        <v>0</v>
      </c>
      <c r="L88" s="439"/>
      <c r="M88" s="503"/>
    </row>
    <row r="89" spans="1:13" ht="15.5" x14ac:dyDescent="0.25">
      <c r="A89" s="501">
        <v>70</v>
      </c>
      <c r="B89" s="443"/>
      <c r="C89" s="438"/>
      <c r="D89" s="438"/>
      <c r="E89" s="504"/>
      <c r="F89" s="504"/>
      <c r="G89" s="438"/>
      <c r="H89" s="438"/>
      <c r="I89" s="439"/>
      <c r="J89" s="439"/>
      <c r="K89" s="440">
        <f t="shared" si="1"/>
        <v>0</v>
      </c>
      <c r="L89" s="439"/>
      <c r="M89" s="503"/>
    </row>
    <row r="90" spans="1:13" ht="15.5" x14ac:dyDescent="0.25">
      <c r="A90" s="501">
        <v>71</v>
      </c>
      <c r="B90" s="443"/>
      <c r="C90" s="438"/>
      <c r="D90" s="438"/>
      <c r="E90" s="504"/>
      <c r="F90" s="504"/>
      <c r="G90" s="438"/>
      <c r="H90" s="438"/>
      <c r="I90" s="439"/>
      <c r="J90" s="439"/>
      <c r="K90" s="440">
        <f t="shared" si="1"/>
        <v>0</v>
      </c>
      <c r="L90" s="439"/>
      <c r="M90" s="503"/>
    </row>
    <row r="91" spans="1:13" ht="15.5" x14ac:dyDescent="0.25">
      <c r="A91" s="501">
        <v>72</v>
      </c>
      <c r="B91" s="443"/>
      <c r="C91" s="438"/>
      <c r="D91" s="438"/>
      <c r="E91" s="504"/>
      <c r="F91" s="504"/>
      <c r="G91" s="438"/>
      <c r="H91" s="438"/>
      <c r="I91" s="439"/>
      <c r="J91" s="439"/>
      <c r="K91" s="440">
        <f t="shared" si="1"/>
        <v>0</v>
      </c>
      <c r="L91" s="439"/>
      <c r="M91" s="503"/>
    </row>
    <row r="92" spans="1:13" ht="15.5" x14ac:dyDescent="0.25">
      <c r="A92" s="501">
        <v>73</v>
      </c>
      <c r="B92" s="443"/>
      <c r="C92" s="438"/>
      <c r="D92" s="438"/>
      <c r="E92" s="504"/>
      <c r="F92" s="504"/>
      <c r="G92" s="438"/>
      <c r="H92" s="438"/>
      <c r="I92" s="439"/>
      <c r="J92" s="439"/>
      <c r="K92" s="440">
        <f t="shared" si="1"/>
        <v>0</v>
      </c>
      <c r="L92" s="439"/>
      <c r="M92" s="503"/>
    </row>
    <row r="93" spans="1:13" ht="15.5" x14ac:dyDescent="0.25">
      <c r="A93" s="501">
        <v>74</v>
      </c>
      <c r="B93" s="443"/>
      <c r="C93" s="438"/>
      <c r="D93" s="438"/>
      <c r="E93" s="504"/>
      <c r="F93" s="504"/>
      <c r="G93" s="438"/>
      <c r="H93" s="438"/>
      <c r="I93" s="439"/>
      <c r="J93" s="439"/>
      <c r="K93" s="440">
        <f t="shared" si="1"/>
        <v>0</v>
      </c>
      <c r="L93" s="439"/>
      <c r="M93" s="503"/>
    </row>
    <row r="94" spans="1:13" ht="15.5" x14ac:dyDescent="0.25">
      <c r="A94" s="501">
        <v>75</v>
      </c>
      <c r="B94" s="443"/>
      <c r="C94" s="438"/>
      <c r="D94" s="438"/>
      <c r="E94" s="504"/>
      <c r="F94" s="504"/>
      <c r="G94" s="438"/>
      <c r="H94" s="438"/>
      <c r="I94" s="439"/>
      <c r="J94" s="439"/>
      <c r="K94" s="440">
        <f t="shared" si="1"/>
        <v>0</v>
      </c>
      <c r="L94" s="439"/>
      <c r="M94" s="503"/>
    </row>
    <row r="95" spans="1:13" ht="15.5" x14ac:dyDescent="0.25">
      <c r="A95" s="501">
        <v>76</v>
      </c>
      <c r="B95" s="443"/>
      <c r="C95" s="438"/>
      <c r="D95" s="438"/>
      <c r="E95" s="504"/>
      <c r="F95" s="504"/>
      <c r="G95" s="438"/>
      <c r="H95" s="438"/>
      <c r="I95" s="439"/>
      <c r="J95" s="439"/>
      <c r="K95" s="440">
        <f t="shared" si="1"/>
        <v>0</v>
      </c>
      <c r="L95" s="439"/>
      <c r="M95" s="503"/>
    </row>
    <row r="96" spans="1:13" ht="15.5" x14ac:dyDescent="0.25">
      <c r="A96" s="501">
        <v>77</v>
      </c>
      <c r="B96" s="443"/>
      <c r="C96" s="438"/>
      <c r="D96" s="438"/>
      <c r="E96" s="504"/>
      <c r="F96" s="504"/>
      <c r="G96" s="438"/>
      <c r="H96" s="438"/>
      <c r="I96" s="439"/>
      <c r="J96" s="439"/>
      <c r="K96" s="440">
        <f t="shared" si="1"/>
        <v>0</v>
      </c>
      <c r="L96" s="439"/>
      <c r="M96" s="503"/>
    </row>
    <row r="97" spans="1:13" ht="15.5" x14ac:dyDescent="0.25">
      <c r="A97" s="501">
        <v>78</v>
      </c>
      <c r="B97" s="443"/>
      <c r="C97" s="438"/>
      <c r="D97" s="438"/>
      <c r="E97" s="504"/>
      <c r="F97" s="504"/>
      <c r="G97" s="438"/>
      <c r="H97" s="438"/>
      <c r="I97" s="439"/>
      <c r="J97" s="439"/>
      <c r="K97" s="440">
        <f t="shared" si="1"/>
        <v>0</v>
      </c>
      <c r="L97" s="439"/>
      <c r="M97" s="503"/>
    </row>
    <row r="98" spans="1:13" ht="15.5" x14ac:dyDescent="0.25">
      <c r="A98" s="501">
        <v>79</v>
      </c>
      <c r="B98" s="443"/>
      <c r="C98" s="438"/>
      <c r="D98" s="438"/>
      <c r="E98" s="504"/>
      <c r="F98" s="504"/>
      <c r="G98" s="438"/>
      <c r="H98" s="438"/>
      <c r="I98" s="439"/>
      <c r="J98" s="439"/>
      <c r="K98" s="440">
        <f t="shared" si="1"/>
        <v>0</v>
      </c>
      <c r="L98" s="439"/>
      <c r="M98" s="503"/>
    </row>
    <row r="99" spans="1:13" ht="15.5" x14ac:dyDescent="0.25">
      <c r="A99" s="501">
        <v>80</v>
      </c>
      <c r="B99" s="443"/>
      <c r="C99" s="438"/>
      <c r="D99" s="438"/>
      <c r="E99" s="504"/>
      <c r="F99" s="504"/>
      <c r="G99" s="438"/>
      <c r="H99" s="438"/>
      <c r="I99" s="439"/>
      <c r="J99" s="439"/>
      <c r="K99" s="440">
        <f t="shared" si="1"/>
        <v>0</v>
      </c>
      <c r="L99" s="439"/>
      <c r="M99" s="503"/>
    </row>
    <row r="100" spans="1:13" ht="15.5" x14ac:dyDescent="0.25">
      <c r="A100" s="501">
        <v>81</v>
      </c>
      <c r="B100" s="443"/>
      <c r="C100" s="438"/>
      <c r="D100" s="438"/>
      <c r="E100" s="504"/>
      <c r="F100" s="504"/>
      <c r="G100" s="438"/>
      <c r="H100" s="438"/>
      <c r="I100" s="439"/>
      <c r="J100" s="439"/>
      <c r="K100" s="440">
        <f t="shared" si="1"/>
        <v>0</v>
      </c>
      <c r="L100" s="439"/>
      <c r="M100" s="503"/>
    </row>
    <row r="101" spans="1:13" ht="15.5" x14ac:dyDescent="0.25">
      <c r="A101" s="501">
        <v>82</v>
      </c>
      <c r="B101" s="443"/>
      <c r="C101" s="438"/>
      <c r="D101" s="438"/>
      <c r="E101" s="504"/>
      <c r="F101" s="504"/>
      <c r="G101" s="438"/>
      <c r="H101" s="438"/>
      <c r="I101" s="439"/>
      <c r="J101" s="439"/>
      <c r="K101" s="440">
        <f t="shared" si="1"/>
        <v>0</v>
      </c>
      <c r="L101" s="439"/>
      <c r="M101" s="503"/>
    </row>
    <row r="102" spans="1:13" ht="15.5" x14ac:dyDescent="0.25">
      <c r="A102" s="501">
        <v>83</v>
      </c>
      <c r="B102" s="443"/>
      <c r="C102" s="438"/>
      <c r="D102" s="438"/>
      <c r="E102" s="504"/>
      <c r="F102" s="504"/>
      <c r="G102" s="438"/>
      <c r="H102" s="438"/>
      <c r="I102" s="439"/>
      <c r="J102" s="439"/>
      <c r="K102" s="440">
        <f t="shared" si="1"/>
        <v>0</v>
      </c>
      <c r="L102" s="439"/>
      <c r="M102" s="503"/>
    </row>
    <row r="103" spans="1:13" ht="15.5" x14ac:dyDescent="0.25">
      <c r="A103" s="501">
        <v>84</v>
      </c>
      <c r="B103" s="443"/>
      <c r="C103" s="438"/>
      <c r="D103" s="438"/>
      <c r="E103" s="504"/>
      <c r="F103" s="504"/>
      <c r="G103" s="438"/>
      <c r="H103" s="438"/>
      <c r="I103" s="439"/>
      <c r="J103" s="439"/>
      <c r="K103" s="440">
        <f t="shared" si="1"/>
        <v>0</v>
      </c>
      <c r="L103" s="439"/>
      <c r="M103" s="503"/>
    </row>
    <row r="104" spans="1:13" ht="15.5" x14ac:dyDescent="0.25">
      <c r="A104" s="501">
        <v>85</v>
      </c>
      <c r="B104" s="443"/>
      <c r="C104" s="438"/>
      <c r="D104" s="438"/>
      <c r="E104" s="504"/>
      <c r="F104" s="504"/>
      <c r="G104" s="438"/>
      <c r="H104" s="438"/>
      <c r="I104" s="439"/>
      <c r="J104" s="439"/>
      <c r="K104" s="440">
        <f t="shared" si="1"/>
        <v>0</v>
      </c>
      <c r="L104" s="439"/>
      <c r="M104" s="503"/>
    </row>
    <row r="105" spans="1:13" ht="15.5" x14ac:dyDescent="0.25">
      <c r="A105" s="501">
        <v>86</v>
      </c>
      <c r="B105" s="443"/>
      <c r="C105" s="438"/>
      <c r="D105" s="438"/>
      <c r="E105" s="504"/>
      <c r="F105" s="504"/>
      <c r="G105" s="438"/>
      <c r="H105" s="438"/>
      <c r="I105" s="439"/>
      <c r="J105" s="439"/>
      <c r="K105" s="440">
        <f t="shared" si="1"/>
        <v>0</v>
      </c>
      <c r="L105" s="439"/>
      <c r="M105" s="503"/>
    </row>
    <row r="106" spans="1:13" ht="15.5" x14ac:dyDescent="0.25">
      <c r="A106" s="501">
        <v>87</v>
      </c>
      <c r="B106" s="443"/>
      <c r="C106" s="438"/>
      <c r="D106" s="438"/>
      <c r="E106" s="504"/>
      <c r="F106" s="504"/>
      <c r="G106" s="438"/>
      <c r="H106" s="438"/>
      <c r="I106" s="439"/>
      <c r="J106" s="439"/>
      <c r="K106" s="440">
        <f t="shared" si="1"/>
        <v>0</v>
      </c>
      <c r="L106" s="439"/>
      <c r="M106" s="503"/>
    </row>
    <row r="107" spans="1:13" ht="15.5" x14ac:dyDescent="0.25">
      <c r="A107" s="501">
        <v>88</v>
      </c>
      <c r="B107" s="443"/>
      <c r="C107" s="438"/>
      <c r="D107" s="438"/>
      <c r="E107" s="504"/>
      <c r="F107" s="504"/>
      <c r="G107" s="438"/>
      <c r="H107" s="438"/>
      <c r="I107" s="439"/>
      <c r="J107" s="439"/>
      <c r="K107" s="440">
        <f t="shared" si="1"/>
        <v>0</v>
      </c>
      <c r="L107" s="439"/>
      <c r="M107" s="503"/>
    </row>
    <row r="108" spans="1:13" ht="15.5" x14ac:dyDescent="0.25">
      <c r="A108" s="501">
        <v>89</v>
      </c>
      <c r="B108" s="443"/>
      <c r="C108" s="438"/>
      <c r="D108" s="438"/>
      <c r="E108" s="504"/>
      <c r="F108" s="504"/>
      <c r="G108" s="438"/>
      <c r="H108" s="438"/>
      <c r="I108" s="439"/>
      <c r="J108" s="439"/>
      <c r="K108" s="440">
        <f t="shared" si="1"/>
        <v>0</v>
      </c>
      <c r="L108" s="439"/>
      <c r="M108" s="503"/>
    </row>
    <row r="109" spans="1:13" ht="15.5" x14ac:dyDescent="0.25">
      <c r="A109" s="501">
        <v>90</v>
      </c>
      <c r="B109" s="443"/>
      <c r="C109" s="438"/>
      <c r="D109" s="438"/>
      <c r="E109" s="504"/>
      <c r="F109" s="504"/>
      <c r="G109" s="438"/>
      <c r="H109" s="438"/>
      <c r="I109" s="439"/>
      <c r="J109" s="439"/>
      <c r="K109" s="440">
        <f t="shared" si="1"/>
        <v>0</v>
      </c>
      <c r="L109" s="439"/>
      <c r="M109" s="503"/>
    </row>
    <row r="110" spans="1:13" ht="15.5" x14ac:dyDescent="0.25">
      <c r="A110" s="501">
        <v>91</v>
      </c>
      <c r="B110" s="443"/>
      <c r="C110" s="438"/>
      <c r="D110" s="438"/>
      <c r="E110" s="504"/>
      <c r="F110" s="504"/>
      <c r="G110" s="438"/>
      <c r="H110" s="438"/>
      <c r="I110" s="439"/>
      <c r="J110" s="439"/>
      <c r="K110" s="440">
        <f t="shared" si="1"/>
        <v>0</v>
      </c>
      <c r="L110" s="439"/>
      <c r="M110" s="503"/>
    </row>
    <row r="111" spans="1:13" ht="15.5" x14ac:dyDescent="0.25">
      <c r="A111" s="501">
        <v>92</v>
      </c>
      <c r="B111" s="443"/>
      <c r="C111" s="438"/>
      <c r="D111" s="438"/>
      <c r="E111" s="504"/>
      <c r="F111" s="504"/>
      <c r="G111" s="438"/>
      <c r="H111" s="438"/>
      <c r="I111" s="439"/>
      <c r="J111" s="439"/>
      <c r="K111" s="440">
        <f t="shared" si="1"/>
        <v>0</v>
      </c>
      <c r="L111" s="439"/>
      <c r="M111" s="503"/>
    </row>
    <row r="112" spans="1:13" ht="15.5" x14ac:dyDescent="0.25">
      <c r="A112" s="501">
        <v>93</v>
      </c>
      <c r="B112" s="443"/>
      <c r="C112" s="438"/>
      <c r="D112" s="438"/>
      <c r="E112" s="504"/>
      <c r="F112" s="504"/>
      <c r="G112" s="438"/>
      <c r="H112" s="438"/>
      <c r="I112" s="439"/>
      <c r="J112" s="439"/>
      <c r="K112" s="440">
        <f t="shared" si="1"/>
        <v>0</v>
      </c>
      <c r="L112" s="439"/>
      <c r="M112" s="503"/>
    </row>
    <row r="113" spans="1:13" ht="15.5" x14ac:dyDescent="0.25">
      <c r="A113" s="501">
        <v>94</v>
      </c>
      <c r="B113" s="443"/>
      <c r="C113" s="438"/>
      <c r="D113" s="438"/>
      <c r="E113" s="504"/>
      <c r="F113" s="504"/>
      <c r="G113" s="438"/>
      <c r="H113" s="438"/>
      <c r="I113" s="439"/>
      <c r="J113" s="439"/>
      <c r="K113" s="440">
        <f t="shared" si="1"/>
        <v>0</v>
      </c>
      <c r="L113" s="439"/>
      <c r="M113" s="503"/>
    </row>
    <row r="114" spans="1:13" ht="15.5" x14ac:dyDescent="0.25">
      <c r="A114" s="501">
        <v>95</v>
      </c>
      <c r="B114" s="443"/>
      <c r="C114" s="438"/>
      <c r="D114" s="438"/>
      <c r="E114" s="504"/>
      <c r="F114" s="504"/>
      <c r="G114" s="438"/>
      <c r="H114" s="438"/>
      <c r="I114" s="439"/>
      <c r="J114" s="439"/>
      <c r="K114" s="440">
        <f t="shared" si="1"/>
        <v>0</v>
      </c>
      <c r="L114" s="439"/>
      <c r="M114" s="503"/>
    </row>
    <row r="115" spans="1:13" ht="15.5" x14ac:dyDescent="0.25">
      <c r="A115" s="501">
        <v>96</v>
      </c>
      <c r="B115" s="443"/>
      <c r="C115" s="438"/>
      <c r="D115" s="438"/>
      <c r="E115" s="504"/>
      <c r="F115" s="504"/>
      <c r="G115" s="438"/>
      <c r="H115" s="438"/>
      <c r="I115" s="439"/>
      <c r="J115" s="439"/>
      <c r="K115" s="440">
        <f t="shared" si="1"/>
        <v>0</v>
      </c>
      <c r="L115" s="439"/>
      <c r="M115" s="503"/>
    </row>
    <row r="116" spans="1:13" ht="15.5" x14ac:dyDescent="0.25">
      <c r="A116" s="501">
        <v>97</v>
      </c>
      <c r="B116" s="443"/>
      <c r="C116" s="438"/>
      <c r="D116" s="438"/>
      <c r="E116" s="504"/>
      <c r="F116" s="504"/>
      <c r="G116" s="438"/>
      <c r="H116" s="438"/>
      <c r="I116" s="439"/>
      <c r="J116" s="439"/>
      <c r="K116" s="440">
        <f t="shared" si="1"/>
        <v>0</v>
      </c>
      <c r="L116" s="439"/>
      <c r="M116" s="503"/>
    </row>
    <row r="117" spans="1:13" ht="15.5" x14ac:dyDescent="0.25">
      <c r="A117" s="501">
        <v>98</v>
      </c>
      <c r="B117" s="443"/>
      <c r="C117" s="438"/>
      <c r="D117" s="438"/>
      <c r="E117" s="504"/>
      <c r="F117" s="504"/>
      <c r="G117" s="438"/>
      <c r="H117" s="438"/>
      <c r="I117" s="439"/>
      <c r="J117" s="439"/>
      <c r="K117" s="440">
        <f t="shared" si="1"/>
        <v>0</v>
      </c>
      <c r="L117" s="439"/>
      <c r="M117" s="503"/>
    </row>
    <row r="118" spans="1:13" ht="15.5" x14ac:dyDescent="0.25">
      <c r="A118" s="501">
        <v>99</v>
      </c>
      <c r="B118" s="443"/>
      <c r="C118" s="438"/>
      <c r="D118" s="438"/>
      <c r="E118" s="504"/>
      <c r="F118" s="504"/>
      <c r="G118" s="438"/>
      <c r="H118" s="438"/>
      <c r="I118" s="439"/>
      <c r="J118" s="439"/>
      <c r="K118" s="440">
        <f t="shared" si="1"/>
        <v>0</v>
      </c>
      <c r="L118" s="439"/>
      <c r="M118" s="503"/>
    </row>
    <row r="119" spans="1:13" ht="15.5" x14ac:dyDescent="0.25">
      <c r="A119" s="501">
        <v>100</v>
      </c>
      <c r="B119" s="443"/>
      <c r="C119" s="438"/>
      <c r="D119" s="438"/>
      <c r="E119" s="504"/>
      <c r="F119" s="504"/>
      <c r="G119" s="438"/>
      <c r="H119" s="438"/>
      <c r="I119" s="439"/>
      <c r="J119" s="439"/>
      <c r="K119" s="440">
        <f t="shared" si="1"/>
        <v>0</v>
      </c>
      <c r="L119" s="439"/>
      <c r="M119" s="503"/>
    </row>
    <row r="120" spans="1:13" ht="15.5" x14ac:dyDescent="0.25">
      <c r="A120" s="501">
        <v>101</v>
      </c>
      <c r="B120" s="443"/>
      <c r="C120" s="438"/>
      <c r="D120" s="438"/>
      <c r="E120" s="504"/>
      <c r="F120" s="504"/>
      <c r="G120" s="438"/>
      <c r="H120" s="438"/>
      <c r="I120" s="439"/>
      <c r="J120" s="439"/>
      <c r="K120" s="440">
        <f t="shared" si="1"/>
        <v>0</v>
      </c>
      <c r="L120" s="439"/>
      <c r="M120" s="503"/>
    </row>
    <row r="121" spans="1:13" ht="15.5" x14ac:dyDescent="0.25">
      <c r="A121" s="501">
        <v>102</v>
      </c>
      <c r="B121" s="443"/>
      <c r="C121" s="438"/>
      <c r="D121" s="438"/>
      <c r="E121" s="504"/>
      <c r="F121" s="504"/>
      <c r="G121" s="438"/>
      <c r="H121" s="438"/>
      <c r="I121" s="439"/>
      <c r="J121" s="439"/>
      <c r="K121" s="440">
        <f t="shared" si="1"/>
        <v>0</v>
      </c>
      <c r="L121" s="439"/>
      <c r="M121" s="503"/>
    </row>
    <row r="122" spans="1:13" ht="15.5" x14ac:dyDescent="0.25">
      <c r="A122" s="501">
        <v>103</v>
      </c>
      <c r="B122" s="443"/>
      <c r="C122" s="438"/>
      <c r="D122" s="438"/>
      <c r="E122" s="504"/>
      <c r="F122" s="504"/>
      <c r="G122" s="438"/>
      <c r="H122" s="438"/>
      <c r="I122" s="439"/>
      <c r="J122" s="439"/>
      <c r="K122" s="440">
        <f t="shared" si="1"/>
        <v>0</v>
      </c>
      <c r="L122" s="439"/>
      <c r="M122" s="503"/>
    </row>
    <row r="123" spans="1:13" ht="15.5" x14ac:dyDescent="0.25">
      <c r="A123" s="501">
        <v>104</v>
      </c>
      <c r="B123" s="443"/>
      <c r="C123" s="438"/>
      <c r="D123" s="438"/>
      <c r="E123" s="504"/>
      <c r="F123" s="504"/>
      <c r="G123" s="438"/>
      <c r="H123" s="438"/>
      <c r="I123" s="439"/>
      <c r="J123" s="439"/>
      <c r="K123" s="440">
        <f t="shared" si="1"/>
        <v>0</v>
      </c>
      <c r="L123" s="439"/>
      <c r="M123" s="503"/>
    </row>
    <row r="124" spans="1:13" ht="15.5" x14ac:dyDescent="0.25">
      <c r="A124" s="501">
        <v>105</v>
      </c>
      <c r="B124" s="443"/>
      <c r="C124" s="438"/>
      <c r="D124" s="438"/>
      <c r="E124" s="504"/>
      <c r="F124" s="504"/>
      <c r="G124" s="438"/>
      <c r="H124" s="438"/>
      <c r="I124" s="439"/>
      <c r="J124" s="439"/>
      <c r="K124" s="440">
        <f t="shared" si="1"/>
        <v>0</v>
      </c>
      <c r="L124" s="439"/>
      <c r="M124" s="503"/>
    </row>
    <row r="125" spans="1:13" ht="15.5" x14ac:dyDescent="0.25">
      <c r="A125" s="501">
        <v>106</v>
      </c>
      <c r="B125" s="443"/>
      <c r="C125" s="438"/>
      <c r="D125" s="438"/>
      <c r="E125" s="504"/>
      <c r="F125" s="504"/>
      <c r="G125" s="438"/>
      <c r="H125" s="438"/>
      <c r="I125" s="439"/>
      <c r="J125" s="439"/>
      <c r="K125" s="440">
        <f t="shared" si="1"/>
        <v>0</v>
      </c>
      <c r="L125" s="439"/>
      <c r="M125" s="503"/>
    </row>
    <row r="126" spans="1:13" ht="15.5" x14ac:dyDescent="0.25">
      <c r="A126" s="501">
        <v>107</v>
      </c>
      <c r="B126" s="443"/>
      <c r="C126" s="438"/>
      <c r="D126" s="438"/>
      <c r="E126" s="504"/>
      <c r="F126" s="504"/>
      <c r="G126" s="438"/>
      <c r="H126" s="438"/>
      <c r="I126" s="439"/>
      <c r="J126" s="439"/>
      <c r="K126" s="440">
        <f t="shared" si="1"/>
        <v>0</v>
      </c>
      <c r="L126" s="439"/>
      <c r="M126" s="503"/>
    </row>
    <row r="127" spans="1:13" ht="15.5" x14ac:dyDescent="0.25">
      <c r="A127" s="501">
        <v>108</v>
      </c>
      <c r="B127" s="443"/>
      <c r="C127" s="438"/>
      <c r="D127" s="438"/>
      <c r="E127" s="504"/>
      <c r="F127" s="504"/>
      <c r="G127" s="438"/>
      <c r="H127" s="438"/>
      <c r="I127" s="439"/>
      <c r="J127" s="439"/>
      <c r="K127" s="440">
        <f t="shared" si="1"/>
        <v>0</v>
      </c>
      <c r="L127" s="439"/>
      <c r="M127" s="503"/>
    </row>
    <row r="128" spans="1:13" ht="15.5" x14ac:dyDescent="0.25">
      <c r="A128" s="501">
        <v>109</v>
      </c>
      <c r="B128" s="443"/>
      <c r="C128" s="438"/>
      <c r="D128" s="438"/>
      <c r="E128" s="504"/>
      <c r="F128" s="504"/>
      <c r="G128" s="438"/>
      <c r="H128" s="438"/>
      <c r="I128" s="439"/>
      <c r="J128" s="439"/>
      <c r="K128" s="440">
        <f t="shared" si="1"/>
        <v>0</v>
      </c>
      <c r="L128" s="439"/>
      <c r="M128" s="503"/>
    </row>
    <row r="129" spans="1:13" ht="15.5" x14ac:dyDescent="0.25">
      <c r="A129" s="501">
        <v>110</v>
      </c>
      <c r="B129" s="443"/>
      <c r="C129" s="438"/>
      <c r="D129" s="438"/>
      <c r="E129" s="504"/>
      <c r="F129" s="504"/>
      <c r="G129" s="438"/>
      <c r="H129" s="438"/>
      <c r="I129" s="439"/>
      <c r="J129" s="439"/>
      <c r="K129" s="440">
        <f t="shared" si="1"/>
        <v>0</v>
      </c>
      <c r="L129" s="439"/>
      <c r="M129" s="503"/>
    </row>
    <row r="130" spans="1:13" ht="15.5" x14ac:dyDescent="0.25">
      <c r="A130" s="501">
        <v>111</v>
      </c>
      <c r="B130" s="443"/>
      <c r="C130" s="438"/>
      <c r="D130" s="438"/>
      <c r="E130" s="504"/>
      <c r="F130" s="504"/>
      <c r="G130" s="438"/>
      <c r="H130" s="438"/>
      <c r="I130" s="439"/>
      <c r="J130" s="439"/>
      <c r="K130" s="440">
        <f t="shared" si="1"/>
        <v>0</v>
      </c>
      <c r="L130" s="439"/>
      <c r="M130" s="503"/>
    </row>
    <row r="131" spans="1:13" ht="15.5" x14ac:dyDescent="0.25">
      <c r="A131" s="501">
        <v>112</v>
      </c>
      <c r="B131" s="443"/>
      <c r="C131" s="438"/>
      <c r="D131" s="438"/>
      <c r="E131" s="504"/>
      <c r="F131" s="504"/>
      <c r="G131" s="438"/>
      <c r="H131" s="438"/>
      <c r="I131" s="439"/>
      <c r="J131" s="439"/>
      <c r="K131" s="440">
        <f t="shared" si="1"/>
        <v>0</v>
      </c>
      <c r="L131" s="439"/>
      <c r="M131" s="503"/>
    </row>
    <row r="132" spans="1:13" ht="15.5" x14ac:dyDescent="0.25">
      <c r="A132" s="501">
        <v>113</v>
      </c>
      <c r="B132" s="443"/>
      <c r="C132" s="438"/>
      <c r="D132" s="438"/>
      <c r="E132" s="504"/>
      <c r="F132" s="504"/>
      <c r="G132" s="438"/>
      <c r="H132" s="438"/>
      <c r="I132" s="439"/>
      <c r="J132" s="439"/>
      <c r="K132" s="440">
        <f t="shared" si="1"/>
        <v>0</v>
      </c>
      <c r="L132" s="439"/>
      <c r="M132" s="503"/>
    </row>
    <row r="133" spans="1:13" ht="15.5" x14ac:dyDescent="0.25">
      <c r="A133" s="501">
        <v>114</v>
      </c>
      <c r="B133" s="443"/>
      <c r="C133" s="438"/>
      <c r="D133" s="438"/>
      <c r="E133" s="504"/>
      <c r="F133" s="504"/>
      <c r="G133" s="438"/>
      <c r="H133" s="438"/>
      <c r="I133" s="439"/>
      <c r="J133" s="439"/>
      <c r="K133" s="440">
        <f t="shared" si="1"/>
        <v>0</v>
      </c>
      <c r="L133" s="439"/>
      <c r="M133" s="503"/>
    </row>
    <row r="134" spans="1:13" ht="15.5" x14ac:dyDescent="0.25">
      <c r="A134" s="501">
        <v>115</v>
      </c>
      <c r="B134" s="443"/>
      <c r="C134" s="438"/>
      <c r="D134" s="438"/>
      <c r="E134" s="504"/>
      <c r="F134" s="504"/>
      <c r="G134" s="438"/>
      <c r="H134" s="438"/>
      <c r="I134" s="439"/>
      <c r="J134" s="439"/>
      <c r="K134" s="440">
        <f t="shared" si="1"/>
        <v>0</v>
      </c>
      <c r="L134" s="439"/>
      <c r="M134" s="503"/>
    </row>
    <row r="135" spans="1:13" ht="15.5" x14ac:dyDescent="0.25">
      <c r="A135" s="501">
        <v>116</v>
      </c>
      <c r="B135" s="443"/>
      <c r="C135" s="438"/>
      <c r="D135" s="438"/>
      <c r="E135" s="504"/>
      <c r="F135" s="504"/>
      <c r="G135" s="438"/>
      <c r="H135" s="438"/>
      <c r="I135" s="439"/>
      <c r="J135" s="439"/>
      <c r="K135" s="440">
        <f t="shared" si="1"/>
        <v>0</v>
      </c>
      <c r="L135" s="439"/>
      <c r="M135" s="503"/>
    </row>
    <row r="136" spans="1:13" ht="15.5" x14ac:dyDescent="0.25">
      <c r="A136" s="501">
        <v>117</v>
      </c>
      <c r="B136" s="443"/>
      <c r="C136" s="438"/>
      <c r="D136" s="438"/>
      <c r="E136" s="504"/>
      <c r="F136" s="504"/>
      <c r="G136" s="438"/>
      <c r="H136" s="438"/>
      <c r="I136" s="439"/>
      <c r="J136" s="439"/>
      <c r="K136" s="440">
        <f t="shared" si="1"/>
        <v>0</v>
      </c>
      <c r="L136" s="439"/>
      <c r="M136" s="503"/>
    </row>
    <row r="137" spans="1:13" ht="15.5" x14ac:dyDescent="0.25">
      <c r="A137" s="501">
        <v>118</v>
      </c>
      <c r="B137" s="443"/>
      <c r="C137" s="438"/>
      <c r="D137" s="438"/>
      <c r="E137" s="504"/>
      <c r="F137" s="504"/>
      <c r="G137" s="438"/>
      <c r="H137" s="438"/>
      <c r="I137" s="439"/>
      <c r="J137" s="439"/>
      <c r="K137" s="440">
        <f t="shared" si="1"/>
        <v>0</v>
      </c>
      <c r="L137" s="439"/>
      <c r="M137" s="503"/>
    </row>
    <row r="138" spans="1:13" ht="15.5" x14ac:dyDescent="0.25">
      <c r="A138" s="501">
        <v>119</v>
      </c>
      <c r="B138" s="443"/>
      <c r="C138" s="438"/>
      <c r="D138" s="438"/>
      <c r="E138" s="504"/>
      <c r="F138" s="504"/>
      <c r="G138" s="438"/>
      <c r="H138" s="438"/>
      <c r="I138" s="439"/>
      <c r="J138" s="439"/>
      <c r="K138" s="440">
        <f t="shared" si="1"/>
        <v>0</v>
      </c>
      <c r="L138" s="439"/>
      <c r="M138" s="503"/>
    </row>
    <row r="139" spans="1:13" ht="15.5" x14ac:dyDescent="0.25">
      <c r="A139" s="501">
        <v>120</v>
      </c>
      <c r="B139" s="443"/>
      <c r="C139" s="438"/>
      <c r="D139" s="438"/>
      <c r="E139" s="504"/>
      <c r="F139" s="504"/>
      <c r="G139" s="438"/>
      <c r="H139" s="438"/>
      <c r="I139" s="439"/>
      <c r="J139" s="439"/>
      <c r="K139" s="440">
        <f t="shared" si="1"/>
        <v>0</v>
      </c>
      <c r="L139" s="439"/>
      <c r="M139" s="503"/>
    </row>
    <row r="140" spans="1:13" ht="15.5" x14ac:dyDescent="0.25">
      <c r="A140" s="501">
        <v>121</v>
      </c>
      <c r="B140" s="443"/>
      <c r="C140" s="438"/>
      <c r="D140" s="438"/>
      <c r="E140" s="504"/>
      <c r="F140" s="504"/>
      <c r="G140" s="438"/>
      <c r="H140" s="438"/>
      <c r="I140" s="439"/>
      <c r="J140" s="439"/>
      <c r="K140" s="440">
        <f t="shared" si="1"/>
        <v>0</v>
      </c>
      <c r="L140" s="439"/>
      <c r="M140" s="503"/>
    </row>
    <row r="141" spans="1:13" ht="15.5" x14ac:dyDescent="0.25">
      <c r="A141" s="501">
        <v>122</v>
      </c>
      <c r="B141" s="443"/>
      <c r="C141" s="438"/>
      <c r="D141" s="438"/>
      <c r="E141" s="504"/>
      <c r="F141" s="504"/>
      <c r="G141" s="438"/>
      <c r="H141" s="438"/>
      <c r="I141" s="439"/>
      <c r="J141" s="439"/>
      <c r="K141" s="440">
        <f t="shared" si="1"/>
        <v>0</v>
      </c>
      <c r="L141" s="439"/>
      <c r="M141" s="503"/>
    </row>
    <row r="142" spans="1:13" ht="15.5" x14ac:dyDescent="0.25">
      <c r="A142" s="501">
        <v>123</v>
      </c>
      <c r="B142" s="443"/>
      <c r="C142" s="438"/>
      <c r="D142" s="438"/>
      <c r="E142" s="504"/>
      <c r="F142" s="504"/>
      <c r="G142" s="438"/>
      <c r="H142" s="438"/>
      <c r="I142" s="439"/>
      <c r="J142" s="439"/>
      <c r="K142" s="440">
        <f t="shared" si="1"/>
        <v>0</v>
      </c>
      <c r="L142" s="439"/>
      <c r="M142" s="503"/>
    </row>
    <row r="143" spans="1:13" ht="15.5" x14ac:dyDescent="0.25">
      <c r="A143" s="501">
        <v>124</v>
      </c>
      <c r="B143" s="443"/>
      <c r="C143" s="438"/>
      <c r="D143" s="438"/>
      <c r="E143" s="504"/>
      <c r="F143" s="504"/>
      <c r="G143" s="438"/>
      <c r="H143" s="438"/>
      <c r="I143" s="439"/>
      <c r="J143" s="439"/>
      <c r="K143" s="440">
        <f t="shared" si="1"/>
        <v>0</v>
      </c>
      <c r="L143" s="439"/>
      <c r="M143" s="503"/>
    </row>
    <row r="144" spans="1:13" ht="15.5" x14ac:dyDescent="0.25">
      <c r="A144" s="501">
        <v>125</v>
      </c>
      <c r="B144" s="443"/>
      <c r="C144" s="438"/>
      <c r="D144" s="438"/>
      <c r="E144" s="504"/>
      <c r="F144" s="504"/>
      <c r="G144" s="438"/>
      <c r="H144" s="438"/>
      <c r="I144" s="439"/>
      <c r="J144" s="439"/>
      <c r="K144" s="440">
        <f t="shared" si="1"/>
        <v>0</v>
      </c>
      <c r="L144" s="439"/>
      <c r="M144" s="503"/>
    </row>
    <row r="145" spans="1:13" ht="15.5" x14ac:dyDescent="0.25">
      <c r="A145" s="501">
        <v>126</v>
      </c>
      <c r="B145" s="443"/>
      <c r="C145" s="438"/>
      <c r="D145" s="438"/>
      <c r="E145" s="504"/>
      <c r="F145" s="504"/>
      <c r="G145" s="438"/>
      <c r="H145" s="438"/>
      <c r="I145" s="439"/>
      <c r="J145" s="439"/>
      <c r="K145" s="440">
        <f t="shared" si="1"/>
        <v>0</v>
      </c>
      <c r="L145" s="439"/>
      <c r="M145" s="503"/>
    </row>
    <row r="146" spans="1:13" ht="15.5" x14ac:dyDescent="0.25">
      <c r="A146" s="501">
        <v>127</v>
      </c>
      <c r="B146" s="443"/>
      <c r="C146" s="438"/>
      <c r="D146" s="438"/>
      <c r="E146" s="504"/>
      <c r="F146" s="504"/>
      <c r="G146" s="438"/>
      <c r="H146" s="438"/>
      <c r="I146" s="439"/>
      <c r="J146" s="439"/>
      <c r="K146" s="440">
        <f t="shared" si="1"/>
        <v>0</v>
      </c>
      <c r="L146" s="439"/>
      <c r="M146" s="503"/>
    </row>
    <row r="147" spans="1:13" ht="15.5" x14ac:dyDescent="0.25">
      <c r="A147" s="501">
        <v>128</v>
      </c>
      <c r="B147" s="443"/>
      <c r="C147" s="438"/>
      <c r="D147" s="438"/>
      <c r="E147" s="504"/>
      <c r="F147" s="504"/>
      <c r="G147" s="438"/>
      <c r="H147" s="438"/>
      <c r="I147" s="439"/>
      <c r="J147" s="439"/>
      <c r="K147" s="440">
        <f t="shared" si="1"/>
        <v>0</v>
      </c>
      <c r="L147" s="439"/>
      <c r="M147" s="503"/>
    </row>
    <row r="148" spans="1:13" ht="15.5" x14ac:dyDescent="0.25">
      <c r="A148" s="501">
        <v>129</v>
      </c>
      <c r="B148" s="443"/>
      <c r="C148" s="438"/>
      <c r="D148" s="438"/>
      <c r="E148" s="504"/>
      <c r="F148" s="504"/>
      <c r="G148" s="438"/>
      <c r="H148" s="438"/>
      <c r="I148" s="439"/>
      <c r="J148" s="439"/>
      <c r="K148" s="440">
        <f t="shared" si="1"/>
        <v>0</v>
      </c>
      <c r="L148" s="439"/>
      <c r="M148" s="503"/>
    </row>
    <row r="149" spans="1:13" ht="15.5" x14ac:dyDescent="0.25">
      <c r="A149" s="501">
        <v>130</v>
      </c>
      <c r="B149" s="443"/>
      <c r="C149" s="438"/>
      <c r="D149" s="438"/>
      <c r="E149" s="504"/>
      <c r="F149" s="504"/>
      <c r="G149" s="438"/>
      <c r="H149" s="438"/>
      <c r="I149" s="439"/>
      <c r="J149" s="439"/>
      <c r="K149" s="440">
        <f t="shared" ref="K149:K212" si="2">ROUND(I149*J149,2)</f>
        <v>0</v>
      </c>
      <c r="L149" s="439"/>
      <c r="M149" s="503"/>
    </row>
    <row r="150" spans="1:13" ht="15.5" x14ac:dyDescent="0.25">
      <c r="A150" s="501">
        <v>131</v>
      </c>
      <c r="B150" s="443"/>
      <c r="C150" s="438"/>
      <c r="D150" s="438"/>
      <c r="E150" s="504"/>
      <c r="F150" s="504"/>
      <c r="G150" s="438"/>
      <c r="H150" s="438"/>
      <c r="I150" s="439"/>
      <c r="J150" s="439"/>
      <c r="K150" s="440">
        <f t="shared" si="2"/>
        <v>0</v>
      </c>
      <c r="L150" s="439"/>
      <c r="M150" s="503"/>
    </row>
    <row r="151" spans="1:13" ht="15.5" x14ac:dyDescent="0.25">
      <c r="A151" s="501">
        <v>132</v>
      </c>
      <c r="B151" s="443"/>
      <c r="C151" s="438"/>
      <c r="D151" s="438"/>
      <c r="E151" s="504"/>
      <c r="F151" s="504"/>
      <c r="G151" s="438"/>
      <c r="H151" s="438"/>
      <c r="I151" s="439"/>
      <c r="J151" s="439"/>
      <c r="K151" s="440">
        <f t="shared" si="2"/>
        <v>0</v>
      </c>
      <c r="L151" s="439"/>
      <c r="M151" s="503"/>
    </row>
    <row r="152" spans="1:13" ht="15.5" x14ac:dyDescent="0.25">
      <c r="A152" s="501">
        <v>133</v>
      </c>
      <c r="B152" s="443"/>
      <c r="C152" s="438"/>
      <c r="D152" s="438"/>
      <c r="E152" s="504"/>
      <c r="F152" s="504"/>
      <c r="G152" s="438"/>
      <c r="H152" s="438"/>
      <c r="I152" s="439"/>
      <c r="J152" s="439"/>
      <c r="K152" s="440">
        <f t="shared" si="2"/>
        <v>0</v>
      </c>
      <c r="L152" s="439"/>
      <c r="M152" s="503"/>
    </row>
    <row r="153" spans="1:13" ht="15.5" x14ac:dyDescent="0.25">
      <c r="A153" s="501">
        <v>134</v>
      </c>
      <c r="B153" s="443"/>
      <c r="C153" s="438"/>
      <c r="D153" s="438"/>
      <c r="E153" s="504"/>
      <c r="F153" s="504"/>
      <c r="G153" s="438"/>
      <c r="H153" s="438"/>
      <c r="I153" s="439"/>
      <c r="J153" s="439"/>
      <c r="K153" s="440">
        <f t="shared" si="2"/>
        <v>0</v>
      </c>
      <c r="L153" s="439"/>
      <c r="M153" s="503"/>
    </row>
    <row r="154" spans="1:13" ht="15.5" x14ac:dyDescent="0.25">
      <c r="A154" s="501">
        <v>135</v>
      </c>
      <c r="B154" s="443"/>
      <c r="C154" s="438"/>
      <c r="D154" s="438"/>
      <c r="E154" s="504"/>
      <c r="F154" s="504"/>
      <c r="G154" s="438"/>
      <c r="H154" s="438"/>
      <c r="I154" s="439"/>
      <c r="J154" s="439"/>
      <c r="K154" s="440">
        <f t="shared" si="2"/>
        <v>0</v>
      </c>
      <c r="L154" s="439"/>
      <c r="M154" s="503"/>
    </row>
    <row r="155" spans="1:13" ht="15.5" x14ac:dyDescent="0.25">
      <c r="A155" s="501">
        <v>136</v>
      </c>
      <c r="B155" s="443"/>
      <c r="C155" s="438"/>
      <c r="D155" s="438"/>
      <c r="E155" s="504"/>
      <c r="F155" s="504"/>
      <c r="G155" s="438"/>
      <c r="H155" s="438"/>
      <c r="I155" s="439"/>
      <c r="J155" s="439"/>
      <c r="K155" s="440">
        <f t="shared" si="2"/>
        <v>0</v>
      </c>
      <c r="L155" s="439"/>
      <c r="M155" s="503"/>
    </row>
    <row r="156" spans="1:13" ht="15.5" x14ac:dyDescent="0.25">
      <c r="A156" s="501">
        <v>137</v>
      </c>
      <c r="B156" s="443"/>
      <c r="C156" s="438"/>
      <c r="D156" s="438"/>
      <c r="E156" s="504"/>
      <c r="F156" s="504"/>
      <c r="G156" s="438"/>
      <c r="H156" s="438"/>
      <c r="I156" s="439"/>
      <c r="J156" s="439"/>
      <c r="K156" s="440">
        <f t="shared" si="2"/>
        <v>0</v>
      </c>
      <c r="L156" s="439"/>
      <c r="M156" s="503"/>
    </row>
    <row r="157" spans="1:13" ht="15.5" x14ac:dyDescent="0.25">
      <c r="A157" s="501">
        <v>138</v>
      </c>
      <c r="B157" s="443"/>
      <c r="C157" s="438"/>
      <c r="D157" s="438"/>
      <c r="E157" s="504"/>
      <c r="F157" s="504"/>
      <c r="G157" s="438"/>
      <c r="H157" s="438"/>
      <c r="I157" s="439"/>
      <c r="J157" s="439"/>
      <c r="K157" s="440">
        <f t="shared" si="2"/>
        <v>0</v>
      </c>
      <c r="L157" s="439"/>
      <c r="M157" s="503"/>
    </row>
    <row r="158" spans="1:13" ht="15.5" x14ac:dyDescent="0.25">
      <c r="A158" s="501">
        <v>139</v>
      </c>
      <c r="B158" s="443"/>
      <c r="C158" s="438"/>
      <c r="D158" s="438"/>
      <c r="E158" s="504"/>
      <c r="F158" s="504"/>
      <c r="G158" s="438"/>
      <c r="H158" s="438"/>
      <c r="I158" s="439"/>
      <c r="J158" s="439"/>
      <c r="K158" s="440">
        <f t="shared" si="2"/>
        <v>0</v>
      </c>
      <c r="L158" s="439"/>
      <c r="M158" s="503"/>
    </row>
    <row r="159" spans="1:13" ht="15.5" x14ac:dyDescent="0.25">
      <c r="A159" s="501">
        <v>140</v>
      </c>
      <c r="B159" s="443"/>
      <c r="C159" s="438"/>
      <c r="D159" s="438"/>
      <c r="E159" s="504"/>
      <c r="F159" s="504"/>
      <c r="G159" s="438"/>
      <c r="H159" s="438"/>
      <c r="I159" s="439"/>
      <c r="J159" s="439"/>
      <c r="K159" s="440">
        <f t="shared" si="2"/>
        <v>0</v>
      </c>
      <c r="L159" s="439"/>
      <c r="M159" s="503"/>
    </row>
    <row r="160" spans="1:13" ht="15.5" x14ac:dyDescent="0.25">
      <c r="A160" s="501">
        <v>141</v>
      </c>
      <c r="B160" s="443"/>
      <c r="C160" s="438"/>
      <c r="D160" s="438"/>
      <c r="E160" s="504"/>
      <c r="F160" s="504"/>
      <c r="G160" s="438"/>
      <c r="H160" s="438"/>
      <c r="I160" s="439"/>
      <c r="J160" s="439"/>
      <c r="K160" s="440">
        <f t="shared" si="2"/>
        <v>0</v>
      </c>
      <c r="L160" s="439"/>
      <c r="M160" s="503"/>
    </row>
    <row r="161" spans="1:13" ht="15.5" x14ac:dyDescent="0.25">
      <c r="A161" s="501">
        <v>142</v>
      </c>
      <c r="B161" s="443"/>
      <c r="C161" s="438"/>
      <c r="D161" s="438"/>
      <c r="E161" s="504"/>
      <c r="F161" s="504"/>
      <c r="G161" s="438"/>
      <c r="H161" s="438"/>
      <c r="I161" s="439"/>
      <c r="J161" s="439"/>
      <c r="K161" s="440">
        <f t="shared" si="2"/>
        <v>0</v>
      </c>
      <c r="L161" s="439"/>
      <c r="M161" s="503"/>
    </row>
    <row r="162" spans="1:13" ht="15.5" x14ac:dyDescent="0.25">
      <c r="A162" s="501">
        <v>143</v>
      </c>
      <c r="B162" s="443"/>
      <c r="C162" s="438"/>
      <c r="D162" s="438"/>
      <c r="E162" s="504"/>
      <c r="F162" s="504"/>
      <c r="G162" s="438"/>
      <c r="H162" s="438"/>
      <c r="I162" s="439"/>
      <c r="J162" s="439"/>
      <c r="K162" s="440">
        <f t="shared" si="2"/>
        <v>0</v>
      </c>
      <c r="L162" s="439"/>
      <c r="M162" s="503"/>
    </row>
    <row r="163" spans="1:13" ht="15.5" x14ac:dyDescent="0.25">
      <c r="A163" s="501">
        <v>144</v>
      </c>
      <c r="B163" s="443"/>
      <c r="C163" s="438"/>
      <c r="D163" s="438"/>
      <c r="E163" s="504"/>
      <c r="F163" s="504"/>
      <c r="G163" s="438"/>
      <c r="H163" s="438"/>
      <c r="I163" s="439"/>
      <c r="J163" s="439"/>
      <c r="K163" s="440">
        <f t="shared" si="2"/>
        <v>0</v>
      </c>
      <c r="L163" s="439"/>
      <c r="M163" s="503"/>
    </row>
    <row r="164" spans="1:13" ht="15.5" x14ac:dyDescent="0.25">
      <c r="A164" s="501">
        <v>145</v>
      </c>
      <c r="B164" s="443"/>
      <c r="C164" s="438"/>
      <c r="D164" s="438"/>
      <c r="E164" s="504"/>
      <c r="F164" s="504"/>
      <c r="G164" s="438"/>
      <c r="H164" s="438"/>
      <c r="I164" s="439"/>
      <c r="J164" s="439"/>
      <c r="K164" s="440">
        <f t="shared" si="2"/>
        <v>0</v>
      </c>
      <c r="L164" s="439"/>
      <c r="M164" s="503"/>
    </row>
    <row r="165" spans="1:13" ht="15.5" x14ac:dyDescent="0.25">
      <c r="A165" s="501">
        <v>146</v>
      </c>
      <c r="B165" s="443"/>
      <c r="C165" s="438"/>
      <c r="D165" s="438"/>
      <c r="E165" s="504"/>
      <c r="F165" s="504"/>
      <c r="G165" s="438"/>
      <c r="H165" s="438"/>
      <c r="I165" s="439"/>
      <c r="J165" s="439"/>
      <c r="K165" s="440">
        <f t="shared" si="2"/>
        <v>0</v>
      </c>
      <c r="L165" s="439"/>
      <c r="M165" s="503"/>
    </row>
    <row r="166" spans="1:13" ht="15.5" x14ac:dyDescent="0.25">
      <c r="A166" s="501">
        <v>147</v>
      </c>
      <c r="B166" s="443"/>
      <c r="C166" s="438"/>
      <c r="D166" s="438"/>
      <c r="E166" s="504"/>
      <c r="F166" s="504"/>
      <c r="G166" s="438"/>
      <c r="H166" s="438"/>
      <c r="I166" s="439"/>
      <c r="J166" s="439"/>
      <c r="K166" s="440">
        <f t="shared" si="2"/>
        <v>0</v>
      </c>
      <c r="L166" s="439"/>
      <c r="M166" s="503"/>
    </row>
    <row r="167" spans="1:13" ht="15.5" x14ac:dyDescent="0.25">
      <c r="A167" s="501">
        <v>148</v>
      </c>
      <c r="B167" s="443"/>
      <c r="C167" s="438"/>
      <c r="D167" s="438"/>
      <c r="E167" s="504"/>
      <c r="F167" s="504"/>
      <c r="G167" s="438"/>
      <c r="H167" s="438"/>
      <c r="I167" s="439"/>
      <c r="J167" s="439"/>
      <c r="K167" s="440">
        <f t="shared" si="2"/>
        <v>0</v>
      </c>
      <c r="L167" s="439"/>
      <c r="M167" s="503"/>
    </row>
    <row r="168" spans="1:13" ht="15.5" x14ac:dyDescent="0.25">
      <c r="A168" s="501">
        <v>149</v>
      </c>
      <c r="B168" s="443"/>
      <c r="C168" s="438"/>
      <c r="D168" s="438"/>
      <c r="E168" s="504"/>
      <c r="F168" s="504"/>
      <c r="G168" s="438"/>
      <c r="H168" s="438"/>
      <c r="I168" s="439"/>
      <c r="J168" s="439"/>
      <c r="K168" s="440">
        <f t="shared" si="2"/>
        <v>0</v>
      </c>
      <c r="L168" s="439"/>
      <c r="M168" s="503"/>
    </row>
    <row r="169" spans="1:13" ht="15.5" x14ac:dyDescent="0.25">
      <c r="A169" s="501">
        <v>150</v>
      </c>
      <c r="B169" s="443"/>
      <c r="C169" s="438"/>
      <c r="D169" s="438"/>
      <c r="E169" s="504"/>
      <c r="F169" s="504"/>
      <c r="G169" s="438"/>
      <c r="H169" s="438"/>
      <c r="I169" s="439"/>
      <c r="J169" s="439"/>
      <c r="K169" s="440">
        <f t="shared" si="2"/>
        <v>0</v>
      </c>
      <c r="L169" s="439"/>
      <c r="M169" s="503"/>
    </row>
    <row r="170" spans="1:13" ht="15.5" x14ac:dyDescent="0.25">
      <c r="A170" s="501">
        <v>151</v>
      </c>
      <c r="B170" s="443"/>
      <c r="C170" s="438"/>
      <c r="D170" s="438"/>
      <c r="E170" s="504"/>
      <c r="F170" s="504"/>
      <c r="G170" s="438"/>
      <c r="H170" s="438"/>
      <c r="I170" s="439"/>
      <c r="J170" s="439"/>
      <c r="K170" s="440">
        <f t="shared" si="2"/>
        <v>0</v>
      </c>
      <c r="L170" s="439"/>
      <c r="M170" s="503"/>
    </row>
    <row r="171" spans="1:13" ht="15.5" x14ac:dyDescent="0.25">
      <c r="A171" s="501">
        <v>152</v>
      </c>
      <c r="B171" s="443"/>
      <c r="C171" s="438"/>
      <c r="D171" s="438"/>
      <c r="E171" s="504"/>
      <c r="F171" s="504"/>
      <c r="G171" s="438"/>
      <c r="H171" s="438"/>
      <c r="I171" s="439"/>
      <c r="J171" s="439"/>
      <c r="K171" s="440">
        <f t="shared" si="2"/>
        <v>0</v>
      </c>
      <c r="L171" s="439"/>
      <c r="M171" s="503"/>
    </row>
    <row r="172" spans="1:13" ht="15.5" x14ac:dyDescent="0.25">
      <c r="A172" s="501">
        <v>153</v>
      </c>
      <c r="B172" s="443"/>
      <c r="C172" s="438"/>
      <c r="D172" s="438"/>
      <c r="E172" s="504"/>
      <c r="F172" s="504"/>
      <c r="G172" s="438"/>
      <c r="H172" s="438"/>
      <c r="I172" s="439"/>
      <c r="J172" s="439"/>
      <c r="K172" s="440">
        <f t="shared" si="2"/>
        <v>0</v>
      </c>
      <c r="L172" s="439"/>
      <c r="M172" s="503"/>
    </row>
    <row r="173" spans="1:13" ht="15.5" x14ac:dyDescent="0.25">
      <c r="A173" s="501">
        <v>154</v>
      </c>
      <c r="B173" s="443"/>
      <c r="C173" s="438"/>
      <c r="D173" s="438"/>
      <c r="E173" s="504"/>
      <c r="F173" s="504"/>
      <c r="G173" s="438"/>
      <c r="H173" s="438"/>
      <c r="I173" s="439"/>
      <c r="J173" s="439"/>
      <c r="K173" s="440">
        <f t="shared" si="2"/>
        <v>0</v>
      </c>
      <c r="L173" s="439"/>
      <c r="M173" s="503"/>
    </row>
    <row r="174" spans="1:13" ht="15.5" x14ac:dyDescent="0.25">
      <c r="A174" s="501">
        <v>155</v>
      </c>
      <c r="B174" s="443"/>
      <c r="C174" s="438"/>
      <c r="D174" s="438"/>
      <c r="E174" s="504"/>
      <c r="F174" s="504"/>
      <c r="G174" s="438"/>
      <c r="H174" s="438"/>
      <c r="I174" s="439"/>
      <c r="J174" s="439"/>
      <c r="K174" s="440">
        <f t="shared" si="2"/>
        <v>0</v>
      </c>
      <c r="L174" s="439"/>
      <c r="M174" s="503"/>
    </row>
    <row r="175" spans="1:13" ht="15.5" x14ac:dyDescent="0.25">
      <c r="A175" s="501">
        <v>156</v>
      </c>
      <c r="B175" s="443"/>
      <c r="C175" s="438"/>
      <c r="D175" s="438"/>
      <c r="E175" s="504"/>
      <c r="F175" s="504"/>
      <c r="G175" s="438"/>
      <c r="H175" s="438"/>
      <c r="I175" s="439"/>
      <c r="J175" s="439"/>
      <c r="K175" s="440">
        <f t="shared" si="2"/>
        <v>0</v>
      </c>
      <c r="L175" s="439"/>
      <c r="M175" s="503"/>
    </row>
    <row r="176" spans="1:13" ht="15.5" x14ac:dyDescent="0.25">
      <c r="A176" s="501">
        <v>157</v>
      </c>
      <c r="B176" s="443"/>
      <c r="C176" s="438"/>
      <c r="D176" s="438"/>
      <c r="E176" s="504"/>
      <c r="F176" s="504"/>
      <c r="G176" s="438"/>
      <c r="H176" s="438"/>
      <c r="I176" s="439"/>
      <c r="J176" s="439"/>
      <c r="K176" s="440">
        <f t="shared" si="2"/>
        <v>0</v>
      </c>
      <c r="L176" s="439"/>
      <c r="M176" s="503"/>
    </row>
    <row r="177" spans="1:13" ht="15.5" x14ac:dyDescent="0.25">
      <c r="A177" s="501">
        <v>158</v>
      </c>
      <c r="B177" s="443"/>
      <c r="C177" s="438"/>
      <c r="D177" s="438"/>
      <c r="E177" s="504"/>
      <c r="F177" s="504"/>
      <c r="G177" s="438"/>
      <c r="H177" s="438"/>
      <c r="I177" s="439"/>
      <c r="J177" s="439"/>
      <c r="K177" s="440">
        <f t="shared" si="2"/>
        <v>0</v>
      </c>
      <c r="L177" s="439"/>
      <c r="M177" s="503"/>
    </row>
    <row r="178" spans="1:13" ht="15.5" x14ac:dyDescent="0.25">
      <c r="A178" s="501">
        <v>159</v>
      </c>
      <c r="B178" s="443"/>
      <c r="C178" s="438"/>
      <c r="D178" s="438"/>
      <c r="E178" s="504"/>
      <c r="F178" s="504"/>
      <c r="G178" s="438"/>
      <c r="H178" s="438"/>
      <c r="I178" s="439"/>
      <c r="J178" s="439"/>
      <c r="K178" s="440">
        <f t="shared" si="2"/>
        <v>0</v>
      </c>
      <c r="L178" s="439"/>
      <c r="M178" s="503"/>
    </row>
    <row r="179" spans="1:13" ht="15.5" x14ac:dyDescent="0.25">
      <c r="A179" s="501">
        <v>160</v>
      </c>
      <c r="B179" s="443"/>
      <c r="C179" s="438"/>
      <c r="D179" s="438"/>
      <c r="E179" s="504"/>
      <c r="F179" s="504"/>
      <c r="G179" s="438"/>
      <c r="H179" s="438"/>
      <c r="I179" s="439"/>
      <c r="J179" s="439"/>
      <c r="K179" s="440">
        <f t="shared" si="2"/>
        <v>0</v>
      </c>
      <c r="L179" s="439"/>
      <c r="M179" s="503"/>
    </row>
    <row r="180" spans="1:13" ht="15.5" x14ac:dyDescent="0.25">
      <c r="A180" s="501">
        <v>161</v>
      </c>
      <c r="B180" s="443"/>
      <c r="C180" s="438"/>
      <c r="D180" s="438"/>
      <c r="E180" s="504"/>
      <c r="F180" s="504"/>
      <c r="G180" s="438"/>
      <c r="H180" s="438"/>
      <c r="I180" s="439"/>
      <c r="J180" s="439"/>
      <c r="K180" s="440">
        <f t="shared" si="2"/>
        <v>0</v>
      </c>
      <c r="L180" s="439"/>
      <c r="M180" s="503"/>
    </row>
    <row r="181" spans="1:13" ht="15.5" x14ac:dyDescent="0.25">
      <c r="A181" s="501">
        <v>162</v>
      </c>
      <c r="B181" s="443"/>
      <c r="C181" s="438"/>
      <c r="D181" s="438"/>
      <c r="E181" s="504"/>
      <c r="F181" s="504"/>
      <c r="G181" s="438"/>
      <c r="H181" s="438"/>
      <c r="I181" s="439"/>
      <c r="J181" s="439"/>
      <c r="K181" s="440">
        <f t="shared" si="2"/>
        <v>0</v>
      </c>
      <c r="L181" s="439"/>
      <c r="M181" s="503"/>
    </row>
    <row r="182" spans="1:13" ht="15.5" x14ac:dyDescent="0.25">
      <c r="A182" s="501">
        <v>163</v>
      </c>
      <c r="B182" s="443"/>
      <c r="C182" s="438"/>
      <c r="D182" s="438"/>
      <c r="E182" s="504"/>
      <c r="F182" s="504"/>
      <c r="G182" s="438"/>
      <c r="H182" s="438"/>
      <c r="I182" s="439"/>
      <c r="J182" s="439"/>
      <c r="K182" s="440">
        <f t="shared" si="2"/>
        <v>0</v>
      </c>
      <c r="L182" s="439"/>
      <c r="M182" s="503"/>
    </row>
    <row r="183" spans="1:13" ht="15.5" x14ac:dyDescent="0.25">
      <c r="A183" s="501">
        <v>164</v>
      </c>
      <c r="B183" s="443"/>
      <c r="C183" s="438"/>
      <c r="D183" s="438"/>
      <c r="E183" s="504"/>
      <c r="F183" s="504"/>
      <c r="G183" s="438"/>
      <c r="H183" s="438"/>
      <c r="I183" s="439"/>
      <c r="J183" s="439"/>
      <c r="K183" s="440">
        <f t="shared" si="2"/>
        <v>0</v>
      </c>
      <c r="L183" s="439"/>
      <c r="M183" s="503"/>
    </row>
    <row r="184" spans="1:13" ht="15.5" x14ac:dyDescent="0.25">
      <c r="A184" s="501">
        <v>165</v>
      </c>
      <c r="B184" s="443"/>
      <c r="C184" s="438"/>
      <c r="D184" s="438"/>
      <c r="E184" s="504"/>
      <c r="F184" s="504"/>
      <c r="G184" s="438"/>
      <c r="H184" s="438"/>
      <c r="I184" s="439"/>
      <c r="J184" s="439"/>
      <c r="K184" s="440">
        <f t="shared" si="2"/>
        <v>0</v>
      </c>
      <c r="L184" s="439"/>
      <c r="M184" s="503"/>
    </row>
    <row r="185" spans="1:13" ht="15.5" x14ac:dyDescent="0.25">
      <c r="A185" s="501">
        <v>166</v>
      </c>
      <c r="B185" s="443"/>
      <c r="C185" s="438"/>
      <c r="D185" s="438"/>
      <c r="E185" s="504"/>
      <c r="F185" s="504"/>
      <c r="G185" s="438"/>
      <c r="H185" s="438"/>
      <c r="I185" s="439"/>
      <c r="J185" s="439"/>
      <c r="K185" s="440">
        <f t="shared" si="2"/>
        <v>0</v>
      </c>
      <c r="L185" s="439"/>
      <c r="M185" s="503"/>
    </row>
    <row r="186" spans="1:13" ht="15.5" x14ac:dyDescent="0.25">
      <c r="A186" s="501">
        <v>167</v>
      </c>
      <c r="B186" s="443"/>
      <c r="C186" s="438"/>
      <c r="D186" s="438"/>
      <c r="E186" s="504"/>
      <c r="F186" s="504"/>
      <c r="G186" s="438"/>
      <c r="H186" s="438"/>
      <c r="I186" s="439"/>
      <c r="J186" s="439"/>
      <c r="K186" s="440">
        <f t="shared" si="2"/>
        <v>0</v>
      </c>
      <c r="L186" s="439"/>
      <c r="M186" s="503"/>
    </row>
    <row r="187" spans="1:13" ht="15.5" x14ac:dyDescent="0.25">
      <c r="A187" s="501">
        <v>168</v>
      </c>
      <c r="B187" s="443"/>
      <c r="C187" s="438"/>
      <c r="D187" s="438"/>
      <c r="E187" s="504"/>
      <c r="F187" s="504"/>
      <c r="G187" s="438"/>
      <c r="H187" s="438"/>
      <c r="I187" s="439"/>
      <c r="J187" s="439"/>
      <c r="K187" s="440">
        <f t="shared" si="2"/>
        <v>0</v>
      </c>
      <c r="L187" s="439"/>
      <c r="M187" s="503"/>
    </row>
    <row r="188" spans="1:13" ht="15.5" x14ac:dyDescent="0.25">
      <c r="A188" s="501">
        <v>169</v>
      </c>
      <c r="B188" s="443"/>
      <c r="C188" s="438"/>
      <c r="D188" s="438"/>
      <c r="E188" s="504"/>
      <c r="F188" s="504"/>
      <c r="G188" s="438"/>
      <c r="H188" s="438"/>
      <c r="I188" s="439"/>
      <c r="J188" s="439"/>
      <c r="K188" s="440">
        <f t="shared" si="2"/>
        <v>0</v>
      </c>
      <c r="L188" s="439"/>
      <c r="M188" s="503"/>
    </row>
    <row r="189" spans="1:13" ht="15.5" x14ac:dyDescent="0.25">
      <c r="A189" s="501">
        <v>170</v>
      </c>
      <c r="B189" s="443"/>
      <c r="C189" s="438"/>
      <c r="D189" s="438"/>
      <c r="E189" s="504"/>
      <c r="F189" s="504"/>
      <c r="G189" s="438"/>
      <c r="H189" s="438"/>
      <c r="I189" s="439"/>
      <c r="J189" s="439"/>
      <c r="K189" s="440">
        <f t="shared" si="2"/>
        <v>0</v>
      </c>
      <c r="L189" s="439"/>
      <c r="M189" s="503"/>
    </row>
    <row r="190" spans="1:13" ht="15.5" x14ac:dyDescent="0.25">
      <c r="A190" s="501">
        <v>171</v>
      </c>
      <c r="B190" s="443"/>
      <c r="C190" s="438"/>
      <c r="D190" s="438"/>
      <c r="E190" s="504"/>
      <c r="F190" s="504"/>
      <c r="G190" s="438"/>
      <c r="H190" s="438"/>
      <c r="I190" s="439"/>
      <c r="J190" s="439"/>
      <c r="K190" s="440">
        <f t="shared" si="2"/>
        <v>0</v>
      </c>
      <c r="L190" s="439"/>
      <c r="M190" s="503"/>
    </row>
    <row r="191" spans="1:13" ht="15.5" x14ac:dyDescent="0.25">
      <c r="A191" s="501">
        <v>172</v>
      </c>
      <c r="B191" s="443"/>
      <c r="C191" s="438"/>
      <c r="D191" s="438"/>
      <c r="E191" s="504"/>
      <c r="F191" s="504"/>
      <c r="G191" s="438"/>
      <c r="H191" s="438"/>
      <c r="I191" s="439"/>
      <c r="J191" s="439"/>
      <c r="K191" s="440">
        <f t="shared" si="2"/>
        <v>0</v>
      </c>
      <c r="L191" s="439"/>
      <c r="M191" s="503"/>
    </row>
    <row r="192" spans="1:13" ht="15.5" x14ac:dyDescent="0.25">
      <c r="A192" s="501">
        <v>173</v>
      </c>
      <c r="B192" s="443"/>
      <c r="C192" s="438"/>
      <c r="D192" s="438"/>
      <c r="E192" s="504"/>
      <c r="F192" s="504"/>
      <c r="G192" s="438"/>
      <c r="H192" s="438"/>
      <c r="I192" s="439"/>
      <c r="J192" s="439"/>
      <c r="K192" s="440">
        <f t="shared" si="2"/>
        <v>0</v>
      </c>
      <c r="L192" s="439"/>
      <c r="M192" s="503"/>
    </row>
    <row r="193" spans="1:13" ht="15.5" x14ac:dyDescent="0.25">
      <c r="A193" s="501">
        <v>174</v>
      </c>
      <c r="B193" s="443"/>
      <c r="C193" s="438"/>
      <c r="D193" s="438"/>
      <c r="E193" s="504"/>
      <c r="F193" s="504"/>
      <c r="G193" s="438"/>
      <c r="H193" s="438"/>
      <c r="I193" s="439"/>
      <c r="J193" s="439"/>
      <c r="K193" s="440">
        <f t="shared" si="2"/>
        <v>0</v>
      </c>
      <c r="L193" s="439"/>
      <c r="M193" s="503"/>
    </row>
    <row r="194" spans="1:13" ht="15.5" x14ac:dyDescent="0.25">
      <c r="A194" s="501">
        <v>175</v>
      </c>
      <c r="B194" s="443"/>
      <c r="C194" s="438"/>
      <c r="D194" s="438"/>
      <c r="E194" s="504"/>
      <c r="F194" s="504"/>
      <c r="G194" s="438"/>
      <c r="H194" s="438"/>
      <c r="I194" s="439"/>
      <c r="J194" s="439"/>
      <c r="K194" s="440">
        <f t="shared" si="2"/>
        <v>0</v>
      </c>
      <c r="L194" s="439"/>
      <c r="M194" s="503"/>
    </row>
    <row r="195" spans="1:13" ht="15.5" x14ac:dyDescent="0.25">
      <c r="A195" s="501">
        <v>176</v>
      </c>
      <c r="B195" s="443"/>
      <c r="C195" s="438"/>
      <c r="D195" s="438"/>
      <c r="E195" s="504"/>
      <c r="F195" s="504"/>
      <c r="G195" s="438"/>
      <c r="H195" s="438"/>
      <c r="I195" s="439"/>
      <c r="J195" s="439"/>
      <c r="K195" s="440">
        <f t="shared" si="2"/>
        <v>0</v>
      </c>
      <c r="L195" s="439"/>
      <c r="M195" s="503"/>
    </row>
    <row r="196" spans="1:13" ht="15.5" x14ac:dyDescent="0.25">
      <c r="A196" s="501">
        <v>177</v>
      </c>
      <c r="B196" s="443"/>
      <c r="C196" s="438"/>
      <c r="D196" s="438"/>
      <c r="E196" s="504"/>
      <c r="F196" s="504"/>
      <c r="G196" s="438"/>
      <c r="H196" s="438"/>
      <c r="I196" s="439"/>
      <c r="J196" s="439"/>
      <c r="K196" s="440">
        <f t="shared" si="2"/>
        <v>0</v>
      </c>
      <c r="L196" s="439"/>
      <c r="M196" s="503"/>
    </row>
    <row r="197" spans="1:13" ht="15.5" x14ac:dyDescent="0.25">
      <c r="A197" s="501">
        <v>178</v>
      </c>
      <c r="B197" s="443"/>
      <c r="C197" s="438"/>
      <c r="D197" s="438"/>
      <c r="E197" s="504"/>
      <c r="F197" s="504"/>
      <c r="G197" s="438"/>
      <c r="H197" s="438"/>
      <c r="I197" s="439"/>
      <c r="J197" s="439"/>
      <c r="K197" s="440">
        <f t="shared" si="2"/>
        <v>0</v>
      </c>
      <c r="L197" s="439"/>
      <c r="M197" s="503"/>
    </row>
    <row r="198" spans="1:13" ht="15.5" x14ac:dyDescent="0.25">
      <c r="A198" s="501">
        <v>179</v>
      </c>
      <c r="B198" s="443"/>
      <c r="C198" s="438"/>
      <c r="D198" s="438"/>
      <c r="E198" s="504"/>
      <c r="F198" s="504"/>
      <c r="G198" s="438"/>
      <c r="H198" s="438"/>
      <c r="I198" s="439"/>
      <c r="J198" s="439"/>
      <c r="K198" s="440">
        <f t="shared" si="2"/>
        <v>0</v>
      </c>
      <c r="L198" s="439"/>
      <c r="M198" s="503"/>
    </row>
    <row r="199" spans="1:13" ht="15.5" x14ac:dyDescent="0.25">
      <c r="A199" s="501">
        <v>180</v>
      </c>
      <c r="B199" s="443"/>
      <c r="C199" s="438"/>
      <c r="D199" s="438"/>
      <c r="E199" s="504"/>
      <c r="F199" s="504"/>
      <c r="G199" s="438"/>
      <c r="H199" s="438"/>
      <c r="I199" s="439"/>
      <c r="J199" s="439"/>
      <c r="K199" s="440">
        <f t="shared" si="2"/>
        <v>0</v>
      </c>
      <c r="L199" s="439"/>
      <c r="M199" s="503"/>
    </row>
    <row r="200" spans="1:13" ht="15.5" x14ac:dyDescent="0.25">
      <c r="A200" s="501">
        <v>181</v>
      </c>
      <c r="B200" s="443"/>
      <c r="C200" s="438"/>
      <c r="D200" s="438"/>
      <c r="E200" s="504"/>
      <c r="F200" s="504"/>
      <c r="G200" s="438"/>
      <c r="H200" s="438"/>
      <c r="I200" s="439"/>
      <c r="J200" s="439"/>
      <c r="K200" s="440">
        <f t="shared" si="2"/>
        <v>0</v>
      </c>
      <c r="L200" s="439"/>
      <c r="M200" s="503"/>
    </row>
    <row r="201" spans="1:13" ht="15.5" x14ac:dyDescent="0.25">
      <c r="A201" s="501">
        <v>182</v>
      </c>
      <c r="B201" s="443"/>
      <c r="C201" s="438"/>
      <c r="D201" s="438"/>
      <c r="E201" s="504"/>
      <c r="F201" s="504"/>
      <c r="G201" s="438"/>
      <c r="H201" s="438"/>
      <c r="I201" s="439"/>
      <c r="J201" s="439"/>
      <c r="K201" s="440">
        <f t="shared" si="2"/>
        <v>0</v>
      </c>
      <c r="L201" s="439"/>
      <c r="M201" s="503"/>
    </row>
    <row r="202" spans="1:13" ht="15.5" x14ac:dyDescent="0.25">
      <c r="A202" s="501">
        <v>183</v>
      </c>
      <c r="B202" s="443"/>
      <c r="C202" s="438"/>
      <c r="D202" s="438"/>
      <c r="E202" s="504"/>
      <c r="F202" s="504"/>
      <c r="G202" s="438"/>
      <c r="H202" s="438"/>
      <c r="I202" s="439"/>
      <c r="J202" s="439"/>
      <c r="K202" s="440">
        <f t="shared" si="2"/>
        <v>0</v>
      </c>
      <c r="L202" s="439"/>
      <c r="M202" s="503"/>
    </row>
    <row r="203" spans="1:13" ht="15.5" x14ac:dyDescent="0.25">
      <c r="A203" s="501">
        <v>184</v>
      </c>
      <c r="B203" s="443"/>
      <c r="C203" s="438"/>
      <c r="D203" s="438"/>
      <c r="E203" s="504"/>
      <c r="F203" s="504"/>
      <c r="G203" s="438"/>
      <c r="H203" s="438"/>
      <c r="I203" s="439"/>
      <c r="J203" s="439"/>
      <c r="K203" s="440">
        <f t="shared" si="2"/>
        <v>0</v>
      </c>
      <c r="L203" s="439"/>
      <c r="M203" s="503"/>
    </row>
    <row r="204" spans="1:13" ht="15.5" x14ac:dyDescent="0.25">
      <c r="A204" s="501">
        <v>185</v>
      </c>
      <c r="B204" s="443"/>
      <c r="C204" s="438"/>
      <c r="D204" s="438"/>
      <c r="E204" s="504"/>
      <c r="F204" s="504"/>
      <c r="G204" s="438"/>
      <c r="H204" s="438"/>
      <c r="I204" s="439"/>
      <c r="J204" s="439"/>
      <c r="K204" s="440">
        <f t="shared" si="2"/>
        <v>0</v>
      </c>
      <c r="L204" s="439"/>
      <c r="M204" s="503"/>
    </row>
    <row r="205" spans="1:13" ht="15.5" x14ac:dyDescent="0.25">
      <c r="A205" s="501">
        <v>186</v>
      </c>
      <c r="B205" s="443"/>
      <c r="C205" s="438"/>
      <c r="D205" s="438"/>
      <c r="E205" s="504"/>
      <c r="F205" s="504"/>
      <c r="G205" s="438"/>
      <c r="H205" s="438"/>
      <c r="I205" s="439"/>
      <c r="J205" s="439"/>
      <c r="K205" s="440">
        <f t="shared" si="2"/>
        <v>0</v>
      </c>
      <c r="L205" s="439"/>
      <c r="M205" s="503"/>
    </row>
    <row r="206" spans="1:13" ht="15.5" x14ac:dyDescent="0.25">
      <c r="A206" s="501">
        <v>187</v>
      </c>
      <c r="B206" s="443"/>
      <c r="C206" s="438"/>
      <c r="D206" s="438"/>
      <c r="E206" s="504"/>
      <c r="F206" s="504"/>
      <c r="G206" s="438"/>
      <c r="H206" s="438"/>
      <c r="I206" s="439"/>
      <c r="J206" s="439"/>
      <c r="K206" s="440">
        <f t="shared" si="2"/>
        <v>0</v>
      </c>
      <c r="L206" s="439"/>
      <c r="M206" s="503"/>
    </row>
    <row r="207" spans="1:13" ht="15.5" x14ac:dyDescent="0.25">
      <c r="A207" s="501">
        <v>188</v>
      </c>
      <c r="B207" s="443"/>
      <c r="C207" s="438"/>
      <c r="D207" s="438"/>
      <c r="E207" s="504"/>
      <c r="F207" s="504"/>
      <c r="G207" s="438"/>
      <c r="H207" s="438"/>
      <c r="I207" s="439"/>
      <c r="J207" s="439"/>
      <c r="K207" s="440">
        <f t="shared" si="2"/>
        <v>0</v>
      </c>
      <c r="L207" s="439"/>
      <c r="M207" s="503"/>
    </row>
    <row r="208" spans="1:13" ht="15.5" x14ac:dyDescent="0.25">
      <c r="A208" s="501">
        <v>189</v>
      </c>
      <c r="B208" s="443"/>
      <c r="C208" s="438"/>
      <c r="D208" s="438"/>
      <c r="E208" s="504"/>
      <c r="F208" s="504"/>
      <c r="G208" s="438"/>
      <c r="H208" s="438"/>
      <c r="I208" s="439"/>
      <c r="J208" s="439"/>
      <c r="K208" s="440">
        <f t="shared" si="2"/>
        <v>0</v>
      </c>
      <c r="L208" s="439"/>
      <c r="M208" s="503"/>
    </row>
    <row r="209" spans="1:13" ht="15.5" x14ac:dyDescent="0.25">
      <c r="A209" s="501">
        <v>190</v>
      </c>
      <c r="B209" s="443"/>
      <c r="C209" s="438"/>
      <c r="D209" s="438"/>
      <c r="E209" s="504"/>
      <c r="F209" s="504"/>
      <c r="G209" s="438"/>
      <c r="H209" s="438"/>
      <c r="I209" s="439"/>
      <c r="J209" s="439"/>
      <c r="K209" s="440">
        <f t="shared" si="2"/>
        <v>0</v>
      </c>
      <c r="L209" s="439"/>
      <c r="M209" s="503"/>
    </row>
    <row r="210" spans="1:13" ht="15.5" x14ac:dyDescent="0.25">
      <c r="A210" s="501">
        <v>191</v>
      </c>
      <c r="B210" s="443"/>
      <c r="C210" s="438"/>
      <c r="D210" s="438"/>
      <c r="E210" s="504"/>
      <c r="F210" s="504"/>
      <c r="G210" s="438"/>
      <c r="H210" s="438"/>
      <c r="I210" s="439"/>
      <c r="J210" s="439"/>
      <c r="K210" s="440">
        <f t="shared" si="2"/>
        <v>0</v>
      </c>
      <c r="L210" s="439"/>
      <c r="M210" s="503"/>
    </row>
    <row r="211" spans="1:13" ht="15.5" x14ac:dyDescent="0.25">
      <c r="A211" s="501">
        <v>192</v>
      </c>
      <c r="B211" s="443"/>
      <c r="C211" s="438"/>
      <c r="D211" s="438"/>
      <c r="E211" s="504"/>
      <c r="F211" s="504"/>
      <c r="G211" s="438"/>
      <c r="H211" s="438"/>
      <c r="I211" s="439"/>
      <c r="J211" s="439"/>
      <c r="K211" s="440">
        <f t="shared" si="2"/>
        <v>0</v>
      </c>
      <c r="L211" s="439"/>
      <c r="M211" s="503"/>
    </row>
    <row r="212" spans="1:13" ht="15.5" x14ac:dyDescent="0.25">
      <c r="A212" s="501">
        <v>193</v>
      </c>
      <c r="B212" s="443"/>
      <c r="C212" s="438"/>
      <c r="D212" s="438"/>
      <c r="E212" s="504"/>
      <c r="F212" s="504"/>
      <c r="G212" s="438"/>
      <c r="H212" s="438"/>
      <c r="I212" s="439"/>
      <c r="J212" s="439"/>
      <c r="K212" s="440">
        <f t="shared" si="2"/>
        <v>0</v>
      </c>
      <c r="L212" s="439"/>
      <c r="M212" s="503"/>
    </row>
    <row r="213" spans="1:13" ht="15.5" x14ac:dyDescent="0.25">
      <c r="A213" s="501">
        <v>194</v>
      </c>
      <c r="B213" s="443"/>
      <c r="C213" s="438"/>
      <c r="D213" s="438"/>
      <c r="E213" s="504"/>
      <c r="F213" s="504"/>
      <c r="G213" s="438"/>
      <c r="H213" s="438"/>
      <c r="I213" s="439"/>
      <c r="J213" s="439"/>
      <c r="K213" s="440">
        <f t="shared" ref="K213:K276" si="3">ROUND(I213*J213,2)</f>
        <v>0</v>
      </c>
      <c r="L213" s="439"/>
      <c r="M213" s="503"/>
    </row>
    <row r="214" spans="1:13" ht="15.5" x14ac:dyDescent="0.25">
      <c r="A214" s="501">
        <v>195</v>
      </c>
      <c r="B214" s="443"/>
      <c r="C214" s="438"/>
      <c r="D214" s="438"/>
      <c r="E214" s="504"/>
      <c r="F214" s="504"/>
      <c r="G214" s="438"/>
      <c r="H214" s="438"/>
      <c r="I214" s="439"/>
      <c r="J214" s="439"/>
      <c r="K214" s="440">
        <f t="shared" si="3"/>
        <v>0</v>
      </c>
      <c r="L214" s="439"/>
      <c r="M214" s="503"/>
    </row>
    <row r="215" spans="1:13" ht="15.5" x14ac:dyDescent="0.25">
      <c r="A215" s="501">
        <v>196</v>
      </c>
      <c r="B215" s="443"/>
      <c r="C215" s="438"/>
      <c r="D215" s="438"/>
      <c r="E215" s="504"/>
      <c r="F215" s="504"/>
      <c r="G215" s="438"/>
      <c r="H215" s="438"/>
      <c r="I215" s="439"/>
      <c r="J215" s="439"/>
      <c r="K215" s="440">
        <f t="shared" si="3"/>
        <v>0</v>
      </c>
      <c r="L215" s="439"/>
      <c r="M215" s="503"/>
    </row>
    <row r="216" spans="1:13" ht="15.5" x14ac:dyDescent="0.25">
      <c r="A216" s="501">
        <v>197</v>
      </c>
      <c r="B216" s="443"/>
      <c r="C216" s="438"/>
      <c r="D216" s="438"/>
      <c r="E216" s="504"/>
      <c r="F216" s="504"/>
      <c r="G216" s="438"/>
      <c r="H216" s="438"/>
      <c r="I216" s="439"/>
      <c r="J216" s="439"/>
      <c r="K216" s="440">
        <f t="shared" si="3"/>
        <v>0</v>
      </c>
      <c r="L216" s="439"/>
      <c r="M216" s="503"/>
    </row>
    <row r="217" spans="1:13" ht="15.5" x14ac:dyDescent="0.25">
      <c r="A217" s="501">
        <v>198</v>
      </c>
      <c r="B217" s="443"/>
      <c r="C217" s="438"/>
      <c r="D217" s="438"/>
      <c r="E217" s="504"/>
      <c r="F217" s="504"/>
      <c r="G217" s="438"/>
      <c r="H217" s="438"/>
      <c r="I217" s="439"/>
      <c r="J217" s="439"/>
      <c r="K217" s="440">
        <f t="shared" si="3"/>
        <v>0</v>
      </c>
      <c r="L217" s="439"/>
      <c r="M217" s="503"/>
    </row>
    <row r="218" spans="1:13" ht="15.5" x14ac:dyDescent="0.25">
      <c r="A218" s="501">
        <v>199</v>
      </c>
      <c r="B218" s="443"/>
      <c r="C218" s="438"/>
      <c r="D218" s="438"/>
      <c r="E218" s="504"/>
      <c r="F218" s="504"/>
      <c r="G218" s="438"/>
      <c r="H218" s="438"/>
      <c r="I218" s="439"/>
      <c r="J218" s="439"/>
      <c r="K218" s="440">
        <f t="shared" si="3"/>
        <v>0</v>
      </c>
      <c r="L218" s="439"/>
      <c r="M218" s="503"/>
    </row>
    <row r="219" spans="1:13" ht="15.5" x14ac:dyDescent="0.25">
      <c r="A219" s="501">
        <v>200</v>
      </c>
      <c r="B219" s="443"/>
      <c r="C219" s="438"/>
      <c r="D219" s="438"/>
      <c r="E219" s="504"/>
      <c r="F219" s="504"/>
      <c r="G219" s="438"/>
      <c r="H219" s="438"/>
      <c r="I219" s="439"/>
      <c r="J219" s="439"/>
      <c r="K219" s="440">
        <f t="shared" si="3"/>
        <v>0</v>
      </c>
      <c r="L219" s="439"/>
      <c r="M219" s="503"/>
    </row>
    <row r="220" spans="1:13" ht="15.5" x14ac:dyDescent="0.25">
      <c r="A220" s="501">
        <v>201</v>
      </c>
      <c r="B220" s="443"/>
      <c r="C220" s="438"/>
      <c r="D220" s="438"/>
      <c r="E220" s="504"/>
      <c r="F220" s="504"/>
      <c r="G220" s="438"/>
      <c r="H220" s="438"/>
      <c r="I220" s="439"/>
      <c r="J220" s="439"/>
      <c r="K220" s="440">
        <f t="shared" si="3"/>
        <v>0</v>
      </c>
      <c r="L220" s="439"/>
      <c r="M220" s="503"/>
    </row>
    <row r="221" spans="1:13" ht="15.5" x14ac:dyDescent="0.25">
      <c r="A221" s="501">
        <v>202</v>
      </c>
      <c r="B221" s="443"/>
      <c r="C221" s="438"/>
      <c r="D221" s="438"/>
      <c r="E221" s="504"/>
      <c r="F221" s="504"/>
      <c r="G221" s="438"/>
      <c r="H221" s="438"/>
      <c r="I221" s="439"/>
      <c r="J221" s="439"/>
      <c r="K221" s="440">
        <f t="shared" si="3"/>
        <v>0</v>
      </c>
      <c r="L221" s="439"/>
      <c r="M221" s="503"/>
    </row>
    <row r="222" spans="1:13" ht="15.5" x14ac:dyDescent="0.25">
      <c r="A222" s="501">
        <v>203</v>
      </c>
      <c r="B222" s="443"/>
      <c r="C222" s="438"/>
      <c r="D222" s="438"/>
      <c r="E222" s="504"/>
      <c r="F222" s="504"/>
      <c r="G222" s="438"/>
      <c r="H222" s="438"/>
      <c r="I222" s="439"/>
      <c r="J222" s="439"/>
      <c r="K222" s="440">
        <f t="shared" si="3"/>
        <v>0</v>
      </c>
      <c r="L222" s="439"/>
      <c r="M222" s="503"/>
    </row>
    <row r="223" spans="1:13" ht="15.5" x14ac:dyDescent="0.25">
      <c r="A223" s="501">
        <v>204</v>
      </c>
      <c r="B223" s="443"/>
      <c r="C223" s="438"/>
      <c r="D223" s="438"/>
      <c r="E223" s="504"/>
      <c r="F223" s="504"/>
      <c r="G223" s="438"/>
      <c r="H223" s="438"/>
      <c r="I223" s="439"/>
      <c r="J223" s="439"/>
      <c r="K223" s="440">
        <f t="shared" si="3"/>
        <v>0</v>
      </c>
      <c r="L223" s="439"/>
      <c r="M223" s="503"/>
    </row>
    <row r="224" spans="1:13" ht="15.5" x14ac:dyDescent="0.25">
      <c r="A224" s="501">
        <v>205</v>
      </c>
      <c r="B224" s="443"/>
      <c r="C224" s="438"/>
      <c r="D224" s="438"/>
      <c r="E224" s="504"/>
      <c r="F224" s="504"/>
      <c r="G224" s="438"/>
      <c r="H224" s="438"/>
      <c r="I224" s="439"/>
      <c r="J224" s="439"/>
      <c r="K224" s="440">
        <f t="shared" si="3"/>
        <v>0</v>
      </c>
      <c r="L224" s="439"/>
      <c r="M224" s="503"/>
    </row>
    <row r="225" spans="1:13" ht="15.5" x14ac:dyDescent="0.25">
      <c r="A225" s="501">
        <v>206</v>
      </c>
      <c r="B225" s="443"/>
      <c r="C225" s="438"/>
      <c r="D225" s="438"/>
      <c r="E225" s="504"/>
      <c r="F225" s="504"/>
      <c r="G225" s="438"/>
      <c r="H225" s="438"/>
      <c r="I225" s="439"/>
      <c r="J225" s="439"/>
      <c r="K225" s="440">
        <f t="shared" si="3"/>
        <v>0</v>
      </c>
      <c r="L225" s="439"/>
      <c r="M225" s="503"/>
    </row>
    <row r="226" spans="1:13" ht="15.5" x14ac:dyDescent="0.25">
      <c r="A226" s="501">
        <v>207</v>
      </c>
      <c r="B226" s="443"/>
      <c r="C226" s="438"/>
      <c r="D226" s="438"/>
      <c r="E226" s="504"/>
      <c r="F226" s="504"/>
      <c r="G226" s="438"/>
      <c r="H226" s="438"/>
      <c r="I226" s="439"/>
      <c r="J226" s="439"/>
      <c r="K226" s="440">
        <f t="shared" si="3"/>
        <v>0</v>
      </c>
      <c r="L226" s="439"/>
      <c r="M226" s="503"/>
    </row>
    <row r="227" spans="1:13" ht="15.5" x14ac:dyDescent="0.25">
      <c r="A227" s="501">
        <v>208</v>
      </c>
      <c r="B227" s="443"/>
      <c r="C227" s="438"/>
      <c r="D227" s="438"/>
      <c r="E227" s="504"/>
      <c r="F227" s="504"/>
      <c r="G227" s="438"/>
      <c r="H227" s="438"/>
      <c r="I227" s="439"/>
      <c r="J227" s="439"/>
      <c r="K227" s="440">
        <f t="shared" si="3"/>
        <v>0</v>
      </c>
      <c r="L227" s="439"/>
      <c r="M227" s="503"/>
    </row>
    <row r="228" spans="1:13" ht="15.5" x14ac:dyDescent="0.25">
      <c r="A228" s="501">
        <v>209</v>
      </c>
      <c r="B228" s="443"/>
      <c r="C228" s="438"/>
      <c r="D228" s="438"/>
      <c r="E228" s="504"/>
      <c r="F228" s="504"/>
      <c r="G228" s="438"/>
      <c r="H228" s="438"/>
      <c r="I228" s="439"/>
      <c r="J228" s="439"/>
      <c r="K228" s="440">
        <f t="shared" si="3"/>
        <v>0</v>
      </c>
      <c r="L228" s="439"/>
      <c r="M228" s="503"/>
    </row>
    <row r="229" spans="1:13" ht="15.5" x14ac:dyDescent="0.25">
      <c r="A229" s="501">
        <v>210</v>
      </c>
      <c r="B229" s="443"/>
      <c r="C229" s="438"/>
      <c r="D229" s="438"/>
      <c r="E229" s="504"/>
      <c r="F229" s="504"/>
      <c r="G229" s="438"/>
      <c r="H229" s="438"/>
      <c r="I229" s="439"/>
      <c r="J229" s="439"/>
      <c r="K229" s="440">
        <f t="shared" si="3"/>
        <v>0</v>
      </c>
      <c r="L229" s="439"/>
      <c r="M229" s="503"/>
    </row>
    <row r="230" spans="1:13" ht="15.5" x14ac:dyDescent="0.25">
      <c r="A230" s="501">
        <v>211</v>
      </c>
      <c r="B230" s="443"/>
      <c r="C230" s="438"/>
      <c r="D230" s="438"/>
      <c r="E230" s="504"/>
      <c r="F230" s="504"/>
      <c r="G230" s="438"/>
      <c r="H230" s="438"/>
      <c r="I230" s="439"/>
      <c r="J230" s="439"/>
      <c r="K230" s="440">
        <f t="shared" si="3"/>
        <v>0</v>
      </c>
      <c r="L230" s="439"/>
      <c r="M230" s="503"/>
    </row>
    <row r="231" spans="1:13" ht="15.5" x14ac:dyDescent="0.25">
      <c r="A231" s="501">
        <v>212</v>
      </c>
      <c r="B231" s="443"/>
      <c r="C231" s="438"/>
      <c r="D231" s="438"/>
      <c r="E231" s="504"/>
      <c r="F231" s="504"/>
      <c r="G231" s="438"/>
      <c r="H231" s="438"/>
      <c r="I231" s="439"/>
      <c r="J231" s="439"/>
      <c r="K231" s="440">
        <f t="shared" si="3"/>
        <v>0</v>
      </c>
      <c r="L231" s="439"/>
      <c r="M231" s="503"/>
    </row>
    <row r="232" spans="1:13" ht="15.5" x14ac:dyDescent="0.25">
      <c r="A232" s="501">
        <v>213</v>
      </c>
      <c r="B232" s="443"/>
      <c r="C232" s="438"/>
      <c r="D232" s="438"/>
      <c r="E232" s="504"/>
      <c r="F232" s="504"/>
      <c r="G232" s="438"/>
      <c r="H232" s="438"/>
      <c r="I232" s="439"/>
      <c r="J232" s="439"/>
      <c r="K232" s="440">
        <f t="shared" si="3"/>
        <v>0</v>
      </c>
      <c r="L232" s="439"/>
      <c r="M232" s="503"/>
    </row>
    <row r="233" spans="1:13" ht="15.5" x14ac:dyDescent="0.25">
      <c r="A233" s="501">
        <v>214</v>
      </c>
      <c r="B233" s="443"/>
      <c r="C233" s="438"/>
      <c r="D233" s="438"/>
      <c r="E233" s="504"/>
      <c r="F233" s="504"/>
      <c r="G233" s="438"/>
      <c r="H233" s="438"/>
      <c r="I233" s="439"/>
      <c r="J233" s="439"/>
      <c r="K233" s="440">
        <f t="shared" si="3"/>
        <v>0</v>
      </c>
      <c r="L233" s="439"/>
      <c r="M233" s="503"/>
    </row>
    <row r="234" spans="1:13" ht="15.5" x14ac:dyDescent="0.25">
      <c r="A234" s="501">
        <v>215</v>
      </c>
      <c r="B234" s="443"/>
      <c r="C234" s="438"/>
      <c r="D234" s="438"/>
      <c r="E234" s="504"/>
      <c r="F234" s="504"/>
      <c r="G234" s="438"/>
      <c r="H234" s="438"/>
      <c r="I234" s="439"/>
      <c r="J234" s="439"/>
      <c r="K234" s="440">
        <f t="shared" si="3"/>
        <v>0</v>
      </c>
      <c r="L234" s="439"/>
      <c r="M234" s="503"/>
    </row>
    <row r="235" spans="1:13" ht="15.5" x14ac:dyDescent="0.25">
      <c r="A235" s="501">
        <v>216</v>
      </c>
      <c r="B235" s="443"/>
      <c r="C235" s="438"/>
      <c r="D235" s="438"/>
      <c r="E235" s="504"/>
      <c r="F235" s="504"/>
      <c r="G235" s="438"/>
      <c r="H235" s="438"/>
      <c r="I235" s="439"/>
      <c r="J235" s="439"/>
      <c r="K235" s="440">
        <f t="shared" si="3"/>
        <v>0</v>
      </c>
      <c r="L235" s="439"/>
      <c r="M235" s="503"/>
    </row>
    <row r="236" spans="1:13" ht="15.5" x14ac:dyDescent="0.25">
      <c r="A236" s="501">
        <v>217</v>
      </c>
      <c r="B236" s="443"/>
      <c r="C236" s="438"/>
      <c r="D236" s="438"/>
      <c r="E236" s="504"/>
      <c r="F236" s="504"/>
      <c r="G236" s="438"/>
      <c r="H236" s="438"/>
      <c r="I236" s="439"/>
      <c r="J236" s="439"/>
      <c r="K236" s="440">
        <f t="shared" si="3"/>
        <v>0</v>
      </c>
      <c r="L236" s="439"/>
      <c r="M236" s="503"/>
    </row>
    <row r="237" spans="1:13" ht="15.5" x14ac:dyDescent="0.25">
      <c r="A237" s="501">
        <v>218</v>
      </c>
      <c r="B237" s="443"/>
      <c r="C237" s="438"/>
      <c r="D237" s="438"/>
      <c r="E237" s="504"/>
      <c r="F237" s="504"/>
      <c r="G237" s="438"/>
      <c r="H237" s="438"/>
      <c r="I237" s="439"/>
      <c r="J237" s="439"/>
      <c r="K237" s="440">
        <f t="shared" si="3"/>
        <v>0</v>
      </c>
      <c r="L237" s="439"/>
      <c r="M237" s="503"/>
    </row>
    <row r="238" spans="1:13" ht="15.5" x14ac:dyDescent="0.25">
      <c r="A238" s="501">
        <v>219</v>
      </c>
      <c r="B238" s="443"/>
      <c r="C238" s="438"/>
      <c r="D238" s="438"/>
      <c r="E238" s="504"/>
      <c r="F238" s="504"/>
      <c r="G238" s="438"/>
      <c r="H238" s="438"/>
      <c r="I238" s="439"/>
      <c r="J238" s="439"/>
      <c r="K238" s="440">
        <f t="shared" si="3"/>
        <v>0</v>
      </c>
      <c r="L238" s="439"/>
      <c r="M238" s="503"/>
    </row>
    <row r="239" spans="1:13" ht="15.5" x14ac:dyDescent="0.25">
      <c r="A239" s="501">
        <v>220</v>
      </c>
      <c r="B239" s="443"/>
      <c r="C239" s="438"/>
      <c r="D239" s="438"/>
      <c r="E239" s="504"/>
      <c r="F239" s="504"/>
      <c r="G239" s="438"/>
      <c r="H239" s="438"/>
      <c r="I239" s="439"/>
      <c r="J239" s="439"/>
      <c r="K239" s="440">
        <f t="shared" si="3"/>
        <v>0</v>
      </c>
      <c r="L239" s="439"/>
      <c r="M239" s="503"/>
    </row>
    <row r="240" spans="1:13" ht="15.5" x14ac:dyDescent="0.25">
      <c r="A240" s="501">
        <v>221</v>
      </c>
      <c r="B240" s="443"/>
      <c r="C240" s="438"/>
      <c r="D240" s="438"/>
      <c r="E240" s="504"/>
      <c r="F240" s="504"/>
      <c r="G240" s="438"/>
      <c r="H240" s="438"/>
      <c r="I240" s="439"/>
      <c r="J240" s="439"/>
      <c r="K240" s="440">
        <f t="shared" si="3"/>
        <v>0</v>
      </c>
      <c r="L240" s="439"/>
      <c r="M240" s="503"/>
    </row>
    <row r="241" spans="1:13" ht="15.5" x14ac:dyDescent="0.25">
      <c r="A241" s="501">
        <v>222</v>
      </c>
      <c r="B241" s="443"/>
      <c r="C241" s="438"/>
      <c r="D241" s="438"/>
      <c r="E241" s="504"/>
      <c r="F241" s="504"/>
      <c r="G241" s="438"/>
      <c r="H241" s="438"/>
      <c r="I241" s="439"/>
      <c r="J241" s="439"/>
      <c r="K241" s="440">
        <f t="shared" si="3"/>
        <v>0</v>
      </c>
      <c r="L241" s="439"/>
      <c r="M241" s="503"/>
    </row>
    <row r="242" spans="1:13" ht="15.5" x14ac:dyDescent="0.25">
      <c r="A242" s="501">
        <v>223</v>
      </c>
      <c r="B242" s="443"/>
      <c r="C242" s="438"/>
      <c r="D242" s="438"/>
      <c r="E242" s="504"/>
      <c r="F242" s="504"/>
      <c r="G242" s="438"/>
      <c r="H242" s="438"/>
      <c r="I242" s="439"/>
      <c r="J242" s="439"/>
      <c r="K242" s="440">
        <f t="shared" si="3"/>
        <v>0</v>
      </c>
      <c r="L242" s="439"/>
      <c r="M242" s="503"/>
    </row>
    <row r="243" spans="1:13" ht="15.5" x14ac:dyDescent="0.25">
      <c r="A243" s="501">
        <v>224</v>
      </c>
      <c r="B243" s="443"/>
      <c r="C243" s="438"/>
      <c r="D243" s="438"/>
      <c r="E243" s="504"/>
      <c r="F243" s="504"/>
      <c r="G243" s="438"/>
      <c r="H243" s="438"/>
      <c r="I243" s="439"/>
      <c r="J243" s="439"/>
      <c r="K243" s="440">
        <f t="shared" si="3"/>
        <v>0</v>
      </c>
      <c r="L243" s="439"/>
      <c r="M243" s="503"/>
    </row>
    <row r="244" spans="1:13" ht="15.5" x14ac:dyDescent="0.25">
      <c r="A244" s="501">
        <v>225</v>
      </c>
      <c r="B244" s="443"/>
      <c r="C244" s="438"/>
      <c r="D244" s="438"/>
      <c r="E244" s="504"/>
      <c r="F244" s="504"/>
      <c r="G244" s="438"/>
      <c r="H244" s="438"/>
      <c r="I244" s="439"/>
      <c r="J244" s="439"/>
      <c r="K244" s="440">
        <f t="shared" si="3"/>
        <v>0</v>
      </c>
      <c r="L244" s="439"/>
      <c r="M244" s="503"/>
    </row>
    <row r="245" spans="1:13" ht="15.5" x14ac:dyDescent="0.25">
      <c r="A245" s="501">
        <v>226</v>
      </c>
      <c r="B245" s="443"/>
      <c r="C245" s="438"/>
      <c r="D245" s="438"/>
      <c r="E245" s="504"/>
      <c r="F245" s="504"/>
      <c r="G245" s="438"/>
      <c r="H245" s="438"/>
      <c r="I245" s="439"/>
      <c r="J245" s="439"/>
      <c r="K245" s="440">
        <f t="shared" si="3"/>
        <v>0</v>
      </c>
      <c r="L245" s="439"/>
      <c r="M245" s="503"/>
    </row>
    <row r="246" spans="1:13" ht="15.5" x14ac:dyDescent="0.25">
      <c r="A246" s="501">
        <v>227</v>
      </c>
      <c r="B246" s="443"/>
      <c r="C246" s="438"/>
      <c r="D246" s="438"/>
      <c r="E246" s="504"/>
      <c r="F246" s="504"/>
      <c r="G246" s="438"/>
      <c r="H246" s="438"/>
      <c r="I246" s="439"/>
      <c r="J246" s="439"/>
      <c r="K246" s="440">
        <f t="shared" si="3"/>
        <v>0</v>
      </c>
      <c r="L246" s="439"/>
      <c r="M246" s="503"/>
    </row>
    <row r="247" spans="1:13" ht="15.5" x14ac:dyDescent="0.25">
      <c r="A247" s="501">
        <v>228</v>
      </c>
      <c r="B247" s="443"/>
      <c r="C247" s="438"/>
      <c r="D247" s="438"/>
      <c r="E247" s="504"/>
      <c r="F247" s="504"/>
      <c r="G247" s="438"/>
      <c r="H247" s="438"/>
      <c r="I247" s="439"/>
      <c r="J247" s="439"/>
      <c r="K247" s="440">
        <f t="shared" si="3"/>
        <v>0</v>
      </c>
      <c r="L247" s="439"/>
      <c r="M247" s="503"/>
    </row>
    <row r="248" spans="1:13" ht="15.5" x14ac:dyDescent="0.25">
      <c r="A248" s="501">
        <v>229</v>
      </c>
      <c r="B248" s="443"/>
      <c r="C248" s="438"/>
      <c r="D248" s="438"/>
      <c r="E248" s="504"/>
      <c r="F248" s="504"/>
      <c r="G248" s="438"/>
      <c r="H248" s="438"/>
      <c r="I248" s="439"/>
      <c r="J248" s="439"/>
      <c r="K248" s="440">
        <f t="shared" si="3"/>
        <v>0</v>
      </c>
      <c r="L248" s="439"/>
      <c r="M248" s="503"/>
    </row>
    <row r="249" spans="1:13" ht="15.5" x14ac:dyDescent="0.25">
      <c r="A249" s="501">
        <v>230</v>
      </c>
      <c r="B249" s="443"/>
      <c r="C249" s="438"/>
      <c r="D249" s="438"/>
      <c r="E249" s="504"/>
      <c r="F249" s="504"/>
      <c r="G249" s="438"/>
      <c r="H249" s="438"/>
      <c r="I249" s="439"/>
      <c r="J249" s="439"/>
      <c r="K249" s="440">
        <f t="shared" si="3"/>
        <v>0</v>
      </c>
      <c r="L249" s="439"/>
      <c r="M249" s="503"/>
    </row>
    <row r="250" spans="1:13" ht="15.5" x14ac:dyDescent="0.25">
      <c r="A250" s="501">
        <v>231</v>
      </c>
      <c r="B250" s="443"/>
      <c r="C250" s="438"/>
      <c r="D250" s="438"/>
      <c r="E250" s="504"/>
      <c r="F250" s="504"/>
      <c r="G250" s="438"/>
      <c r="H250" s="438"/>
      <c r="I250" s="439"/>
      <c r="J250" s="439"/>
      <c r="K250" s="440">
        <f t="shared" si="3"/>
        <v>0</v>
      </c>
      <c r="L250" s="439"/>
      <c r="M250" s="503"/>
    </row>
    <row r="251" spans="1:13" ht="15.5" x14ac:dyDescent="0.25">
      <c r="A251" s="501">
        <v>232</v>
      </c>
      <c r="B251" s="443"/>
      <c r="C251" s="438"/>
      <c r="D251" s="438"/>
      <c r="E251" s="504"/>
      <c r="F251" s="504"/>
      <c r="G251" s="438"/>
      <c r="H251" s="438"/>
      <c r="I251" s="439"/>
      <c r="J251" s="439"/>
      <c r="K251" s="440">
        <f t="shared" si="3"/>
        <v>0</v>
      </c>
      <c r="L251" s="439"/>
      <c r="M251" s="503"/>
    </row>
    <row r="252" spans="1:13" ht="15.5" x14ac:dyDescent="0.25">
      <c r="A252" s="501">
        <v>233</v>
      </c>
      <c r="B252" s="443"/>
      <c r="C252" s="438"/>
      <c r="D252" s="438"/>
      <c r="E252" s="504"/>
      <c r="F252" s="504"/>
      <c r="G252" s="438"/>
      <c r="H252" s="438"/>
      <c r="I252" s="439"/>
      <c r="J252" s="439"/>
      <c r="K252" s="440">
        <f t="shared" si="3"/>
        <v>0</v>
      </c>
      <c r="L252" s="439"/>
      <c r="M252" s="503"/>
    </row>
    <row r="253" spans="1:13" ht="15.5" x14ac:dyDescent="0.25">
      <c r="A253" s="501">
        <v>234</v>
      </c>
      <c r="B253" s="443"/>
      <c r="C253" s="438"/>
      <c r="D253" s="438"/>
      <c r="E253" s="504"/>
      <c r="F253" s="504"/>
      <c r="G253" s="438"/>
      <c r="H253" s="438"/>
      <c r="I253" s="439"/>
      <c r="J253" s="439"/>
      <c r="K253" s="440">
        <f t="shared" si="3"/>
        <v>0</v>
      </c>
      <c r="L253" s="439"/>
      <c r="M253" s="503"/>
    </row>
    <row r="254" spans="1:13" ht="15.5" x14ac:dyDescent="0.25">
      <c r="A254" s="501">
        <v>235</v>
      </c>
      <c r="B254" s="443"/>
      <c r="C254" s="438"/>
      <c r="D254" s="438"/>
      <c r="E254" s="504"/>
      <c r="F254" s="504"/>
      <c r="G254" s="438"/>
      <c r="H254" s="438"/>
      <c r="I254" s="439"/>
      <c r="J254" s="439"/>
      <c r="K254" s="440">
        <f t="shared" si="3"/>
        <v>0</v>
      </c>
      <c r="L254" s="439"/>
      <c r="M254" s="503"/>
    </row>
    <row r="255" spans="1:13" ht="15.5" x14ac:dyDescent="0.25">
      <c r="A255" s="501">
        <v>236</v>
      </c>
      <c r="B255" s="443"/>
      <c r="C255" s="438"/>
      <c r="D255" s="438"/>
      <c r="E255" s="504"/>
      <c r="F255" s="504"/>
      <c r="G255" s="438"/>
      <c r="H255" s="438"/>
      <c r="I255" s="439"/>
      <c r="J255" s="439"/>
      <c r="K255" s="440">
        <f t="shared" si="3"/>
        <v>0</v>
      </c>
      <c r="L255" s="439"/>
      <c r="M255" s="503"/>
    </row>
    <row r="256" spans="1:13" ht="15.5" x14ac:dyDescent="0.25">
      <c r="A256" s="501">
        <v>237</v>
      </c>
      <c r="B256" s="443"/>
      <c r="C256" s="438"/>
      <c r="D256" s="438"/>
      <c r="E256" s="504"/>
      <c r="F256" s="504"/>
      <c r="G256" s="438"/>
      <c r="H256" s="438"/>
      <c r="I256" s="439"/>
      <c r="J256" s="439"/>
      <c r="K256" s="440">
        <f t="shared" si="3"/>
        <v>0</v>
      </c>
      <c r="L256" s="439"/>
      <c r="M256" s="503"/>
    </row>
    <row r="257" spans="1:13" ht="15.5" x14ac:dyDescent="0.25">
      <c r="A257" s="501">
        <v>238</v>
      </c>
      <c r="B257" s="443"/>
      <c r="C257" s="438"/>
      <c r="D257" s="438"/>
      <c r="E257" s="504"/>
      <c r="F257" s="504"/>
      <c r="G257" s="438"/>
      <c r="H257" s="438"/>
      <c r="I257" s="439"/>
      <c r="J257" s="439"/>
      <c r="K257" s="440">
        <f t="shared" si="3"/>
        <v>0</v>
      </c>
      <c r="L257" s="439"/>
      <c r="M257" s="503"/>
    </row>
    <row r="258" spans="1:13" ht="15.5" x14ac:dyDescent="0.25">
      <c r="A258" s="501">
        <v>239</v>
      </c>
      <c r="B258" s="443"/>
      <c r="C258" s="438"/>
      <c r="D258" s="438"/>
      <c r="E258" s="504"/>
      <c r="F258" s="504"/>
      <c r="G258" s="438"/>
      <c r="H258" s="438"/>
      <c r="I258" s="439"/>
      <c r="J258" s="439"/>
      <c r="K258" s="440">
        <f t="shared" si="3"/>
        <v>0</v>
      </c>
      <c r="L258" s="439"/>
      <c r="M258" s="503"/>
    </row>
    <row r="259" spans="1:13" ht="15.5" x14ac:dyDescent="0.25">
      <c r="A259" s="501">
        <v>240</v>
      </c>
      <c r="B259" s="443"/>
      <c r="C259" s="438"/>
      <c r="D259" s="438"/>
      <c r="E259" s="504"/>
      <c r="F259" s="504"/>
      <c r="G259" s="438"/>
      <c r="H259" s="438"/>
      <c r="I259" s="439"/>
      <c r="J259" s="439"/>
      <c r="K259" s="440">
        <f t="shared" si="3"/>
        <v>0</v>
      </c>
      <c r="L259" s="439"/>
      <c r="M259" s="503"/>
    </row>
    <row r="260" spans="1:13" ht="15.5" x14ac:dyDescent="0.25">
      <c r="A260" s="501">
        <v>241</v>
      </c>
      <c r="B260" s="443"/>
      <c r="C260" s="438"/>
      <c r="D260" s="438"/>
      <c r="E260" s="504"/>
      <c r="F260" s="504"/>
      <c r="G260" s="438"/>
      <c r="H260" s="438"/>
      <c r="I260" s="439"/>
      <c r="J260" s="439"/>
      <c r="K260" s="440">
        <f t="shared" si="3"/>
        <v>0</v>
      </c>
      <c r="L260" s="439"/>
      <c r="M260" s="503"/>
    </row>
    <row r="261" spans="1:13" ht="15.5" x14ac:dyDescent="0.25">
      <c r="A261" s="501">
        <v>242</v>
      </c>
      <c r="B261" s="443"/>
      <c r="C261" s="438"/>
      <c r="D261" s="438"/>
      <c r="E261" s="504"/>
      <c r="F261" s="504"/>
      <c r="G261" s="438"/>
      <c r="H261" s="438"/>
      <c r="I261" s="439"/>
      <c r="J261" s="439"/>
      <c r="K261" s="440">
        <f t="shared" si="3"/>
        <v>0</v>
      </c>
      <c r="L261" s="439"/>
      <c r="M261" s="503"/>
    </row>
    <row r="262" spans="1:13" ht="15.5" x14ac:dyDescent="0.25">
      <c r="A262" s="501">
        <v>243</v>
      </c>
      <c r="B262" s="443"/>
      <c r="C262" s="438"/>
      <c r="D262" s="438"/>
      <c r="E262" s="504"/>
      <c r="F262" s="504"/>
      <c r="G262" s="438"/>
      <c r="H262" s="438"/>
      <c r="I262" s="439"/>
      <c r="J262" s="439"/>
      <c r="K262" s="440">
        <f t="shared" si="3"/>
        <v>0</v>
      </c>
      <c r="L262" s="439"/>
      <c r="M262" s="503"/>
    </row>
    <row r="263" spans="1:13" ht="15.5" x14ac:dyDescent="0.25">
      <c r="A263" s="501">
        <v>244</v>
      </c>
      <c r="B263" s="443"/>
      <c r="C263" s="438"/>
      <c r="D263" s="438"/>
      <c r="E263" s="504"/>
      <c r="F263" s="504"/>
      <c r="G263" s="438"/>
      <c r="H263" s="438"/>
      <c r="I263" s="439"/>
      <c r="J263" s="439"/>
      <c r="K263" s="440">
        <f t="shared" si="3"/>
        <v>0</v>
      </c>
      <c r="L263" s="439"/>
      <c r="M263" s="503"/>
    </row>
    <row r="264" spans="1:13" ht="15.5" x14ac:dyDescent="0.25">
      <c r="A264" s="501">
        <v>245</v>
      </c>
      <c r="B264" s="443"/>
      <c r="C264" s="438"/>
      <c r="D264" s="438"/>
      <c r="E264" s="504"/>
      <c r="F264" s="504"/>
      <c r="G264" s="438"/>
      <c r="H264" s="438"/>
      <c r="I264" s="439"/>
      <c r="J264" s="439"/>
      <c r="K264" s="440">
        <f t="shared" si="3"/>
        <v>0</v>
      </c>
      <c r="L264" s="439"/>
      <c r="M264" s="503"/>
    </row>
    <row r="265" spans="1:13" ht="15.5" x14ac:dyDescent="0.25">
      <c r="A265" s="501">
        <v>246</v>
      </c>
      <c r="B265" s="443"/>
      <c r="C265" s="438"/>
      <c r="D265" s="438"/>
      <c r="E265" s="504"/>
      <c r="F265" s="504"/>
      <c r="G265" s="438"/>
      <c r="H265" s="438"/>
      <c r="I265" s="439"/>
      <c r="J265" s="439"/>
      <c r="K265" s="440">
        <f t="shared" si="3"/>
        <v>0</v>
      </c>
      <c r="L265" s="439"/>
      <c r="M265" s="503"/>
    </row>
    <row r="266" spans="1:13" ht="15.5" x14ac:dyDescent="0.25">
      <c r="A266" s="501">
        <v>247</v>
      </c>
      <c r="B266" s="443"/>
      <c r="C266" s="438"/>
      <c r="D266" s="438"/>
      <c r="E266" s="504"/>
      <c r="F266" s="504"/>
      <c r="G266" s="438"/>
      <c r="H266" s="438"/>
      <c r="I266" s="439"/>
      <c r="J266" s="439"/>
      <c r="K266" s="440">
        <f t="shared" si="3"/>
        <v>0</v>
      </c>
      <c r="L266" s="439"/>
      <c r="M266" s="503"/>
    </row>
    <row r="267" spans="1:13" ht="15.5" x14ac:dyDescent="0.25">
      <c r="A267" s="501">
        <v>248</v>
      </c>
      <c r="B267" s="443"/>
      <c r="C267" s="438"/>
      <c r="D267" s="438"/>
      <c r="E267" s="504"/>
      <c r="F267" s="504"/>
      <c r="G267" s="438"/>
      <c r="H267" s="438"/>
      <c r="I267" s="439"/>
      <c r="J267" s="439"/>
      <c r="K267" s="440">
        <f t="shared" si="3"/>
        <v>0</v>
      </c>
      <c r="L267" s="439"/>
      <c r="M267" s="503"/>
    </row>
    <row r="268" spans="1:13" ht="15.5" x14ac:dyDescent="0.25">
      <c r="A268" s="501">
        <v>249</v>
      </c>
      <c r="B268" s="443"/>
      <c r="C268" s="438"/>
      <c r="D268" s="438"/>
      <c r="E268" s="504"/>
      <c r="F268" s="504"/>
      <c r="G268" s="438"/>
      <c r="H268" s="438"/>
      <c r="I268" s="439"/>
      <c r="J268" s="439"/>
      <c r="K268" s="440">
        <f t="shared" si="3"/>
        <v>0</v>
      </c>
      <c r="L268" s="439"/>
      <c r="M268" s="503"/>
    </row>
    <row r="269" spans="1:13" ht="15.5" x14ac:dyDescent="0.25">
      <c r="A269" s="501">
        <v>250</v>
      </c>
      <c r="B269" s="443"/>
      <c r="C269" s="438"/>
      <c r="D269" s="438"/>
      <c r="E269" s="504"/>
      <c r="F269" s="504"/>
      <c r="G269" s="438"/>
      <c r="H269" s="438"/>
      <c r="I269" s="439"/>
      <c r="J269" s="439"/>
      <c r="K269" s="440">
        <f t="shared" si="3"/>
        <v>0</v>
      </c>
      <c r="L269" s="439"/>
      <c r="M269" s="503"/>
    </row>
    <row r="270" spans="1:13" ht="15.5" x14ac:dyDescent="0.25">
      <c r="A270" s="501">
        <v>251</v>
      </c>
      <c r="B270" s="443"/>
      <c r="C270" s="438"/>
      <c r="D270" s="438"/>
      <c r="E270" s="504"/>
      <c r="F270" s="504"/>
      <c r="G270" s="438"/>
      <c r="H270" s="438"/>
      <c r="I270" s="439"/>
      <c r="J270" s="439"/>
      <c r="K270" s="440">
        <f t="shared" si="3"/>
        <v>0</v>
      </c>
      <c r="L270" s="439"/>
      <c r="M270" s="503"/>
    </row>
    <row r="271" spans="1:13" ht="15.5" x14ac:dyDescent="0.25">
      <c r="A271" s="501">
        <v>252</v>
      </c>
      <c r="B271" s="443"/>
      <c r="C271" s="438"/>
      <c r="D271" s="438"/>
      <c r="E271" s="504"/>
      <c r="F271" s="504"/>
      <c r="G271" s="438"/>
      <c r="H271" s="438"/>
      <c r="I271" s="439"/>
      <c r="J271" s="439"/>
      <c r="K271" s="440">
        <f t="shared" si="3"/>
        <v>0</v>
      </c>
      <c r="L271" s="439"/>
      <c r="M271" s="503"/>
    </row>
    <row r="272" spans="1:13" ht="15.5" x14ac:dyDescent="0.25">
      <c r="A272" s="501">
        <v>253</v>
      </c>
      <c r="B272" s="443"/>
      <c r="C272" s="438"/>
      <c r="D272" s="438"/>
      <c r="E272" s="504"/>
      <c r="F272" s="504"/>
      <c r="G272" s="438"/>
      <c r="H272" s="438"/>
      <c r="I272" s="439"/>
      <c r="J272" s="439"/>
      <c r="K272" s="440">
        <f t="shared" si="3"/>
        <v>0</v>
      </c>
      <c r="L272" s="439"/>
      <c r="M272" s="503"/>
    </row>
    <row r="273" spans="1:13" ht="15.5" x14ac:dyDescent="0.25">
      <c r="A273" s="501">
        <v>254</v>
      </c>
      <c r="B273" s="443"/>
      <c r="C273" s="438"/>
      <c r="D273" s="438"/>
      <c r="E273" s="504"/>
      <c r="F273" s="504"/>
      <c r="G273" s="438"/>
      <c r="H273" s="438"/>
      <c r="I273" s="439"/>
      <c r="J273" s="439"/>
      <c r="K273" s="440">
        <f t="shared" si="3"/>
        <v>0</v>
      </c>
      <c r="L273" s="439"/>
      <c r="M273" s="503"/>
    </row>
    <row r="274" spans="1:13" ht="15.5" x14ac:dyDescent="0.25">
      <c r="A274" s="501">
        <v>255</v>
      </c>
      <c r="B274" s="443"/>
      <c r="C274" s="438"/>
      <c r="D274" s="438"/>
      <c r="E274" s="504"/>
      <c r="F274" s="504"/>
      <c r="G274" s="438"/>
      <c r="H274" s="438"/>
      <c r="I274" s="439"/>
      <c r="J274" s="439"/>
      <c r="K274" s="440">
        <f t="shared" si="3"/>
        <v>0</v>
      </c>
      <c r="L274" s="439"/>
      <c r="M274" s="503"/>
    </row>
    <row r="275" spans="1:13" ht="15.5" x14ac:dyDescent="0.25">
      <c r="A275" s="501">
        <v>256</v>
      </c>
      <c r="B275" s="443"/>
      <c r="C275" s="438"/>
      <c r="D275" s="438"/>
      <c r="E275" s="504"/>
      <c r="F275" s="504"/>
      <c r="G275" s="438"/>
      <c r="H275" s="438"/>
      <c r="I275" s="439"/>
      <c r="J275" s="439"/>
      <c r="K275" s="440">
        <f t="shared" si="3"/>
        <v>0</v>
      </c>
      <c r="L275" s="439"/>
      <c r="M275" s="503"/>
    </row>
    <row r="276" spans="1:13" ht="15.5" x14ac:dyDescent="0.25">
      <c r="A276" s="501">
        <v>257</v>
      </c>
      <c r="B276" s="443"/>
      <c r="C276" s="438"/>
      <c r="D276" s="438"/>
      <c r="E276" s="504"/>
      <c r="F276" s="504"/>
      <c r="G276" s="438"/>
      <c r="H276" s="438"/>
      <c r="I276" s="439"/>
      <c r="J276" s="439"/>
      <c r="K276" s="440">
        <f t="shared" si="3"/>
        <v>0</v>
      </c>
      <c r="L276" s="439"/>
      <c r="M276" s="503"/>
    </row>
    <row r="277" spans="1:13" ht="15.5" x14ac:dyDescent="0.25">
      <c r="A277" s="501">
        <v>258</v>
      </c>
      <c r="B277" s="443"/>
      <c r="C277" s="438"/>
      <c r="D277" s="438"/>
      <c r="E277" s="504"/>
      <c r="F277" s="504"/>
      <c r="G277" s="438"/>
      <c r="H277" s="438"/>
      <c r="I277" s="439"/>
      <c r="J277" s="439"/>
      <c r="K277" s="440">
        <f t="shared" ref="K277:K340" si="4">ROUND(I277*J277,2)</f>
        <v>0</v>
      </c>
      <c r="L277" s="439"/>
      <c r="M277" s="503"/>
    </row>
    <row r="278" spans="1:13" ht="15.5" x14ac:dyDescent="0.25">
      <c r="A278" s="501">
        <v>259</v>
      </c>
      <c r="B278" s="443"/>
      <c r="C278" s="438"/>
      <c r="D278" s="438"/>
      <c r="E278" s="504"/>
      <c r="F278" s="504"/>
      <c r="G278" s="438"/>
      <c r="H278" s="438"/>
      <c r="I278" s="439"/>
      <c r="J278" s="439"/>
      <c r="K278" s="440">
        <f t="shared" si="4"/>
        <v>0</v>
      </c>
      <c r="L278" s="439"/>
      <c r="M278" s="503"/>
    </row>
    <row r="279" spans="1:13" ht="15.5" x14ac:dyDescent="0.25">
      <c r="A279" s="501">
        <v>260</v>
      </c>
      <c r="B279" s="443"/>
      <c r="C279" s="438"/>
      <c r="D279" s="438"/>
      <c r="E279" s="504"/>
      <c r="F279" s="504"/>
      <c r="G279" s="438"/>
      <c r="H279" s="438"/>
      <c r="I279" s="439"/>
      <c r="J279" s="439"/>
      <c r="K279" s="440">
        <f t="shared" si="4"/>
        <v>0</v>
      </c>
      <c r="L279" s="439"/>
      <c r="M279" s="503"/>
    </row>
    <row r="280" spans="1:13" ht="15.5" x14ac:dyDescent="0.25">
      <c r="A280" s="501">
        <v>261</v>
      </c>
      <c r="B280" s="443"/>
      <c r="C280" s="438"/>
      <c r="D280" s="438"/>
      <c r="E280" s="504"/>
      <c r="F280" s="504"/>
      <c r="G280" s="438"/>
      <c r="H280" s="438"/>
      <c r="I280" s="439"/>
      <c r="J280" s="439"/>
      <c r="K280" s="440">
        <f t="shared" si="4"/>
        <v>0</v>
      </c>
      <c r="L280" s="439"/>
      <c r="M280" s="503"/>
    </row>
    <row r="281" spans="1:13" ht="15.5" x14ac:dyDescent="0.25">
      <c r="A281" s="501">
        <v>262</v>
      </c>
      <c r="B281" s="443"/>
      <c r="C281" s="438"/>
      <c r="D281" s="438"/>
      <c r="E281" s="504"/>
      <c r="F281" s="504"/>
      <c r="G281" s="438"/>
      <c r="H281" s="438"/>
      <c r="I281" s="439"/>
      <c r="J281" s="439"/>
      <c r="K281" s="440">
        <f t="shared" si="4"/>
        <v>0</v>
      </c>
      <c r="L281" s="439"/>
      <c r="M281" s="503"/>
    </row>
    <row r="282" spans="1:13" ht="15.5" x14ac:dyDescent="0.25">
      <c r="A282" s="501">
        <v>263</v>
      </c>
      <c r="B282" s="443"/>
      <c r="C282" s="438"/>
      <c r="D282" s="438"/>
      <c r="E282" s="504"/>
      <c r="F282" s="504"/>
      <c r="G282" s="438"/>
      <c r="H282" s="438"/>
      <c r="I282" s="439"/>
      <c r="J282" s="439"/>
      <c r="K282" s="440">
        <f t="shared" si="4"/>
        <v>0</v>
      </c>
      <c r="L282" s="439"/>
      <c r="M282" s="503"/>
    </row>
    <row r="283" spans="1:13" ht="15.5" x14ac:dyDescent="0.25">
      <c r="A283" s="501">
        <v>264</v>
      </c>
      <c r="B283" s="443"/>
      <c r="C283" s="438"/>
      <c r="D283" s="438"/>
      <c r="E283" s="504"/>
      <c r="F283" s="504"/>
      <c r="G283" s="438"/>
      <c r="H283" s="438"/>
      <c r="I283" s="439"/>
      <c r="J283" s="439"/>
      <c r="K283" s="440">
        <f t="shared" si="4"/>
        <v>0</v>
      </c>
      <c r="L283" s="439"/>
      <c r="M283" s="503"/>
    </row>
    <row r="284" spans="1:13" ht="15.5" x14ac:dyDescent="0.25">
      <c r="A284" s="501">
        <v>265</v>
      </c>
      <c r="B284" s="443"/>
      <c r="C284" s="438"/>
      <c r="D284" s="438"/>
      <c r="E284" s="504"/>
      <c r="F284" s="504"/>
      <c r="G284" s="438"/>
      <c r="H284" s="438"/>
      <c r="I284" s="439"/>
      <c r="J284" s="439"/>
      <c r="K284" s="440">
        <f t="shared" si="4"/>
        <v>0</v>
      </c>
      <c r="L284" s="439"/>
      <c r="M284" s="503"/>
    </row>
    <row r="285" spans="1:13" ht="15.5" x14ac:dyDescent="0.25">
      <c r="A285" s="501">
        <v>266</v>
      </c>
      <c r="B285" s="443"/>
      <c r="C285" s="438"/>
      <c r="D285" s="438"/>
      <c r="E285" s="504"/>
      <c r="F285" s="504"/>
      <c r="G285" s="438"/>
      <c r="H285" s="438"/>
      <c r="I285" s="439"/>
      <c r="J285" s="439"/>
      <c r="K285" s="440">
        <f t="shared" si="4"/>
        <v>0</v>
      </c>
      <c r="L285" s="439"/>
      <c r="M285" s="503"/>
    </row>
    <row r="286" spans="1:13" ht="15.5" x14ac:dyDescent="0.25">
      <c r="A286" s="501">
        <v>267</v>
      </c>
      <c r="B286" s="443"/>
      <c r="C286" s="438"/>
      <c r="D286" s="438"/>
      <c r="E286" s="504"/>
      <c r="F286" s="504"/>
      <c r="G286" s="438"/>
      <c r="H286" s="438"/>
      <c r="I286" s="439"/>
      <c r="J286" s="439"/>
      <c r="K286" s="440">
        <f t="shared" si="4"/>
        <v>0</v>
      </c>
      <c r="L286" s="439"/>
      <c r="M286" s="503"/>
    </row>
    <row r="287" spans="1:13" ht="15.5" x14ac:dyDescent="0.25">
      <c r="A287" s="501">
        <v>268</v>
      </c>
      <c r="B287" s="443"/>
      <c r="C287" s="438"/>
      <c r="D287" s="438"/>
      <c r="E287" s="504"/>
      <c r="F287" s="504"/>
      <c r="G287" s="438"/>
      <c r="H287" s="438"/>
      <c r="I287" s="439"/>
      <c r="J287" s="439"/>
      <c r="K287" s="440">
        <f t="shared" si="4"/>
        <v>0</v>
      </c>
      <c r="L287" s="439"/>
      <c r="M287" s="503"/>
    </row>
    <row r="288" spans="1:13" ht="15.5" x14ac:dyDescent="0.25">
      <c r="A288" s="501">
        <v>269</v>
      </c>
      <c r="B288" s="443"/>
      <c r="C288" s="438"/>
      <c r="D288" s="438"/>
      <c r="E288" s="504"/>
      <c r="F288" s="504"/>
      <c r="G288" s="438"/>
      <c r="H288" s="438"/>
      <c r="I288" s="439"/>
      <c r="J288" s="439"/>
      <c r="K288" s="440">
        <f t="shared" si="4"/>
        <v>0</v>
      </c>
      <c r="L288" s="439"/>
      <c r="M288" s="503"/>
    </row>
    <row r="289" spans="1:13" ht="15.5" x14ac:dyDescent="0.25">
      <c r="A289" s="501">
        <v>270</v>
      </c>
      <c r="B289" s="443"/>
      <c r="C289" s="438"/>
      <c r="D289" s="438"/>
      <c r="E289" s="504"/>
      <c r="F289" s="504"/>
      <c r="G289" s="438"/>
      <c r="H289" s="438"/>
      <c r="I289" s="439"/>
      <c r="J289" s="439"/>
      <c r="K289" s="440">
        <f t="shared" si="4"/>
        <v>0</v>
      </c>
      <c r="L289" s="439"/>
      <c r="M289" s="503"/>
    </row>
    <row r="290" spans="1:13" ht="15.5" x14ac:dyDescent="0.25">
      <c r="A290" s="501">
        <v>271</v>
      </c>
      <c r="B290" s="443"/>
      <c r="C290" s="438"/>
      <c r="D290" s="438"/>
      <c r="E290" s="504"/>
      <c r="F290" s="504"/>
      <c r="G290" s="438"/>
      <c r="H290" s="438"/>
      <c r="I290" s="439"/>
      <c r="J290" s="439"/>
      <c r="K290" s="440">
        <f t="shared" si="4"/>
        <v>0</v>
      </c>
      <c r="L290" s="439"/>
      <c r="M290" s="503"/>
    </row>
    <row r="291" spans="1:13" ht="15.5" x14ac:dyDescent="0.25">
      <c r="A291" s="501">
        <v>272</v>
      </c>
      <c r="B291" s="443"/>
      <c r="C291" s="438"/>
      <c r="D291" s="438"/>
      <c r="E291" s="504"/>
      <c r="F291" s="504"/>
      <c r="G291" s="438"/>
      <c r="H291" s="438"/>
      <c r="I291" s="439"/>
      <c r="J291" s="439"/>
      <c r="K291" s="440">
        <f t="shared" si="4"/>
        <v>0</v>
      </c>
      <c r="L291" s="439"/>
      <c r="M291" s="503"/>
    </row>
    <row r="292" spans="1:13" ht="15.5" x14ac:dyDescent="0.25">
      <c r="A292" s="501">
        <v>273</v>
      </c>
      <c r="B292" s="443"/>
      <c r="C292" s="438"/>
      <c r="D292" s="438"/>
      <c r="E292" s="504"/>
      <c r="F292" s="504"/>
      <c r="G292" s="438"/>
      <c r="H292" s="438"/>
      <c r="I292" s="439"/>
      <c r="J292" s="439"/>
      <c r="K292" s="440">
        <f t="shared" si="4"/>
        <v>0</v>
      </c>
      <c r="L292" s="439"/>
      <c r="M292" s="503"/>
    </row>
    <row r="293" spans="1:13" ht="15.5" x14ac:dyDescent="0.25">
      <c r="A293" s="501">
        <v>274</v>
      </c>
      <c r="B293" s="443"/>
      <c r="C293" s="438"/>
      <c r="D293" s="438"/>
      <c r="E293" s="504"/>
      <c r="F293" s="504"/>
      <c r="G293" s="438"/>
      <c r="H293" s="438"/>
      <c r="I293" s="439"/>
      <c r="J293" s="439"/>
      <c r="K293" s="440">
        <f t="shared" si="4"/>
        <v>0</v>
      </c>
      <c r="L293" s="439"/>
      <c r="M293" s="503"/>
    </row>
    <row r="294" spans="1:13" ht="15.5" x14ac:dyDescent="0.25">
      <c r="A294" s="501">
        <v>275</v>
      </c>
      <c r="B294" s="443"/>
      <c r="C294" s="438"/>
      <c r="D294" s="438"/>
      <c r="E294" s="504"/>
      <c r="F294" s="504"/>
      <c r="G294" s="438"/>
      <c r="H294" s="438"/>
      <c r="I294" s="439"/>
      <c r="J294" s="439"/>
      <c r="K294" s="440">
        <f t="shared" si="4"/>
        <v>0</v>
      </c>
      <c r="L294" s="439"/>
      <c r="M294" s="503"/>
    </row>
    <row r="295" spans="1:13" ht="15.5" x14ac:dyDescent="0.25">
      <c r="A295" s="501">
        <v>276</v>
      </c>
      <c r="B295" s="443"/>
      <c r="C295" s="438"/>
      <c r="D295" s="438"/>
      <c r="E295" s="504"/>
      <c r="F295" s="504"/>
      <c r="G295" s="438"/>
      <c r="H295" s="438"/>
      <c r="I295" s="439"/>
      <c r="J295" s="439"/>
      <c r="K295" s="440">
        <f t="shared" si="4"/>
        <v>0</v>
      </c>
      <c r="L295" s="439"/>
      <c r="M295" s="503"/>
    </row>
    <row r="296" spans="1:13" ht="15.5" x14ac:dyDescent="0.25">
      <c r="A296" s="501">
        <v>277</v>
      </c>
      <c r="B296" s="443"/>
      <c r="C296" s="438"/>
      <c r="D296" s="438"/>
      <c r="E296" s="504"/>
      <c r="F296" s="504"/>
      <c r="G296" s="438"/>
      <c r="H296" s="438"/>
      <c r="I296" s="439"/>
      <c r="J296" s="439"/>
      <c r="K296" s="440">
        <f t="shared" si="4"/>
        <v>0</v>
      </c>
      <c r="L296" s="439"/>
      <c r="M296" s="503"/>
    </row>
    <row r="297" spans="1:13" ht="15.5" x14ac:dyDescent="0.25">
      <c r="A297" s="501">
        <v>278</v>
      </c>
      <c r="B297" s="443"/>
      <c r="C297" s="438"/>
      <c r="D297" s="438"/>
      <c r="E297" s="504"/>
      <c r="F297" s="504"/>
      <c r="G297" s="438"/>
      <c r="H297" s="438"/>
      <c r="I297" s="439"/>
      <c r="J297" s="439"/>
      <c r="K297" s="440">
        <f t="shared" si="4"/>
        <v>0</v>
      </c>
      <c r="L297" s="439"/>
      <c r="M297" s="503"/>
    </row>
    <row r="298" spans="1:13" ht="15.5" x14ac:dyDescent="0.25">
      <c r="A298" s="501">
        <v>279</v>
      </c>
      <c r="B298" s="443"/>
      <c r="C298" s="438"/>
      <c r="D298" s="438"/>
      <c r="E298" s="504"/>
      <c r="F298" s="504"/>
      <c r="G298" s="438"/>
      <c r="H298" s="438"/>
      <c r="I298" s="439"/>
      <c r="J298" s="439"/>
      <c r="K298" s="440">
        <f t="shared" si="4"/>
        <v>0</v>
      </c>
      <c r="L298" s="439"/>
      <c r="M298" s="503"/>
    </row>
    <row r="299" spans="1:13" ht="15.5" x14ac:dyDescent="0.25">
      <c r="A299" s="501">
        <v>280</v>
      </c>
      <c r="B299" s="443"/>
      <c r="C299" s="438"/>
      <c r="D299" s="438"/>
      <c r="E299" s="504"/>
      <c r="F299" s="504"/>
      <c r="G299" s="438"/>
      <c r="H299" s="438"/>
      <c r="I299" s="439"/>
      <c r="J299" s="439"/>
      <c r="K299" s="440">
        <f t="shared" si="4"/>
        <v>0</v>
      </c>
      <c r="L299" s="439"/>
      <c r="M299" s="503"/>
    </row>
    <row r="300" spans="1:13" ht="15.5" x14ac:dyDescent="0.25">
      <c r="A300" s="501">
        <v>281</v>
      </c>
      <c r="B300" s="443"/>
      <c r="C300" s="438"/>
      <c r="D300" s="438"/>
      <c r="E300" s="504"/>
      <c r="F300" s="504"/>
      <c r="G300" s="438"/>
      <c r="H300" s="438"/>
      <c r="I300" s="439"/>
      <c r="J300" s="439"/>
      <c r="K300" s="440">
        <f t="shared" si="4"/>
        <v>0</v>
      </c>
      <c r="L300" s="439"/>
      <c r="M300" s="503"/>
    </row>
    <row r="301" spans="1:13" ht="15.5" x14ac:dyDescent="0.25">
      <c r="A301" s="501">
        <v>282</v>
      </c>
      <c r="B301" s="443"/>
      <c r="C301" s="438"/>
      <c r="D301" s="438"/>
      <c r="E301" s="504"/>
      <c r="F301" s="504"/>
      <c r="G301" s="438"/>
      <c r="H301" s="438"/>
      <c r="I301" s="439"/>
      <c r="J301" s="439"/>
      <c r="K301" s="440">
        <f t="shared" si="4"/>
        <v>0</v>
      </c>
      <c r="L301" s="439"/>
      <c r="M301" s="503"/>
    </row>
    <row r="302" spans="1:13" ht="15.5" x14ac:dyDescent="0.25">
      <c r="A302" s="501">
        <v>283</v>
      </c>
      <c r="B302" s="443"/>
      <c r="C302" s="438"/>
      <c r="D302" s="438"/>
      <c r="E302" s="504"/>
      <c r="F302" s="504"/>
      <c r="G302" s="438"/>
      <c r="H302" s="438"/>
      <c r="I302" s="439"/>
      <c r="J302" s="439"/>
      <c r="K302" s="440">
        <f t="shared" si="4"/>
        <v>0</v>
      </c>
      <c r="L302" s="439"/>
      <c r="M302" s="503"/>
    </row>
    <row r="303" spans="1:13" ht="15.5" x14ac:dyDescent="0.25">
      <c r="A303" s="501">
        <v>284</v>
      </c>
      <c r="B303" s="443"/>
      <c r="C303" s="438"/>
      <c r="D303" s="438"/>
      <c r="E303" s="504"/>
      <c r="F303" s="504"/>
      <c r="G303" s="438"/>
      <c r="H303" s="438"/>
      <c r="I303" s="439"/>
      <c r="J303" s="439"/>
      <c r="K303" s="440">
        <f t="shared" si="4"/>
        <v>0</v>
      </c>
      <c r="L303" s="439"/>
      <c r="M303" s="503"/>
    </row>
    <row r="304" spans="1:13" ht="15.5" x14ac:dyDescent="0.25">
      <c r="A304" s="501">
        <v>285</v>
      </c>
      <c r="B304" s="443"/>
      <c r="C304" s="438"/>
      <c r="D304" s="438"/>
      <c r="E304" s="504"/>
      <c r="F304" s="504"/>
      <c r="G304" s="438"/>
      <c r="H304" s="438"/>
      <c r="I304" s="439"/>
      <c r="J304" s="439"/>
      <c r="K304" s="440">
        <f t="shared" si="4"/>
        <v>0</v>
      </c>
      <c r="L304" s="439"/>
      <c r="M304" s="503"/>
    </row>
    <row r="305" spans="1:13" ht="15.5" x14ac:dyDescent="0.25">
      <c r="A305" s="501">
        <v>286</v>
      </c>
      <c r="B305" s="443"/>
      <c r="C305" s="438"/>
      <c r="D305" s="438"/>
      <c r="E305" s="504"/>
      <c r="F305" s="504"/>
      <c r="G305" s="438"/>
      <c r="H305" s="438"/>
      <c r="I305" s="439"/>
      <c r="J305" s="439"/>
      <c r="K305" s="440">
        <f t="shared" si="4"/>
        <v>0</v>
      </c>
      <c r="L305" s="439"/>
      <c r="M305" s="503"/>
    </row>
    <row r="306" spans="1:13" ht="15.5" x14ac:dyDescent="0.25">
      <c r="A306" s="501">
        <v>287</v>
      </c>
      <c r="B306" s="443"/>
      <c r="C306" s="438"/>
      <c r="D306" s="438"/>
      <c r="E306" s="504"/>
      <c r="F306" s="504"/>
      <c r="G306" s="438"/>
      <c r="H306" s="438"/>
      <c r="I306" s="439"/>
      <c r="J306" s="439"/>
      <c r="K306" s="440">
        <f t="shared" si="4"/>
        <v>0</v>
      </c>
      <c r="L306" s="439"/>
      <c r="M306" s="503"/>
    </row>
    <row r="307" spans="1:13" ht="15.5" x14ac:dyDescent="0.25">
      <c r="A307" s="501">
        <v>288</v>
      </c>
      <c r="B307" s="443"/>
      <c r="C307" s="438"/>
      <c r="D307" s="438"/>
      <c r="E307" s="504"/>
      <c r="F307" s="504"/>
      <c r="G307" s="438"/>
      <c r="H307" s="438"/>
      <c r="I307" s="439"/>
      <c r="J307" s="439"/>
      <c r="K307" s="440">
        <f t="shared" si="4"/>
        <v>0</v>
      </c>
      <c r="L307" s="439"/>
      <c r="M307" s="503"/>
    </row>
    <row r="308" spans="1:13" ht="15.5" x14ac:dyDescent="0.25">
      <c r="A308" s="501">
        <v>289</v>
      </c>
      <c r="B308" s="443"/>
      <c r="C308" s="438"/>
      <c r="D308" s="438"/>
      <c r="E308" s="504"/>
      <c r="F308" s="504"/>
      <c r="G308" s="438"/>
      <c r="H308" s="438"/>
      <c r="I308" s="439"/>
      <c r="J308" s="439"/>
      <c r="K308" s="440">
        <f t="shared" si="4"/>
        <v>0</v>
      </c>
      <c r="L308" s="439"/>
      <c r="M308" s="503"/>
    </row>
    <row r="309" spans="1:13" ht="15.5" x14ac:dyDescent="0.25">
      <c r="A309" s="501">
        <v>290</v>
      </c>
      <c r="B309" s="443"/>
      <c r="C309" s="438"/>
      <c r="D309" s="438"/>
      <c r="E309" s="504"/>
      <c r="F309" s="504"/>
      <c r="G309" s="438"/>
      <c r="H309" s="438"/>
      <c r="I309" s="439"/>
      <c r="J309" s="439"/>
      <c r="K309" s="440">
        <f t="shared" si="4"/>
        <v>0</v>
      </c>
      <c r="L309" s="439"/>
      <c r="M309" s="503"/>
    </row>
    <row r="310" spans="1:13" ht="15.5" x14ac:dyDescent="0.25">
      <c r="A310" s="501">
        <v>291</v>
      </c>
      <c r="B310" s="443"/>
      <c r="C310" s="438"/>
      <c r="D310" s="438"/>
      <c r="E310" s="504"/>
      <c r="F310" s="504"/>
      <c r="G310" s="438"/>
      <c r="H310" s="438"/>
      <c r="I310" s="439"/>
      <c r="J310" s="439"/>
      <c r="K310" s="440">
        <f t="shared" si="4"/>
        <v>0</v>
      </c>
      <c r="L310" s="439"/>
      <c r="M310" s="503"/>
    </row>
    <row r="311" spans="1:13" ht="15.5" x14ac:dyDescent="0.25">
      <c r="A311" s="501">
        <v>292</v>
      </c>
      <c r="B311" s="443"/>
      <c r="C311" s="438"/>
      <c r="D311" s="438"/>
      <c r="E311" s="504"/>
      <c r="F311" s="504"/>
      <c r="G311" s="438"/>
      <c r="H311" s="438"/>
      <c r="I311" s="439"/>
      <c r="J311" s="439"/>
      <c r="K311" s="440">
        <f t="shared" si="4"/>
        <v>0</v>
      </c>
      <c r="L311" s="439"/>
      <c r="M311" s="503"/>
    </row>
    <row r="312" spans="1:13" ht="15.5" x14ac:dyDescent="0.25">
      <c r="A312" s="501">
        <v>293</v>
      </c>
      <c r="B312" s="443"/>
      <c r="C312" s="438"/>
      <c r="D312" s="438"/>
      <c r="E312" s="504"/>
      <c r="F312" s="504"/>
      <c r="G312" s="438"/>
      <c r="H312" s="438"/>
      <c r="I312" s="439"/>
      <c r="J312" s="439"/>
      <c r="K312" s="440">
        <f t="shared" si="4"/>
        <v>0</v>
      </c>
      <c r="L312" s="439"/>
      <c r="M312" s="503"/>
    </row>
    <row r="313" spans="1:13" ht="15.5" x14ac:dyDescent="0.25">
      <c r="A313" s="501">
        <v>294</v>
      </c>
      <c r="B313" s="443"/>
      <c r="C313" s="438"/>
      <c r="D313" s="438"/>
      <c r="E313" s="504"/>
      <c r="F313" s="504"/>
      <c r="G313" s="438"/>
      <c r="H313" s="438"/>
      <c r="I313" s="439"/>
      <c r="J313" s="439"/>
      <c r="K313" s="440">
        <f t="shared" si="4"/>
        <v>0</v>
      </c>
      <c r="L313" s="439"/>
      <c r="M313" s="503"/>
    </row>
    <row r="314" spans="1:13" ht="15.5" x14ac:dyDescent="0.25">
      <c r="A314" s="501">
        <v>295</v>
      </c>
      <c r="B314" s="443"/>
      <c r="C314" s="438"/>
      <c r="D314" s="438"/>
      <c r="E314" s="504"/>
      <c r="F314" s="504"/>
      <c r="G314" s="438"/>
      <c r="H314" s="438"/>
      <c r="I314" s="439"/>
      <c r="J314" s="439"/>
      <c r="K314" s="440">
        <f t="shared" si="4"/>
        <v>0</v>
      </c>
      <c r="L314" s="439"/>
      <c r="M314" s="503"/>
    </row>
    <row r="315" spans="1:13" ht="15.5" x14ac:dyDescent="0.25">
      <c r="A315" s="501">
        <v>296</v>
      </c>
      <c r="B315" s="443"/>
      <c r="C315" s="438"/>
      <c r="D315" s="438"/>
      <c r="E315" s="504"/>
      <c r="F315" s="504"/>
      <c r="G315" s="438"/>
      <c r="H315" s="438"/>
      <c r="I315" s="439"/>
      <c r="J315" s="439"/>
      <c r="K315" s="440">
        <f t="shared" si="4"/>
        <v>0</v>
      </c>
      <c r="L315" s="439"/>
      <c r="M315" s="503"/>
    </row>
    <row r="316" spans="1:13" ht="15.5" x14ac:dyDescent="0.25">
      <c r="A316" s="501">
        <v>297</v>
      </c>
      <c r="B316" s="443"/>
      <c r="C316" s="438"/>
      <c r="D316" s="438"/>
      <c r="E316" s="504"/>
      <c r="F316" s="504"/>
      <c r="G316" s="438"/>
      <c r="H316" s="438"/>
      <c r="I316" s="439"/>
      <c r="J316" s="439"/>
      <c r="K316" s="440">
        <f t="shared" si="4"/>
        <v>0</v>
      </c>
      <c r="L316" s="439"/>
      <c r="M316" s="503"/>
    </row>
    <row r="317" spans="1:13" ht="15.5" x14ac:dyDescent="0.25">
      <c r="A317" s="501">
        <v>298</v>
      </c>
      <c r="B317" s="443"/>
      <c r="C317" s="438"/>
      <c r="D317" s="438"/>
      <c r="E317" s="504"/>
      <c r="F317" s="504"/>
      <c r="G317" s="438"/>
      <c r="H317" s="438"/>
      <c r="I317" s="439"/>
      <c r="J317" s="439"/>
      <c r="K317" s="440">
        <f t="shared" si="4"/>
        <v>0</v>
      </c>
      <c r="L317" s="439"/>
      <c r="M317" s="503"/>
    </row>
    <row r="318" spans="1:13" ht="15.5" x14ac:dyDescent="0.25">
      <c r="A318" s="501">
        <v>299</v>
      </c>
      <c r="B318" s="443"/>
      <c r="C318" s="438"/>
      <c r="D318" s="438"/>
      <c r="E318" s="504"/>
      <c r="F318" s="504"/>
      <c r="G318" s="438"/>
      <c r="H318" s="438"/>
      <c r="I318" s="439"/>
      <c r="J318" s="439"/>
      <c r="K318" s="440">
        <f t="shared" si="4"/>
        <v>0</v>
      </c>
      <c r="L318" s="439"/>
      <c r="M318" s="503"/>
    </row>
    <row r="319" spans="1:13" ht="15.5" x14ac:dyDescent="0.25">
      <c r="A319" s="501">
        <v>300</v>
      </c>
      <c r="B319" s="443"/>
      <c r="C319" s="438"/>
      <c r="D319" s="438"/>
      <c r="E319" s="504"/>
      <c r="F319" s="504"/>
      <c r="G319" s="438"/>
      <c r="H319" s="438"/>
      <c r="I319" s="439"/>
      <c r="J319" s="439"/>
      <c r="K319" s="440">
        <f t="shared" si="4"/>
        <v>0</v>
      </c>
      <c r="L319" s="439"/>
      <c r="M319" s="503"/>
    </row>
    <row r="320" spans="1:13" ht="15.5" x14ac:dyDescent="0.25">
      <c r="A320" s="501">
        <v>301</v>
      </c>
      <c r="B320" s="443"/>
      <c r="C320" s="438"/>
      <c r="D320" s="438"/>
      <c r="E320" s="504"/>
      <c r="F320" s="504"/>
      <c r="G320" s="438"/>
      <c r="H320" s="438"/>
      <c r="I320" s="439"/>
      <c r="J320" s="439"/>
      <c r="K320" s="440">
        <f t="shared" si="4"/>
        <v>0</v>
      </c>
      <c r="L320" s="439"/>
      <c r="M320" s="503"/>
    </row>
    <row r="321" spans="1:13" ht="15.5" x14ac:dyDescent="0.25">
      <c r="A321" s="501">
        <v>302</v>
      </c>
      <c r="B321" s="443"/>
      <c r="C321" s="438"/>
      <c r="D321" s="438"/>
      <c r="E321" s="504"/>
      <c r="F321" s="504"/>
      <c r="G321" s="438"/>
      <c r="H321" s="438"/>
      <c r="I321" s="439"/>
      <c r="J321" s="439"/>
      <c r="K321" s="440">
        <f t="shared" si="4"/>
        <v>0</v>
      </c>
      <c r="L321" s="439"/>
      <c r="M321" s="503"/>
    </row>
    <row r="322" spans="1:13" ht="15.5" x14ac:dyDescent="0.25">
      <c r="A322" s="501">
        <v>303</v>
      </c>
      <c r="B322" s="443"/>
      <c r="C322" s="438"/>
      <c r="D322" s="438"/>
      <c r="E322" s="504"/>
      <c r="F322" s="504"/>
      <c r="G322" s="438"/>
      <c r="H322" s="438"/>
      <c r="I322" s="439"/>
      <c r="J322" s="439"/>
      <c r="K322" s="440">
        <f t="shared" si="4"/>
        <v>0</v>
      </c>
      <c r="L322" s="439"/>
      <c r="M322" s="503"/>
    </row>
    <row r="323" spans="1:13" ht="15.5" x14ac:dyDescent="0.25">
      <c r="A323" s="501">
        <v>304</v>
      </c>
      <c r="B323" s="443"/>
      <c r="C323" s="438"/>
      <c r="D323" s="438"/>
      <c r="E323" s="504"/>
      <c r="F323" s="504"/>
      <c r="G323" s="438"/>
      <c r="H323" s="438"/>
      <c r="I323" s="439"/>
      <c r="J323" s="439"/>
      <c r="K323" s="440">
        <f t="shared" si="4"/>
        <v>0</v>
      </c>
      <c r="L323" s="439"/>
      <c r="M323" s="503"/>
    </row>
    <row r="324" spans="1:13" ht="15.5" x14ac:dyDescent="0.25">
      <c r="A324" s="501">
        <v>305</v>
      </c>
      <c r="B324" s="443"/>
      <c r="C324" s="438"/>
      <c r="D324" s="438"/>
      <c r="E324" s="504"/>
      <c r="F324" s="504"/>
      <c r="G324" s="438"/>
      <c r="H324" s="438"/>
      <c r="I324" s="439"/>
      <c r="J324" s="439"/>
      <c r="K324" s="440">
        <f t="shared" si="4"/>
        <v>0</v>
      </c>
      <c r="L324" s="439"/>
      <c r="M324" s="503"/>
    </row>
    <row r="325" spans="1:13" ht="15.5" x14ac:dyDescent="0.25">
      <c r="A325" s="501">
        <v>306</v>
      </c>
      <c r="B325" s="443"/>
      <c r="C325" s="438"/>
      <c r="D325" s="438"/>
      <c r="E325" s="504"/>
      <c r="F325" s="504"/>
      <c r="G325" s="438"/>
      <c r="H325" s="438"/>
      <c r="I325" s="439"/>
      <c r="J325" s="439"/>
      <c r="K325" s="440">
        <f t="shared" si="4"/>
        <v>0</v>
      </c>
      <c r="L325" s="439"/>
      <c r="M325" s="503"/>
    </row>
    <row r="326" spans="1:13" ht="15.5" x14ac:dyDescent="0.25">
      <c r="A326" s="501">
        <v>307</v>
      </c>
      <c r="B326" s="443"/>
      <c r="C326" s="438"/>
      <c r="D326" s="438"/>
      <c r="E326" s="504"/>
      <c r="F326" s="504"/>
      <c r="G326" s="438"/>
      <c r="H326" s="438"/>
      <c r="I326" s="439"/>
      <c r="J326" s="439"/>
      <c r="K326" s="440">
        <f t="shared" si="4"/>
        <v>0</v>
      </c>
      <c r="L326" s="439"/>
      <c r="M326" s="503"/>
    </row>
    <row r="327" spans="1:13" ht="15.5" x14ac:dyDescent="0.25">
      <c r="A327" s="501">
        <v>308</v>
      </c>
      <c r="B327" s="443"/>
      <c r="C327" s="438"/>
      <c r="D327" s="438"/>
      <c r="E327" s="504"/>
      <c r="F327" s="504"/>
      <c r="G327" s="438"/>
      <c r="H327" s="438"/>
      <c r="I327" s="439"/>
      <c r="J327" s="439"/>
      <c r="K327" s="440">
        <f t="shared" si="4"/>
        <v>0</v>
      </c>
      <c r="L327" s="439"/>
      <c r="M327" s="503"/>
    </row>
    <row r="328" spans="1:13" ht="15.5" x14ac:dyDescent="0.25">
      <c r="A328" s="501">
        <v>309</v>
      </c>
      <c r="B328" s="443"/>
      <c r="C328" s="438"/>
      <c r="D328" s="438"/>
      <c r="E328" s="504"/>
      <c r="F328" s="504"/>
      <c r="G328" s="438"/>
      <c r="H328" s="438"/>
      <c r="I328" s="439"/>
      <c r="J328" s="439"/>
      <c r="K328" s="440">
        <f t="shared" si="4"/>
        <v>0</v>
      </c>
      <c r="L328" s="439"/>
      <c r="M328" s="503"/>
    </row>
    <row r="329" spans="1:13" ht="15.5" x14ac:dyDescent="0.25">
      <c r="A329" s="501">
        <v>310</v>
      </c>
      <c r="B329" s="443"/>
      <c r="C329" s="438"/>
      <c r="D329" s="438"/>
      <c r="E329" s="504"/>
      <c r="F329" s="504"/>
      <c r="G329" s="438"/>
      <c r="H329" s="438"/>
      <c r="I329" s="439"/>
      <c r="J329" s="439"/>
      <c r="K329" s="440">
        <f t="shared" si="4"/>
        <v>0</v>
      </c>
      <c r="L329" s="439"/>
      <c r="M329" s="503"/>
    </row>
    <row r="330" spans="1:13" ht="15.5" x14ac:dyDescent="0.25">
      <c r="A330" s="501">
        <v>311</v>
      </c>
      <c r="B330" s="443"/>
      <c r="C330" s="438"/>
      <c r="D330" s="438"/>
      <c r="E330" s="504"/>
      <c r="F330" s="504"/>
      <c r="G330" s="438"/>
      <c r="H330" s="438"/>
      <c r="I330" s="439"/>
      <c r="J330" s="439"/>
      <c r="K330" s="440">
        <f t="shared" si="4"/>
        <v>0</v>
      </c>
      <c r="L330" s="439"/>
      <c r="M330" s="503"/>
    </row>
    <row r="331" spans="1:13" ht="15.5" x14ac:dyDescent="0.25">
      <c r="A331" s="501">
        <v>312</v>
      </c>
      <c r="B331" s="443"/>
      <c r="C331" s="438"/>
      <c r="D331" s="438"/>
      <c r="E331" s="504"/>
      <c r="F331" s="504"/>
      <c r="G331" s="438"/>
      <c r="H331" s="438"/>
      <c r="I331" s="439"/>
      <c r="J331" s="439"/>
      <c r="K331" s="440">
        <f t="shared" si="4"/>
        <v>0</v>
      </c>
      <c r="L331" s="439"/>
      <c r="M331" s="503"/>
    </row>
    <row r="332" spans="1:13" ht="15.5" x14ac:dyDescent="0.25">
      <c r="A332" s="501">
        <v>313</v>
      </c>
      <c r="B332" s="443"/>
      <c r="C332" s="438"/>
      <c r="D332" s="438"/>
      <c r="E332" s="504"/>
      <c r="F332" s="504"/>
      <c r="G332" s="438"/>
      <c r="H332" s="438"/>
      <c r="I332" s="439"/>
      <c r="J332" s="439"/>
      <c r="K332" s="440">
        <f t="shared" si="4"/>
        <v>0</v>
      </c>
      <c r="L332" s="439"/>
      <c r="M332" s="503"/>
    </row>
    <row r="333" spans="1:13" ht="15.5" x14ac:dyDescent="0.25">
      <c r="A333" s="501">
        <v>314</v>
      </c>
      <c r="B333" s="443"/>
      <c r="C333" s="438"/>
      <c r="D333" s="438"/>
      <c r="E333" s="504"/>
      <c r="F333" s="504"/>
      <c r="G333" s="438"/>
      <c r="H333" s="438"/>
      <c r="I333" s="439"/>
      <c r="J333" s="439"/>
      <c r="K333" s="440">
        <f t="shared" si="4"/>
        <v>0</v>
      </c>
      <c r="L333" s="439"/>
      <c r="M333" s="503"/>
    </row>
    <row r="334" spans="1:13" ht="15.5" x14ac:dyDescent="0.25">
      <c r="A334" s="501">
        <v>315</v>
      </c>
      <c r="B334" s="443"/>
      <c r="C334" s="438"/>
      <c r="D334" s="438"/>
      <c r="E334" s="504"/>
      <c r="F334" s="504"/>
      <c r="G334" s="438"/>
      <c r="H334" s="438"/>
      <c r="I334" s="439"/>
      <c r="J334" s="439"/>
      <c r="K334" s="440">
        <f t="shared" si="4"/>
        <v>0</v>
      </c>
      <c r="L334" s="439"/>
      <c r="M334" s="503"/>
    </row>
    <row r="335" spans="1:13" ht="15.5" x14ac:dyDescent="0.25">
      <c r="A335" s="501">
        <v>316</v>
      </c>
      <c r="B335" s="443"/>
      <c r="C335" s="438"/>
      <c r="D335" s="438"/>
      <c r="E335" s="504"/>
      <c r="F335" s="504"/>
      <c r="G335" s="438"/>
      <c r="H335" s="438"/>
      <c r="I335" s="439"/>
      <c r="J335" s="439"/>
      <c r="K335" s="440">
        <f t="shared" si="4"/>
        <v>0</v>
      </c>
      <c r="L335" s="439"/>
      <c r="M335" s="503"/>
    </row>
    <row r="336" spans="1:13" ht="15.5" x14ac:dyDescent="0.25">
      <c r="A336" s="501">
        <v>317</v>
      </c>
      <c r="B336" s="443"/>
      <c r="C336" s="438"/>
      <c r="D336" s="438"/>
      <c r="E336" s="504"/>
      <c r="F336" s="504"/>
      <c r="G336" s="438"/>
      <c r="H336" s="438"/>
      <c r="I336" s="439"/>
      <c r="J336" s="439"/>
      <c r="K336" s="440">
        <f t="shared" si="4"/>
        <v>0</v>
      </c>
      <c r="L336" s="439"/>
      <c r="M336" s="503"/>
    </row>
    <row r="337" spans="1:13" ht="15.5" x14ac:dyDescent="0.25">
      <c r="A337" s="501">
        <v>318</v>
      </c>
      <c r="B337" s="443"/>
      <c r="C337" s="438"/>
      <c r="D337" s="438"/>
      <c r="E337" s="504"/>
      <c r="F337" s="504"/>
      <c r="G337" s="438"/>
      <c r="H337" s="438"/>
      <c r="I337" s="439"/>
      <c r="J337" s="439"/>
      <c r="K337" s="440">
        <f t="shared" si="4"/>
        <v>0</v>
      </c>
      <c r="L337" s="439"/>
      <c r="M337" s="503"/>
    </row>
    <row r="338" spans="1:13" ht="15.5" x14ac:dyDescent="0.25">
      <c r="A338" s="501">
        <v>319</v>
      </c>
      <c r="B338" s="443"/>
      <c r="C338" s="438"/>
      <c r="D338" s="438"/>
      <c r="E338" s="504"/>
      <c r="F338" s="504"/>
      <c r="G338" s="438"/>
      <c r="H338" s="438"/>
      <c r="I338" s="439"/>
      <c r="J338" s="439"/>
      <c r="K338" s="440">
        <f t="shared" si="4"/>
        <v>0</v>
      </c>
      <c r="L338" s="439"/>
      <c r="M338" s="503"/>
    </row>
    <row r="339" spans="1:13" ht="15.5" x14ac:dyDescent="0.25">
      <c r="A339" s="501">
        <v>320</v>
      </c>
      <c r="B339" s="443"/>
      <c r="C339" s="438"/>
      <c r="D339" s="438"/>
      <c r="E339" s="504"/>
      <c r="F339" s="504"/>
      <c r="G339" s="438"/>
      <c r="H339" s="438"/>
      <c r="I339" s="439"/>
      <c r="J339" s="439"/>
      <c r="K339" s="440">
        <f t="shared" si="4"/>
        <v>0</v>
      </c>
      <c r="L339" s="439"/>
      <c r="M339" s="503"/>
    </row>
    <row r="340" spans="1:13" ht="15.5" x14ac:dyDescent="0.25">
      <c r="A340" s="501">
        <v>321</v>
      </c>
      <c r="B340" s="443"/>
      <c r="C340" s="438"/>
      <c r="D340" s="438"/>
      <c r="E340" s="504"/>
      <c r="F340" s="504"/>
      <c r="G340" s="438"/>
      <c r="H340" s="438"/>
      <c r="I340" s="439"/>
      <c r="J340" s="439"/>
      <c r="K340" s="440">
        <f t="shared" si="4"/>
        <v>0</v>
      </c>
      <c r="L340" s="439"/>
      <c r="M340" s="503"/>
    </row>
    <row r="341" spans="1:13" ht="15.5" x14ac:dyDescent="0.25">
      <c r="A341" s="501">
        <v>322</v>
      </c>
      <c r="B341" s="443"/>
      <c r="C341" s="438"/>
      <c r="D341" s="438"/>
      <c r="E341" s="504"/>
      <c r="F341" s="504"/>
      <c r="G341" s="438"/>
      <c r="H341" s="438"/>
      <c r="I341" s="439"/>
      <c r="J341" s="439"/>
      <c r="K341" s="440">
        <f t="shared" ref="K341:K404" si="5">ROUND(I341*J341,2)</f>
        <v>0</v>
      </c>
      <c r="L341" s="439"/>
      <c r="M341" s="503"/>
    </row>
    <row r="342" spans="1:13" ht="15.5" x14ac:dyDescent="0.25">
      <c r="A342" s="501">
        <v>323</v>
      </c>
      <c r="B342" s="443"/>
      <c r="C342" s="438"/>
      <c r="D342" s="438"/>
      <c r="E342" s="504"/>
      <c r="F342" s="504"/>
      <c r="G342" s="438"/>
      <c r="H342" s="438"/>
      <c r="I342" s="439"/>
      <c r="J342" s="439"/>
      <c r="K342" s="440">
        <f t="shared" si="5"/>
        <v>0</v>
      </c>
      <c r="L342" s="439"/>
      <c r="M342" s="503"/>
    </row>
    <row r="343" spans="1:13" ht="15.5" x14ac:dyDescent="0.25">
      <c r="A343" s="501">
        <v>324</v>
      </c>
      <c r="B343" s="443"/>
      <c r="C343" s="438"/>
      <c r="D343" s="438"/>
      <c r="E343" s="504"/>
      <c r="F343" s="504"/>
      <c r="G343" s="438"/>
      <c r="H343" s="438"/>
      <c r="I343" s="439"/>
      <c r="J343" s="439"/>
      <c r="K343" s="440">
        <f t="shared" si="5"/>
        <v>0</v>
      </c>
      <c r="L343" s="439"/>
      <c r="M343" s="503"/>
    </row>
    <row r="344" spans="1:13" ht="15.5" x14ac:dyDescent="0.25">
      <c r="A344" s="501">
        <v>325</v>
      </c>
      <c r="B344" s="443"/>
      <c r="C344" s="438"/>
      <c r="D344" s="438"/>
      <c r="E344" s="504"/>
      <c r="F344" s="504"/>
      <c r="G344" s="438"/>
      <c r="H344" s="438"/>
      <c r="I344" s="439"/>
      <c r="J344" s="439"/>
      <c r="K344" s="440">
        <f t="shared" si="5"/>
        <v>0</v>
      </c>
      <c r="L344" s="439"/>
      <c r="M344" s="503"/>
    </row>
    <row r="345" spans="1:13" ht="15.5" x14ac:dyDescent="0.25">
      <c r="A345" s="501">
        <v>326</v>
      </c>
      <c r="B345" s="443"/>
      <c r="C345" s="438"/>
      <c r="D345" s="438"/>
      <c r="E345" s="504"/>
      <c r="F345" s="504"/>
      <c r="G345" s="438"/>
      <c r="H345" s="438"/>
      <c r="I345" s="439"/>
      <c r="J345" s="439"/>
      <c r="K345" s="440">
        <f t="shared" si="5"/>
        <v>0</v>
      </c>
      <c r="L345" s="439"/>
      <c r="M345" s="503"/>
    </row>
    <row r="346" spans="1:13" ht="15.5" x14ac:dyDescent="0.25">
      <c r="A346" s="501">
        <v>327</v>
      </c>
      <c r="B346" s="443"/>
      <c r="C346" s="438"/>
      <c r="D346" s="438"/>
      <c r="E346" s="504"/>
      <c r="F346" s="504"/>
      <c r="G346" s="438"/>
      <c r="H346" s="438"/>
      <c r="I346" s="439"/>
      <c r="J346" s="439"/>
      <c r="K346" s="440">
        <f t="shared" si="5"/>
        <v>0</v>
      </c>
      <c r="L346" s="439"/>
      <c r="M346" s="503"/>
    </row>
    <row r="347" spans="1:13" ht="15.5" x14ac:dyDescent="0.25">
      <c r="A347" s="501">
        <v>328</v>
      </c>
      <c r="B347" s="443"/>
      <c r="C347" s="438"/>
      <c r="D347" s="438"/>
      <c r="E347" s="504"/>
      <c r="F347" s="504"/>
      <c r="G347" s="438"/>
      <c r="H347" s="438"/>
      <c r="I347" s="439"/>
      <c r="J347" s="439"/>
      <c r="K347" s="440">
        <f t="shared" si="5"/>
        <v>0</v>
      </c>
      <c r="L347" s="439"/>
      <c r="M347" s="503"/>
    </row>
    <row r="348" spans="1:13" ht="15.5" x14ac:dyDescent="0.25">
      <c r="A348" s="501">
        <v>329</v>
      </c>
      <c r="B348" s="443"/>
      <c r="C348" s="438"/>
      <c r="D348" s="438"/>
      <c r="E348" s="504"/>
      <c r="F348" s="504"/>
      <c r="G348" s="438"/>
      <c r="H348" s="438"/>
      <c r="I348" s="439"/>
      <c r="J348" s="439"/>
      <c r="K348" s="440">
        <f t="shared" si="5"/>
        <v>0</v>
      </c>
      <c r="L348" s="439"/>
      <c r="M348" s="503"/>
    </row>
    <row r="349" spans="1:13" ht="15.5" x14ac:dyDescent="0.25">
      <c r="A349" s="501">
        <v>330</v>
      </c>
      <c r="B349" s="443"/>
      <c r="C349" s="438"/>
      <c r="D349" s="438"/>
      <c r="E349" s="504"/>
      <c r="F349" s="504"/>
      <c r="G349" s="438"/>
      <c r="H349" s="438"/>
      <c r="I349" s="439"/>
      <c r="J349" s="439"/>
      <c r="K349" s="440">
        <f t="shared" si="5"/>
        <v>0</v>
      </c>
      <c r="L349" s="439"/>
      <c r="M349" s="503"/>
    </row>
    <row r="350" spans="1:13" ht="15.5" x14ac:dyDescent="0.25">
      <c r="A350" s="501">
        <v>331</v>
      </c>
      <c r="B350" s="443"/>
      <c r="C350" s="438"/>
      <c r="D350" s="438"/>
      <c r="E350" s="504"/>
      <c r="F350" s="504"/>
      <c r="G350" s="438"/>
      <c r="H350" s="438"/>
      <c r="I350" s="439"/>
      <c r="J350" s="439"/>
      <c r="K350" s="440">
        <f t="shared" si="5"/>
        <v>0</v>
      </c>
      <c r="L350" s="439"/>
      <c r="M350" s="503"/>
    </row>
    <row r="351" spans="1:13" ht="15.5" x14ac:dyDescent="0.25">
      <c r="A351" s="501">
        <v>332</v>
      </c>
      <c r="B351" s="443"/>
      <c r="C351" s="438"/>
      <c r="D351" s="438"/>
      <c r="E351" s="504"/>
      <c r="F351" s="504"/>
      <c r="G351" s="438"/>
      <c r="H351" s="438"/>
      <c r="I351" s="439"/>
      <c r="J351" s="439"/>
      <c r="K351" s="440">
        <f t="shared" si="5"/>
        <v>0</v>
      </c>
      <c r="L351" s="439"/>
      <c r="M351" s="503"/>
    </row>
    <row r="352" spans="1:13" ht="15.5" x14ac:dyDescent="0.25">
      <c r="A352" s="501">
        <v>333</v>
      </c>
      <c r="B352" s="443"/>
      <c r="C352" s="438"/>
      <c r="D352" s="438"/>
      <c r="E352" s="504"/>
      <c r="F352" s="504"/>
      <c r="G352" s="438"/>
      <c r="H352" s="438"/>
      <c r="I352" s="439"/>
      <c r="J352" s="439"/>
      <c r="K352" s="440">
        <f t="shared" si="5"/>
        <v>0</v>
      </c>
      <c r="L352" s="439"/>
      <c r="M352" s="503"/>
    </row>
    <row r="353" spans="1:13" ht="15.5" x14ac:dyDescent="0.25">
      <c r="A353" s="501">
        <v>334</v>
      </c>
      <c r="B353" s="443"/>
      <c r="C353" s="438"/>
      <c r="D353" s="438"/>
      <c r="E353" s="504"/>
      <c r="F353" s="504"/>
      <c r="G353" s="438"/>
      <c r="H353" s="438"/>
      <c r="I353" s="439"/>
      <c r="J353" s="439"/>
      <c r="K353" s="440">
        <f t="shared" si="5"/>
        <v>0</v>
      </c>
      <c r="L353" s="439"/>
      <c r="M353" s="503"/>
    </row>
    <row r="354" spans="1:13" ht="15.5" x14ac:dyDescent="0.25">
      <c r="A354" s="501">
        <v>335</v>
      </c>
      <c r="B354" s="443"/>
      <c r="C354" s="438"/>
      <c r="D354" s="438"/>
      <c r="E354" s="504"/>
      <c r="F354" s="504"/>
      <c r="G354" s="438"/>
      <c r="H354" s="438"/>
      <c r="I354" s="439"/>
      <c r="J354" s="439"/>
      <c r="K354" s="440">
        <f t="shared" si="5"/>
        <v>0</v>
      </c>
      <c r="L354" s="439"/>
      <c r="M354" s="503"/>
    </row>
    <row r="355" spans="1:13" ht="15.5" x14ac:dyDescent="0.25">
      <c r="A355" s="501">
        <v>336</v>
      </c>
      <c r="B355" s="443"/>
      <c r="C355" s="438"/>
      <c r="D355" s="438"/>
      <c r="E355" s="504"/>
      <c r="F355" s="504"/>
      <c r="G355" s="438"/>
      <c r="H355" s="438"/>
      <c r="I355" s="439"/>
      <c r="J355" s="439"/>
      <c r="K355" s="440">
        <f t="shared" si="5"/>
        <v>0</v>
      </c>
      <c r="L355" s="439"/>
      <c r="M355" s="503"/>
    </row>
    <row r="356" spans="1:13" ht="15.5" x14ac:dyDescent="0.25">
      <c r="A356" s="501">
        <v>337</v>
      </c>
      <c r="B356" s="443"/>
      <c r="C356" s="438"/>
      <c r="D356" s="438"/>
      <c r="E356" s="504"/>
      <c r="F356" s="504"/>
      <c r="G356" s="438"/>
      <c r="H356" s="438"/>
      <c r="I356" s="439"/>
      <c r="J356" s="439"/>
      <c r="K356" s="440">
        <f t="shared" si="5"/>
        <v>0</v>
      </c>
      <c r="L356" s="439"/>
      <c r="M356" s="503"/>
    </row>
    <row r="357" spans="1:13" ht="15.5" x14ac:dyDescent="0.25">
      <c r="A357" s="501">
        <v>338</v>
      </c>
      <c r="B357" s="443"/>
      <c r="C357" s="438"/>
      <c r="D357" s="438"/>
      <c r="E357" s="504"/>
      <c r="F357" s="504"/>
      <c r="G357" s="438"/>
      <c r="H357" s="438"/>
      <c r="I357" s="439"/>
      <c r="J357" s="439"/>
      <c r="K357" s="440">
        <f t="shared" si="5"/>
        <v>0</v>
      </c>
      <c r="L357" s="439"/>
      <c r="M357" s="503"/>
    </row>
    <row r="358" spans="1:13" ht="15.5" x14ac:dyDescent="0.25">
      <c r="A358" s="501">
        <v>339</v>
      </c>
      <c r="B358" s="443"/>
      <c r="C358" s="438"/>
      <c r="D358" s="438"/>
      <c r="E358" s="504"/>
      <c r="F358" s="504"/>
      <c r="G358" s="438"/>
      <c r="H358" s="438"/>
      <c r="I358" s="439"/>
      <c r="J358" s="439"/>
      <c r="K358" s="440">
        <f t="shared" si="5"/>
        <v>0</v>
      </c>
      <c r="L358" s="439"/>
      <c r="M358" s="503"/>
    </row>
    <row r="359" spans="1:13" ht="15.5" x14ac:dyDescent="0.25">
      <c r="A359" s="501">
        <v>340</v>
      </c>
      <c r="B359" s="443"/>
      <c r="C359" s="438"/>
      <c r="D359" s="438"/>
      <c r="E359" s="504"/>
      <c r="F359" s="504"/>
      <c r="G359" s="438"/>
      <c r="H359" s="438"/>
      <c r="I359" s="439"/>
      <c r="J359" s="439"/>
      <c r="K359" s="440">
        <f t="shared" si="5"/>
        <v>0</v>
      </c>
      <c r="L359" s="439"/>
      <c r="M359" s="503"/>
    </row>
    <row r="360" spans="1:13" ht="15.5" x14ac:dyDescent="0.25">
      <c r="A360" s="501">
        <v>341</v>
      </c>
      <c r="B360" s="443"/>
      <c r="C360" s="438"/>
      <c r="D360" s="438"/>
      <c r="E360" s="504"/>
      <c r="F360" s="504"/>
      <c r="G360" s="438"/>
      <c r="H360" s="438"/>
      <c r="I360" s="439"/>
      <c r="J360" s="439"/>
      <c r="K360" s="440">
        <f t="shared" si="5"/>
        <v>0</v>
      </c>
      <c r="L360" s="439"/>
      <c r="M360" s="503"/>
    </row>
    <row r="361" spans="1:13" ht="15.5" x14ac:dyDescent="0.25">
      <c r="A361" s="501">
        <v>342</v>
      </c>
      <c r="B361" s="443"/>
      <c r="C361" s="438"/>
      <c r="D361" s="438"/>
      <c r="E361" s="504"/>
      <c r="F361" s="504"/>
      <c r="G361" s="438"/>
      <c r="H361" s="438"/>
      <c r="I361" s="439"/>
      <c r="J361" s="439"/>
      <c r="K361" s="440">
        <f t="shared" si="5"/>
        <v>0</v>
      </c>
      <c r="L361" s="439"/>
      <c r="M361" s="503"/>
    </row>
    <row r="362" spans="1:13" ht="15.5" x14ac:dyDescent="0.25">
      <c r="A362" s="501">
        <v>343</v>
      </c>
      <c r="B362" s="443"/>
      <c r="C362" s="438"/>
      <c r="D362" s="438"/>
      <c r="E362" s="504"/>
      <c r="F362" s="504"/>
      <c r="G362" s="438"/>
      <c r="H362" s="438"/>
      <c r="I362" s="439"/>
      <c r="J362" s="439"/>
      <c r="K362" s="440">
        <f t="shared" si="5"/>
        <v>0</v>
      </c>
      <c r="L362" s="439"/>
      <c r="M362" s="503"/>
    </row>
    <row r="363" spans="1:13" ht="15.5" x14ac:dyDescent="0.25">
      <c r="A363" s="501">
        <v>344</v>
      </c>
      <c r="B363" s="443"/>
      <c r="C363" s="438"/>
      <c r="D363" s="438"/>
      <c r="E363" s="504"/>
      <c r="F363" s="504"/>
      <c r="G363" s="438"/>
      <c r="H363" s="438"/>
      <c r="I363" s="439"/>
      <c r="J363" s="439"/>
      <c r="K363" s="440">
        <f t="shared" si="5"/>
        <v>0</v>
      </c>
      <c r="L363" s="439"/>
      <c r="M363" s="503"/>
    </row>
    <row r="364" spans="1:13" ht="15.5" x14ac:dyDescent="0.25">
      <c r="A364" s="501">
        <v>345</v>
      </c>
      <c r="B364" s="443"/>
      <c r="C364" s="438"/>
      <c r="D364" s="438"/>
      <c r="E364" s="504"/>
      <c r="F364" s="504"/>
      <c r="G364" s="438"/>
      <c r="H364" s="438"/>
      <c r="I364" s="439"/>
      <c r="J364" s="439"/>
      <c r="K364" s="440">
        <f t="shared" si="5"/>
        <v>0</v>
      </c>
      <c r="L364" s="439"/>
      <c r="M364" s="503"/>
    </row>
    <row r="365" spans="1:13" ht="15.5" x14ac:dyDescent="0.25">
      <c r="A365" s="501">
        <v>346</v>
      </c>
      <c r="B365" s="443"/>
      <c r="C365" s="438"/>
      <c r="D365" s="438"/>
      <c r="E365" s="504"/>
      <c r="F365" s="504"/>
      <c r="G365" s="438"/>
      <c r="H365" s="438"/>
      <c r="I365" s="439"/>
      <c r="J365" s="439"/>
      <c r="K365" s="440">
        <f t="shared" si="5"/>
        <v>0</v>
      </c>
      <c r="L365" s="439"/>
      <c r="M365" s="503"/>
    </row>
    <row r="366" spans="1:13" ht="15.5" x14ac:dyDescent="0.25">
      <c r="A366" s="501">
        <v>347</v>
      </c>
      <c r="B366" s="443"/>
      <c r="C366" s="438"/>
      <c r="D366" s="438"/>
      <c r="E366" s="504"/>
      <c r="F366" s="504"/>
      <c r="G366" s="438"/>
      <c r="H366" s="438"/>
      <c r="I366" s="439"/>
      <c r="J366" s="439"/>
      <c r="K366" s="440">
        <f t="shared" si="5"/>
        <v>0</v>
      </c>
      <c r="L366" s="439"/>
      <c r="M366" s="503"/>
    </row>
    <row r="367" spans="1:13" ht="15.5" x14ac:dyDescent="0.25">
      <c r="A367" s="501">
        <v>348</v>
      </c>
      <c r="B367" s="443"/>
      <c r="C367" s="438"/>
      <c r="D367" s="438"/>
      <c r="E367" s="504"/>
      <c r="F367" s="504"/>
      <c r="G367" s="438"/>
      <c r="H367" s="438"/>
      <c r="I367" s="439"/>
      <c r="J367" s="439"/>
      <c r="K367" s="440">
        <f t="shared" si="5"/>
        <v>0</v>
      </c>
      <c r="L367" s="439"/>
      <c r="M367" s="503"/>
    </row>
    <row r="368" spans="1:13" ht="15.5" x14ac:dyDescent="0.25">
      <c r="A368" s="501">
        <v>349</v>
      </c>
      <c r="B368" s="443"/>
      <c r="C368" s="438"/>
      <c r="D368" s="438"/>
      <c r="E368" s="504"/>
      <c r="F368" s="504"/>
      <c r="G368" s="438"/>
      <c r="H368" s="438"/>
      <c r="I368" s="439"/>
      <c r="J368" s="439"/>
      <c r="K368" s="440">
        <f t="shared" si="5"/>
        <v>0</v>
      </c>
      <c r="L368" s="439"/>
      <c r="M368" s="503"/>
    </row>
    <row r="369" spans="1:13" ht="15.5" x14ac:dyDescent="0.25">
      <c r="A369" s="501">
        <v>350</v>
      </c>
      <c r="B369" s="443"/>
      <c r="C369" s="438"/>
      <c r="D369" s="438"/>
      <c r="E369" s="504"/>
      <c r="F369" s="504"/>
      <c r="G369" s="438"/>
      <c r="H369" s="438"/>
      <c r="I369" s="439"/>
      <c r="J369" s="439"/>
      <c r="K369" s="440">
        <f t="shared" si="5"/>
        <v>0</v>
      </c>
      <c r="L369" s="439"/>
      <c r="M369" s="503"/>
    </row>
    <row r="370" spans="1:13" ht="15.5" x14ac:dyDescent="0.25">
      <c r="A370" s="501">
        <v>351</v>
      </c>
      <c r="B370" s="443"/>
      <c r="C370" s="438"/>
      <c r="D370" s="438"/>
      <c r="E370" s="504"/>
      <c r="F370" s="504"/>
      <c r="G370" s="438"/>
      <c r="H370" s="438"/>
      <c r="I370" s="439"/>
      <c r="J370" s="439"/>
      <c r="K370" s="440">
        <f t="shared" si="5"/>
        <v>0</v>
      </c>
      <c r="L370" s="439"/>
      <c r="M370" s="503"/>
    </row>
    <row r="371" spans="1:13" ht="15.5" x14ac:dyDescent="0.25">
      <c r="A371" s="501">
        <v>352</v>
      </c>
      <c r="B371" s="443"/>
      <c r="C371" s="438"/>
      <c r="D371" s="438"/>
      <c r="E371" s="504"/>
      <c r="F371" s="504"/>
      <c r="G371" s="438"/>
      <c r="H371" s="438"/>
      <c r="I371" s="439"/>
      <c r="J371" s="439"/>
      <c r="K371" s="440">
        <f t="shared" si="5"/>
        <v>0</v>
      </c>
      <c r="L371" s="439"/>
      <c r="M371" s="503"/>
    </row>
    <row r="372" spans="1:13" ht="15.5" x14ac:dyDescent="0.25">
      <c r="A372" s="501">
        <v>353</v>
      </c>
      <c r="B372" s="443"/>
      <c r="C372" s="438"/>
      <c r="D372" s="438"/>
      <c r="E372" s="504"/>
      <c r="F372" s="504"/>
      <c r="G372" s="438"/>
      <c r="H372" s="438"/>
      <c r="I372" s="439"/>
      <c r="J372" s="439"/>
      <c r="K372" s="440">
        <f t="shared" si="5"/>
        <v>0</v>
      </c>
      <c r="L372" s="439"/>
      <c r="M372" s="503"/>
    </row>
    <row r="373" spans="1:13" ht="15.5" x14ac:dyDescent="0.25">
      <c r="A373" s="501">
        <v>354</v>
      </c>
      <c r="B373" s="443"/>
      <c r="C373" s="438"/>
      <c r="D373" s="438"/>
      <c r="E373" s="504"/>
      <c r="F373" s="504"/>
      <c r="G373" s="438"/>
      <c r="H373" s="438"/>
      <c r="I373" s="439"/>
      <c r="J373" s="439"/>
      <c r="K373" s="440">
        <f t="shared" si="5"/>
        <v>0</v>
      </c>
      <c r="L373" s="439"/>
      <c r="M373" s="503"/>
    </row>
    <row r="374" spans="1:13" ht="15.5" x14ac:dyDescent="0.25">
      <c r="A374" s="501">
        <v>355</v>
      </c>
      <c r="B374" s="443"/>
      <c r="C374" s="438"/>
      <c r="D374" s="438"/>
      <c r="E374" s="504"/>
      <c r="F374" s="504"/>
      <c r="G374" s="438"/>
      <c r="H374" s="438"/>
      <c r="I374" s="439"/>
      <c r="J374" s="439"/>
      <c r="K374" s="440">
        <f t="shared" si="5"/>
        <v>0</v>
      </c>
      <c r="L374" s="439"/>
      <c r="M374" s="503"/>
    </row>
    <row r="375" spans="1:13" ht="15.5" x14ac:dyDescent="0.25">
      <c r="A375" s="501">
        <v>356</v>
      </c>
      <c r="B375" s="443"/>
      <c r="C375" s="438"/>
      <c r="D375" s="438"/>
      <c r="E375" s="504"/>
      <c r="F375" s="504"/>
      <c r="G375" s="438"/>
      <c r="H375" s="438"/>
      <c r="I375" s="439"/>
      <c r="J375" s="439"/>
      <c r="K375" s="440">
        <f t="shared" si="5"/>
        <v>0</v>
      </c>
      <c r="L375" s="439"/>
      <c r="M375" s="503"/>
    </row>
    <row r="376" spans="1:13" ht="15.5" x14ac:dyDescent="0.25">
      <c r="A376" s="501">
        <v>357</v>
      </c>
      <c r="B376" s="443"/>
      <c r="C376" s="438"/>
      <c r="D376" s="438"/>
      <c r="E376" s="504"/>
      <c r="F376" s="504"/>
      <c r="G376" s="438"/>
      <c r="H376" s="438"/>
      <c r="I376" s="439"/>
      <c r="J376" s="439"/>
      <c r="K376" s="440">
        <f t="shared" si="5"/>
        <v>0</v>
      </c>
      <c r="L376" s="439"/>
      <c r="M376" s="503"/>
    </row>
    <row r="377" spans="1:13" ht="15.5" x14ac:dyDescent="0.25">
      <c r="A377" s="501">
        <v>358</v>
      </c>
      <c r="B377" s="443"/>
      <c r="C377" s="438"/>
      <c r="D377" s="438"/>
      <c r="E377" s="504"/>
      <c r="F377" s="504"/>
      <c r="G377" s="438"/>
      <c r="H377" s="438"/>
      <c r="I377" s="439"/>
      <c r="J377" s="439"/>
      <c r="K377" s="440">
        <f t="shared" si="5"/>
        <v>0</v>
      </c>
      <c r="L377" s="439"/>
      <c r="M377" s="503"/>
    </row>
    <row r="378" spans="1:13" ht="15.5" x14ac:dyDescent="0.25">
      <c r="A378" s="501">
        <v>359</v>
      </c>
      <c r="B378" s="443"/>
      <c r="C378" s="438"/>
      <c r="D378" s="438"/>
      <c r="E378" s="504"/>
      <c r="F378" s="504"/>
      <c r="G378" s="438"/>
      <c r="H378" s="438"/>
      <c r="I378" s="439"/>
      <c r="J378" s="439"/>
      <c r="K378" s="440">
        <f t="shared" si="5"/>
        <v>0</v>
      </c>
      <c r="L378" s="439"/>
      <c r="M378" s="503"/>
    </row>
    <row r="379" spans="1:13" ht="15.5" x14ac:dyDescent="0.25">
      <c r="A379" s="501">
        <v>360</v>
      </c>
      <c r="B379" s="443"/>
      <c r="C379" s="438"/>
      <c r="D379" s="438"/>
      <c r="E379" s="504"/>
      <c r="F379" s="504"/>
      <c r="G379" s="438"/>
      <c r="H379" s="438"/>
      <c r="I379" s="439"/>
      <c r="J379" s="439"/>
      <c r="K379" s="440">
        <f t="shared" si="5"/>
        <v>0</v>
      </c>
      <c r="L379" s="439"/>
      <c r="M379" s="503"/>
    </row>
    <row r="380" spans="1:13" ht="15.5" x14ac:dyDescent="0.25">
      <c r="A380" s="501">
        <v>361</v>
      </c>
      <c r="B380" s="443"/>
      <c r="C380" s="438"/>
      <c r="D380" s="438"/>
      <c r="E380" s="504"/>
      <c r="F380" s="504"/>
      <c r="G380" s="438"/>
      <c r="H380" s="438"/>
      <c r="I380" s="439"/>
      <c r="J380" s="439"/>
      <c r="K380" s="440">
        <f t="shared" si="5"/>
        <v>0</v>
      </c>
      <c r="L380" s="439"/>
      <c r="M380" s="503"/>
    </row>
    <row r="381" spans="1:13" ht="15.5" x14ac:dyDescent="0.25">
      <c r="A381" s="501">
        <v>362</v>
      </c>
      <c r="B381" s="443"/>
      <c r="C381" s="438"/>
      <c r="D381" s="438"/>
      <c r="E381" s="504"/>
      <c r="F381" s="504"/>
      <c r="G381" s="438"/>
      <c r="H381" s="438"/>
      <c r="I381" s="439"/>
      <c r="J381" s="439"/>
      <c r="K381" s="440">
        <f t="shared" si="5"/>
        <v>0</v>
      </c>
      <c r="L381" s="439"/>
      <c r="M381" s="503"/>
    </row>
    <row r="382" spans="1:13" ht="15.5" x14ac:dyDescent="0.25">
      <c r="A382" s="501">
        <v>363</v>
      </c>
      <c r="B382" s="443"/>
      <c r="C382" s="438"/>
      <c r="D382" s="438"/>
      <c r="E382" s="504"/>
      <c r="F382" s="504"/>
      <c r="G382" s="438"/>
      <c r="H382" s="438"/>
      <c r="I382" s="439"/>
      <c r="J382" s="439"/>
      <c r="K382" s="440">
        <f t="shared" si="5"/>
        <v>0</v>
      </c>
      <c r="L382" s="439"/>
      <c r="M382" s="503"/>
    </row>
    <row r="383" spans="1:13" ht="15.5" x14ac:dyDescent="0.25">
      <c r="A383" s="501">
        <v>364</v>
      </c>
      <c r="B383" s="443"/>
      <c r="C383" s="438"/>
      <c r="D383" s="438"/>
      <c r="E383" s="504"/>
      <c r="F383" s="504"/>
      <c r="G383" s="438"/>
      <c r="H383" s="438"/>
      <c r="I383" s="439"/>
      <c r="J383" s="439"/>
      <c r="K383" s="440">
        <f t="shared" si="5"/>
        <v>0</v>
      </c>
      <c r="L383" s="439"/>
      <c r="M383" s="503"/>
    </row>
    <row r="384" spans="1:13" ht="15.5" x14ac:dyDescent="0.25">
      <c r="A384" s="501">
        <v>365</v>
      </c>
      <c r="B384" s="443"/>
      <c r="C384" s="438"/>
      <c r="D384" s="438"/>
      <c r="E384" s="504"/>
      <c r="F384" s="504"/>
      <c r="G384" s="438"/>
      <c r="H384" s="438"/>
      <c r="I384" s="439"/>
      <c r="J384" s="439"/>
      <c r="K384" s="440">
        <f t="shared" si="5"/>
        <v>0</v>
      </c>
      <c r="L384" s="439"/>
      <c r="M384" s="503"/>
    </row>
    <row r="385" spans="1:13" ht="15.5" x14ac:dyDescent="0.25">
      <c r="A385" s="501">
        <v>366</v>
      </c>
      <c r="B385" s="443"/>
      <c r="C385" s="438"/>
      <c r="D385" s="438"/>
      <c r="E385" s="504"/>
      <c r="F385" s="504"/>
      <c r="G385" s="438"/>
      <c r="H385" s="438"/>
      <c r="I385" s="439"/>
      <c r="J385" s="439"/>
      <c r="K385" s="440">
        <f t="shared" si="5"/>
        <v>0</v>
      </c>
      <c r="L385" s="439"/>
      <c r="M385" s="503"/>
    </row>
    <row r="386" spans="1:13" ht="15.5" x14ac:dyDescent="0.25">
      <c r="A386" s="501">
        <v>367</v>
      </c>
      <c r="B386" s="443"/>
      <c r="C386" s="438"/>
      <c r="D386" s="438"/>
      <c r="E386" s="504"/>
      <c r="F386" s="504"/>
      <c r="G386" s="438"/>
      <c r="H386" s="438"/>
      <c r="I386" s="439"/>
      <c r="J386" s="439"/>
      <c r="K386" s="440">
        <f t="shared" si="5"/>
        <v>0</v>
      </c>
      <c r="L386" s="439"/>
      <c r="M386" s="503"/>
    </row>
    <row r="387" spans="1:13" ht="15.5" x14ac:dyDescent="0.25">
      <c r="A387" s="501">
        <v>368</v>
      </c>
      <c r="B387" s="443"/>
      <c r="C387" s="438"/>
      <c r="D387" s="438"/>
      <c r="E387" s="504"/>
      <c r="F387" s="504"/>
      <c r="G387" s="438"/>
      <c r="H387" s="438"/>
      <c r="I387" s="439"/>
      <c r="J387" s="439"/>
      <c r="K387" s="440">
        <f t="shared" si="5"/>
        <v>0</v>
      </c>
      <c r="L387" s="439"/>
      <c r="M387" s="503"/>
    </row>
    <row r="388" spans="1:13" ht="15.5" x14ac:dyDescent="0.25">
      <c r="A388" s="501">
        <v>369</v>
      </c>
      <c r="B388" s="443"/>
      <c r="C388" s="438"/>
      <c r="D388" s="438"/>
      <c r="E388" s="504"/>
      <c r="F388" s="504"/>
      <c r="G388" s="438"/>
      <c r="H388" s="438"/>
      <c r="I388" s="439"/>
      <c r="J388" s="439"/>
      <c r="K388" s="440">
        <f t="shared" si="5"/>
        <v>0</v>
      </c>
      <c r="L388" s="439"/>
      <c r="M388" s="503"/>
    </row>
    <row r="389" spans="1:13" ht="15.5" x14ac:dyDescent="0.25">
      <c r="A389" s="501">
        <v>370</v>
      </c>
      <c r="B389" s="443"/>
      <c r="C389" s="438"/>
      <c r="D389" s="438"/>
      <c r="E389" s="504"/>
      <c r="F389" s="504"/>
      <c r="G389" s="438"/>
      <c r="H389" s="438"/>
      <c r="I389" s="439"/>
      <c r="J389" s="439"/>
      <c r="K389" s="440">
        <f t="shared" si="5"/>
        <v>0</v>
      </c>
      <c r="L389" s="439"/>
      <c r="M389" s="503"/>
    </row>
    <row r="390" spans="1:13" ht="15.5" x14ac:dyDescent="0.25">
      <c r="A390" s="501">
        <v>371</v>
      </c>
      <c r="B390" s="443"/>
      <c r="C390" s="438"/>
      <c r="D390" s="438"/>
      <c r="E390" s="504"/>
      <c r="F390" s="504"/>
      <c r="G390" s="438"/>
      <c r="H390" s="438"/>
      <c r="I390" s="439"/>
      <c r="J390" s="439"/>
      <c r="K390" s="440">
        <f t="shared" si="5"/>
        <v>0</v>
      </c>
      <c r="L390" s="439"/>
      <c r="M390" s="503"/>
    </row>
    <row r="391" spans="1:13" ht="15.5" x14ac:dyDescent="0.25">
      <c r="A391" s="501">
        <v>372</v>
      </c>
      <c r="B391" s="443"/>
      <c r="C391" s="438"/>
      <c r="D391" s="438"/>
      <c r="E391" s="504"/>
      <c r="F391" s="504"/>
      <c r="G391" s="438"/>
      <c r="H391" s="438"/>
      <c r="I391" s="439"/>
      <c r="J391" s="439"/>
      <c r="K391" s="440">
        <f t="shared" si="5"/>
        <v>0</v>
      </c>
      <c r="L391" s="439"/>
      <c r="M391" s="503"/>
    </row>
    <row r="392" spans="1:13" ht="15.5" x14ac:dyDescent="0.25">
      <c r="A392" s="501">
        <v>373</v>
      </c>
      <c r="B392" s="443"/>
      <c r="C392" s="438"/>
      <c r="D392" s="438"/>
      <c r="E392" s="504"/>
      <c r="F392" s="504"/>
      <c r="G392" s="438"/>
      <c r="H392" s="438"/>
      <c r="I392" s="439"/>
      <c r="J392" s="439"/>
      <c r="K392" s="440">
        <f t="shared" si="5"/>
        <v>0</v>
      </c>
      <c r="L392" s="439"/>
      <c r="M392" s="503"/>
    </row>
    <row r="393" spans="1:13" ht="15.5" x14ac:dyDescent="0.25">
      <c r="A393" s="501">
        <v>374</v>
      </c>
      <c r="B393" s="443"/>
      <c r="C393" s="438"/>
      <c r="D393" s="438"/>
      <c r="E393" s="504"/>
      <c r="F393" s="504"/>
      <c r="G393" s="438"/>
      <c r="H393" s="438"/>
      <c r="I393" s="439"/>
      <c r="J393" s="439"/>
      <c r="K393" s="440">
        <f t="shared" si="5"/>
        <v>0</v>
      </c>
      <c r="L393" s="439"/>
      <c r="M393" s="503"/>
    </row>
    <row r="394" spans="1:13" ht="15.5" x14ac:dyDescent="0.25">
      <c r="A394" s="501">
        <v>375</v>
      </c>
      <c r="B394" s="443"/>
      <c r="C394" s="438"/>
      <c r="D394" s="438"/>
      <c r="E394" s="504"/>
      <c r="F394" s="504"/>
      <c r="G394" s="438"/>
      <c r="H394" s="438"/>
      <c r="I394" s="439"/>
      <c r="J394" s="439"/>
      <c r="K394" s="440">
        <f t="shared" si="5"/>
        <v>0</v>
      </c>
      <c r="L394" s="439"/>
      <c r="M394" s="503"/>
    </row>
    <row r="395" spans="1:13" ht="15.5" x14ac:dyDescent="0.25">
      <c r="A395" s="501">
        <v>376</v>
      </c>
      <c r="B395" s="443"/>
      <c r="C395" s="438"/>
      <c r="D395" s="438"/>
      <c r="E395" s="504"/>
      <c r="F395" s="504"/>
      <c r="G395" s="438"/>
      <c r="H395" s="438"/>
      <c r="I395" s="439"/>
      <c r="J395" s="439"/>
      <c r="K395" s="440">
        <f t="shared" si="5"/>
        <v>0</v>
      </c>
      <c r="L395" s="439"/>
      <c r="M395" s="503"/>
    </row>
    <row r="396" spans="1:13" ht="15.5" x14ac:dyDescent="0.25">
      <c r="A396" s="501">
        <v>377</v>
      </c>
      <c r="B396" s="443"/>
      <c r="C396" s="438"/>
      <c r="D396" s="438"/>
      <c r="E396" s="504"/>
      <c r="F396" s="504"/>
      <c r="G396" s="438"/>
      <c r="H396" s="438"/>
      <c r="I396" s="439"/>
      <c r="J396" s="439"/>
      <c r="K396" s="440">
        <f t="shared" si="5"/>
        <v>0</v>
      </c>
      <c r="L396" s="439"/>
      <c r="M396" s="503"/>
    </row>
    <row r="397" spans="1:13" ht="15.5" x14ac:dyDescent="0.25">
      <c r="A397" s="501">
        <v>378</v>
      </c>
      <c r="B397" s="443"/>
      <c r="C397" s="438"/>
      <c r="D397" s="438"/>
      <c r="E397" s="504"/>
      <c r="F397" s="504"/>
      <c r="G397" s="438"/>
      <c r="H397" s="438"/>
      <c r="I397" s="439"/>
      <c r="J397" s="439"/>
      <c r="K397" s="440">
        <f t="shared" si="5"/>
        <v>0</v>
      </c>
      <c r="L397" s="439"/>
      <c r="M397" s="503"/>
    </row>
    <row r="398" spans="1:13" ht="15.5" x14ac:dyDescent="0.25">
      <c r="A398" s="501">
        <v>379</v>
      </c>
      <c r="B398" s="443"/>
      <c r="C398" s="438"/>
      <c r="D398" s="438"/>
      <c r="E398" s="504"/>
      <c r="F398" s="504"/>
      <c r="G398" s="438"/>
      <c r="H398" s="438"/>
      <c r="I398" s="439"/>
      <c r="J398" s="439"/>
      <c r="K398" s="440">
        <f t="shared" si="5"/>
        <v>0</v>
      </c>
      <c r="L398" s="439"/>
      <c r="M398" s="503"/>
    </row>
    <row r="399" spans="1:13" ht="15.5" x14ac:dyDescent="0.25">
      <c r="A399" s="501">
        <v>380</v>
      </c>
      <c r="B399" s="443"/>
      <c r="C399" s="438"/>
      <c r="D399" s="438"/>
      <c r="E399" s="504"/>
      <c r="F399" s="504"/>
      <c r="G399" s="438"/>
      <c r="H399" s="438"/>
      <c r="I399" s="439"/>
      <c r="J399" s="439"/>
      <c r="K399" s="440">
        <f t="shared" si="5"/>
        <v>0</v>
      </c>
      <c r="L399" s="439"/>
      <c r="M399" s="503"/>
    </row>
    <row r="400" spans="1:13" ht="15.5" x14ac:dyDescent="0.25">
      <c r="A400" s="501">
        <v>381</v>
      </c>
      <c r="B400" s="443"/>
      <c r="C400" s="438"/>
      <c r="D400" s="438"/>
      <c r="E400" s="504"/>
      <c r="F400" s="504"/>
      <c r="G400" s="438"/>
      <c r="H400" s="438"/>
      <c r="I400" s="439"/>
      <c r="J400" s="439"/>
      <c r="K400" s="440">
        <f t="shared" si="5"/>
        <v>0</v>
      </c>
      <c r="L400" s="439"/>
      <c r="M400" s="503"/>
    </row>
    <row r="401" spans="1:13" ht="15.5" x14ac:dyDescent="0.25">
      <c r="A401" s="501">
        <v>382</v>
      </c>
      <c r="B401" s="443"/>
      <c r="C401" s="438"/>
      <c r="D401" s="438"/>
      <c r="E401" s="504"/>
      <c r="F401" s="504"/>
      <c r="G401" s="438"/>
      <c r="H401" s="438"/>
      <c r="I401" s="439"/>
      <c r="J401" s="439"/>
      <c r="K401" s="440">
        <f t="shared" si="5"/>
        <v>0</v>
      </c>
      <c r="L401" s="439"/>
      <c r="M401" s="503"/>
    </row>
    <row r="402" spans="1:13" ht="15.5" x14ac:dyDescent="0.25">
      <c r="A402" s="501">
        <v>383</v>
      </c>
      <c r="B402" s="443"/>
      <c r="C402" s="438"/>
      <c r="D402" s="438"/>
      <c r="E402" s="504"/>
      <c r="F402" s="504"/>
      <c r="G402" s="438"/>
      <c r="H402" s="438"/>
      <c r="I402" s="439"/>
      <c r="J402" s="439"/>
      <c r="K402" s="440">
        <f t="shared" si="5"/>
        <v>0</v>
      </c>
      <c r="L402" s="439"/>
      <c r="M402" s="503"/>
    </row>
    <row r="403" spans="1:13" ht="15.5" x14ac:dyDescent="0.25">
      <c r="A403" s="501">
        <v>384</v>
      </c>
      <c r="B403" s="443"/>
      <c r="C403" s="438"/>
      <c r="D403" s="438"/>
      <c r="E403" s="504"/>
      <c r="F403" s="504"/>
      <c r="G403" s="438"/>
      <c r="H403" s="438"/>
      <c r="I403" s="439"/>
      <c r="J403" s="439"/>
      <c r="K403" s="440">
        <f t="shared" si="5"/>
        <v>0</v>
      </c>
      <c r="L403" s="439"/>
      <c r="M403" s="503"/>
    </row>
    <row r="404" spans="1:13" ht="15.5" x14ac:dyDescent="0.25">
      <c r="A404" s="501">
        <v>385</v>
      </c>
      <c r="B404" s="443"/>
      <c r="C404" s="438"/>
      <c r="D404" s="438"/>
      <c r="E404" s="504"/>
      <c r="F404" s="504"/>
      <c r="G404" s="438"/>
      <c r="H404" s="438"/>
      <c r="I404" s="439"/>
      <c r="J404" s="439"/>
      <c r="K404" s="440">
        <f t="shared" si="5"/>
        <v>0</v>
      </c>
      <c r="L404" s="439"/>
      <c r="M404" s="503"/>
    </row>
    <row r="405" spans="1:13" ht="15.5" x14ac:dyDescent="0.25">
      <c r="A405" s="501">
        <v>386</v>
      </c>
      <c r="B405" s="443"/>
      <c r="C405" s="438"/>
      <c r="D405" s="438"/>
      <c r="E405" s="504"/>
      <c r="F405" s="504"/>
      <c r="G405" s="438"/>
      <c r="H405" s="438"/>
      <c r="I405" s="439"/>
      <c r="J405" s="439"/>
      <c r="K405" s="440">
        <f t="shared" ref="K405:K468" si="6">ROUND(I405*J405,2)</f>
        <v>0</v>
      </c>
      <c r="L405" s="439"/>
      <c r="M405" s="503"/>
    </row>
    <row r="406" spans="1:13" ht="15.5" x14ac:dyDescent="0.25">
      <c r="A406" s="501">
        <v>387</v>
      </c>
      <c r="B406" s="443"/>
      <c r="C406" s="438"/>
      <c r="D406" s="438"/>
      <c r="E406" s="504"/>
      <c r="F406" s="504"/>
      <c r="G406" s="438"/>
      <c r="H406" s="438"/>
      <c r="I406" s="439"/>
      <c r="J406" s="439"/>
      <c r="K406" s="440">
        <f t="shared" si="6"/>
        <v>0</v>
      </c>
      <c r="L406" s="439"/>
      <c r="M406" s="503"/>
    </row>
    <row r="407" spans="1:13" ht="15.5" x14ac:dyDescent="0.25">
      <c r="A407" s="501">
        <v>388</v>
      </c>
      <c r="B407" s="443"/>
      <c r="C407" s="438"/>
      <c r="D407" s="438"/>
      <c r="E407" s="504"/>
      <c r="F407" s="504"/>
      <c r="G407" s="438"/>
      <c r="H407" s="438"/>
      <c r="I407" s="439"/>
      <c r="J407" s="439"/>
      <c r="K407" s="440">
        <f t="shared" si="6"/>
        <v>0</v>
      </c>
      <c r="L407" s="439"/>
      <c r="M407" s="503"/>
    </row>
    <row r="408" spans="1:13" ht="15.5" x14ac:dyDescent="0.25">
      <c r="A408" s="501">
        <v>389</v>
      </c>
      <c r="B408" s="443"/>
      <c r="C408" s="438"/>
      <c r="D408" s="438"/>
      <c r="E408" s="504"/>
      <c r="F408" s="504"/>
      <c r="G408" s="438"/>
      <c r="H408" s="438"/>
      <c r="I408" s="439"/>
      <c r="J408" s="439"/>
      <c r="K408" s="440">
        <f t="shared" si="6"/>
        <v>0</v>
      </c>
      <c r="L408" s="439"/>
      <c r="M408" s="503"/>
    </row>
    <row r="409" spans="1:13" ht="15.5" x14ac:dyDescent="0.25">
      <c r="A409" s="501">
        <v>390</v>
      </c>
      <c r="B409" s="443"/>
      <c r="C409" s="438"/>
      <c r="D409" s="438"/>
      <c r="E409" s="504"/>
      <c r="F409" s="504"/>
      <c r="G409" s="438"/>
      <c r="H409" s="438"/>
      <c r="I409" s="439"/>
      <c r="J409" s="439"/>
      <c r="K409" s="440">
        <f t="shared" si="6"/>
        <v>0</v>
      </c>
      <c r="L409" s="439"/>
      <c r="M409" s="503"/>
    </row>
    <row r="410" spans="1:13" ht="15.5" x14ac:dyDescent="0.25">
      <c r="A410" s="501">
        <v>391</v>
      </c>
      <c r="B410" s="443"/>
      <c r="C410" s="438"/>
      <c r="D410" s="438"/>
      <c r="E410" s="504"/>
      <c r="F410" s="504"/>
      <c r="G410" s="438"/>
      <c r="H410" s="438"/>
      <c r="I410" s="439"/>
      <c r="J410" s="439"/>
      <c r="K410" s="440">
        <f t="shared" si="6"/>
        <v>0</v>
      </c>
      <c r="L410" s="439"/>
      <c r="M410" s="503"/>
    </row>
    <row r="411" spans="1:13" ht="15.5" x14ac:dyDescent="0.25">
      <c r="A411" s="501">
        <v>392</v>
      </c>
      <c r="B411" s="443"/>
      <c r="C411" s="438"/>
      <c r="D411" s="438"/>
      <c r="E411" s="504"/>
      <c r="F411" s="504"/>
      <c r="G411" s="438"/>
      <c r="H411" s="438"/>
      <c r="I411" s="439"/>
      <c r="J411" s="439"/>
      <c r="K411" s="440">
        <f t="shared" si="6"/>
        <v>0</v>
      </c>
      <c r="L411" s="439"/>
      <c r="M411" s="503"/>
    </row>
    <row r="412" spans="1:13" ht="15.5" x14ac:dyDescent="0.25">
      <c r="A412" s="501">
        <v>393</v>
      </c>
      <c r="B412" s="443"/>
      <c r="C412" s="438"/>
      <c r="D412" s="438"/>
      <c r="E412" s="504"/>
      <c r="F412" s="504"/>
      <c r="G412" s="438"/>
      <c r="H412" s="438"/>
      <c r="I412" s="439"/>
      <c r="J412" s="439"/>
      <c r="K412" s="440">
        <f t="shared" si="6"/>
        <v>0</v>
      </c>
      <c r="L412" s="439"/>
      <c r="M412" s="503"/>
    </row>
    <row r="413" spans="1:13" ht="15.5" x14ac:dyDescent="0.25">
      <c r="A413" s="501">
        <v>394</v>
      </c>
      <c r="B413" s="443"/>
      <c r="C413" s="438"/>
      <c r="D413" s="438"/>
      <c r="E413" s="504"/>
      <c r="F413" s="504"/>
      <c r="G413" s="438"/>
      <c r="H413" s="438"/>
      <c r="I413" s="439"/>
      <c r="J413" s="439"/>
      <c r="K413" s="440">
        <f t="shared" si="6"/>
        <v>0</v>
      </c>
      <c r="L413" s="439"/>
      <c r="M413" s="503"/>
    </row>
    <row r="414" spans="1:13" ht="15.5" x14ac:dyDescent="0.25">
      <c r="A414" s="501">
        <v>395</v>
      </c>
      <c r="B414" s="443"/>
      <c r="C414" s="438"/>
      <c r="D414" s="438"/>
      <c r="E414" s="504"/>
      <c r="F414" s="504"/>
      <c r="G414" s="438"/>
      <c r="H414" s="438"/>
      <c r="I414" s="439"/>
      <c r="J414" s="439"/>
      <c r="K414" s="440">
        <f t="shared" si="6"/>
        <v>0</v>
      </c>
      <c r="L414" s="439"/>
      <c r="M414" s="503"/>
    </row>
    <row r="415" spans="1:13" ht="15.5" x14ac:dyDescent="0.25">
      <c r="A415" s="501">
        <v>396</v>
      </c>
      <c r="B415" s="443"/>
      <c r="C415" s="438"/>
      <c r="D415" s="438"/>
      <c r="E415" s="504"/>
      <c r="F415" s="504"/>
      <c r="G415" s="438"/>
      <c r="H415" s="438"/>
      <c r="I415" s="439"/>
      <c r="J415" s="439"/>
      <c r="K415" s="440">
        <f t="shared" si="6"/>
        <v>0</v>
      </c>
      <c r="L415" s="439"/>
      <c r="M415" s="503"/>
    </row>
    <row r="416" spans="1:13" ht="15.5" x14ac:dyDescent="0.25">
      <c r="A416" s="501">
        <v>397</v>
      </c>
      <c r="B416" s="443"/>
      <c r="C416" s="438"/>
      <c r="D416" s="438"/>
      <c r="E416" s="504"/>
      <c r="F416" s="504"/>
      <c r="G416" s="438"/>
      <c r="H416" s="438"/>
      <c r="I416" s="439"/>
      <c r="J416" s="439"/>
      <c r="K416" s="440">
        <f t="shared" si="6"/>
        <v>0</v>
      </c>
      <c r="L416" s="439"/>
      <c r="M416" s="503"/>
    </row>
    <row r="417" spans="1:13" ht="15.5" x14ac:dyDescent="0.25">
      <c r="A417" s="501">
        <v>398</v>
      </c>
      <c r="B417" s="443"/>
      <c r="C417" s="438"/>
      <c r="D417" s="438"/>
      <c r="E417" s="504"/>
      <c r="F417" s="504"/>
      <c r="G417" s="438"/>
      <c r="H417" s="438"/>
      <c r="I417" s="439"/>
      <c r="J417" s="439"/>
      <c r="K417" s="440">
        <f t="shared" si="6"/>
        <v>0</v>
      </c>
      <c r="L417" s="439"/>
      <c r="M417" s="503"/>
    </row>
    <row r="418" spans="1:13" ht="15.5" x14ac:dyDescent="0.25">
      <c r="A418" s="501">
        <v>399</v>
      </c>
      <c r="B418" s="443"/>
      <c r="C418" s="438"/>
      <c r="D418" s="438"/>
      <c r="E418" s="504"/>
      <c r="F418" s="504"/>
      <c r="G418" s="438"/>
      <c r="H418" s="438"/>
      <c r="I418" s="439"/>
      <c r="J418" s="439"/>
      <c r="K418" s="440">
        <f t="shared" si="6"/>
        <v>0</v>
      </c>
      <c r="L418" s="439"/>
      <c r="M418" s="503"/>
    </row>
    <row r="419" spans="1:13" ht="15.5" x14ac:dyDescent="0.25">
      <c r="A419" s="501">
        <v>400</v>
      </c>
      <c r="B419" s="443"/>
      <c r="C419" s="438"/>
      <c r="D419" s="438"/>
      <c r="E419" s="504"/>
      <c r="F419" s="504"/>
      <c r="G419" s="438"/>
      <c r="H419" s="438"/>
      <c r="I419" s="439"/>
      <c r="J419" s="439"/>
      <c r="K419" s="440">
        <f t="shared" si="6"/>
        <v>0</v>
      </c>
      <c r="L419" s="439"/>
      <c r="M419" s="503"/>
    </row>
    <row r="420" spans="1:13" ht="15.5" x14ac:dyDescent="0.25">
      <c r="A420" s="501">
        <v>401</v>
      </c>
      <c r="B420" s="443"/>
      <c r="C420" s="438"/>
      <c r="D420" s="438"/>
      <c r="E420" s="504"/>
      <c r="F420" s="504"/>
      <c r="G420" s="438"/>
      <c r="H420" s="438"/>
      <c r="I420" s="439"/>
      <c r="J420" s="439"/>
      <c r="K420" s="440">
        <f t="shared" si="6"/>
        <v>0</v>
      </c>
      <c r="L420" s="439"/>
      <c r="M420" s="503"/>
    </row>
    <row r="421" spans="1:13" ht="15.5" x14ac:dyDescent="0.25">
      <c r="A421" s="501">
        <v>402</v>
      </c>
      <c r="B421" s="443"/>
      <c r="C421" s="438"/>
      <c r="D421" s="438"/>
      <c r="E421" s="504"/>
      <c r="F421" s="504"/>
      <c r="G421" s="438"/>
      <c r="H421" s="438"/>
      <c r="I421" s="439"/>
      <c r="J421" s="439"/>
      <c r="K421" s="440">
        <f t="shared" si="6"/>
        <v>0</v>
      </c>
      <c r="L421" s="439"/>
      <c r="M421" s="503"/>
    </row>
    <row r="422" spans="1:13" ht="15.5" x14ac:dyDescent="0.25">
      <c r="A422" s="501">
        <v>403</v>
      </c>
      <c r="B422" s="443"/>
      <c r="C422" s="438"/>
      <c r="D422" s="438"/>
      <c r="E422" s="504"/>
      <c r="F422" s="504"/>
      <c r="G422" s="438"/>
      <c r="H422" s="438"/>
      <c r="I422" s="439"/>
      <c r="J422" s="439"/>
      <c r="K422" s="440">
        <f t="shared" si="6"/>
        <v>0</v>
      </c>
      <c r="L422" s="439"/>
      <c r="M422" s="503"/>
    </row>
    <row r="423" spans="1:13" ht="15.5" x14ac:dyDescent="0.25">
      <c r="A423" s="501">
        <v>404</v>
      </c>
      <c r="B423" s="443"/>
      <c r="C423" s="438"/>
      <c r="D423" s="438"/>
      <c r="E423" s="504"/>
      <c r="F423" s="504"/>
      <c r="G423" s="438"/>
      <c r="H423" s="438"/>
      <c r="I423" s="439"/>
      <c r="J423" s="439"/>
      <c r="K423" s="440">
        <f t="shared" si="6"/>
        <v>0</v>
      </c>
      <c r="L423" s="439"/>
      <c r="M423" s="503"/>
    </row>
    <row r="424" spans="1:13" ht="15.5" x14ac:dyDescent="0.25">
      <c r="A424" s="501">
        <v>405</v>
      </c>
      <c r="B424" s="443"/>
      <c r="C424" s="438"/>
      <c r="D424" s="438"/>
      <c r="E424" s="504"/>
      <c r="F424" s="504"/>
      <c r="G424" s="438"/>
      <c r="H424" s="438"/>
      <c r="I424" s="439"/>
      <c r="J424" s="439"/>
      <c r="K424" s="440">
        <f t="shared" si="6"/>
        <v>0</v>
      </c>
      <c r="L424" s="439"/>
      <c r="M424" s="503"/>
    </row>
    <row r="425" spans="1:13" ht="15.5" x14ac:dyDescent="0.25">
      <c r="A425" s="501">
        <v>406</v>
      </c>
      <c r="B425" s="443"/>
      <c r="C425" s="438"/>
      <c r="D425" s="438"/>
      <c r="E425" s="504"/>
      <c r="F425" s="504"/>
      <c r="G425" s="438"/>
      <c r="H425" s="438"/>
      <c r="I425" s="439"/>
      <c r="J425" s="439"/>
      <c r="K425" s="440">
        <f t="shared" si="6"/>
        <v>0</v>
      </c>
      <c r="L425" s="439"/>
      <c r="M425" s="503"/>
    </row>
    <row r="426" spans="1:13" ht="15.5" x14ac:dyDescent="0.25">
      <c r="A426" s="501">
        <v>407</v>
      </c>
      <c r="B426" s="443"/>
      <c r="C426" s="438"/>
      <c r="D426" s="438"/>
      <c r="E426" s="504"/>
      <c r="F426" s="504"/>
      <c r="G426" s="438"/>
      <c r="H426" s="438"/>
      <c r="I426" s="439"/>
      <c r="J426" s="439"/>
      <c r="K426" s="440">
        <f t="shared" si="6"/>
        <v>0</v>
      </c>
      <c r="L426" s="439"/>
      <c r="M426" s="503"/>
    </row>
    <row r="427" spans="1:13" ht="15.5" x14ac:dyDescent="0.25">
      <c r="A427" s="501">
        <v>408</v>
      </c>
      <c r="B427" s="443"/>
      <c r="C427" s="438"/>
      <c r="D427" s="438"/>
      <c r="E427" s="504"/>
      <c r="F427" s="504"/>
      <c r="G427" s="438"/>
      <c r="H427" s="438"/>
      <c r="I427" s="439"/>
      <c r="J427" s="439"/>
      <c r="K427" s="440">
        <f t="shared" si="6"/>
        <v>0</v>
      </c>
      <c r="L427" s="439"/>
      <c r="M427" s="503"/>
    </row>
    <row r="428" spans="1:13" ht="15.5" x14ac:dyDescent="0.25">
      <c r="A428" s="501">
        <v>409</v>
      </c>
      <c r="B428" s="443"/>
      <c r="C428" s="438"/>
      <c r="D428" s="438"/>
      <c r="E428" s="504"/>
      <c r="F428" s="504"/>
      <c r="G428" s="438"/>
      <c r="H428" s="438"/>
      <c r="I428" s="439"/>
      <c r="J428" s="439"/>
      <c r="K428" s="440">
        <f t="shared" si="6"/>
        <v>0</v>
      </c>
      <c r="L428" s="439"/>
      <c r="M428" s="503"/>
    </row>
    <row r="429" spans="1:13" ht="15.5" x14ac:dyDescent="0.25">
      <c r="A429" s="501">
        <v>410</v>
      </c>
      <c r="B429" s="443"/>
      <c r="C429" s="438"/>
      <c r="D429" s="438"/>
      <c r="E429" s="504"/>
      <c r="F429" s="504"/>
      <c r="G429" s="438"/>
      <c r="H429" s="438"/>
      <c r="I429" s="439"/>
      <c r="J429" s="439"/>
      <c r="K429" s="440">
        <f t="shared" si="6"/>
        <v>0</v>
      </c>
      <c r="L429" s="439"/>
      <c r="M429" s="503"/>
    </row>
    <row r="430" spans="1:13" ht="15.5" x14ac:dyDescent="0.25">
      <c r="A430" s="501">
        <v>411</v>
      </c>
      <c r="B430" s="443"/>
      <c r="C430" s="438"/>
      <c r="D430" s="438"/>
      <c r="E430" s="504"/>
      <c r="F430" s="504"/>
      <c r="G430" s="438"/>
      <c r="H430" s="438"/>
      <c r="I430" s="439"/>
      <c r="J430" s="439"/>
      <c r="K430" s="440">
        <f t="shared" si="6"/>
        <v>0</v>
      </c>
      <c r="L430" s="439"/>
      <c r="M430" s="503"/>
    </row>
    <row r="431" spans="1:13" ht="15.5" x14ac:dyDescent="0.25">
      <c r="A431" s="501">
        <v>412</v>
      </c>
      <c r="B431" s="443"/>
      <c r="C431" s="438"/>
      <c r="D431" s="438"/>
      <c r="E431" s="504"/>
      <c r="F431" s="504"/>
      <c r="G431" s="438"/>
      <c r="H431" s="438"/>
      <c r="I431" s="439"/>
      <c r="J431" s="439"/>
      <c r="K431" s="440">
        <f t="shared" si="6"/>
        <v>0</v>
      </c>
      <c r="L431" s="439"/>
      <c r="M431" s="503"/>
    </row>
    <row r="432" spans="1:13" ht="15.5" x14ac:dyDescent="0.25">
      <c r="A432" s="501">
        <v>413</v>
      </c>
      <c r="B432" s="443"/>
      <c r="C432" s="438"/>
      <c r="D432" s="438"/>
      <c r="E432" s="504"/>
      <c r="F432" s="504"/>
      <c r="G432" s="438"/>
      <c r="H432" s="438"/>
      <c r="I432" s="439"/>
      <c r="J432" s="439"/>
      <c r="K432" s="440">
        <f t="shared" si="6"/>
        <v>0</v>
      </c>
      <c r="L432" s="439"/>
      <c r="M432" s="503"/>
    </row>
    <row r="433" spans="1:13" ht="15.5" x14ac:dyDescent="0.25">
      <c r="A433" s="501">
        <v>414</v>
      </c>
      <c r="B433" s="443"/>
      <c r="C433" s="438"/>
      <c r="D433" s="438"/>
      <c r="E433" s="504"/>
      <c r="F433" s="504"/>
      <c r="G433" s="438"/>
      <c r="H433" s="438"/>
      <c r="I433" s="439"/>
      <c r="J433" s="439"/>
      <c r="K433" s="440">
        <f t="shared" si="6"/>
        <v>0</v>
      </c>
      <c r="L433" s="439"/>
      <c r="M433" s="503"/>
    </row>
    <row r="434" spans="1:13" ht="15.5" x14ac:dyDescent="0.25">
      <c r="A434" s="501">
        <v>415</v>
      </c>
      <c r="B434" s="443"/>
      <c r="C434" s="438"/>
      <c r="D434" s="438"/>
      <c r="E434" s="504"/>
      <c r="F434" s="504"/>
      <c r="G434" s="438"/>
      <c r="H434" s="438"/>
      <c r="I434" s="439"/>
      <c r="J434" s="439"/>
      <c r="K434" s="440">
        <f t="shared" si="6"/>
        <v>0</v>
      </c>
      <c r="L434" s="439"/>
      <c r="M434" s="503"/>
    </row>
    <row r="435" spans="1:13" ht="15.5" x14ac:dyDescent="0.25">
      <c r="A435" s="501">
        <v>416</v>
      </c>
      <c r="B435" s="443"/>
      <c r="C435" s="438"/>
      <c r="D435" s="438"/>
      <c r="E435" s="504"/>
      <c r="F435" s="504"/>
      <c r="G435" s="438"/>
      <c r="H435" s="438"/>
      <c r="I435" s="439"/>
      <c r="J435" s="439"/>
      <c r="K435" s="440">
        <f t="shared" si="6"/>
        <v>0</v>
      </c>
      <c r="L435" s="439"/>
      <c r="M435" s="503"/>
    </row>
    <row r="436" spans="1:13" ht="15.5" x14ac:dyDescent="0.25">
      <c r="A436" s="501">
        <v>417</v>
      </c>
      <c r="B436" s="443"/>
      <c r="C436" s="438"/>
      <c r="D436" s="438"/>
      <c r="E436" s="504"/>
      <c r="F436" s="504"/>
      <c r="G436" s="438"/>
      <c r="H436" s="438"/>
      <c r="I436" s="439"/>
      <c r="J436" s="439"/>
      <c r="K436" s="440">
        <f t="shared" si="6"/>
        <v>0</v>
      </c>
      <c r="L436" s="439"/>
      <c r="M436" s="503"/>
    </row>
    <row r="437" spans="1:13" ht="15.5" x14ac:dyDescent="0.25">
      <c r="A437" s="501">
        <v>418</v>
      </c>
      <c r="B437" s="443"/>
      <c r="C437" s="438"/>
      <c r="D437" s="438"/>
      <c r="E437" s="504"/>
      <c r="F437" s="504"/>
      <c r="G437" s="438"/>
      <c r="H437" s="438"/>
      <c r="I437" s="439"/>
      <c r="J437" s="439"/>
      <c r="K437" s="440">
        <f t="shared" si="6"/>
        <v>0</v>
      </c>
      <c r="L437" s="439"/>
      <c r="M437" s="503"/>
    </row>
    <row r="438" spans="1:13" ht="15.5" x14ac:dyDescent="0.25">
      <c r="A438" s="501">
        <v>419</v>
      </c>
      <c r="B438" s="443"/>
      <c r="C438" s="438"/>
      <c r="D438" s="438"/>
      <c r="E438" s="504"/>
      <c r="F438" s="504"/>
      <c r="G438" s="438"/>
      <c r="H438" s="438"/>
      <c r="I438" s="439"/>
      <c r="J438" s="439"/>
      <c r="K438" s="440">
        <f t="shared" si="6"/>
        <v>0</v>
      </c>
      <c r="L438" s="439"/>
      <c r="M438" s="503"/>
    </row>
    <row r="439" spans="1:13" ht="15.5" x14ac:dyDescent="0.25">
      <c r="A439" s="501">
        <v>420</v>
      </c>
      <c r="B439" s="443"/>
      <c r="C439" s="438"/>
      <c r="D439" s="438"/>
      <c r="E439" s="504"/>
      <c r="F439" s="504"/>
      <c r="G439" s="438"/>
      <c r="H439" s="438"/>
      <c r="I439" s="439"/>
      <c r="J439" s="439"/>
      <c r="K439" s="440">
        <f t="shared" si="6"/>
        <v>0</v>
      </c>
      <c r="L439" s="439"/>
      <c r="M439" s="503"/>
    </row>
    <row r="440" spans="1:13" ht="15.5" x14ac:dyDescent="0.25">
      <c r="A440" s="501">
        <v>421</v>
      </c>
      <c r="B440" s="443"/>
      <c r="C440" s="438"/>
      <c r="D440" s="438"/>
      <c r="E440" s="504"/>
      <c r="F440" s="504"/>
      <c r="G440" s="438"/>
      <c r="H440" s="438"/>
      <c r="I440" s="439"/>
      <c r="J440" s="439"/>
      <c r="K440" s="440">
        <f t="shared" si="6"/>
        <v>0</v>
      </c>
      <c r="L440" s="439"/>
      <c r="M440" s="503"/>
    </row>
    <row r="441" spans="1:13" ht="15.5" x14ac:dyDescent="0.25">
      <c r="A441" s="501">
        <v>422</v>
      </c>
      <c r="B441" s="443"/>
      <c r="C441" s="438"/>
      <c r="D441" s="438"/>
      <c r="E441" s="504"/>
      <c r="F441" s="504"/>
      <c r="G441" s="438"/>
      <c r="H441" s="438"/>
      <c r="I441" s="439"/>
      <c r="J441" s="439"/>
      <c r="K441" s="440">
        <f t="shared" si="6"/>
        <v>0</v>
      </c>
      <c r="L441" s="439"/>
      <c r="M441" s="503"/>
    </row>
    <row r="442" spans="1:13" ht="15.5" x14ac:dyDescent="0.25">
      <c r="A442" s="501">
        <v>423</v>
      </c>
      <c r="B442" s="443"/>
      <c r="C442" s="438"/>
      <c r="D442" s="438"/>
      <c r="E442" s="504"/>
      <c r="F442" s="504"/>
      <c r="G442" s="438"/>
      <c r="H442" s="438"/>
      <c r="I442" s="439"/>
      <c r="J442" s="439"/>
      <c r="K442" s="440">
        <f t="shared" si="6"/>
        <v>0</v>
      </c>
      <c r="L442" s="439"/>
      <c r="M442" s="503"/>
    </row>
    <row r="443" spans="1:13" ht="15.5" x14ac:dyDescent="0.25">
      <c r="A443" s="501">
        <v>424</v>
      </c>
      <c r="B443" s="443"/>
      <c r="C443" s="438"/>
      <c r="D443" s="438"/>
      <c r="E443" s="504"/>
      <c r="F443" s="504"/>
      <c r="G443" s="438"/>
      <c r="H443" s="438"/>
      <c r="I443" s="439"/>
      <c r="J443" s="439"/>
      <c r="K443" s="440">
        <f t="shared" si="6"/>
        <v>0</v>
      </c>
      <c r="L443" s="439"/>
      <c r="M443" s="503"/>
    </row>
    <row r="444" spans="1:13" ht="15.5" x14ac:dyDescent="0.25">
      <c r="A444" s="501">
        <v>425</v>
      </c>
      <c r="B444" s="443"/>
      <c r="C444" s="438"/>
      <c r="D444" s="438"/>
      <c r="E444" s="504"/>
      <c r="F444" s="504"/>
      <c r="G444" s="438"/>
      <c r="H444" s="438"/>
      <c r="I444" s="439"/>
      <c r="J444" s="439"/>
      <c r="K444" s="440">
        <f t="shared" si="6"/>
        <v>0</v>
      </c>
      <c r="L444" s="439"/>
      <c r="M444" s="503"/>
    </row>
    <row r="445" spans="1:13" ht="15.5" x14ac:dyDescent="0.25">
      <c r="A445" s="501">
        <v>426</v>
      </c>
      <c r="B445" s="443"/>
      <c r="C445" s="438"/>
      <c r="D445" s="438"/>
      <c r="E445" s="504"/>
      <c r="F445" s="504"/>
      <c r="G445" s="438"/>
      <c r="H445" s="438"/>
      <c r="I445" s="439"/>
      <c r="J445" s="439"/>
      <c r="K445" s="440">
        <f t="shared" si="6"/>
        <v>0</v>
      </c>
      <c r="L445" s="439"/>
      <c r="M445" s="503"/>
    </row>
    <row r="446" spans="1:13" ht="15.5" x14ac:dyDescent="0.25">
      <c r="A446" s="501">
        <v>427</v>
      </c>
      <c r="B446" s="443"/>
      <c r="C446" s="438"/>
      <c r="D446" s="438"/>
      <c r="E446" s="504"/>
      <c r="F446" s="504"/>
      <c r="G446" s="438"/>
      <c r="H446" s="438"/>
      <c r="I446" s="439"/>
      <c r="J446" s="439"/>
      <c r="K446" s="440">
        <f t="shared" si="6"/>
        <v>0</v>
      </c>
      <c r="L446" s="439"/>
      <c r="M446" s="503"/>
    </row>
    <row r="447" spans="1:13" ht="15.5" x14ac:dyDescent="0.25">
      <c r="A447" s="501">
        <v>428</v>
      </c>
      <c r="B447" s="443"/>
      <c r="C447" s="438"/>
      <c r="D447" s="438"/>
      <c r="E447" s="504"/>
      <c r="F447" s="504"/>
      <c r="G447" s="438"/>
      <c r="H447" s="438"/>
      <c r="I447" s="439"/>
      <c r="J447" s="439"/>
      <c r="K447" s="440">
        <f t="shared" si="6"/>
        <v>0</v>
      </c>
      <c r="L447" s="439"/>
      <c r="M447" s="503"/>
    </row>
    <row r="448" spans="1:13" ht="15.5" x14ac:dyDescent="0.25">
      <c r="A448" s="501">
        <v>429</v>
      </c>
      <c r="B448" s="443"/>
      <c r="C448" s="438"/>
      <c r="D448" s="438"/>
      <c r="E448" s="504"/>
      <c r="F448" s="504"/>
      <c r="G448" s="438"/>
      <c r="H448" s="438"/>
      <c r="I448" s="439"/>
      <c r="J448" s="439"/>
      <c r="K448" s="440">
        <f t="shared" si="6"/>
        <v>0</v>
      </c>
      <c r="L448" s="439"/>
      <c r="M448" s="503"/>
    </row>
    <row r="449" spans="1:13" ht="15.5" x14ac:dyDescent="0.25">
      <c r="A449" s="501">
        <v>430</v>
      </c>
      <c r="B449" s="443"/>
      <c r="C449" s="438"/>
      <c r="D449" s="438"/>
      <c r="E449" s="504"/>
      <c r="F449" s="504"/>
      <c r="G449" s="438"/>
      <c r="H449" s="438"/>
      <c r="I449" s="439"/>
      <c r="J449" s="439"/>
      <c r="K449" s="440">
        <f t="shared" si="6"/>
        <v>0</v>
      </c>
      <c r="L449" s="439"/>
      <c r="M449" s="503"/>
    </row>
    <row r="450" spans="1:13" ht="15.5" x14ac:dyDescent="0.25">
      <c r="A450" s="501">
        <v>431</v>
      </c>
      <c r="B450" s="443"/>
      <c r="C450" s="438"/>
      <c r="D450" s="438"/>
      <c r="E450" s="504"/>
      <c r="F450" s="504"/>
      <c r="G450" s="438"/>
      <c r="H450" s="438"/>
      <c r="I450" s="439"/>
      <c r="J450" s="439"/>
      <c r="K450" s="440">
        <f t="shared" si="6"/>
        <v>0</v>
      </c>
      <c r="L450" s="439"/>
      <c r="M450" s="503"/>
    </row>
    <row r="451" spans="1:13" ht="15.5" x14ac:dyDescent="0.25">
      <c r="A451" s="501">
        <v>432</v>
      </c>
      <c r="B451" s="443"/>
      <c r="C451" s="438"/>
      <c r="D451" s="438"/>
      <c r="E451" s="504"/>
      <c r="F451" s="504"/>
      <c r="G451" s="438"/>
      <c r="H451" s="438"/>
      <c r="I451" s="439"/>
      <c r="J451" s="439"/>
      <c r="K451" s="440">
        <f t="shared" si="6"/>
        <v>0</v>
      </c>
      <c r="L451" s="439"/>
      <c r="M451" s="503"/>
    </row>
    <row r="452" spans="1:13" ht="15.5" x14ac:dyDescent="0.25">
      <c r="A452" s="501">
        <v>433</v>
      </c>
      <c r="B452" s="443"/>
      <c r="C452" s="438"/>
      <c r="D452" s="438"/>
      <c r="E452" s="504"/>
      <c r="F452" s="504"/>
      <c r="G452" s="438"/>
      <c r="H452" s="438"/>
      <c r="I452" s="439"/>
      <c r="J452" s="439"/>
      <c r="K452" s="440">
        <f t="shared" si="6"/>
        <v>0</v>
      </c>
      <c r="L452" s="439"/>
      <c r="M452" s="503"/>
    </row>
    <row r="453" spans="1:13" ht="15.5" x14ac:dyDescent="0.25">
      <c r="A453" s="501">
        <v>434</v>
      </c>
      <c r="B453" s="443"/>
      <c r="C453" s="438"/>
      <c r="D453" s="438"/>
      <c r="E453" s="504"/>
      <c r="F453" s="504"/>
      <c r="G453" s="438"/>
      <c r="H453" s="438"/>
      <c r="I453" s="439"/>
      <c r="J453" s="439"/>
      <c r="K453" s="440">
        <f t="shared" si="6"/>
        <v>0</v>
      </c>
      <c r="L453" s="439"/>
      <c r="M453" s="503"/>
    </row>
    <row r="454" spans="1:13" ht="15.5" x14ac:dyDescent="0.25">
      <c r="A454" s="501">
        <v>435</v>
      </c>
      <c r="B454" s="443"/>
      <c r="C454" s="438"/>
      <c r="D454" s="438"/>
      <c r="E454" s="504"/>
      <c r="F454" s="504"/>
      <c r="G454" s="438"/>
      <c r="H454" s="438"/>
      <c r="I454" s="439"/>
      <c r="J454" s="439"/>
      <c r="K454" s="440">
        <f t="shared" si="6"/>
        <v>0</v>
      </c>
      <c r="L454" s="439"/>
      <c r="M454" s="503"/>
    </row>
    <row r="455" spans="1:13" ht="15.5" x14ac:dyDescent="0.25">
      <c r="A455" s="501">
        <v>436</v>
      </c>
      <c r="B455" s="443"/>
      <c r="C455" s="438"/>
      <c r="D455" s="438"/>
      <c r="E455" s="504"/>
      <c r="F455" s="504"/>
      <c r="G455" s="438"/>
      <c r="H455" s="438"/>
      <c r="I455" s="439"/>
      <c r="J455" s="439"/>
      <c r="K455" s="440">
        <f t="shared" si="6"/>
        <v>0</v>
      </c>
      <c r="L455" s="439"/>
      <c r="M455" s="503"/>
    </row>
    <row r="456" spans="1:13" ht="15.5" x14ac:dyDescent="0.25">
      <c r="A456" s="501">
        <v>437</v>
      </c>
      <c r="B456" s="443"/>
      <c r="C456" s="438"/>
      <c r="D456" s="438"/>
      <c r="E456" s="504"/>
      <c r="F456" s="504"/>
      <c r="G456" s="438"/>
      <c r="H456" s="438"/>
      <c r="I456" s="439"/>
      <c r="J456" s="439"/>
      <c r="K456" s="440">
        <f t="shared" si="6"/>
        <v>0</v>
      </c>
      <c r="L456" s="439"/>
      <c r="M456" s="503"/>
    </row>
    <row r="457" spans="1:13" ht="15.5" x14ac:dyDescent="0.25">
      <c r="A457" s="501">
        <v>438</v>
      </c>
      <c r="B457" s="443"/>
      <c r="C457" s="438"/>
      <c r="D457" s="438"/>
      <c r="E457" s="504"/>
      <c r="F457" s="504"/>
      <c r="G457" s="438"/>
      <c r="H457" s="438"/>
      <c r="I457" s="439"/>
      <c r="J457" s="439"/>
      <c r="K457" s="440">
        <f t="shared" si="6"/>
        <v>0</v>
      </c>
      <c r="L457" s="439"/>
      <c r="M457" s="503"/>
    </row>
    <row r="458" spans="1:13" ht="15.5" x14ac:dyDescent="0.25">
      <c r="A458" s="501">
        <v>439</v>
      </c>
      <c r="B458" s="443"/>
      <c r="C458" s="438"/>
      <c r="D458" s="438"/>
      <c r="E458" s="504"/>
      <c r="F458" s="504"/>
      <c r="G458" s="438"/>
      <c r="H458" s="438"/>
      <c r="I458" s="439"/>
      <c r="J458" s="439"/>
      <c r="K458" s="440">
        <f t="shared" si="6"/>
        <v>0</v>
      </c>
      <c r="L458" s="439"/>
      <c r="M458" s="503"/>
    </row>
    <row r="459" spans="1:13" ht="15.5" x14ac:dyDescent="0.25">
      <c r="A459" s="501">
        <v>440</v>
      </c>
      <c r="B459" s="443"/>
      <c r="C459" s="438"/>
      <c r="D459" s="438"/>
      <c r="E459" s="504"/>
      <c r="F459" s="504"/>
      <c r="G459" s="438"/>
      <c r="H459" s="438"/>
      <c r="I459" s="439"/>
      <c r="J459" s="439"/>
      <c r="K459" s="440">
        <f t="shared" si="6"/>
        <v>0</v>
      </c>
      <c r="L459" s="439"/>
      <c r="M459" s="503"/>
    </row>
    <row r="460" spans="1:13" ht="15.5" x14ac:dyDescent="0.25">
      <c r="A460" s="501">
        <v>441</v>
      </c>
      <c r="B460" s="443"/>
      <c r="C460" s="438"/>
      <c r="D460" s="438"/>
      <c r="E460" s="504"/>
      <c r="F460" s="504"/>
      <c r="G460" s="438"/>
      <c r="H460" s="438"/>
      <c r="I460" s="439"/>
      <c r="J460" s="439"/>
      <c r="K460" s="440">
        <f t="shared" si="6"/>
        <v>0</v>
      </c>
      <c r="L460" s="439"/>
      <c r="M460" s="503"/>
    </row>
    <row r="461" spans="1:13" ht="15.5" x14ac:dyDescent="0.25">
      <c r="A461" s="501">
        <v>442</v>
      </c>
      <c r="B461" s="443"/>
      <c r="C461" s="438"/>
      <c r="D461" s="438"/>
      <c r="E461" s="504"/>
      <c r="F461" s="504"/>
      <c r="G461" s="438"/>
      <c r="H461" s="438"/>
      <c r="I461" s="439"/>
      <c r="J461" s="439"/>
      <c r="K461" s="440">
        <f t="shared" si="6"/>
        <v>0</v>
      </c>
      <c r="L461" s="439"/>
      <c r="M461" s="503"/>
    </row>
    <row r="462" spans="1:13" ht="15.5" x14ac:dyDescent="0.25">
      <c r="A462" s="501">
        <v>443</v>
      </c>
      <c r="B462" s="443"/>
      <c r="C462" s="438"/>
      <c r="D462" s="438"/>
      <c r="E462" s="504"/>
      <c r="F462" s="504"/>
      <c r="G462" s="438"/>
      <c r="H462" s="438"/>
      <c r="I462" s="439"/>
      <c r="J462" s="439"/>
      <c r="K462" s="440">
        <f t="shared" si="6"/>
        <v>0</v>
      </c>
      <c r="L462" s="439"/>
      <c r="M462" s="503"/>
    </row>
    <row r="463" spans="1:13" ht="15.5" x14ac:dyDescent="0.25">
      <c r="A463" s="501">
        <v>444</v>
      </c>
      <c r="B463" s="443"/>
      <c r="C463" s="438"/>
      <c r="D463" s="438"/>
      <c r="E463" s="504"/>
      <c r="F463" s="504"/>
      <c r="G463" s="438"/>
      <c r="H463" s="438"/>
      <c r="I463" s="439"/>
      <c r="J463" s="439"/>
      <c r="K463" s="440">
        <f t="shared" si="6"/>
        <v>0</v>
      </c>
      <c r="L463" s="439"/>
      <c r="M463" s="503"/>
    </row>
    <row r="464" spans="1:13" ht="15.5" x14ac:dyDescent="0.25">
      <c r="A464" s="501">
        <v>445</v>
      </c>
      <c r="B464" s="443"/>
      <c r="C464" s="438"/>
      <c r="D464" s="438"/>
      <c r="E464" s="504"/>
      <c r="F464" s="504"/>
      <c r="G464" s="438"/>
      <c r="H464" s="438"/>
      <c r="I464" s="439"/>
      <c r="J464" s="439"/>
      <c r="K464" s="440">
        <f t="shared" si="6"/>
        <v>0</v>
      </c>
      <c r="L464" s="439"/>
      <c r="M464" s="503"/>
    </row>
    <row r="465" spans="1:13" ht="15.5" x14ac:dyDescent="0.25">
      <c r="A465" s="501">
        <v>446</v>
      </c>
      <c r="B465" s="443"/>
      <c r="C465" s="438"/>
      <c r="D465" s="438"/>
      <c r="E465" s="504"/>
      <c r="F465" s="504"/>
      <c r="G465" s="438"/>
      <c r="H465" s="438"/>
      <c r="I465" s="439"/>
      <c r="J465" s="439"/>
      <c r="K465" s="440">
        <f t="shared" si="6"/>
        <v>0</v>
      </c>
      <c r="L465" s="439"/>
      <c r="M465" s="503"/>
    </row>
    <row r="466" spans="1:13" ht="15.5" x14ac:dyDescent="0.25">
      <c r="A466" s="501">
        <v>447</v>
      </c>
      <c r="B466" s="443"/>
      <c r="C466" s="438"/>
      <c r="D466" s="438"/>
      <c r="E466" s="504"/>
      <c r="F466" s="504"/>
      <c r="G466" s="438"/>
      <c r="H466" s="438"/>
      <c r="I466" s="439"/>
      <c r="J466" s="439"/>
      <c r="K466" s="440">
        <f t="shared" si="6"/>
        <v>0</v>
      </c>
      <c r="L466" s="439"/>
      <c r="M466" s="503"/>
    </row>
    <row r="467" spans="1:13" ht="15.5" x14ac:dyDescent="0.25">
      <c r="A467" s="501">
        <v>448</v>
      </c>
      <c r="B467" s="443"/>
      <c r="C467" s="438"/>
      <c r="D467" s="438"/>
      <c r="E467" s="504"/>
      <c r="F467" s="504"/>
      <c r="G467" s="438"/>
      <c r="H467" s="438"/>
      <c r="I467" s="439"/>
      <c r="J467" s="439"/>
      <c r="K467" s="440">
        <f t="shared" si="6"/>
        <v>0</v>
      </c>
      <c r="L467" s="439"/>
      <c r="M467" s="503"/>
    </row>
    <row r="468" spans="1:13" ht="15.5" x14ac:dyDescent="0.25">
      <c r="A468" s="501">
        <v>449</v>
      </c>
      <c r="B468" s="443"/>
      <c r="C468" s="438"/>
      <c r="D468" s="438"/>
      <c r="E468" s="504"/>
      <c r="F468" s="504"/>
      <c r="G468" s="438"/>
      <c r="H468" s="438"/>
      <c r="I468" s="439"/>
      <c r="J468" s="439"/>
      <c r="K468" s="440">
        <f t="shared" si="6"/>
        <v>0</v>
      </c>
      <c r="L468" s="439"/>
      <c r="M468" s="503"/>
    </row>
    <row r="469" spans="1:13" ht="15.5" x14ac:dyDescent="0.25">
      <c r="A469" s="501">
        <v>450</v>
      </c>
      <c r="B469" s="443"/>
      <c r="C469" s="438"/>
      <c r="D469" s="438"/>
      <c r="E469" s="504"/>
      <c r="F469" s="504"/>
      <c r="G469" s="438"/>
      <c r="H469" s="438"/>
      <c r="I469" s="439"/>
      <c r="J469" s="439"/>
      <c r="K469" s="440">
        <f t="shared" ref="K469:K532" si="7">ROUND(I469*J469,2)</f>
        <v>0</v>
      </c>
      <c r="L469" s="439"/>
      <c r="M469" s="503"/>
    </row>
    <row r="470" spans="1:13" ht="15.5" x14ac:dyDescent="0.25">
      <c r="A470" s="501">
        <v>451</v>
      </c>
      <c r="B470" s="443"/>
      <c r="C470" s="438"/>
      <c r="D470" s="438"/>
      <c r="E470" s="504"/>
      <c r="F470" s="504"/>
      <c r="G470" s="438"/>
      <c r="H470" s="438"/>
      <c r="I470" s="439"/>
      <c r="J470" s="439"/>
      <c r="K470" s="440">
        <f t="shared" si="7"/>
        <v>0</v>
      </c>
      <c r="L470" s="439"/>
      <c r="M470" s="503"/>
    </row>
    <row r="471" spans="1:13" ht="15.5" x14ac:dyDescent="0.25">
      <c r="A471" s="501">
        <v>452</v>
      </c>
      <c r="B471" s="443"/>
      <c r="C471" s="438"/>
      <c r="D471" s="438"/>
      <c r="E471" s="504"/>
      <c r="F471" s="504"/>
      <c r="G471" s="438"/>
      <c r="H471" s="438"/>
      <c r="I471" s="439"/>
      <c r="J471" s="439"/>
      <c r="K471" s="440">
        <f t="shared" si="7"/>
        <v>0</v>
      </c>
      <c r="L471" s="439"/>
      <c r="M471" s="503"/>
    </row>
    <row r="472" spans="1:13" ht="15.5" x14ac:dyDescent="0.25">
      <c r="A472" s="501">
        <v>453</v>
      </c>
      <c r="B472" s="443"/>
      <c r="C472" s="438"/>
      <c r="D472" s="438"/>
      <c r="E472" s="504"/>
      <c r="F472" s="504"/>
      <c r="G472" s="438"/>
      <c r="H472" s="438"/>
      <c r="I472" s="439"/>
      <c r="J472" s="439"/>
      <c r="K472" s="440">
        <f t="shared" si="7"/>
        <v>0</v>
      </c>
      <c r="L472" s="439"/>
      <c r="M472" s="503"/>
    </row>
    <row r="473" spans="1:13" ht="15.5" x14ac:dyDescent="0.25">
      <c r="A473" s="501">
        <v>454</v>
      </c>
      <c r="B473" s="443"/>
      <c r="C473" s="438"/>
      <c r="D473" s="438"/>
      <c r="E473" s="504"/>
      <c r="F473" s="504"/>
      <c r="G473" s="438"/>
      <c r="H473" s="438"/>
      <c r="I473" s="439"/>
      <c r="J473" s="439"/>
      <c r="K473" s="440">
        <f t="shared" si="7"/>
        <v>0</v>
      </c>
      <c r="L473" s="439"/>
      <c r="M473" s="503"/>
    </row>
    <row r="474" spans="1:13" ht="15.5" x14ac:dyDescent="0.25">
      <c r="A474" s="501">
        <v>455</v>
      </c>
      <c r="B474" s="443"/>
      <c r="C474" s="438"/>
      <c r="D474" s="438"/>
      <c r="E474" s="504"/>
      <c r="F474" s="504"/>
      <c r="G474" s="438"/>
      <c r="H474" s="438"/>
      <c r="I474" s="439"/>
      <c r="J474" s="439"/>
      <c r="K474" s="440">
        <f t="shared" si="7"/>
        <v>0</v>
      </c>
      <c r="L474" s="439"/>
      <c r="M474" s="503"/>
    </row>
    <row r="475" spans="1:13" ht="15.5" x14ac:dyDescent="0.25">
      <c r="A475" s="501">
        <v>456</v>
      </c>
      <c r="B475" s="443"/>
      <c r="C475" s="438"/>
      <c r="D475" s="438"/>
      <c r="E475" s="504"/>
      <c r="F475" s="504"/>
      <c r="G475" s="438"/>
      <c r="H475" s="438"/>
      <c r="I475" s="439"/>
      <c r="J475" s="439"/>
      <c r="K475" s="440">
        <f t="shared" si="7"/>
        <v>0</v>
      </c>
      <c r="L475" s="439"/>
      <c r="M475" s="503"/>
    </row>
    <row r="476" spans="1:13" ht="15.5" x14ac:dyDescent="0.25">
      <c r="A476" s="501">
        <v>457</v>
      </c>
      <c r="B476" s="443"/>
      <c r="C476" s="438"/>
      <c r="D476" s="438"/>
      <c r="E476" s="504"/>
      <c r="F476" s="504"/>
      <c r="G476" s="438"/>
      <c r="H476" s="438"/>
      <c r="I476" s="439"/>
      <c r="J476" s="439"/>
      <c r="K476" s="440">
        <f t="shared" si="7"/>
        <v>0</v>
      </c>
      <c r="L476" s="439"/>
      <c r="M476" s="503"/>
    </row>
    <row r="477" spans="1:13" ht="15.5" x14ac:dyDescent="0.25">
      <c r="A477" s="501">
        <v>458</v>
      </c>
      <c r="B477" s="443"/>
      <c r="C477" s="438"/>
      <c r="D477" s="438"/>
      <c r="E477" s="504"/>
      <c r="F477" s="504"/>
      <c r="G477" s="438"/>
      <c r="H477" s="438"/>
      <c r="I477" s="439"/>
      <c r="J477" s="439"/>
      <c r="K477" s="440">
        <f t="shared" si="7"/>
        <v>0</v>
      </c>
      <c r="L477" s="439"/>
      <c r="M477" s="503"/>
    </row>
    <row r="478" spans="1:13" ht="15.5" x14ac:dyDescent="0.25">
      <c r="A478" s="501">
        <v>459</v>
      </c>
      <c r="B478" s="443"/>
      <c r="C478" s="438"/>
      <c r="D478" s="438"/>
      <c r="E478" s="504"/>
      <c r="F478" s="504"/>
      <c r="G478" s="438"/>
      <c r="H478" s="438"/>
      <c r="I478" s="439"/>
      <c r="J478" s="439"/>
      <c r="K478" s="440">
        <f t="shared" si="7"/>
        <v>0</v>
      </c>
      <c r="L478" s="439"/>
      <c r="M478" s="503"/>
    </row>
    <row r="479" spans="1:13" ht="15.5" x14ac:dyDescent="0.25">
      <c r="A479" s="501">
        <v>460</v>
      </c>
      <c r="B479" s="443"/>
      <c r="C479" s="438"/>
      <c r="D479" s="438"/>
      <c r="E479" s="504"/>
      <c r="F479" s="504"/>
      <c r="G479" s="438"/>
      <c r="H479" s="438"/>
      <c r="I479" s="439"/>
      <c r="J479" s="439"/>
      <c r="K479" s="440">
        <f t="shared" si="7"/>
        <v>0</v>
      </c>
      <c r="L479" s="439"/>
      <c r="M479" s="503"/>
    </row>
    <row r="480" spans="1:13" ht="15.5" x14ac:dyDescent="0.25">
      <c r="A480" s="501">
        <v>461</v>
      </c>
      <c r="B480" s="443"/>
      <c r="C480" s="438"/>
      <c r="D480" s="438"/>
      <c r="E480" s="504"/>
      <c r="F480" s="504"/>
      <c r="G480" s="438"/>
      <c r="H480" s="438"/>
      <c r="I480" s="439"/>
      <c r="J480" s="439"/>
      <c r="K480" s="440">
        <f t="shared" si="7"/>
        <v>0</v>
      </c>
      <c r="L480" s="439"/>
      <c r="M480" s="503"/>
    </row>
    <row r="481" spans="1:13" ht="15.5" x14ac:dyDescent="0.25">
      <c r="A481" s="501">
        <v>462</v>
      </c>
      <c r="B481" s="443"/>
      <c r="C481" s="438"/>
      <c r="D481" s="438"/>
      <c r="E481" s="504"/>
      <c r="F481" s="504"/>
      <c r="G481" s="438"/>
      <c r="H481" s="438"/>
      <c r="I481" s="439"/>
      <c r="J481" s="439"/>
      <c r="K481" s="440">
        <f t="shared" si="7"/>
        <v>0</v>
      </c>
      <c r="L481" s="439"/>
      <c r="M481" s="503"/>
    </row>
    <row r="482" spans="1:13" ht="15.5" x14ac:dyDescent="0.25">
      <c r="A482" s="501">
        <v>463</v>
      </c>
      <c r="B482" s="443"/>
      <c r="C482" s="438"/>
      <c r="D482" s="438"/>
      <c r="E482" s="504"/>
      <c r="F482" s="504"/>
      <c r="G482" s="438"/>
      <c r="H482" s="438"/>
      <c r="I482" s="439"/>
      <c r="J482" s="439"/>
      <c r="K482" s="440">
        <f t="shared" si="7"/>
        <v>0</v>
      </c>
      <c r="L482" s="439"/>
      <c r="M482" s="503"/>
    </row>
    <row r="483" spans="1:13" ht="15.5" x14ac:dyDescent="0.25">
      <c r="A483" s="501">
        <v>464</v>
      </c>
      <c r="B483" s="443"/>
      <c r="C483" s="438"/>
      <c r="D483" s="438"/>
      <c r="E483" s="504"/>
      <c r="F483" s="504"/>
      <c r="G483" s="438"/>
      <c r="H483" s="438"/>
      <c r="I483" s="439"/>
      <c r="J483" s="439"/>
      <c r="K483" s="440">
        <f t="shared" si="7"/>
        <v>0</v>
      </c>
      <c r="L483" s="439"/>
      <c r="M483" s="503"/>
    </row>
    <row r="484" spans="1:13" ht="15.5" x14ac:dyDescent="0.25">
      <c r="A484" s="501">
        <v>465</v>
      </c>
      <c r="B484" s="443"/>
      <c r="C484" s="438"/>
      <c r="D484" s="438"/>
      <c r="E484" s="504"/>
      <c r="F484" s="504"/>
      <c r="G484" s="438"/>
      <c r="H484" s="438"/>
      <c r="I484" s="439"/>
      <c r="J484" s="439"/>
      <c r="K484" s="440">
        <f t="shared" si="7"/>
        <v>0</v>
      </c>
      <c r="L484" s="439"/>
      <c r="M484" s="503"/>
    </row>
    <row r="485" spans="1:13" ht="15.5" x14ac:dyDescent="0.25">
      <c r="A485" s="501">
        <v>466</v>
      </c>
      <c r="B485" s="443"/>
      <c r="C485" s="438"/>
      <c r="D485" s="438"/>
      <c r="E485" s="504"/>
      <c r="F485" s="504"/>
      <c r="G485" s="438"/>
      <c r="H485" s="438"/>
      <c r="I485" s="439"/>
      <c r="J485" s="439"/>
      <c r="K485" s="440">
        <f t="shared" si="7"/>
        <v>0</v>
      </c>
      <c r="L485" s="439"/>
      <c r="M485" s="503"/>
    </row>
    <row r="486" spans="1:13" ht="15.5" x14ac:dyDescent="0.25">
      <c r="A486" s="501">
        <v>467</v>
      </c>
      <c r="B486" s="443"/>
      <c r="C486" s="438"/>
      <c r="D486" s="438"/>
      <c r="E486" s="504"/>
      <c r="F486" s="504"/>
      <c r="G486" s="438"/>
      <c r="H486" s="438"/>
      <c r="I486" s="439"/>
      <c r="J486" s="439"/>
      <c r="K486" s="440">
        <f t="shared" si="7"/>
        <v>0</v>
      </c>
      <c r="L486" s="439"/>
      <c r="M486" s="503"/>
    </row>
    <row r="487" spans="1:13" ht="15.5" x14ac:dyDescent="0.25">
      <c r="A487" s="501">
        <v>468</v>
      </c>
      <c r="B487" s="443"/>
      <c r="C487" s="438"/>
      <c r="D487" s="438"/>
      <c r="E487" s="504"/>
      <c r="F487" s="504"/>
      <c r="G487" s="438"/>
      <c r="H487" s="438"/>
      <c r="I487" s="439"/>
      <c r="J487" s="439"/>
      <c r="K487" s="440">
        <f t="shared" si="7"/>
        <v>0</v>
      </c>
      <c r="L487" s="439"/>
      <c r="M487" s="503"/>
    </row>
    <row r="488" spans="1:13" ht="15.5" x14ac:dyDescent="0.25">
      <c r="A488" s="501">
        <v>469</v>
      </c>
      <c r="B488" s="443"/>
      <c r="C488" s="438"/>
      <c r="D488" s="438"/>
      <c r="E488" s="504"/>
      <c r="F488" s="504"/>
      <c r="G488" s="438"/>
      <c r="H488" s="438"/>
      <c r="I488" s="439"/>
      <c r="J488" s="439"/>
      <c r="K488" s="440">
        <f t="shared" si="7"/>
        <v>0</v>
      </c>
      <c r="L488" s="439"/>
      <c r="M488" s="503"/>
    </row>
    <row r="489" spans="1:13" ht="15.5" x14ac:dyDescent="0.25">
      <c r="A489" s="501">
        <v>470</v>
      </c>
      <c r="B489" s="443"/>
      <c r="C489" s="438"/>
      <c r="D489" s="438"/>
      <c r="E489" s="504"/>
      <c r="F489" s="504"/>
      <c r="G489" s="438"/>
      <c r="H489" s="438"/>
      <c r="I489" s="439"/>
      <c r="J489" s="439"/>
      <c r="K489" s="440">
        <f t="shared" si="7"/>
        <v>0</v>
      </c>
      <c r="L489" s="439"/>
      <c r="M489" s="503"/>
    </row>
    <row r="490" spans="1:13" ht="15.5" x14ac:dyDescent="0.25">
      <c r="A490" s="501">
        <v>471</v>
      </c>
      <c r="B490" s="443"/>
      <c r="C490" s="438"/>
      <c r="D490" s="438"/>
      <c r="E490" s="504"/>
      <c r="F490" s="504"/>
      <c r="G490" s="438"/>
      <c r="H490" s="438"/>
      <c r="I490" s="439"/>
      <c r="J490" s="439"/>
      <c r="K490" s="440">
        <f t="shared" si="7"/>
        <v>0</v>
      </c>
      <c r="L490" s="439"/>
      <c r="M490" s="503"/>
    </row>
    <row r="491" spans="1:13" ht="15.5" x14ac:dyDescent="0.25">
      <c r="A491" s="501">
        <v>472</v>
      </c>
      <c r="B491" s="443"/>
      <c r="C491" s="438"/>
      <c r="D491" s="438"/>
      <c r="E491" s="504"/>
      <c r="F491" s="504"/>
      <c r="G491" s="438"/>
      <c r="H491" s="438"/>
      <c r="I491" s="439"/>
      <c r="J491" s="439"/>
      <c r="K491" s="440">
        <f t="shared" si="7"/>
        <v>0</v>
      </c>
      <c r="L491" s="439"/>
      <c r="M491" s="503"/>
    </row>
    <row r="492" spans="1:13" ht="15.5" x14ac:dyDescent="0.25">
      <c r="A492" s="501">
        <v>473</v>
      </c>
      <c r="B492" s="443"/>
      <c r="C492" s="438"/>
      <c r="D492" s="438"/>
      <c r="E492" s="504"/>
      <c r="F492" s="504"/>
      <c r="G492" s="438"/>
      <c r="H492" s="438"/>
      <c r="I492" s="439"/>
      <c r="J492" s="439"/>
      <c r="K492" s="440">
        <f t="shared" si="7"/>
        <v>0</v>
      </c>
      <c r="L492" s="439"/>
      <c r="M492" s="503"/>
    </row>
    <row r="493" spans="1:13" ht="15.5" x14ac:dyDescent="0.25">
      <c r="A493" s="501">
        <v>474</v>
      </c>
      <c r="B493" s="443"/>
      <c r="C493" s="438"/>
      <c r="D493" s="438"/>
      <c r="E493" s="504"/>
      <c r="F493" s="504"/>
      <c r="G493" s="438"/>
      <c r="H493" s="438"/>
      <c r="I493" s="439"/>
      <c r="J493" s="439"/>
      <c r="K493" s="440">
        <f t="shared" si="7"/>
        <v>0</v>
      </c>
      <c r="L493" s="439"/>
      <c r="M493" s="503"/>
    </row>
    <row r="494" spans="1:13" ht="15.5" x14ac:dyDescent="0.25">
      <c r="A494" s="501">
        <v>475</v>
      </c>
      <c r="B494" s="443"/>
      <c r="C494" s="438"/>
      <c r="D494" s="438"/>
      <c r="E494" s="504"/>
      <c r="F494" s="504"/>
      <c r="G494" s="438"/>
      <c r="H494" s="438"/>
      <c r="I494" s="439"/>
      <c r="J494" s="439"/>
      <c r="K494" s="440">
        <f t="shared" si="7"/>
        <v>0</v>
      </c>
      <c r="L494" s="439"/>
      <c r="M494" s="503"/>
    </row>
    <row r="495" spans="1:13" ht="15.5" x14ac:dyDescent="0.25">
      <c r="A495" s="501">
        <v>476</v>
      </c>
      <c r="B495" s="443"/>
      <c r="C495" s="438"/>
      <c r="D495" s="438"/>
      <c r="E495" s="504"/>
      <c r="F495" s="504"/>
      <c r="G495" s="438"/>
      <c r="H495" s="438"/>
      <c r="I495" s="439"/>
      <c r="J495" s="439"/>
      <c r="K495" s="440">
        <f t="shared" si="7"/>
        <v>0</v>
      </c>
      <c r="L495" s="439"/>
      <c r="M495" s="503"/>
    </row>
    <row r="496" spans="1:13" ht="15.5" x14ac:dyDescent="0.25">
      <c r="A496" s="501">
        <v>477</v>
      </c>
      <c r="B496" s="443"/>
      <c r="C496" s="438"/>
      <c r="D496" s="438"/>
      <c r="E496" s="504"/>
      <c r="F496" s="504"/>
      <c r="G496" s="438"/>
      <c r="H496" s="438"/>
      <c r="I496" s="439"/>
      <c r="J496" s="439"/>
      <c r="K496" s="440">
        <f t="shared" si="7"/>
        <v>0</v>
      </c>
      <c r="L496" s="439"/>
      <c r="M496" s="503"/>
    </row>
    <row r="497" spans="1:13" ht="15.5" x14ac:dyDescent="0.25">
      <c r="A497" s="501">
        <v>478</v>
      </c>
      <c r="B497" s="443"/>
      <c r="C497" s="438"/>
      <c r="D497" s="438"/>
      <c r="E497" s="504"/>
      <c r="F497" s="504"/>
      <c r="G497" s="438"/>
      <c r="H497" s="438"/>
      <c r="I497" s="439"/>
      <c r="J497" s="439"/>
      <c r="K497" s="440">
        <f t="shared" si="7"/>
        <v>0</v>
      </c>
      <c r="L497" s="439"/>
      <c r="M497" s="503"/>
    </row>
    <row r="498" spans="1:13" ht="15.5" x14ac:dyDescent="0.25">
      <c r="A498" s="501">
        <v>479</v>
      </c>
      <c r="B498" s="443"/>
      <c r="C498" s="438"/>
      <c r="D498" s="438"/>
      <c r="E498" s="504"/>
      <c r="F498" s="504"/>
      <c r="G498" s="438"/>
      <c r="H498" s="438"/>
      <c r="I498" s="439"/>
      <c r="J498" s="439"/>
      <c r="K498" s="440">
        <f t="shared" si="7"/>
        <v>0</v>
      </c>
      <c r="L498" s="439"/>
      <c r="M498" s="503"/>
    </row>
    <row r="499" spans="1:13" ht="15.5" x14ac:dyDescent="0.25">
      <c r="A499" s="501">
        <v>480</v>
      </c>
      <c r="B499" s="443"/>
      <c r="C499" s="438"/>
      <c r="D499" s="438"/>
      <c r="E499" s="504"/>
      <c r="F499" s="504"/>
      <c r="G499" s="438"/>
      <c r="H499" s="438"/>
      <c r="I499" s="439"/>
      <c r="J499" s="439"/>
      <c r="K499" s="440">
        <f t="shared" si="7"/>
        <v>0</v>
      </c>
      <c r="L499" s="439"/>
      <c r="M499" s="503"/>
    </row>
    <row r="500" spans="1:13" ht="15.5" x14ac:dyDescent="0.25">
      <c r="A500" s="501">
        <v>481</v>
      </c>
      <c r="B500" s="443"/>
      <c r="C500" s="438"/>
      <c r="D500" s="438"/>
      <c r="E500" s="504"/>
      <c r="F500" s="504"/>
      <c r="G500" s="438"/>
      <c r="H500" s="438"/>
      <c r="I500" s="439"/>
      <c r="J500" s="439"/>
      <c r="K500" s="440">
        <f t="shared" si="7"/>
        <v>0</v>
      </c>
      <c r="L500" s="439"/>
      <c r="M500" s="503"/>
    </row>
    <row r="501" spans="1:13" ht="15.5" x14ac:dyDescent="0.25">
      <c r="A501" s="501">
        <v>482</v>
      </c>
      <c r="B501" s="443"/>
      <c r="C501" s="438"/>
      <c r="D501" s="438"/>
      <c r="E501" s="504"/>
      <c r="F501" s="504"/>
      <c r="G501" s="438"/>
      <c r="H501" s="438"/>
      <c r="I501" s="439"/>
      <c r="J501" s="439"/>
      <c r="K501" s="440">
        <f t="shared" si="7"/>
        <v>0</v>
      </c>
      <c r="L501" s="439"/>
      <c r="M501" s="503"/>
    </row>
    <row r="502" spans="1:13" ht="15.5" x14ac:dyDescent="0.25">
      <c r="A502" s="501">
        <v>483</v>
      </c>
      <c r="B502" s="443"/>
      <c r="C502" s="438"/>
      <c r="D502" s="438"/>
      <c r="E502" s="504"/>
      <c r="F502" s="504"/>
      <c r="G502" s="438"/>
      <c r="H502" s="438"/>
      <c r="I502" s="439"/>
      <c r="J502" s="439"/>
      <c r="K502" s="440">
        <f t="shared" si="7"/>
        <v>0</v>
      </c>
      <c r="L502" s="439"/>
      <c r="M502" s="503"/>
    </row>
    <row r="503" spans="1:13" ht="15.5" x14ac:dyDescent="0.25">
      <c r="A503" s="501">
        <v>484</v>
      </c>
      <c r="B503" s="443"/>
      <c r="C503" s="438"/>
      <c r="D503" s="438"/>
      <c r="E503" s="504"/>
      <c r="F503" s="504"/>
      <c r="G503" s="438"/>
      <c r="H503" s="438"/>
      <c r="I503" s="439"/>
      <c r="J503" s="439"/>
      <c r="K503" s="440">
        <f t="shared" si="7"/>
        <v>0</v>
      </c>
      <c r="L503" s="439"/>
      <c r="M503" s="503"/>
    </row>
    <row r="504" spans="1:13" ht="15.5" x14ac:dyDescent="0.25">
      <c r="A504" s="501">
        <v>485</v>
      </c>
      <c r="B504" s="443"/>
      <c r="C504" s="438"/>
      <c r="D504" s="438"/>
      <c r="E504" s="504"/>
      <c r="F504" s="504"/>
      <c r="G504" s="438"/>
      <c r="H504" s="438"/>
      <c r="I504" s="439"/>
      <c r="J504" s="439"/>
      <c r="K504" s="440">
        <f t="shared" si="7"/>
        <v>0</v>
      </c>
      <c r="L504" s="439"/>
      <c r="M504" s="503"/>
    </row>
    <row r="505" spans="1:13" ht="15.5" x14ac:dyDescent="0.25">
      <c r="A505" s="501">
        <v>486</v>
      </c>
      <c r="B505" s="443"/>
      <c r="C505" s="438"/>
      <c r="D505" s="438"/>
      <c r="E505" s="504"/>
      <c r="F505" s="504"/>
      <c r="G505" s="438"/>
      <c r="H505" s="438"/>
      <c r="I505" s="439"/>
      <c r="J505" s="439"/>
      <c r="K505" s="440">
        <f t="shared" si="7"/>
        <v>0</v>
      </c>
      <c r="L505" s="439"/>
      <c r="M505" s="503"/>
    </row>
    <row r="506" spans="1:13" ht="15.5" x14ac:dyDescent="0.25">
      <c r="A506" s="501">
        <v>487</v>
      </c>
      <c r="B506" s="443"/>
      <c r="C506" s="438"/>
      <c r="D506" s="438"/>
      <c r="E506" s="504"/>
      <c r="F506" s="504"/>
      <c r="G506" s="438"/>
      <c r="H506" s="438"/>
      <c r="I506" s="439"/>
      <c r="J506" s="439"/>
      <c r="K506" s="440">
        <f t="shared" si="7"/>
        <v>0</v>
      </c>
      <c r="L506" s="439"/>
      <c r="M506" s="503"/>
    </row>
    <row r="507" spans="1:13" ht="15.5" x14ac:dyDescent="0.25">
      <c r="A507" s="501">
        <v>488</v>
      </c>
      <c r="B507" s="443"/>
      <c r="C507" s="438"/>
      <c r="D507" s="438"/>
      <c r="E507" s="504"/>
      <c r="F507" s="504"/>
      <c r="G507" s="438"/>
      <c r="H507" s="438"/>
      <c r="I507" s="439"/>
      <c r="J507" s="439"/>
      <c r="K507" s="440">
        <f t="shared" si="7"/>
        <v>0</v>
      </c>
      <c r="L507" s="439"/>
      <c r="M507" s="503"/>
    </row>
    <row r="508" spans="1:13" ht="15.5" x14ac:dyDescent="0.25">
      <c r="A508" s="501">
        <v>489</v>
      </c>
      <c r="B508" s="443"/>
      <c r="C508" s="438"/>
      <c r="D508" s="438"/>
      <c r="E508" s="504"/>
      <c r="F508" s="504"/>
      <c r="G508" s="438"/>
      <c r="H508" s="438"/>
      <c r="I508" s="439"/>
      <c r="J508" s="439"/>
      <c r="K508" s="440">
        <f t="shared" si="7"/>
        <v>0</v>
      </c>
      <c r="L508" s="439"/>
      <c r="M508" s="503"/>
    </row>
    <row r="509" spans="1:13" ht="15.5" x14ac:dyDescent="0.25">
      <c r="A509" s="501">
        <v>490</v>
      </c>
      <c r="B509" s="443"/>
      <c r="C509" s="438"/>
      <c r="D509" s="438"/>
      <c r="E509" s="504"/>
      <c r="F509" s="504"/>
      <c r="G509" s="438"/>
      <c r="H509" s="438"/>
      <c r="I509" s="439"/>
      <c r="J509" s="439"/>
      <c r="K509" s="440">
        <f t="shared" si="7"/>
        <v>0</v>
      </c>
      <c r="L509" s="439"/>
      <c r="M509" s="503"/>
    </row>
    <row r="510" spans="1:13" ht="15.5" x14ac:dyDescent="0.25">
      <c r="A510" s="501">
        <v>491</v>
      </c>
      <c r="B510" s="443"/>
      <c r="C510" s="438"/>
      <c r="D510" s="438"/>
      <c r="E510" s="504"/>
      <c r="F510" s="504"/>
      <c r="G510" s="438"/>
      <c r="H510" s="438"/>
      <c r="I510" s="439"/>
      <c r="J510" s="439"/>
      <c r="K510" s="440">
        <f t="shared" si="7"/>
        <v>0</v>
      </c>
      <c r="L510" s="439"/>
      <c r="M510" s="503"/>
    </row>
    <row r="511" spans="1:13" ht="15.5" x14ac:dyDescent="0.25">
      <c r="A511" s="501">
        <v>492</v>
      </c>
      <c r="B511" s="443"/>
      <c r="C511" s="438"/>
      <c r="D511" s="438"/>
      <c r="E511" s="504"/>
      <c r="F511" s="504"/>
      <c r="G511" s="438"/>
      <c r="H511" s="438"/>
      <c r="I511" s="439"/>
      <c r="J511" s="439"/>
      <c r="K511" s="440">
        <f t="shared" si="7"/>
        <v>0</v>
      </c>
      <c r="L511" s="439"/>
      <c r="M511" s="503"/>
    </row>
    <row r="512" spans="1:13" ht="15.5" x14ac:dyDescent="0.25">
      <c r="A512" s="501">
        <v>493</v>
      </c>
      <c r="B512" s="443"/>
      <c r="C512" s="438"/>
      <c r="D512" s="438"/>
      <c r="E512" s="504"/>
      <c r="F512" s="504"/>
      <c r="G512" s="438"/>
      <c r="H512" s="438"/>
      <c r="I512" s="439"/>
      <c r="J512" s="439"/>
      <c r="K512" s="440">
        <f t="shared" si="7"/>
        <v>0</v>
      </c>
      <c r="L512" s="439"/>
      <c r="M512" s="503"/>
    </row>
    <row r="513" spans="1:13" ht="15.5" x14ac:dyDescent="0.25">
      <c r="A513" s="501">
        <v>494</v>
      </c>
      <c r="B513" s="443"/>
      <c r="C513" s="438"/>
      <c r="D513" s="438"/>
      <c r="E513" s="504"/>
      <c r="F513" s="504"/>
      <c r="G513" s="438"/>
      <c r="H513" s="438"/>
      <c r="I513" s="439"/>
      <c r="J513" s="439"/>
      <c r="K513" s="440">
        <f t="shared" si="7"/>
        <v>0</v>
      </c>
      <c r="L513" s="439"/>
      <c r="M513" s="503"/>
    </row>
    <row r="514" spans="1:13" ht="15.5" x14ac:dyDescent="0.25">
      <c r="A514" s="501">
        <v>495</v>
      </c>
      <c r="B514" s="443"/>
      <c r="C514" s="438"/>
      <c r="D514" s="438"/>
      <c r="E514" s="504"/>
      <c r="F514" s="504"/>
      <c r="G514" s="438"/>
      <c r="H514" s="438"/>
      <c r="I514" s="439"/>
      <c r="J514" s="439"/>
      <c r="K514" s="440">
        <f t="shared" si="7"/>
        <v>0</v>
      </c>
      <c r="L514" s="439"/>
      <c r="M514" s="503"/>
    </row>
    <row r="515" spans="1:13" ht="15.5" x14ac:dyDescent="0.25">
      <c r="A515" s="501">
        <v>496</v>
      </c>
      <c r="B515" s="443"/>
      <c r="C515" s="438"/>
      <c r="D515" s="438"/>
      <c r="E515" s="504"/>
      <c r="F515" s="504"/>
      <c r="G515" s="438"/>
      <c r="H515" s="438"/>
      <c r="I515" s="439"/>
      <c r="J515" s="439"/>
      <c r="K515" s="440">
        <f t="shared" si="7"/>
        <v>0</v>
      </c>
      <c r="L515" s="439"/>
      <c r="M515" s="503"/>
    </row>
    <row r="516" spans="1:13" ht="15.5" x14ac:dyDescent="0.25">
      <c r="A516" s="501">
        <v>497</v>
      </c>
      <c r="B516" s="443"/>
      <c r="C516" s="438"/>
      <c r="D516" s="438"/>
      <c r="E516" s="504"/>
      <c r="F516" s="504"/>
      <c r="G516" s="438"/>
      <c r="H516" s="438"/>
      <c r="I516" s="439"/>
      <c r="J516" s="439"/>
      <c r="K516" s="440">
        <f t="shared" si="7"/>
        <v>0</v>
      </c>
      <c r="L516" s="439"/>
      <c r="M516" s="503"/>
    </row>
    <row r="517" spans="1:13" ht="15.5" x14ac:dyDescent="0.25">
      <c r="A517" s="501">
        <v>498</v>
      </c>
      <c r="B517" s="443"/>
      <c r="C517" s="438"/>
      <c r="D517" s="438"/>
      <c r="E517" s="504"/>
      <c r="F517" s="504"/>
      <c r="G517" s="438"/>
      <c r="H517" s="438"/>
      <c r="I517" s="439"/>
      <c r="J517" s="439"/>
      <c r="K517" s="440">
        <f t="shared" si="7"/>
        <v>0</v>
      </c>
      <c r="L517" s="439"/>
      <c r="M517" s="503"/>
    </row>
    <row r="518" spans="1:13" ht="15.5" x14ac:dyDescent="0.25">
      <c r="A518" s="501">
        <v>499</v>
      </c>
      <c r="B518" s="443"/>
      <c r="C518" s="438"/>
      <c r="D518" s="438"/>
      <c r="E518" s="504"/>
      <c r="F518" s="504"/>
      <c r="G518" s="438"/>
      <c r="H518" s="438"/>
      <c r="I518" s="439"/>
      <c r="J518" s="439"/>
      <c r="K518" s="440">
        <f t="shared" si="7"/>
        <v>0</v>
      </c>
      <c r="L518" s="439"/>
      <c r="M518" s="503"/>
    </row>
    <row r="519" spans="1:13" ht="15.5" x14ac:dyDescent="0.25">
      <c r="A519" s="501">
        <v>500</v>
      </c>
      <c r="B519" s="443"/>
      <c r="C519" s="438"/>
      <c r="D519" s="438"/>
      <c r="E519" s="504"/>
      <c r="F519" s="504"/>
      <c r="G519" s="438"/>
      <c r="H519" s="438"/>
      <c r="I519" s="439"/>
      <c r="J519" s="439"/>
      <c r="K519" s="440">
        <f t="shared" si="7"/>
        <v>0</v>
      </c>
      <c r="L519" s="439"/>
      <c r="M519" s="503"/>
    </row>
    <row r="520" spans="1:13" ht="15.5" x14ac:dyDescent="0.25">
      <c r="A520" s="501">
        <v>501</v>
      </c>
      <c r="B520" s="443"/>
      <c r="C520" s="438"/>
      <c r="D520" s="438"/>
      <c r="E520" s="504"/>
      <c r="F520" s="504"/>
      <c r="G520" s="438"/>
      <c r="H520" s="438"/>
      <c r="I520" s="439"/>
      <c r="J520" s="439"/>
      <c r="K520" s="440">
        <f t="shared" si="7"/>
        <v>0</v>
      </c>
      <c r="L520" s="439"/>
      <c r="M520" s="503"/>
    </row>
    <row r="521" spans="1:13" ht="15.5" x14ac:dyDescent="0.25">
      <c r="A521" s="501">
        <v>502</v>
      </c>
      <c r="B521" s="443"/>
      <c r="C521" s="438"/>
      <c r="D521" s="438"/>
      <c r="E521" s="504"/>
      <c r="F521" s="504"/>
      <c r="G521" s="438"/>
      <c r="H521" s="438"/>
      <c r="I521" s="439"/>
      <c r="J521" s="439"/>
      <c r="K521" s="440">
        <f t="shared" si="7"/>
        <v>0</v>
      </c>
      <c r="L521" s="439"/>
      <c r="M521" s="503"/>
    </row>
    <row r="522" spans="1:13" ht="15.5" x14ac:dyDescent="0.25">
      <c r="A522" s="501">
        <v>503</v>
      </c>
      <c r="B522" s="443"/>
      <c r="C522" s="438"/>
      <c r="D522" s="438"/>
      <c r="E522" s="504"/>
      <c r="F522" s="504"/>
      <c r="G522" s="438"/>
      <c r="H522" s="438"/>
      <c r="I522" s="439"/>
      <c r="J522" s="439"/>
      <c r="K522" s="440">
        <f t="shared" si="7"/>
        <v>0</v>
      </c>
      <c r="L522" s="439"/>
      <c r="M522" s="503"/>
    </row>
    <row r="523" spans="1:13" ht="15.5" x14ac:dyDescent="0.25">
      <c r="A523" s="501">
        <v>504</v>
      </c>
      <c r="B523" s="443"/>
      <c r="C523" s="438"/>
      <c r="D523" s="438"/>
      <c r="E523" s="504"/>
      <c r="F523" s="504"/>
      <c r="G523" s="438"/>
      <c r="H523" s="438"/>
      <c r="I523" s="439"/>
      <c r="J523" s="439"/>
      <c r="K523" s="440">
        <f t="shared" si="7"/>
        <v>0</v>
      </c>
      <c r="L523" s="439"/>
      <c r="M523" s="503"/>
    </row>
    <row r="524" spans="1:13" ht="15.5" x14ac:dyDescent="0.25">
      <c r="A524" s="501">
        <v>505</v>
      </c>
      <c r="B524" s="443"/>
      <c r="C524" s="438"/>
      <c r="D524" s="438"/>
      <c r="E524" s="504"/>
      <c r="F524" s="504"/>
      <c r="G524" s="438"/>
      <c r="H524" s="438"/>
      <c r="I524" s="439"/>
      <c r="J524" s="439"/>
      <c r="K524" s="440">
        <f t="shared" si="7"/>
        <v>0</v>
      </c>
      <c r="L524" s="439"/>
      <c r="M524" s="503"/>
    </row>
    <row r="525" spans="1:13" ht="15.5" x14ac:dyDescent="0.25">
      <c r="A525" s="501">
        <v>506</v>
      </c>
      <c r="B525" s="443"/>
      <c r="C525" s="438"/>
      <c r="D525" s="438"/>
      <c r="E525" s="504"/>
      <c r="F525" s="504"/>
      <c r="G525" s="438"/>
      <c r="H525" s="438"/>
      <c r="I525" s="439"/>
      <c r="J525" s="439"/>
      <c r="K525" s="440">
        <f t="shared" si="7"/>
        <v>0</v>
      </c>
      <c r="L525" s="439"/>
      <c r="M525" s="503"/>
    </row>
    <row r="526" spans="1:13" ht="15.5" x14ac:dyDescent="0.25">
      <c r="A526" s="501">
        <v>507</v>
      </c>
      <c r="B526" s="443"/>
      <c r="C526" s="438"/>
      <c r="D526" s="438"/>
      <c r="E526" s="504"/>
      <c r="F526" s="504"/>
      <c r="G526" s="438"/>
      <c r="H526" s="438"/>
      <c r="I526" s="439"/>
      <c r="J526" s="439"/>
      <c r="K526" s="440">
        <f t="shared" si="7"/>
        <v>0</v>
      </c>
      <c r="L526" s="439"/>
      <c r="M526" s="503"/>
    </row>
    <row r="527" spans="1:13" ht="15.5" x14ac:dyDescent="0.25">
      <c r="A527" s="501">
        <v>508</v>
      </c>
      <c r="B527" s="443"/>
      <c r="C527" s="438"/>
      <c r="D527" s="438"/>
      <c r="E527" s="504"/>
      <c r="F527" s="504"/>
      <c r="G527" s="438"/>
      <c r="H527" s="438"/>
      <c r="I527" s="439"/>
      <c r="J527" s="439"/>
      <c r="K527" s="440">
        <f t="shared" si="7"/>
        <v>0</v>
      </c>
      <c r="L527" s="439"/>
      <c r="M527" s="503"/>
    </row>
    <row r="528" spans="1:13" ht="15.5" x14ac:dyDescent="0.25">
      <c r="A528" s="501">
        <v>509</v>
      </c>
      <c r="B528" s="443"/>
      <c r="C528" s="438"/>
      <c r="D528" s="438"/>
      <c r="E528" s="504"/>
      <c r="F528" s="504"/>
      <c r="G528" s="438"/>
      <c r="H528" s="438"/>
      <c r="I528" s="439"/>
      <c r="J528" s="439"/>
      <c r="K528" s="440">
        <f t="shared" si="7"/>
        <v>0</v>
      </c>
      <c r="L528" s="439"/>
      <c r="M528" s="503"/>
    </row>
    <row r="529" spans="1:13" ht="15.5" x14ac:dyDescent="0.25">
      <c r="A529" s="501">
        <v>510</v>
      </c>
      <c r="B529" s="443"/>
      <c r="C529" s="438"/>
      <c r="D529" s="438"/>
      <c r="E529" s="504"/>
      <c r="F529" s="504"/>
      <c r="G529" s="438"/>
      <c r="H529" s="438"/>
      <c r="I529" s="439"/>
      <c r="J529" s="439"/>
      <c r="K529" s="440">
        <f t="shared" si="7"/>
        <v>0</v>
      </c>
      <c r="L529" s="439"/>
      <c r="M529" s="503"/>
    </row>
    <row r="530" spans="1:13" ht="15.5" x14ac:dyDescent="0.25">
      <c r="A530" s="501">
        <v>511</v>
      </c>
      <c r="B530" s="443"/>
      <c r="C530" s="438"/>
      <c r="D530" s="438"/>
      <c r="E530" s="504"/>
      <c r="F530" s="504"/>
      <c r="G530" s="438"/>
      <c r="H530" s="438"/>
      <c r="I530" s="439"/>
      <c r="J530" s="439"/>
      <c r="K530" s="440">
        <f t="shared" si="7"/>
        <v>0</v>
      </c>
      <c r="L530" s="439"/>
      <c r="M530" s="503"/>
    </row>
    <row r="531" spans="1:13" ht="15.5" x14ac:dyDescent="0.25">
      <c r="A531" s="501">
        <v>512</v>
      </c>
      <c r="B531" s="443"/>
      <c r="C531" s="438"/>
      <c r="D531" s="438"/>
      <c r="E531" s="504"/>
      <c r="F531" s="504"/>
      <c r="G531" s="438"/>
      <c r="H531" s="438"/>
      <c r="I531" s="439"/>
      <c r="J531" s="439"/>
      <c r="K531" s="440">
        <f t="shared" si="7"/>
        <v>0</v>
      </c>
      <c r="L531" s="439"/>
      <c r="M531" s="503"/>
    </row>
    <row r="532" spans="1:13" ht="15.5" x14ac:dyDescent="0.25">
      <c r="A532" s="501">
        <v>513</v>
      </c>
      <c r="B532" s="443"/>
      <c r="C532" s="438"/>
      <c r="D532" s="438"/>
      <c r="E532" s="504"/>
      <c r="F532" s="504"/>
      <c r="G532" s="438"/>
      <c r="H532" s="438"/>
      <c r="I532" s="439"/>
      <c r="J532" s="439"/>
      <c r="K532" s="440">
        <f t="shared" si="7"/>
        <v>0</v>
      </c>
      <c r="L532" s="439"/>
      <c r="M532" s="503"/>
    </row>
    <row r="533" spans="1:13" ht="15.5" x14ac:dyDescent="0.25">
      <c r="A533" s="501">
        <v>514</v>
      </c>
      <c r="B533" s="443"/>
      <c r="C533" s="438"/>
      <c r="D533" s="438"/>
      <c r="E533" s="504"/>
      <c r="F533" s="504"/>
      <c r="G533" s="438"/>
      <c r="H533" s="438"/>
      <c r="I533" s="439"/>
      <c r="J533" s="439"/>
      <c r="K533" s="440">
        <f t="shared" ref="K533:K596" si="8">ROUND(I533*J533,2)</f>
        <v>0</v>
      </c>
      <c r="L533" s="439"/>
      <c r="M533" s="503"/>
    </row>
    <row r="534" spans="1:13" ht="15.5" x14ac:dyDescent="0.25">
      <c r="A534" s="501">
        <v>515</v>
      </c>
      <c r="B534" s="443"/>
      <c r="C534" s="438"/>
      <c r="D534" s="438"/>
      <c r="E534" s="504"/>
      <c r="F534" s="504"/>
      <c r="G534" s="438"/>
      <c r="H534" s="438"/>
      <c r="I534" s="439"/>
      <c r="J534" s="439"/>
      <c r="K534" s="440">
        <f t="shared" si="8"/>
        <v>0</v>
      </c>
      <c r="L534" s="439"/>
      <c r="M534" s="503"/>
    </row>
    <row r="535" spans="1:13" ht="15.5" x14ac:dyDescent="0.25">
      <c r="A535" s="501">
        <v>516</v>
      </c>
      <c r="B535" s="443"/>
      <c r="C535" s="438"/>
      <c r="D535" s="438"/>
      <c r="E535" s="504"/>
      <c r="F535" s="504"/>
      <c r="G535" s="438"/>
      <c r="H535" s="438"/>
      <c r="I535" s="439"/>
      <c r="J535" s="439"/>
      <c r="K535" s="440">
        <f t="shared" si="8"/>
        <v>0</v>
      </c>
      <c r="L535" s="439"/>
      <c r="M535" s="503"/>
    </row>
    <row r="536" spans="1:13" ht="15.5" x14ac:dyDescent="0.25">
      <c r="A536" s="501">
        <v>517</v>
      </c>
      <c r="B536" s="443"/>
      <c r="C536" s="438"/>
      <c r="D536" s="438"/>
      <c r="E536" s="504"/>
      <c r="F536" s="504"/>
      <c r="G536" s="438"/>
      <c r="H536" s="438"/>
      <c r="I536" s="439"/>
      <c r="J536" s="439"/>
      <c r="K536" s="440">
        <f t="shared" si="8"/>
        <v>0</v>
      </c>
      <c r="L536" s="439"/>
      <c r="M536" s="503"/>
    </row>
    <row r="537" spans="1:13" ht="15.5" x14ac:dyDescent="0.25">
      <c r="A537" s="501">
        <v>518</v>
      </c>
      <c r="B537" s="443"/>
      <c r="C537" s="438"/>
      <c r="D537" s="438"/>
      <c r="E537" s="504"/>
      <c r="F537" s="504"/>
      <c r="G537" s="438"/>
      <c r="H537" s="438"/>
      <c r="I537" s="439"/>
      <c r="J537" s="439"/>
      <c r="K537" s="440">
        <f t="shared" si="8"/>
        <v>0</v>
      </c>
      <c r="L537" s="439"/>
      <c r="M537" s="503"/>
    </row>
    <row r="538" spans="1:13" ht="15.5" x14ac:dyDescent="0.25">
      <c r="A538" s="501">
        <v>519</v>
      </c>
      <c r="B538" s="443"/>
      <c r="C538" s="438"/>
      <c r="D538" s="438"/>
      <c r="E538" s="504"/>
      <c r="F538" s="504"/>
      <c r="G538" s="438"/>
      <c r="H538" s="438"/>
      <c r="I538" s="439"/>
      <c r="J538" s="439"/>
      <c r="K538" s="440">
        <f t="shared" si="8"/>
        <v>0</v>
      </c>
      <c r="L538" s="439"/>
      <c r="M538" s="503"/>
    </row>
    <row r="539" spans="1:13" ht="15.5" x14ac:dyDescent="0.25">
      <c r="A539" s="501">
        <v>520</v>
      </c>
      <c r="B539" s="443"/>
      <c r="C539" s="438"/>
      <c r="D539" s="438"/>
      <c r="E539" s="504"/>
      <c r="F539" s="504"/>
      <c r="G539" s="438"/>
      <c r="H539" s="438"/>
      <c r="I539" s="439"/>
      <c r="J539" s="439"/>
      <c r="K539" s="440">
        <f t="shared" si="8"/>
        <v>0</v>
      </c>
      <c r="L539" s="439"/>
      <c r="M539" s="503"/>
    </row>
    <row r="540" spans="1:13" ht="15.5" x14ac:dyDescent="0.25">
      <c r="A540" s="501">
        <v>521</v>
      </c>
      <c r="B540" s="443"/>
      <c r="C540" s="438"/>
      <c r="D540" s="438"/>
      <c r="E540" s="504"/>
      <c r="F540" s="504"/>
      <c r="G540" s="438"/>
      <c r="H540" s="438"/>
      <c r="I540" s="439"/>
      <c r="J540" s="439"/>
      <c r="K540" s="440">
        <f t="shared" si="8"/>
        <v>0</v>
      </c>
      <c r="L540" s="439"/>
      <c r="M540" s="503"/>
    </row>
    <row r="541" spans="1:13" ht="15.5" x14ac:dyDescent="0.25">
      <c r="A541" s="501">
        <v>522</v>
      </c>
      <c r="B541" s="443"/>
      <c r="C541" s="438"/>
      <c r="D541" s="438"/>
      <c r="E541" s="504"/>
      <c r="F541" s="504"/>
      <c r="G541" s="438"/>
      <c r="H541" s="438"/>
      <c r="I541" s="439"/>
      <c r="J541" s="439"/>
      <c r="K541" s="440">
        <f t="shared" si="8"/>
        <v>0</v>
      </c>
      <c r="L541" s="439"/>
      <c r="M541" s="503"/>
    </row>
    <row r="542" spans="1:13" ht="15.5" x14ac:dyDescent="0.25">
      <c r="A542" s="501">
        <v>523</v>
      </c>
      <c r="B542" s="443"/>
      <c r="C542" s="438"/>
      <c r="D542" s="438"/>
      <c r="E542" s="504"/>
      <c r="F542" s="504"/>
      <c r="G542" s="438"/>
      <c r="H542" s="438"/>
      <c r="I542" s="439"/>
      <c r="J542" s="439"/>
      <c r="K542" s="440">
        <f t="shared" si="8"/>
        <v>0</v>
      </c>
      <c r="L542" s="439"/>
      <c r="M542" s="503"/>
    </row>
    <row r="543" spans="1:13" ht="15.5" x14ac:dyDescent="0.25">
      <c r="A543" s="501">
        <v>524</v>
      </c>
      <c r="B543" s="443"/>
      <c r="C543" s="438"/>
      <c r="D543" s="438"/>
      <c r="E543" s="504"/>
      <c r="F543" s="504"/>
      <c r="G543" s="438"/>
      <c r="H543" s="438"/>
      <c r="I543" s="439"/>
      <c r="J543" s="439"/>
      <c r="K543" s="440">
        <f t="shared" si="8"/>
        <v>0</v>
      </c>
      <c r="L543" s="439"/>
      <c r="M543" s="503"/>
    </row>
    <row r="544" spans="1:13" ht="15.5" x14ac:dyDescent="0.25">
      <c r="A544" s="501">
        <v>525</v>
      </c>
      <c r="B544" s="443"/>
      <c r="C544" s="438"/>
      <c r="D544" s="438"/>
      <c r="E544" s="504"/>
      <c r="F544" s="504"/>
      <c r="G544" s="438"/>
      <c r="H544" s="438"/>
      <c r="I544" s="439"/>
      <c r="J544" s="439"/>
      <c r="K544" s="440">
        <f t="shared" si="8"/>
        <v>0</v>
      </c>
      <c r="L544" s="439"/>
      <c r="M544" s="503"/>
    </row>
    <row r="545" spans="1:13" ht="15.5" x14ac:dyDescent="0.25">
      <c r="A545" s="501">
        <v>526</v>
      </c>
      <c r="B545" s="443"/>
      <c r="C545" s="438"/>
      <c r="D545" s="438"/>
      <c r="E545" s="504"/>
      <c r="F545" s="504"/>
      <c r="G545" s="438"/>
      <c r="H545" s="438"/>
      <c r="I545" s="439"/>
      <c r="J545" s="439"/>
      <c r="K545" s="440">
        <f t="shared" si="8"/>
        <v>0</v>
      </c>
      <c r="L545" s="439"/>
      <c r="M545" s="503"/>
    </row>
    <row r="546" spans="1:13" ht="15.5" x14ac:dyDescent="0.25">
      <c r="A546" s="501">
        <v>527</v>
      </c>
      <c r="B546" s="443"/>
      <c r="C546" s="438"/>
      <c r="D546" s="438"/>
      <c r="E546" s="504"/>
      <c r="F546" s="504"/>
      <c r="G546" s="438"/>
      <c r="H546" s="438"/>
      <c r="I546" s="439"/>
      <c r="J546" s="439"/>
      <c r="K546" s="440">
        <f t="shared" si="8"/>
        <v>0</v>
      </c>
      <c r="L546" s="439"/>
      <c r="M546" s="503"/>
    </row>
    <row r="547" spans="1:13" ht="15.5" x14ac:dyDescent="0.25">
      <c r="A547" s="501">
        <v>528</v>
      </c>
      <c r="B547" s="443"/>
      <c r="C547" s="438"/>
      <c r="D547" s="438"/>
      <c r="E547" s="504"/>
      <c r="F547" s="504"/>
      <c r="G547" s="438"/>
      <c r="H547" s="438"/>
      <c r="I547" s="439"/>
      <c r="J547" s="439"/>
      <c r="K547" s="440">
        <f t="shared" si="8"/>
        <v>0</v>
      </c>
      <c r="L547" s="439"/>
      <c r="M547" s="503"/>
    </row>
    <row r="548" spans="1:13" ht="15.5" x14ac:dyDescent="0.25">
      <c r="A548" s="501">
        <v>529</v>
      </c>
      <c r="B548" s="443"/>
      <c r="C548" s="438"/>
      <c r="D548" s="438"/>
      <c r="E548" s="504"/>
      <c r="F548" s="504"/>
      <c r="G548" s="438"/>
      <c r="H548" s="438"/>
      <c r="I548" s="439"/>
      <c r="J548" s="439"/>
      <c r="K548" s="440">
        <f t="shared" si="8"/>
        <v>0</v>
      </c>
      <c r="L548" s="439"/>
      <c r="M548" s="503"/>
    </row>
    <row r="549" spans="1:13" ht="15.5" x14ac:dyDescent="0.25">
      <c r="A549" s="501">
        <v>530</v>
      </c>
      <c r="B549" s="443"/>
      <c r="C549" s="438"/>
      <c r="D549" s="438"/>
      <c r="E549" s="504"/>
      <c r="F549" s="504"/>
      <c r="G549" s="438"/>
      <c r="H549" s="438"/>
      <c r="I549" s="439"/>
      <c r="J549" s="439"/>
      <c r="K549" s="440">
        <f t="shared" si="8"/>
        <v>0</v>
      </c>
      <c r="L549" s="439"/>
      <c r="M549" s="503"/>
    </row>
    <row r="550" spans="1:13" ht="15.5" x14ac:dyDescent="0.25">
      <c r="A550" s="501">
        <v>531</v>
      </c>
      <c r="B550" s="443"/>
      <c r="C550" s="438"/>
      <c r="D550" s="438"/>
      <c r="E550" s="504"/>
      <c r="F550" s="504"/>
      <c r="G550" s="438"/>
      <c r="H550" s="438"/>
      <c r="I550" s="439"/>
      <c r="J550" s="439"/>
      <c r="K550" s="440">
        <f t="shared" si="8"/>
        <v>0</v>
      </c>
      <c r="L550" s="439"/>
      <c r="M550" s="503"/>
    </row>
    <row r="551" spans="1:13" ht="15.5" x14ac:dyDescent="0.25">
      <c r="A551" s="501">
        <v>532</v>
      </c>
      <c r="B551" s="443"/>
      <c r="C551" s="438"/>
      <c r="D551" s="438"/>
      <c r="E551" s="504"/>
      <c r="F551" s="504"/>
      <c r="G551" s="438"/>
      <c r="H551" s="438"/>
      <c r="I551" s="439"/>
      <c r="J551" s="439"/>
      <c r="K551" s="440">
        <f t="shared" si="8"/>
        <v>0</v>
      </c>
      <c r="L551" s="439"/>
      <c r="M551" s="503"/>
    </row>
    <row r="552" spans="1:13" ht="15.5" x14ac:dyDescent="0.25">
      <c r="A552" s="501">
        <v>533</v>
      </c>
      <c r="B552" s="443"/>
      <c r="C552" s="438"/>
      <c r="D552" s="438"/>
      <c r="E552" s="504"/>
      <c r="F552" s="504"/>
      <c r="G552" s="438"/>
      <c r="H552" s="438"/>
      <c r="I552" s="439"/>
      <c r="J552" s="439"/>
      <c r="K552" s="440">
        <f t="shared" si="8"/>
        <v>0</v>
      </c>
      <c r="L552" s="439"/>
      <c r="M552" s="503"/>
    </row>
    <row r="553" spans="1:13" ht="15.5" x14ac:dyDescent="0.25">
      <c r="A553" s="501">
        <v>534</v>
      </c>
      <c r="B553" s="443"/>
      <c r="C553" s="438"/>
      <c r="D553" s="438"/>
      <c r="E553" s="504"/>
      <c r="F553" s="504"/>
      <c r="G553" s="438"/>
      <c r="H553" s="438"/>
      <c r="I553" s="439"/>
      <c r="J553" s="439"/>
      <c r="K553" s="440">
        <f t="shared" si="8"/>
        <v>0</v>
      </c>
      <c r="L553" s="439"/>
      <c r="M553" s="503"/>
    </row>
    <row r="554" spans="1:13" ht="15.5" x14ac:dyDescent="0.25">
      <c r="A554" s="501">
        <v>535</v>
      </c>
      <c r="B554" s="443"/>
      <c r="C554" s="438"/>
      <c r="D554" s="438"/>
      <c r="E554" s="504"/>
      <c r="F554" s="504"/>
      <c r="G554" s="438"/>
      <c r="H554" s="438"/>
      <c r="I554" s="439"/>
      <c r="J554" s="439"/>
      <c r="K554" s="440">
        <f t="shared" si="8"/>
        <v>0</v>
      </c>
      <c r="L554" s="439"/>
      <c r="M554" s="503"/>
    </row>
    <row r="555" spans="1:13" ht="15.5" x14ac:dyDescent="0.25">
      <c r="A555" s="501">
        <v>536</v>
      </c>
      <c r="B555" s="443"/>
      <c r="C555" s="438"/>
      <c r="D555" s="438"/>
      <c r="E555" s="504"/>
      <c r="F555" s="504"/>
      <c r="G555" s="438"/>
      <c r="H555" s="438"/>
      <c r="I555" s="439"/>
      <c r="J555" s="439"/>
      <c r="K555" s="440">
        <f t="shared" si="8"/>
        <v>0</v>
      </c>
      <c r="L555" s="439"/>
      <c r="M555" s="503"/>
    </row>
    <row r="556" spans="1:13" ht="15.5" x14ac:dyDescent="0.25">
      <c r="A556" s="501">
        <v>537</v>
      </c>
      <c r="B556" s="443"/>
      <c r="C556" s="438"/>
      <c r="D556" s="438"/>
      <c r="E556" s="504"/>
      <c r="F556" s="504"/>
      <c r="G556" s="438"/>
      <c r="H556" s="438"/>
      <c r="I556" s="439"/>
      <c r="J556" s="439"/>
      <c r="K556" s="440">
        <f t="shared" si="8"/>
        <v>0</v>
      </c>
      <c r="L556" s="439"/>
      <c r="M556" s="503"/>
    </row>
    <row r="557" spans="1:13" ht="15.5" x14ac:dyDescent="0.25">
      <c r="A557" s="501">
        <v>538</v>
      </c>
      <c r="B557" s="443"/>
      <c r="C557" s="438"/>
      <c r="D557" s="438"/>
      <c r="E557" s="504"/>
      <c r="F557" s="504"/>
      <c r="G557" s="438"/>
      <c r="H557" s="438"/>
      <c r="I557" s="439"/>
      <c r="J557" s="439"/>
      <c r="K557" s="440">
        <f t="shared" si="8"/>
        <v>0</v>
      </c>
      <c r="L557" s="439"/>
      <c r="M557" s="503"/>
    </row>
    <row r="558" spans="1:13" ht="15.5" x14ac:dyDescent="0.25">
      <c r="A558" s="501">
        <v>539</v>
      </c>
      <c r="B558" s="443"/>
      <c r="C558" s="438"/>
      <c r="D558" s="438"/>
      <c r="E558" s="504"/>
      <c r="F558" s="504"/>
      <c r="G558" s="438"/>
      <c r="H558" s="438"/>
      <c r="I558" s="439"/>
      <c r="J558" s="439"/>
      <c r="K558" s="440">
        <f t="shared" si="8"/>
        <v>0</v>
      </c>
      <c r="L558" s="439"/>
      <c r="M558" s="503"/>
    </row>
    <row r="559" spans="1:13" ht="15.5" x14ac:dyDescent="0.25">
      <c r="A559" s="501">
        <v>540</v>
      </c>
      <c r="B559" s="443"/>
      <c r="C559" s="438"/>
      <c r="D559" s="438"/>
      <c r="E559" s="504"/>
      <c r="F559" s="504"/>
      <c r="G559" s="438"/>
      <c r="H559" s="438"/>
      <c r="I559" s="439"/>
      <c r="J559" s="439"/>
      <c r="K559" s="440">
        <f t="shared" si="8"/>
        <v>0</v>
      </c>
      <c r="L559" s="439"/>
      <c r="M559" s="503"/>
    </row>
    <row r="560" spans="1:13" ht="15.5" x14ac:dyDescent="0.25">
      <c r="A560" s="501">
        <v>541</v>
      </c>
      <c r="B560" s="443"/>
      <c r="C560" s="438"/>
      <c r="D560" s="438"/>
      <c r="E560" s="504"/>
      <c r="F560" s="504"/>
      <c r="G560" s="438"/>
      <c r="H560" s="438"/>
      <c r="I560" s="439"/>
      <c r="J560" s="439"/>
      <c r="K560" s="440">
        <f t="shared" si="8"/>
        <v>0</v>
      </c>
      <c r="L560" s="439"/>
      <c r="M560" s="503"/>
    </row>
    <row r="561" spans="1:13" ht="15.5" x14ac:dyDescent="0.25">
      <c r="A561" s="501">
        <v>542</v>
      </c>
      <c r="B561" s="443"/>
      <c r="C561" s="438"/>
      <c r="D561" s="438"/>
      <c r="E561" s="504"/>
      <c r="F561" s="504"/>
      <c r="G561" s="438"/>
      <c r="H561" s="438"/>
      <c r="I561" s="439"/>
      <c r="J561" s="439"/>
      <c r="K561" s="440">
        <f t="shared" si="8"/>
        <v>0</v>
      </c>
      <c r="L561" s="439"/>
      <c r="M561" s="503"/>
    </row>
    <row r="562" spans="1:13" ht="15.5" x14ac:dyDescent="0.25">
      <c r="A562" s="501">
        <v>543</v>
      </c>
      <c r="B562" s="443"/>
      <c r="C562" s="438"/>
      <c r="D562" s="438"/>
      <c r="E562" s="504"/>
      <c r="F562" s="504"/>
      <c r="G562" s="438"/>
      <c r="H562" s="438"/>
      <c r="I562" s="439"/>
      <c r="J562" s="439"/>
      <c r="K562" s="440">
        <f t="shared" si="8"/>
        <v>0</v>
      </c>
      <c r="L562" s="439"/>
      <c r="M562" s="503"/>
    </row>
    <row r="563" spans="1:13" ht="15.5" x14ac:dyDescent="0.25">
      <c r="A563" s="501">
        <v>544</v>
      </c>
      <c r="B563" s="443"/>
      <c r="C563" s="438"/>
      <c r="D563" s="438"/>
      <c r="E563" s="504"/>
      <c r="F563" s="504"/>
      <c r="G563" s="438"/>
      <c r="H563" s="438"/>
      <c r="I563" s="439"/>
      <c r="J563" s="439"/>
      <c r="K563" s="440">
        <f t="shared" si="8"/>
        <v>0</v>
      </c>
      <c r="L563" s="439"/>
      <c r="M563" s="503"/>
    </row>
    <row r="564" spans="1:13" ht="15.5" x14ac:dyDescent="0.25">
      <c r="A564" s="501">
        <v>545</v>
      </c>
      <c r="B564" s="443"/>
      <c r="C564" s="438"/>
      <c r="D564" s="438"/>
      <c r="E564" s="504"/>
      <c r="F564" s="504"/>
      <c r="G564" s="438"/>
      <c r="H564" s="438"/>
      <c r="I564" s="439"/>
      <c r="J564" s="439"/>
      <c r="K564" s="440">
        <f t="shared" si="8"/>
        <v>0</v>
      </c>
      <c r="L564" s="439"/>
      <c r="M564" s="503"/>
    </row>
    <row r="565" spans="1:13" ht="15.5" x14ac:dyDescent="0.25">
      <c r="A565" s="501">
        <v>546</v>
      </c>
      <c r="B565" s="443"/>
      <c r="C565" s="438"/>
      <c r="D565" s="438"/>
      <c r="E565" s="504"/>
      <c r="F565" s="504"/>
      <c r="G565" s="438"/>
      <c r="H565" s="438"/>
      <c r="I565" s="439"/>
      <c r="J565" s="439"/>
      <c r="K565" s="440">
        <f t="shared" si="8"/>
        <v>0</v>
      </c>
      <c r="L565" s="439"/>
      <c r="M565" s="503"/>
    </row>
    <row r="566" spans="1:13" ht="15.5" x14ac:dyDescent="0.25">
      <c r="A566" s="501">
        <v>547</v>
      </c>
      <c r="B566" s="443"/>
      <c r="C566" s="438"/>
      <c r="D566" s="438"/>
      <c r="E566" s="504"/>
      <c r="F566" s="504"/>
      <c r="G566" s="438"/>
      <c r="H566" s="438"/>
      <c r="I566" s="439"/>
      <c r="J566" s="439"/>
      <c r="K566" s="440">
        <f t="shared" si="8"/>
        <v>0</v>
      </c>
      <c r="L566" s="439"/>
      <c r="M566" s="503"/>
    </row>
    <row r="567" spans="1:13" ht="15.5" x14ac:dyDescent="0.25">
      <c r="A567" s="501">
        <v>548</v>
      </c>
      <c r="B567" s="443"/>
      <c r="C567" s="438"/>
      <c r="D567" s="438"/>
      <c r="E567" s="504"/>
      <c r="F567" s="504"/>
      <c r="G567" s="438"/>
      <c r="H567" s="438"/>
      <c r="I567" s="439"/>
      <c r="J567" s="439"/>
      <c r="K567" s="440">
        <f t="shared" si="8"/>
        <v>0</v>
      </c>
      <c r="L567" s="439"/>
      <c r="M567" s="503"/>
    </row>
    <row r="568" spans="1:13" ht="15.5" x14ac:dyDescent="0.25">
      <c r="A568" s="501">
        <v>549</v>
      </c>
      <c r="B568" s="443"/>
      <c r="C568" s="438"/>
      <c r="D568" s="438"/>
      <c r="E568" s="504"/>
      <c r="F568" s="504"/>
      <c r="G568" s="438"/>
      <c r="H568" s="438"/>
      <c r="I568" s="439"/>
      <c r="J568" s="439"/>
      <c r="K568" s="440">
        <f t="shared" si="8"/>
        <v>0</v>
      </c>
      <c r="L568" s="439"/>
      <c r="M568" s="503"/>
    </row>
    <row r="569" spans="1:13" ht="15.5" x14ac:dyDescent="0.25">
      <c r="A569" s="501">
        <v>550</v>
      </c>
      <c r="B569" s="443"/>
      <c r="C569" s="438"/>
      <c r="D569" s="438"/>
      <c r="E569" s="504"/>
      <c r="F569" s="504"/>
      <c r="G569" s="438"/>
      <c r="H569" s="438"/>
      <c r="I569" s="439"/>
      <c r="J569" s="439"/>
      <c r="K569" s="440">
        <f t="shared" si="8"/>
        <v>0</v>
      </c>
      <c r="L569" s="439"/>
      <c r="M569" s="503"/>
    </row>
    <row r="570" spans="1:13" ht="15.5" x14ac:dyDescent="0.25">
      <c r="A570" s="501">
        <v>551</v>
      </c>
      <c r="B570" s="443"/>
      <c r="C570" s="438"/>
      <c r="D570" s="438"/>
      <c r="E570" s="504"/>
      <c r="F570" s="504"/>
      <c r="G570" s="438"/>
      <c r="H570" s="438"/>
      <c r="I570" s="439"/>
      <c r="J570" s="439"/>
      <c r="K570" s="440">
        <f t="shared" si="8"/>
        <v>0</v>
      </c>
      <c r="L570" s="439"/>
      <c r="M570" s="503"/>
    </row>
    <row r="571" spans="1:13" ht="15.5" x14ac:dyDescent="0.25">
      <c r="A571" s="501">
        <v>552</v>
      </c>
      <c r="B571" s="443"/>
      <c r="C571" s="438"/>
      <c r="D571" s="438"/>
      <c r="E571" s="504"/>
      <c r="F571" s="504"/>
      <c r="G571" s="438"/>
      <c r="H571" s="438"/>
      <c r="I571" s="439"/>
      <c r="J571" s="439"/>
      <c r="K571" s="440">
        <f t="shared" si="8"/>
        <v>0</v>
      </c>
      <c r="L571" s="439"/>
      <c r="M571" s="503"/>
    </row>
    <row r="572" spans="1:13" ht="15.5" x14ac:dyDescent="0.25">
      <c r="A572" s="501">
        <v>553</v>
      </c>
      <c r="B572" s="443"/>
      <c r="C572" s="438"/>
      <c r="D572" s="438"/>
      <c r="E572" s="504"/>
      <c r="F572" s="504"/>
      <c r="G572" s="438"/>
      <c r="H572" s="438"/>
      <c r="I572" s="439"/>
      <c r="J572" s="439"/>
      <c r="K572" s="440">
        <f t="shared" si="8"/>
        <v>0</v>
      </c>
      <c r="L572" s="439"/>
      <c r="M572" s="503"/>
    </row>
    <row r="573" spans="1:13" ht="15.5" x14ac:dyDescent="0.25">
      <c r="A573" s="501">
        <v>554</v>
      </c>
      <c r="B573" s="443"/>
      <c r="C573" s="438"/>
      <c r="D573" s="438"/>
      <c r="E573" s="504"/>
      <c r="F573" s="504"/>
      <c r="G573" s="438"/>
      <c r="H573" s="438"/>
      <c r="I573" s="439"/>
      <c r="J573" s="439"/>
      <c r="K573" s="440">
        <f t="shared" si="8"/>
        <v>0</v>
      </c>
      <c r="L573" s="439"/>
      <c r="M573" s="503"/>
    </row>
    <row r="574" spans="1:13" ht="15.5" x14ac:dyDescent="0.25">
      <c r="A574" s="501">
        <v>555</v>
      </c>
      <c r="B574" s="443"/>
      <c r="C574" s="438"/>
      <c r="D574" s="438"/>
      <c r="E574" s="504"/>
      <c r="F574" s="504"/>
      <c r="G574" s="438"/>
      <c r="H574" s="438"/>
      <c r="I574" s="439"/>
      <c r="J574" s="439"/>
      <c r="K574" s="440">
        <f t="shared" si="8"/>
        <v>0</v>
      </c>
      <c r="L574" s="439"/>
      <c r="M574" s="503"/>
    </row>
    <row r="575" spans="1:13" ht="15.5" x14ac:dyDescent="0.25">
      <c r="A575" s="501">
        <v>556</v>
      </c>
      <c r="B575" s="443"/>
      <c r="C575" s="438"/>
      <c r="D575" s="438"/>
      <c r="E575" s="504"/>
      <c r="F575" s="504"/>
      <c r="G575" s="438"/>
      <c r="H575" s="438"/>
      <c r="I575" s="439"/>
      <c r="J575" s="439"/>
      <c r="K575" s="440">
        <f t="shared" si="8"/>
        <v>0</v>
      </c>
      <c r="L575" s="439"/>
      <c r="M575" s="503"/>
    </row>
    <row r="576" spans="1:13" ht="15.5" x14ac:dyDescent="0.25">
      <c r="A576" s="501">
        <v>557</v>
      </c>
      <c r="B576" s="443"/>
      <c r="C576" s="438"/>
      <c r="D576" s="438"/>
      <c r="E576" s="504"/>
      <c r="F576" s="504"/>
      <c r="G576" s="438"/>
      <c r="H576" s="438"/>
      <c r="I576" s="439"/>
      <c r="J576" s="439"/>
      <c r="K576" s="440">
        <f t="shared" si="8"/>
        <v>0</v>
      </c>
      <c r="L576" s="439"/>
      <c r="M576" s="503"/>
    </row>
    <row r="577" spans="1:13" ht="15.5" x14ac:dyDescent="0.25">
      <c r="A577" s="501">
        <v>558</v>
      </c>
      <c r="B577" s="443"/>
      <c r="C577" s="438"/>
      <c r="D577" s="438"/>
      <c r="E577" s="504"/>
      <c r="F577" s="504"/>
      <c r="G577" s="438"/>
      <c r="H577" s="438"/>
      <c r="I577" s="439"/>
      <c r="J577" s="439"/>
      <c r="K577" s="440">
        <f t="shared" si="8"/>
        <v>0</v>
      </c>
      <c r="L577" s="439"/>
      <c r="M577" s="503"/>
    </row>
    <row r="578" spans="1:13" ht="15.5" x14ac:dyDescent="0.25">
      <c r="A578" s="501">
        <v>559</v>
      </c>
      <c r="B578" s="443"/>
      <c r="C578" s="438"/>
      <c r="D578" s="438"/>
      <c r="E578" s="504"/>
      <c r="F578" s="504"/>
      <c r="G578" s="438"/>
      <c r="H578" s="438"/>
      <c r="I578" s="439"/>
      <c r="J578" s="439"/>
      <c r="K578" s="440">
        <f t="shared" si="8"/>
        <v>0</v>
      </c>
      <c r="L578" s="439"/>
      <c r="M578" s="503"/>
    </row>
    <row r="579" spans="1:13" ht="15.5" x14ac:dyDescent="0.25">
      <c r="A579" s="501">
        <v>560</v>
      </c>
      <c r="B579" s="443"/>
      <c r="C579" s="438"/>
      <c r="D579" s="438"/>
      <c r="E579" s="504"/>
      <c r="F579" s="504"/>
      <c r="G579" s="438"/>
      <c r="H579" s="438"/>
      <c r="I579" s="439"/>
      <c r="J579" s="439"/>
      <c r="K579" s="440">
        <f t="shared" si="8"/>
        <v>0</v>
      </c>
      <c r="L579" s="439"/>
      <c r="M579" s="503"/>
    </row>
    <row r="580" spans="1:13" ht="15.5" x14ac:dyDescent="0.25">
      <c r="A580" s="501">
        <v>561</v>
      </c>
      <c r="B580" s="443"/>
      <c r="C580" s="438"/>
      <c r="D580" s="438"/>
      <c r="E580" s="504"/>
      <c r="F580" s="504"/>
      <c r="G580" s="438"/>
      <c r="H580" s="438"/>
      <c r="I580" s="439"/>
      <c r="J580" s="439"/>
      <c r="K580" s="440">
        <f t="shared" si="8"/>
        <v>0</v>
      </c>
      <c r="L580" s="439"/>
      <c r="M580" s="503"/>
    </row>
    <row r="581" spans="1:13" ht="15.5" x14ac:dyDescent="0.25">
      <c r="A581" s="501">
        <v>562</v>
      </c>
      <c r="B581" s="443"/>
      <c r="C581" s="438"/>
      <c r="D581" s="438"/>
      <c r="E581" s="504"/>
      <c r="F581" s="504"/>
      <c r="G581" s="438"/>
      <c r="H581" s="438"/>
      <c r="I581" s="439"/>
      <c r="J581" s="439"/>
      <c r="K581" s="440">
        <f t="shared" si="8"/>
        <v>0</v>
      </c>
      <c r="L581" s="439"/>
      <c r="M581" s="503"/>
    </row>
    <row r="582" spans="1:13" ht="15.5" x14ac:dyDescent="0.25">
      <c r="A582" s="501">
        <v>563</v>
      </c>
      <c r="B582" s="443"/>
      <c r="C582" s="438"/>
      <c r="D582" s="438"/>
      <c r="E582" s="504"/>
      <c r="F582" s="504"/>
      <c r="G582" s="438"/>
      <c r="H582" s="438"/>
      <c r="I582" s="439"/>
      <c r="J582" s="439"/>
      <c r="K582" s="440">
        <f t="shared" si="8"/>
        <v>0</v>
      </c>
      <c r="L582" s="439"/>
      <c r="M582" s="503"/>
    </row>
    <row r="583" spans="1:13" ht="15.5" x14ac:dyDescent="0.25">
      <c r="A583" s="501">
        <v>564</v>
      </c>
      <c r="B583" s="443"/>
      <c r="C583" s="438"/>
      <c r="D583" s="438"/>
      <c r="E583" s="504"/>
      <c r="F583" s="504"/>
      <c r="G583" s="438"/>
      <c r="H583" s="438"/>
      <c r="I583" s="439"/>
      <c r="J583" s="439"/>
      <c r="K583" s="440">
        <f t="shared" si="8"/>
        <v>0</v>
      </c>
      <c r="L583" s="439"/>
      <c r="M583" s="503"/>
    </row>
    <row r="584" spans="1:13" ht="15.5" x14ac:dyDescent="0.25">
      <c r="A584" s="501">
        <v>565</v>
      </c>
      <c r="B584" s="443"/>
      <c r="C584" s="438"/>
      <c r="D584" s="438"/>
      <c r="E584" s="504"/>
      <c r="F584" s="504"/>
      <c r="G584" s="438"/>
      <c r="H584" s="438"/>
      <c r="I584" s="439"/>
      <c r="J584" s="439"/>
      <c r="K584" s="440">
        <f t="shared" si="8"/>
        <v>0</v>
      </c>
      <c r="L584" s="439"/>
      <c r="M584" s="503"/>
    </row>
    <row r="585" spans="1:13" ht="15.5" x14ac:dyDescent="0.25">
      <c r="A585" s="501">
        <v>566</v>
      </c>
      <c r="B585" s="443"/>
      <c r="C585" s="438"/>
      <c r="D585" s="438"/>
      <c r="E585" s="504"/>
      <c r="F585" s="504"/>
      <c r="G585" s="438"/>
      <c r="H585" s="438"/>
      <c r="I585" s="439"/>
      <c r="J585" s="439"/>
      <c r="K585" s="440">
        <f t="shared" si="8"/>
        <v>0</v>
      </c>
      <c r="L585" s="439"/>
      <c r="M585" s="503"/>
    </row>
    <row r="586" spans="1:13" ht="15.5" x14ac:dyDescent="0.25">
      <c r="A586" s="501">
        <v>567</v>
      </c>
      <c r="B586" s="443"/>
      <c r="C586" s="438"/>
      <c r="D586" s="438"/>
      <c r="E586" s="504"/>
      <c r="F586" s="504"/>
      <c r="G586" s="438"/>
      <c r="H586" s="438"/>
      <c r="I586" s="439"/>
      <c r="J586" s="439"/>
      <c r="K586" s="440">
        <f t="shared" si="8"/>
        <v>0</v>
      </c>
      <c r="L586" s="439"/>
      <c r="M586" s="503"/>
    </row>
    <row r="587" spans="1:13" ht="15.5" x14ac:dyDescent="0.25">
      <c r="A587" s="501">
        <v>568</v>
      </c>
      <c r="B587" s="443"/>
      <c r="C587" s="438"/>
      <c r="D587" s="438"/>
      <c r="E587" s="504"/>
      <c r="F587" s="504"/>
      <c r="G587" s="438"/>
      <c r="H587" s="438"/>
      <c r="I587" s="439"/>
      <c r="J587" s="439"/>
      <c r="K587" s="440">
        <f t="shared" si="8"/>
        <v>0</v>
      </c>
      <c r="L587" s="439"/>
      <c r="M587" s="503"/>
    </row>
    <row r="588" spans="1:13" ht="15.5" x14ac:dyDescent="0.25">
      <c r="A588" s="501">
        <v>569</v>
      </c>
      <c r="B588" s="443"/>
      <c r="C588" s="438"/>
      <c r="D588" s="438"/>
      <c r="E588" s="504"/>
      <c r="F588" s="504"/>
      <c r="G588" s="438"/>
      <c r="H588" s="438"/>
      <c r="I588" s="439"/>
      <c r="J588" s="439"/>
      <c r="K588" s="440">
        <f t="shared" si="8"/>
        <v>0</v>
      </c>
      <c r="L588" s="439"/>
      <c r="M588" s="503"/>
    </row>
    <row r="589" spans="1:13" ht="15.5" x14ac:dyDescent="0.25">
      <c r="A589" s="501">
        <v>570</v>
      </c>
      <c r="B589" s="443"/>
      <c r="C589" s="438"/>
      <c r="D589" s="438"/>
      <c r="E589" s="504"/>
      <c r="F589" s="504"/>
      <c r="G589" s="438"/>
      <c r="H589" s="438"/>
      <c r="I589" s="439"/>
      <c r="J589" s="439"/>
      <c r="K589" s="440">
        <f t="shared" si="8"/>
        <v>0</v>
      </c>
      <c r="L589" s="439"/>
      <c r="M589" s="503"/>
    </row>
    <row r="590" spans="1:13" ht="15.5" x14ac:dyDescent="0.25">
      <c r="A590" s="501">
        <v>571</v>
      </c>
      <c r="B590" s="443"/>
      <c r="C590" s="438"/>
      <c r="D590" s="438"/>
      <c r="E590" s="504"/>
      <c r="F590" s="504"/>
      <c r="G590" s="438"/>
      <c r="H590" s="438"/>
      <c r="I590" s="439"/>
      <c r="J590" s="439"/>
      <c r="K590" s="440">
        <f t="shared" si="8"/>
        <v>0</v>
      </c>
      <c r="L590" s="439"/>
      <c r="M590" s="503"/>
    </row>
    <row r="591" spans="1:13" ht="15.5" x14ac:dyDescent="0.25">
      <c r="A591" s="501">
        <v>572</v>
      </c>
      <c r="B591" s="443"/>
      <c r="C591" s="438"/>
      <c r="D591" s="438"/>
      <c r="E591" s="504"/>
      <c r="F591" s="504"/>
      <c r="G591" s="438"/>
      <c r="H591" s="438"/>
      <c r="I591" s="439"/>
      <c r="J591" s="439"/>
      <c r="K591" s="440">
        <f t="shared" si="8"/>
        <v>0</v>
      </c>
      <c r="L591" s="439"/>
      <c r="M591" s="503"/>
    </row>
    <row r="592" spans="1:13" ht="15.5" x14ac:dyDescent="0.25">
      <c r="A592" s="501">
        <v>573</v>
      </c>
      <c r="B592" s="443"/>
      <c r="C592" s="438"/>
      <c r="D592" s="438"/>
      <c r="E592" s="504"/>
      <c r="F592" s="504"/>
      <c r="G592" s="438"/>
      <c r="H592" s="438"/>
      <c r="I592" s="439"/>
      <c r="J592" s="439"/>
      <c r="K592" s="440">
        <f t="shared" si="8"/>
        <v>0</v>
      </c>
      <c r="L592" s="439"/>
      <c r="M592" s="503"/>
    </row>
    <row r="593" spans="1:13" ht="15.5" x14ac:dyDescent="0.25">
      <c r="A593" s="501">
        <v>574</v>
      </c>
      <c r="B593" s="443"/>
      <c r="C593" s="438"/>
      <c r="D593" s="438"/>
      <c r="E593" s="504"/>
      <c r="F593" s="504"/>
      <c r="G593" s="438"/>
      <c r="H593" s="438"/>
      <c r="I593" s="439"/>
      <c r="J593" s="439"/>
      <c r="K593" s="440">
        <f t="shared" si="8"/>
        <v>0</v>
      </c>
      <c r="L593" s="439"/>
      <c r="M593" s="503"/>
    </row>
    <row r="594" spans="1:13" ht="15.5" x14ac:dyDescent="0.25">
      <c r="A594" s="501">
        <v>575</v>
      </c>
      <c r="B594" s="443"/>
      <c r="C594" s="438"/>
      <c r="D594" s="438"/>
      <c r="E594" s="504"/>
      <c r="F594" s="504"/>
      <c r="G594" s="438"/>
      <c r="H594" s="438"/>
      <c r="I594" s="439"/>
      <c r="J594" s="439"/>
      <c r="K594" s="440">
        <f t="shared" si="8"/>
        <v>0</v>
      </c>
      <c r="L594" s="439"/>
      <c r="M594" s="503"/>
    </row>
    <row r="595" spans="1:13" ht="15.5" x14ac:dyDescent="0.25">
      <c r="A595" s="501">
        <v>576</v>
      </c>
      <c r="B595" s="443"/>
      <c r="C595" s="438"/>
      <c r="D595" s="438"/>
      <c r="E595" s="504"/>
      <c r="F595" s="504"/>
      <c r="G595" s="438"/>
      <c r="H595" s="438"/>
      <c r="I595" s="439"/>
      <c r="J595" s="439"/>
      <c r="K595" s="440">
        <f t="shared" si="8"/>
        <v>0</v>
      </c>
      <c r="L595" s="439"/>
      <c r="M595" s="503"/>
    </row>
    <row r="596" spans="1:13" ht="15.5" x14ac:dyDescent="0.25">
      <c r="A596" s="501">
        <v>577</v>
      </c>
      <c r="B596" s="443"/>
      <c r="C596" s="438"/>
      <c r="D596" s="438"/>
      <c r="E596" s="504"/>
      <c r="F596" s="504"/>
      <c r="G596" s="438"/>
      <c r="H596" s="438"/>
      <c r="I596" s="439"/>
      <c r="J596" s="439"/>
      <c r="K596" s="440">
        <f t="shared" si="8"/>
        <v>0</v>
      </c>
      <c r="L596" s="439"/>
      <c r="M596" s="503"/>
    </row>
    <row r="597" spans="1:13" ht="15.5" x14ac:dyDescent="0.25">
      <c r="A597" s="501">
        <v>578</v>
      </c>
      <c r="B597" s="443"/>
      <c r="C597" s="438"/>
      <c r="D597" s="438"/>
      <c r="E597" s="504"/>
      <c r="F597" s="504"/>
      <c r="G597" s="438"/>
      <c r="H597" s="438"/>
      <c r="I597" s="439"/>
      <c r="J597" s="439"/>
      <c r="K597" s="440">
        <f t="shared" ref="K597:K660" si="9">ROUND(I597*J597,2)</f>
        <v>0</v>
      </c>
      <c r="L597" s="439"/>
      <c r="M597" s="503"/>
    </row>
    <row r="598" spans="1:13" ht="15.5" x14ac:dyDescent="0.25">
      <c r="A598" s="501">
        <v>579</v>
      </c>
      <c r="B598" s="443"/>
      <c r="C598" s="438"/>
      <c r="D598" s="438"/>
      <c r="E598" s="504"/>
      <c r="F598" s="504"/>
      <c r="G598" s="438"/>
      <c r="H598" s="438"/>
      <c r="I598" s="439"/>
      <c r="J598" s="439"/>
      <c r="K598" s="440">
        <f t="shared" si="9"/>
        <v>0</v>
      </c>
      <c r="L598" s="439"/>
      <c r="M598" s="503"/>
    </row>
    <row r="599" spans="1:13" ht="15.5" x14ac:dyDescent="0.25">
      <c r="A599" s="501">
        <v>580</v>
      </c>
      <c r="B599" s="443"/>
      <c r="C599" s="438"/>
      <c r="D599" s="438"/>
      <c r="E599" s="504"/>
      <c r="F599" s="504"/>
      <c r="G599" s="438"/>
      <c r="H599" s="438"/>
      <c r="I599" s="439"/>
      <c r="J599" s="439"/>
      <c r="K599" s="440">
        <f t="shared" si="9"/>
        <v>0</v>
      </c>
      <c r="L599" s="439"/>
      <c r="M599" s="503"/>
    </row>
    <row r="600" spans="1:13" ht="15.5" x14ac:dyDescent="0.25">
      <c r="A600" s="501">
        <v>581</v>
      </c>
      <c r="B600" s="443"/>
      <c r="C600" s="438"/>
      <c r="D600" s="438"/>
      <c r="E600" s="504"/>
      <c r="F600" s="504"/>
      <c r="G600" s="438"/>
      <c r="H600" s="438"/>
      <c r="I600" s="439"/>
      <c r="J600" s="439"/>
      <c r="K600" s="440">
        <f t="shared" si="9"/>
        <v>0</v>
      </c>
      <c r="L600" s="439"/>
      <c r="M600" s="503"/>
    </row>
    <row r="601" spans="1:13" ht="15.5" x14ac:dyDescent="0.25">
      <c r="A601" s="501">
        <v>582</v>
      </c>
      <c r="B601" s="443"/>
      <c r="C601" s="438"/>
      <c r="D601" s="438"/>
      <c r="E601" s="504"/>
      <c r="F601" s="504"/>
      <c r="G601" s="438"/>
      <c r="H601" s="438"/>
      <c r="I601" s="439"/>
      <c r="J601" s="439"/>
      <c r="K601" s="440">
        <f t="shared" si="9"/>
        <v>0</v>
      </c>
      <c r="L601" s="439"/>
      <c r="M601" s="503"/>
    </row>
    <row r="602" spans="1:13" ht="15.5" x14ac:dyDescent="0.25">
      <c r="A602" s="501">
        <v>583</v>
      </c>
      <c r="B602" s="443"/>
      <c r="C602" s="438"/>
      <c r="D602" s="438"/>
      <c r="E602" s="504"/>
      <c r="F602" s="504"/>
      <c r="G602" s="438"/>
      <c r="H602" s="438"/>
      <c r="I602" s="439"/>
      <c r="J602" s="439"/>
      <c r="K602" s="440">
        <f t="shared" si="9"/>
        <v>0</v>
      </c>
      <c r="L602" s="439"/>
      <c r="M602" s="503"/>
    </row>
    <row r="603" spans="1:13" ht="15.5" x14ac:dyDescent="0.25">
      <c r="A603" s="501">
        <v>584</v>
      </c>
      <c r="B603" s="443"/>
      <c r="C603" s="438"/>
      <c r="D603" s="438"/>
      <c r="E603" s="504"/>
      <c r="F603" s="504"/>
      <c r="G603" s="438"/>
      <c r="H603" s="438"/>
      <c r="I603" s="439"/>
      <c r="J603" s="439"/>
      <c r="K603" s="440">
        <f t="shared" si="9"/>
        <v>0</v>
      </c>
      <c r="L603" s="439"/>
      <c r="M603" s="503"/>
    </row>
    <row r="604" spans="1:13" ht="15.5" x14ac:dyDescent="0.25">
      <c r="A604" s="501">
        <v>585</v>
      </c>
      <c r="B604" s="443"/>
      <c r="C604" s="438"/>
      <c r="D604" s="438"/>
      <c r="E604" s="504"/>
      <c r="F604" s="504"/>
      <c r="G604" s="438"/>
      <c r="H604" s="438"/>
      <c r="I604" s="439"/>
      <c r="J604" s="439"/>
      <c r="K604" s="440">
        <f t="shared" si="9"/>
        <v>0</v>
      </c>
      <c r="L604" s="439"/>
      <c r="M604" s="503"/>
    </row>
    <row r="605" spans="1:13" ht="15.5" x14ac:dyDescent="0.25">
      <c r="A605" s="501">
        <v>586</v>
      </c>
      <c r="B605" s="443"/>
      <c r="C605" s="438"/>
      <c r="D605" s="438"/>
      <c r="E605" s="504"/>
      <c r="F605" s="504"/>
      <c r="G605" s="438"/>
      <c r="H605" s="438"/>
      <c r="I605" s="439"/>
      <c r="J605" s="439"/>
      <c r="K605" s="440">
        <f t="shared" si="9"/>
        <v>0</v>
      </c>
      <c r="L605" s="439"/>
      <c r="M605" s="503"/>
    </row>
    <row r="606" spans="1:13" ht="15.5" x14ac:dyDescent="0.25">
      <c r="A606" s="501">
        <v>587</v>
      </c>
      <c r="B606" s="443"/>
      <c r="C606" s="438"/>
      <c r="D606" s="438"/>
      <c r="E606" s="504"/>
      <c r="F606" s="504"/>
      <c r="G606" s="438"/>
      <c r="H606" s="438"/>
      <c r="I606" s="439"/>
      <c r="J606" s="439"/>
      <c r="K606" s="440">
        <f t="shared" si="9"/>
        <v>0</v>
      </c>
      <c r="L606" s="439"/>
      <c r="M606" s="503"/>
    </row>
    <row r="607" spans="1:13" ht="15.5" x14ac:dyDescent="0.25">
      <c r="A607" s="501">
        <v>588</v>
      </c>
      <c r="B607" s="443"/>
      <c r="C607" s="438"/>
      <c r="D607" s="438"/>
      <c r="E607" s="504"/>
      <c r="F607" s="504"/>
      <c r="G607" s="438"/>
      <c r="H607" s="438"/>
      <c r="I607" s="439"/>
      <c r="J607" s="439"/>
      <c r="K607" s="440">
        <f t="shared" si="9"/>
        <v>0</v>
      </c>
      <c r="L607" s="439"/>
      <c r="M607" s="503"/>
    </row>
    <row r="608" spans="1:13" ht="15.5" x14ac:dyDescent="0.25">
      <c r="A608" s="501">
        <v>589</v>
      </c>
      <c r="B608" s="443"/>
      <c r="C608" s="438"/>
      <c r="D608" s="438"/>
      <c r="E608" s="504"/>
      <c r="F608" s="504"/>
      <c r="G608" s="438"/>
      <c r="H608" s="438"/>
      <c r="I608" s="439"/>
      <c r="J608" s="439"/>
      <c r="K608" s="440">
        <f t="shared" si="9"/>
        <v>0</v>
      </c>
      <c r="L608" s="439"/>
      <c r="M608" s="503"/>
    </row>
    <row r="609" spans="1:13" ht="15.5" x14ac:dyDescent="0.25">
      <c r="A609" s="501">
        <v>590</v>
      </c>
      <c r="B609" s="443"/>
      <c r="C609" s="438"/>
      <c r="D609" s="438"/>
      <c r="E609" s="504"/>
      <c r="F609" s="504"/>
      <c r="G609" s="438"/>
      <c r="H609" s="438"/>
      <c r="I609" s="439"/>
      <c r="J609" s="439"/>
      <c r="K609" s="440">
        <f t="shared" si="9"/>
        <v>0</v>
      </c>
      <c r="L609" s="439"/>
      <c r="M609" s="503"/>
    </row>
    <row r="610" spans="1:13" ht="15.5" x14ac:dyDescent="0.25">
      <c r="A610" s="501">
        <v>591</v>
      </c>
      <c r="B610" s="443"/>
      <c r="C610" s="438"/>
      <c r="D610" s="438"/>
      <c r="E610" s="504"/>
      <c r="F610" s="504"/>
      <c r="G610" s="438"/>
      <c r="H610" s="438"/>
      <c r="I610" s="439"/>
      <c r="J610" s="439"/>
      <c r="K610" s="440">
        <f t="shared" si="9"/>
        <v>0</v>
      </c>
      <c r="L610" s="439"/>
      <c r="M610" s="503"/>
    </row>
    <row r="611" spans="1:13" ht="15.5" x14ac:dyDescent="0.25">
      <c r="A611" s="501">
        <v>592</v>
      </c>
      <c r="B611" s="443"/>
      <c r="C611" s="438"/>
      <c r="D611" s="438"/>
      <c r="E611" s="504"/>
      <c r="F611" s="504"/>
      <c r="G611" s="438"/>
      <c r="H611" s="438"/>
      <c r="I611" s="439"/>
      <c r="J611" s="439"/>
      <c r="K611" s="440">
        <f t="shared" si="9"/>
        <v>0</v>
      </c>
      <c r="L611" s="439"/>
      <c r="M611" s="503"/>
    </row>
    <row r="612" spans="1:13" ht="15.5" x14ac:dyDescent="0.25">
      <c r="A612" s="501">
        <v>593</v>
      </c>
      <c r="B612" s="443"/>
      <c r="C612" s="438"/>
      <c r="D612" s="438"/>
      <c r="E612" s="504"/>
      <c r="F612" s="504"/>
      <c r="G612" s="438"/>
      <c r="H612" s="438"/>
      <c r="I612" s="439"/>
      <c r="J612" s="439"/>
      <c r="K612" s="440">
        <f t="shared" si="9"/>
        <v>0</v>
      </c>
      <c r="L612" s="439"/>
      <c r="M612" s="503"/>
    </row>
    <row r="613" spans="1:13" ht="15.5" x14ac:dyDescent="0.25">
      <c r="A613" s="501">
        <v>594</v>
      </c>
      <c r="B613" s="443"/>
      <c r="C613" s="438"/>
      <c r="D613" s="438"/>
      <c r="E613" s="504"/>
      <c r="F613" s="504"/>
      <c r="G613" s="438"/>
      <c r="H613" s="438"/>
      <c r="I613" s="439"/>
      <c r="J613" s="439"/>
      <c r="K613" s="440">
        <f t="shared" si="9"/>
        <v>0</v>
      </c>
      <c r="L613" s="439"/>
      <c r="M613" s="503"/>
    </row>
    <row r="614" spans="1:13" ht="15.5" x14ac:dyDescent="0.25">
      <c r="A614" s="501">
        <v>595</v>
      </c>
      <c r="B614" s="443"/>
      <c r="C614" s="438"/>
      <c r="D614" s="438"/>
      <c r="E614" s="504"/>
      <c r="F614" s="504"/>
      <c r="G614" s="438"/>
      <c r="H614" s="438"/>
      <c r="I614" s="439"/>
      <c r="J614" s="439"/>
      <c r="K614" s="440">
        <f t="shared" si="9"/>
        <v>0</v>
      </c>
      <c r="L614" s="439"/>
      <c r="M614" s="503"/>
    </row>
    <row r="615" spans="1:13" ht="15.5" x14ac:dyDescent="0.25">
      <c r="A615" s="501">
        <v>596</v>
      </c>
      <c r="B615" s="443"/>
      <c r="C615" s="438"/>
      <c r="D615" s="438"/>
      <c r="E615" s="504"/>
      <c r="F615" s="504"/>
      <c r="G615" s="438"/>
      <c r="H615" s="438"/>
      <c r="I615" s="439"/>
      <c r="J615" s="439"/>
      <c r="K615" s="440">
        <f t="shared" si="9"/>
        <v>0</v>
      </c>
      <c r="L615" s="439"/>
      <c r="M615" s="503"/>
    </row>
    <row r="616" spans="1:13" ht="15.5" x14ac:dyDescent="0.25">
      <c r="A616" s="501">
        <v>597</v>
      </c>
      <c r="B616" s="443"/>
      <c r="C616" s="438"/>
      <c r="D616" s="438"/>
      <c r="E616" s="504"/>
      <c r="F616" s="504"/>
      <c r="G616" s="438"/>
      <c r="H616" s="438"/>
      <c r="I616" s="439"/>
      <c r="J616" s="439"/>
      <c r="K616" s="440">
        <f t="shared" si="9"/>
        <v>0</v>
      </c>
      <c r="L616" s="439"/>
      <c r="M616" s="503"/>
    </row>
    <row r="617" spans="1:13" ht="15.5" x14ac:dyDescent="0.25">
      <c r="A617" s="501">
        <v>598</v>
      </c>
      <c r="B617" s="443"/>
      <c r="C617" s="438"/>
      <c r="D617" s="438"/>
      <c r="E617" s="504"/>
      <c r="F617" s="504"/>
      <c r="G617" s="438"/>
      <c r="H617" s="438"/>
      <c r="I617" s="439"/>
      <c r="J617" s="439"/>
      <c r="K617" s="440">
        <f t="shared" si="9"/>
        <v>0</v>
      </c>
      <c r="L617" s="439"/>
      <c r="M617" s="503"/>
    </row>
    <row r="618" spans="1:13" ht="15.5" x14ac:dyDescent="0.25">
      <c r="A618" s="501">
        <v>599</v>
      </c>
      <c r="B618" s="443"/>
      <c r="C618" s="438"/>
      <c r="D618" s="438"/>
      <c r="E618" s="504"/>
      <c r="F618" s="504"/>
      <c r="G618" s="438"/>
      <c r="H618" s="438"/>
      <c r="I618" s="439"/>
      <c r="J618" s="439"/>
      <c r="K618" s="440">
        <f t="shared" si="9"/>
        <v>0</v>
      </c>
      <c r="L618" s="439"/>
      <c r="M618" s="503"/>
    </row>
    <row r="619" spans="1:13" ht="15.5" x14ac:dyDescent="0.25">
      <c r="A619" s="501">
        <v>600</v>
      </c>
      <c r="B619" s="443"/>
      <c r="C619" s="438"/>
      <c r="D619" s="438"/>
      <c r="E619" s="504"/>
      <c r="F619" s="504"/>
      <c r="G619" s="438"/>
      <c r="H619" s="438"/>
      <c r="I619" s="439"/>
      <c r="J619" s="439"/>
      <c r="K619" s="440">
        <f t="shared" si="9"/>
        <v>0</v>
      </c>
      <c r="L619" s="439"/>
      <c r="M619" s="503"/>
    </row>
    <row r="620" spans="1:13" ht="15.5" x14ac:dyDescent="0.25">
      <c r="A620" s="501">
        <v>601</v>
      </c>
      <c r="B620" s="443"/>
      <c r="C620" s="438"/>
      <c r="D620" s="438"/>
      <c r="E620" s="504"/>
      <c r="F620" s="504"/>
      <c r="G620" s="438"/>
      <c r="H620" s="438"/>
      <c r="I620" s="439"/>
      <c r="J620" s="439"/>
      <c r="K620" s="440">
        <f t="shared" si="9"/>
        <v>0</v>
      </c>
      <c r="L620" s="439"/>
      <c r="M620" s="503"/>
    </row>
    <row r="621" spans="1:13" ht="15.5" x14ac:dyDescent="0.25">
      <c r="A621" s="501">
        <v>602</v>
      </c>
      <c r="B621" s="443"/>
      <c r="C621" s="438"/>
      <c r="D621" s="438"/>
      <c r="E621" s="504"/>
      <c r="F621" s="504"/>
      <c r="G621" s="438"/>
      <c r="H621" s="438"/>
      <c r="I621" s="439"/>
      <c r="J621" s="439"/>
      <c r="K621" s="440">
        <f t="shared" si="9"/>
        <v>0</v>
      </c>
      <c r="L621" s="439"/>
      <c r="M621" s="503"/>
    </row>
    <row r="622" spans="1:13" ht="15.5" x14ac:dyDescent="0.25">
      <c r="A622" s="501">
        <v>603</v>
      </c>
      <c r="B622" s="443"/>
      <c r="C622" s="438"/>
      <c r="D622" s="438"/>
      <c r="E622" s="504"/>
      <c r="F622" s="504"/>
      <c r="G622" s="438"/>
      <c r="H622" s="438"/>
      <c r="I622" s="439"/>
      <c r="J622" s="439"/>
      <c r="K622" s="440">
        <f t="shared" si="9"/>
        <v>0</v>
      </c>
      <c r="L622" s="439"/>
      <c r="M622" s="503"/>
    </row>
    <row r="623" spans="1:13" ht="15.5" x14ac:dyDescent="0.25">
      <c r="A623" s="501">
        <v>604</v>
      </c>
      <c r="B623" s="443"/>
      <c r="C623" s="438"/>
      <c r="D623" s="438"/>
      <c r="E623" s="504"/>
      <c r="F623" s="504"/>
      <c r="G623" s="438"/>
      <c r="H623" s="438"/>
      <c r="I623" s="439"/>
      <c r="J623" s="439"/>
      <c r="K623" s="440">
        <f t="shared" si="9"/>
        <v>0</v>
      </c>
      <c r="L623" s="439"/>
      <c r="M623" s="503"/>
    </row>
    <row r="624" spans="1:13" ht="15.5" x14ac:dyDescent="0.25">
      <c r="A624" s="501">
        <v>605</v>
      </c>
      <c r="B624" s="443"/>
      <c r="C624" s="438"/>
      <c r="D624" s="438"/>
      <c r="E624" s="504"/>
      <c r="F624" s="504"/>
      <c r="G624" s="438"/>
      <c r="H624" s="438"/>
      <c r="I624" s="439"/>
      <c r="J624" s="439"/>
      <c r="K624" s="440">
        <f t="shared" si="9"/>
        <v>0</v>
      </c>
      <c r="L624" s="439"/>
      <c r="M624" s="503"/>
    </row>
    <row r="625" spans="1:13" ht="15.5" x14ac:dyDescent="0.25">
      <c r="A625" s="501">
        <v>606</v>
      </c>
      <c r="B625" s="443"/>
      <c r="C625" s="438"/>
      <c r="D625" s="438"/>
      <c r="E625" s="504"/>
      <c r="F625" s="504"/>
      <c r="G625" s="438"/>
      <c r="H625" s="438"/>
      <c r="I625" s="439"/>
      <c r="J625" s="439"/>
      <c r="K625" s="440">
        <f t="shared" si="9"/>
        <v>0</v>
      </c>
      <c r="L625" s="439"/>
      <c r="M625" s="503"/>
    </row>
    <row r="626" spans="1:13" ht="15.5" x14ac:dyDescent="0.25">
      <c r="A626" s="501">
        <v>607</v>
      </c>
      <c r="B626" s="443"/>
      <c r="C626" s="438"/>
      <c r="D626" s="438"/>
      <c r="E626" s="504"/>
      <c r="F626" s="504"/>
      <c r="G626" s="438"/>
      <c r="H626" s="438"/>
      <c r="I626" s="439"/>
      <c r="J626" s="439"/>
      <c r="K626" s="440">
        <f t="shared" si="9"/>
        <v>0</v>
      </c>
      <c r="L626" s="439"/>
      <c r="M626" s="503"/>
    </row>
    <row r="627" spans="1:13" ht="15.5" x14ac:dyDescent="0.25">
      <c r="A627" s="501">
        <v>608</v>
      </c>
      <c r="B627" s="443"/>
      <c r="C627" s="438"/>
      <c r="D627" s="438"/>
      <c r="E627" s="504"/>
      <c r="F627" s="504"/>
      <c r="G627" s="438"/>
      <c r="H627" s="438"/>
      <c r="I627" s="439"/>
      <c r="J627" s="439"/>
      <c r="K627" s="440">
        <f t="shared" si="9"/>
        <v>0</v>
      </c>
      <c r="L627" s="439"/>
      <c r="M627" s="503"/>
    </row>
    <row r="628" spans="1:13" ht="15.5" x14ac:dyDescent="0.25">
      <c r="A628" s="501">
        <v>609</v>
      </c>
      <c r="B628" s="443"/>
      <c r="C628" s="438"/>
      <c r="D628" s="438"/>
      <c r="E628" s="504"/>
      <c r="F628" s="504"/>
      <c r="G628" s="438"/>
      <c r="H628" s="438"/>
      <c r="I628" s="439"/>
      <c r="J628" s="439"/>
      <c r="K628" s="440">
        <f t="shared" si="9"/>
        <v>0</v>
      </c>
      <c r="L628" s="439"/>
      <c r="M628" s="503"/>
    </row>
    <row r="629" spans="1:13" ht="15.5" x14ac:dyDescent="0.25">
      <c r="A629" s="501">
        <v>610</v>
      </c>
      <c r="B629" s="443"/>
      <c r="C629" s="438"/>
      <c r="D629" s="438"/>
      <c r="E629" s="504"/>
      <c r="F629" s="504"/>
      <c r="G629" s="438"/>
      <c r="H629" s="438"/>
      <c r="I629" s="439"/>
      <c r="J629" s="439"/>
      <c r="K629" s="440">
        <f t="shared" si="9"/>
        <v>0</v>
      </c>
      <c r="L629" s="439"/>
      <c r="M629" s="503"/>
    </row>
    <row r="630" spans="1:13" ht="15.5" x14ac:dyDescent="0.25">
      <c r="A630" s="501">
        <v>611</v>
      </c>
      <c r="B630" s="443"/>
      <c r="C630" s="438"/>
      <c r="D630" s="438"/>
      <c r="E630" s="504"/>
      <c r="F630" s="504"/>
      <c r="G630" s="438"/>
      <c r="H630" s="438"/>
      <c r="I630" s="439"/>
      <c r="J630" s="439"/>
      <c r="K630" s="440">
        <f t="shared" si="9"/>
        <v>0</v>
      </c>
      <c r="L630" s="439"/>
      <c r="M630" s="503"/>
    </row>
    <row r="631" spans="1:13" ht="15.5" x14ac:dyDescent="0.25">
      <c r="A631" s="501">
        <v>612</v>
      </c>
      <c r="B631" s="443"/>
      <c r="C631" s="438"/>
      <c r="D631" s="438"/>
      <c r="E631" s="504"/>
      <c r="F631" s="504"/>
      <c r="G631" s="438"/>
      <c r="H631" s="438"/>
      <c r="I631" s="439"/>
      <c r="J631" s="439"/>
      <c r="K631" s="440">
        <f t="shared" si="9"/>
        <v>0</v>
      </c>
      <c r="L631" s="439"/>
      <c r="M631" s="503"/>
    </row>
    <row r="632" spans="1:13" ht="15.5" x14ac:dyDescent="0.25">
      <c r="A632" s="501">
        <v>613</v>
      </c>
      <c r="B632" s="443"/>
      <c r="C632" s="438"/>
      <c r="D632" s="438"/>
      <c r="E632" s="504"/>
      <c r="F632" s="504"/>
      <c r="G632" s="438"/>
      <c r="H632" s="438"/>
      <c r="I632" s="439"/>
      <c r="J632" s="439"/>
      <c r="K632" s="440">
        <f t="shared" si="9"/>
        <v>0</v>
      </c>
      <c r="L632" s="439"/>
      <c r="M632" s="503"/>
    </row>
    <row r="633" spans="1:13" ht="15.5" x14ac:dyDescent="0.25">
      <c r="A633" s="501">
        <v>614</v>
      </c>
      <c r="B633" s="443"/>
      <c r="C633" s="438"/>
      <c r="D633" s="438"/>
      <c r="E633" s="504"/>
      <c r="F633" s="504"/>
      <c r="G633" s="438"/>
      <c r="H633" s="438"/>
      <c r="I633" s="439"/>
      <c r="J633" s="439"/>
      <c r="K633" s="440">
        <f t="shared" si="9"/>
        <v>0</v>
      </c>
      <c r="L633" s="439"/>
      <c r="M633" s="503"/>
    </row>
    <row r="634" spans="1:13" ht="15.5" x14ac:dyDescent="0.25">
      <c r="A634" s="501">
        <v>615</v>
      </c>
      <c r="B634" s="443"/>
      <c r="C634" s="438"/>
      <c r="D634" s="438"/>
      <c r="E634" s="504"/>
      <c r="F634" s="504"/>
      <c r="G634" s="438"/>
      <c r="H634" s="438"/>
      <c r="I634" s="439"/>
      <c r="J634" s="439"/>
      <c r="K634" s="440">
        <f t="shared" si="9"/>
        <v>0</v>
      </c>
      <c r="L634" s="439"/>
      <c r="M634" s="503"/>
    </row>
    <row r="635" spans="1:13" ht="15.5" x14ac:dyDescent="0.25">
      <c r="A635" s="501">
        <v>616</v>
      </c>
      <c r="B635" s="443"/>
      <c r="C635" s="438"/>
      <c r="D635" s="438"/>
      <c r="E635" s="504"/>
      <c r="F635" s="504"/>
      <c r="G635" s="438"/>
      <c r="H635" s="438"/>
      <c r="I635" s="439"/>
      <c r="J635" s="439"/>
      <c r="K635" s="440">
        <f t="shared" si="9"/>
        <v>0</v>
      </c>
      <c r="L635" s="439"/>
      <c r="M635" s="503"/>
    </row>
    <row r="636" spans="1:13" ht="15.5" x14ac:dyDescent="0.25">
      <c r="A636" s="501">
        <v>617</v>
      </c>
      <c r="B636" s="443"/>
      <c r="C636" s="438"/>
      <c r="D636" s="438"/>
      <c r="E636" s="504"/>
      <c r="F636" s="504"/>
      <c r="G636" s="438"/>
      <c r="H636" s="438"/>
      <c r="I636" s="439"/>
      <c r="J636" s="439"/>
      <c r="K636" s="440">
        <f t="shared" si="9"/>
        <v>0</v>
      </c>
      <c r="L636" s="439"/>
      <c r="M636" s="503"/>
    </row>
    <row r="637" spans="1:13" ht="15.5" x14ac:dyDescent="0.25">
      <c r="A637" s="501">
        <v>618</v>
      </c>
      <c r="B637" s="443"/>
      <c r="C637" s="438"/>
      <c r="D637" s="438"/>
      <c r="E637" s="504"/>
      <c r="F637" s="504"/>
      <c r="G637" s="438"/>
      <c r="H637" s="438"/>
      <c r="I637" s="439"/>
      <c r="J637" s="439"/>
      <c r="K637" s="440">
        <f t="shared" si="9"/>
        <v>0</v>
      </c>
      <c r="L637" s="439"/>
      <c r="M637" s="503"/>
    </row>
    <row r="638" spans="1:13" ht="15.5" x14ac:dyDescent="0.25">
      <c r="A638" s="501">
        <v>619</v>
      </c>
      <c r="B638" s="443"/>
      <c r="C638" s="438"/>
      <c r="D638" s="438"/>
      <c r="E638" s="504"/>
      <c r="F638" s="504"/>
      <c r="G638" s="438"/>
      <c r="H638" s="438"/>
      <c r="I638" s="439"/>
      <c r="J638" s="439"/>
      <c r="K638" s="440">
        <f t="shared" si="9"/>
        <v>0</v>
      </c>
      <c r="L638" s="439"/>
      <c r="M638" s="503"/>
    </row>
    <row r="639" spans="1:13" ht="15.5" x14ac:dyDescent="0.25">
      <c r="A639" s="501">
        <v>620</v>
      </c>
      <c r="B639" s="443"/>
      <c r="C639" s="438"/>
      <c r="D639" s="438"/>
      <c r="E639" s="504"/>
      <c r="F639" s="504"/>
      <c r="G639" s="438"/>
      <c r="H639" s="438"/>
      <c r="I639" s="439"/>
      <c r="J639" s="439"/>
      <c r="K639" s="440">
        <f t="shared" si="9"/>
        <v>0</v>
      </c>
      <c r="L639" s="439"/>
      <c r="M639" s="503"/>
    </row>
    <row r="640" spans="1:13" ht="15.5" x14ac:dyDescent="0.25">
      <c r="A640" s="501">
        <v>621</v>
      </c>
      <c r="B640" s="443"/>
      <c r="C640" s="438"/>
      <c r="D640" s="438"/>
      <c r="E640" s="504"/>
      <c r="F640" s="504"/>
      <c r="G640" s="438"/>
      <c r="H640" s="438"/>
      <c r="I640" s="439"/>
      <c r="J640" s="439"/>
      <c r="K640" s="440">
        <f t="shared" si="9"/>
        <v>0</v>
      </c>
      <c r="L640" s="439"/>
      <c r="M640" s="503"/>
    </row>
    <row r="641" spans="1:13" ht="15.5" x14ac:dyDescent="0.25">
      <c r="A641" s="501">
        <v>622</v>
      </c>
      <c r="B641" s="443"/>
      <c r="C641" s="438"/>
      <c r="D641" s="438"/>
      <c r="E641" s="504"/>
      <c r="F641" s="504"/>
      <c r="G641" s="438"/>
      <c r="H641" s="438"/>
      <c r="I641" s="439"/>
      <c r="J641" s="439"/>
      <c r="K641" s="440">
        <f t="shared" si="9"/>
        <v>0</v>
      </c>
      <c r="L641" s="439"/>
      <c r="M641" s="503"/>
    </row>
    <row r="642" spans="1:13" ht="15.5" x14ac:dyDescent="0.25">
      <c r="A642" s="501">
        <v>623</v>
      </c>
      <c r="B642" s="443"/>
      <c r="C642" s="438"/>
      <c r="D642" s="438"/>
      <c r="E642" s="504"/>
      <c r="F642" s="504"/>
      <c r="G642" s="438"/>
      <c r="H642" s="438"/>
      <c r="I642" s="439"/>
      <c r="J642" s="439"/>
      <c r="K642" s="440">
        <f t="shared" si="9"/>
        <v>0</v>
      </c>
      <c r="L642" s="439"/>
      <c r="M642" s="503"/>
    </row>
    <row r="643" spans="1:13" ht="15.5" x14ac:dyDescent="0.25">
      <c r="A643" s="501">
        <v>624</v>
      </c>
      <c r="B643" s="443"/>
      <c r="C643" s="438"/>
      <c r="D643" s="438"/>
      <c r="E643" s="504"/>
      <c r="F643" s="504"/>
      <c r="G643" s="438"/>
      <c r="H643" s="438"/>
      <c r="I643" s="439"/>
      <c r="J643" s="439"/>
      <c r="K643" s="440">
        <f t="shared" si="9"/>
        <v>0</v>
      </c>
      <c r="L643" s="439"/>
      <c r="M643" s="503"/>
    </row>
    <row r="644" spans="1:13" ht="15.5" x14ac:dyDescent="0.25">
      <c r="A644" s="501">
        <v>625</v>
      </c>
      <c r="B644" s="443"/>
      <c r="C644" s="438"/>
      <c r="D644" s="438"/>
      <c r="E644" s="504"/>
      <c r="F644" s="504"/>
      <c r="G644" s="438"/>
      <c r="H644" s="438"/>
      <c r="I644" s="439"/>
      <c r="J644" s="439"/>
      <c r="K644" s="440">
        <f t="shared" si="9"/>
        <v>0</v>
      </c>
      <c r="L644" s="439"/>
      <c r="M644" s="503"/>
    </row>
    <row r="645" spans="1:13" ht="15.5" x14ac:dyDescent="0.25">
      <c r="A645" s="501">
        <v>626</v>
      </c>
      <c r="B645" s="443"/>
      <c r="C645" s="438"/>
      <c r="D645" s="438"/>
      <c r="E645" s="504"/>
      <c r="F645" s="504"/>
      <c r="G645" s="438"/>
      <c r="H645" s="438"/>
      <c r="I645" s="439"/>
      <c r="J645" s="439"/>
      <c r="K645" s="440">
        <f t="shared" si="9"/>
        <v>0</v>
      </c>
      <c r="L645" s="439"/>
      <c r="M645" s="503"/>
    </row>
    <row r="646" spans="1:13" ht="15.5" x14ac:dyDescent="0.25">
      <c r="A646" s="501">
        <v>627</v>
      </c>
      <c r="B646" s="443"/>
      <c r="C646" s="438"/>
      <c r="D646" s="438"/>
      <c r="E646" s="504"/>
      <c r="F646" s="504"/>
      <c r="G646" s="438"/>
      <c r="H646" s="438"/>
      <c r="I646" s="439"/>
      <c r="J646" s="439"/>
      <c r="K646" s="440">
        <f t="shared" si="9"/>
        <v>0</v>
      </c>
      <c r="L646" s="439"/>
      <c r="M646" s="503"/>
    </row>
    <row r="647" spans="1:13" ht="15.5" x14ac:dyDescent="0.25">
      <c r="A647" s="501">
        <v>628</v>
      </c>
      <c r="B647" s="443"/>
      <c r="C647" s="438"/>
      <c r="D647" s="438"/>
      <c r="E647" s="504"/>
      <c r="F647" s="504"/>
      <c r="G647" s="438"/>
      <c r="H647" s="438"/>
      <c r="I647" s="439"/>
      <c r="J647" s="439"/>
      <c r="K647" s="440">
        <f t="shared" si="9"/>
        <v>0</v>
      </c>
      <c r="L647" s="439"/>
      <c r="M647" s="503"/>
    </row>
    <row r="648" spans="1:13" ht="15.5" x14ac:dyDescent="0.25">
      <c r="A648" s="501">
        <v>629</v>
      </c>
      <c r="B648" s="443"/>
      <c r="C648" s="438"/>
      <c r="D648" s="438"/>
      <c r="E648" s="504"/>
      <c r="F648" s="504"/>
      <c r="G648" s="438"/>
      <c r="H648" s="438"/>
      <c r="I648" s="439"/>
      <c r="J648" s="439"/>
      <c r="K648" s="440">
        <f t="shared" si="9"/>
        <v>0</v>
      </c>
      <c r="L648" s="439"/>
      <c r="M648" s="503"/>
    </row>
    <row r="649" spans="1:13" ht="15.5" x14ac:dyDescent="0.25">
      <c r="A649" s="501">
        <v>630</v>
      </c>
      <c r="B649" s="443"/>
      <c r="C649" s="438"/>
      <c r="D649" s="438"/>
      <c r="E649" s="504"/>
      <c r="F649" s="504"/>
      <c r="G649" s="438"/>
      <c r="H649" s="438"/>
      <c r="I649" s="439"/>
      <c r="J649" s="439"/>
      <c r="K649" s="440">
        <f t="shared" si="9"/>
        <v>0</v>
      </c>
      <c r="L649" s="439"/>
      <c r="M649" s="503"/>
    </row>
    <row r="650" spans="1:13" ht="15.5" x14ac:dyDescent="0.25">
      <c r="A650" s="501">
        <v>631</v>
      </c>
      <c r="B650" s="443"/>
      <c r="C650" s="438"/>
      <c r="D650" s="438"/>
      <c r="E650" s="504"/>
      <c r="F650" s="504"/>
      <c r="G650" s="438"/>
      <c r="H650" s="438"/>
      <c r="I650" s="439"/>
      <c r="J650" s="439"/>
      <c r="K650" s="440">
        <f t="shared" si="9"/>
        <v>0</v>
      </c>
      <c r="L650" s="439"/>
      <c r="M650" s="503"/>
    </row>
    <row r="651" spans="1:13" ht="15.5" x14ac:dyDescent="0.25">
      <c r="A651" s="501">
        <v>632</v>
      </c>
      <c r="B651" s="443"/>
      <c r="C651" s="438"/>
      <c r="D651" s="438"/>
      <c r="E651" s="504"/>
      <c r="F651" s="504"/>
      <c r="G651" s="438"/>
      <c r="H651" s="438"/>
      <c r="I651" s="439"/>
      <c r="J651" s="439"/>
      <c r="K651" s="440">
        <f t="shared" si="9"/>
        <v>0</v>
      </c>
      <c r="L651" s="439"/>
      <c r="M651" s="503"/>
    </row>
    <row r="652" spans="1:13" ht="15.5" x14ac:dyDescent="0.25">
      <c r="A652" s="501">
        <v>633</v>
      </c>
      <c r="B652" s="443"/>
      <c r="C652" s="438"/>
      <c r="D652" s="438"/>
      <c r="E652" s="504"/>
      <c r="F652" s="504"/>
      <c r="G652" s="438"/>
      <c r="H652" s="438"/>
      <c r="I652" s="439"/>
      <c r="J652" s="439"/>
      <c r="K652" s="440">
        <f t="shared" si="9"/>
        <v>0</v>
      </c>
      <c r="L652" s="439"/>
      <c r="M652" s="503"/>
    </row>
    <row r="653" spans="1:13" ht="15.5" x14ac:dyDescent="0.25">
      <c r="A653" s="501">
        <v>634</v>
      </c>
      <c r="B653" s="443"/>
      <c r="C653" s="438"/>
      <c r="D653" s="438"/>
      <c r="E653" s="504"/>
      <c r="F653" s="504"/>
      <c r="G653" s="438"/>
      <c r="H653" s="438"/>
      <c r="I653" s="439"/>
      <c r="J653" s="439"/>
      <c r="K653" s="440">
        <f t="shared" si="9"/>
        <v>0</v>
      </c>
      <c r="L653" s="439"/>
      <c r="M653" s="503"/>
    </row>
    <row r="654" spans="1:13" ht="15.5" x14ac:dyDescent="0.25">
      <c r="A654" s="501">
        <v>635</v>
      </c>
      <c r="B654" s="443"/>
      <c r="C654" s="438"/>
      <c r="D654" s="438"/>
      <c r="E654" s="504"/>
      <c r="F654" s="504"/>
      <c r="G654" s="438"/>
      <c r="H654" s="438"/>
      <c r="I654" s="439"/>
      <c r="J654" s="439"/>
      <c r="K654" s="440">
        <f t="shared" si="9"/>
        <v>0</v>
      </c>
      <c r="L654" s="439"/>
      <c r="M654" s="503"/>
    </row>
    <row r="655" spans="1:13" ht="15.5" x14ac:dyDescent="0.25">
      <c r="A655" s="501">
        <v>636</v>
      </c>
      <c r="B655" s="443"/>
      <c r="C655" s="438"/>
      <c r="D655" s="438"/>
      <c r="E655" s="504"/>
      <c r="F655" s="504"/>
      <c r="G655" s="438"/>
      <c r="H655" s="438"/>
      <c r="I655" s="439"/>
      <c r="J655" s="439"/>
      <c r="K655" s="440">
        <f t="shared" si="9"/>
        <v>0</v>
      </c>
      <c r="L655" s="439"/>
      <c r="M655" s="503"/>
    </row>
    <row r="656" spans="1:13" ht="15.5" x14ac:dyDescent="0.25">
      <c r="A656" s="501">
        <v>637</v>
      </c>
      <c r="B656" s="443"/>
      <c r="C656" s="438"/>
      <c r="D656" s="438"/>
      <c r="E656" s="504"/>
      <c r="F656" s="504"/>
      <c r="G656" s="438"/>
      <c r="H656" s="438"/>
      <c r="I656" s="439"/>
      <c r="J656" s="439"/>
      <c r="K656" s="440">
        <f t="shared" si="9"/>
        <v>0</v>
      </c>
      <c r="L656" s="439"/>
      <c r="M656" s="503"/>
    </row>
    <row r="657" spans="1:13" ht="15.5" x14ac:dyDescent="0.25">
      <c r="A657" s="501">
        <v>638</v>
      </c>
      <c r="B657" s="443"/>
      <c r="C657" s="438"/>
      <c r="D657" s="438"/>
      <c r="E657" s="504"/>
      <c r="F657" s="504"/>
      <c r="G657" s="438"/>
      <c r="H657" s="438"/>
      <c r="I657" s="439"/>
      <c r="J657" s="439"/>
      <c r="K657" s="440">
        <f t="shared" si="9"/>
        <v>0</v>
      </c>
      <c r="L657" s="439"/>
      <c r="M657" s="503"/>
    </row>
    <row r="658" spans="1:13" ht="15.5" x14ac:dyDescent="0.25">
      <c r="A658" s="501">
        <v>639</v>
      </c>
      <c r="B658" s="443"/>
      <c r="C658" s="438"/>
      <c r="D658" s="438"/>
      <c r="E658" s="504"/>
      <c r="F658" s="504"/>
      <c r="G658" s="438"/>
      <c r="H658" s="438"/>
      <c r="I658" s="439"/>
      <c r="J658" s="439"/>
      <c r="K658" s="440">
        <f t="shared" si="9"/>
        <v>0</v>
      </c>
      <c r="L658" s="439"/>
      <c r="M658" s="503"/>
    </row>
    <row r="659" spans="1:13" ht="15.5" x14ac:dyDescent="0.25">
      <c r="A659" s="501">
        <v>640</v>
      </c>
      <c r="B659" s="443"/>
      <c r="C659" s="438"/>
      <c r="D659" s="438"/>
      <c r="E659" s="504"/>
      <c r="F659" s="504"/>
      <c r="G659" s="438"/>
      <c r="H659" s="438"/>
      <c r="I659" s="439"/>
      <c r="J659" s="439"/>
      <c r="K659" s="440">
        <f t="shared" si="9"/>
        <v>0</v>
      </c>
      <c r="L659" s="439"/>
      <c r="M659" s="503"/>
    </row>
    <row r="660" spans="1:13" ht="15.5" x14ac:dyDescent="0.25">
      <c r="A660" s="501">
        <v>641</v>
      </c>
      <c r="B660" s="443"/>
      <c r="C660" s="438"/>
      <c r="D660" s="438"/>
      <c r="E660" s="504"/>
      <c r="F660" s="504"/>
      <c r="G660" s="438"/>
      <c r="H660" s="438"/>
      <c r="I660" s="439"/>
      <c r="J660" s="439"/>
      <c r="K660" s="440">
        <f t="shared" si="9"/>
        <v>0</v>
      </c>
      <c r="L660" s="439"/>
      <c r="M660" s="503"/>
    </row>
    <row r="661" spans="1:13" ht="15.5" x14ac:dyDescent="0.25">
      <c r="A661" s="501">
        <v>642</v>
      </c>
      <c r="B661" s="443"/>
      <c r="C661" s="438"/>
      <c r="D661" s="438"/>
      <c r="E661" s="504"/>
      <c r="F661" s="504"/>
      <c r="G661" s="438"/>
      <c r="H661" s="438"/>
      <c r="I661" s="439"/>
      <c r="J661" s="439"/>
      <c r="K661" s="440">
        <f t="shared" ref="K661:K724" si="10">ROUND(I661*J661,2)</f>
        <v>0</v>
      </c>
      <c r="L661" s="439"/>
      <c r="M661" s="503"/>
    </row>
    <row r="662" spans="1:13" ht="15.5" x14ac:dyDescent="0.25">
      <c r="A662" s="501">
        <v>643</v>
      </c>
      <c r="B662" s="443"/>
      <c r="C662" s="438"/>
      <c r="D662" s="438"/>
      <c r="E662" s="504"/>
      <c r="F662" s="504"/>
      <c r="G662" s="438"/>
      <c r="H662" s="438"/>
      <c r="I662" s="439"/>
      <c r="J662" s="439"/>
      <c r="K662" s="440">
        <f t="shared" si="10"/>
        <v>0</v>
      </c>
      <c r="L662" s="439"/>
      <c r="M662" s="503"/>
    </row>
    <row r="663" spans="1:13" ht="15.5" x14ac:dyDescent="0.25">
      <c r="A663" s="501">
        <v>644</v>
      </c>
      <c r="B663" s="443"/>
      <c r="C663" s="438"/>
      <c r="D663" s="438"/>
      <c r="E663" s="504"/>
      <c r="F663" s="504"/>
      <c r="G663" s="438"/>
      <c r="H663" s="438"/>
      <c r="I663" s="439"/>
      <c r="J663" s="439"/>
      <c r="K663" s="440">
        <f t="shared" si="10"/>
        <v>0</v>
      </c>
      <c r="L663" s="439"/>
      <c r="M663" s="503"/>
    </row>
    <row r="664" spans="1:13" ht="15.5" x14ac:dyDescent="0.25">
      <c r="A664" s="501">
        <v>645</v>
      </c>
      <c r="B664" s="443"/>
      <c r="C664" s="438"/>
      <c r="D664" s="438"/>
      <c r="E664" s="504"/>
      <c r="F664" s="504"/>
      <c r="G664" s="438"/>
      <c r="H664" s="438"/>
      <c r="I664" s="439"/>
      <c r="J664" s="439"/>
      <c r="K664" s="440">
        <f t="shared" si="10"/>
        <v>0</v>
      </c>
      <c r="L664" s="439"/>
      <c r="M664" s="503"/>
    </row>
    <row r="665" spans="1:13" ht="15.5" x14ac:dyDescent="0.25">
      <c r="A665" s="501">
        <v>646</v>
      </c>
      <c r="B665" s="443"/>
      <c r="C665" s="438"/>
      <c r="D665" s="438"/>
      <c r="E665" s="504"/>
      <c r="F665" s="504"/>
      <c r="G665" s="438"/>
      <c r="H665" s="438"/>
      <c r="I665" s="439"/>
      <c r="J665" s="439"/>
      <c r="K665" s="440">
        <f t="shared" si="10"/>
        <v>0</v>
      </c>
      <c r="L665" s="439"/>
      <c r="M665" s="503"/>
    </row>
    <row r="666" spans="1:13" ht="15.5" x14ac:dyDescent="0.25">
      <c r="A666" s="501">
        <v>647</v>
      </c>
      <c r="B666" s="443"/>
      <c r="C666" s="438"/>
      <c r="D666" s="438"/>
      <c r="E666" s="504"/>
      <c r="F666" s="504"/>
      <c r="G666" s="438"/>
      <c r="H666" s="438"/>
      <c r="I666" s="439"/>
      <c r="J666" s="439"/>
      <c r="K666" s="440">
        <f t="shared" si="10"/>
        <v>0</v>
      </c>
      <c r="L666" s="439"/>
      <c r="M666" s="503"/>
    </row>
    <row r="667" spans="1:13" ht="15.5" x14ac:dyDescent="0.25">
      <c r="A667" s="501">
        <v>648</v>
      </c>
      <c r="B667" s="443"/>
      <c r="C667" s="438"/>
      <c r="D667" s="438"/>
      <c r="E667" s="504"/>
      <c r="F667" s="504"/>
      <c r="G667" s="438"/>
      <c r="H667" s="438"/>
      <c r="I667" s="439"/>
      <c r="J667" s="439"/>
      <c r="K667" s="440">
        <f t="shared" si="10"/>
        <v>0</v>
      </c>
      <c r="L667" s="439"/>
      <c r="M667" s="503"/>
    </row>
    <row r="668" spans="1:13" ht="15.5" x14ac:dyDescent="0.25">
      <c r="A668" s="501">
        <v>649</v>
      </c>
      <c r="B668" s="443"/>
      <c r="C668" s="438"/>
      <c r="D668" s="438"/>
      <c r="E668" s="504"/>
      <c r="F668" s="504"/>
      <c r="G668" s="438"/>
      <c r="H668" s="438"/>
      <c r="I668" s="439"/>
      <c r="J668" s="439"/>
      <c r="K668" s="440">
        <f t="shared" si="10"/>
        <v>0</v>
      </c>
      <c r="L668" s="439"/>
      <c r="M668" s="503"/>
    </row>
    <row r="669" spans="1:13" ht="15.5" x14ac:dyDescent="0.25">
      <c r="A669" s="501">
        <v>650</v>
      </c>
      <c r="B669" s="443"/>
      <c r="C669" s="438"/>
      <c r="D669" s="438"/>
      <c r="E669" s="504"/>
      <c r="F669" s="504"/>
      <c r="G669" s="438"/>
      <c r="H669" s="438"/>
      <c r="I669" s="439"/>
      <c r="J669" s="439"/>
      <c r="K669" s="440">
        <f t="shared" si="10"/>
        <v>0</v>
      </c>
      <c r="L669" s="439"/>
      <c r="M669" s="503"/>
    </row>
    <row r="670" spans="1:13" ht="15.5" x14ac:dyDescent="0.25">
      <c r="A670" s="501">
        <v>651</v>
      </c>
      <c r="B670" s="443"/>
      <c r="C670" s="438"/>
      <c r="D670" s="438"/>
      <c r="E670" s="504"/>
      <c r="F670" s="504"/>
      <c r="G670" s="438"/>
      <c r="H670" s="438"/>
      <c r="I670" s="439"/>
      <c r="J670" s="439"/>
      <c r="K670" s="440">
        <f t="shared" si="10"/>
        <v>0</v>
      </c>
      <c r="L670" s="439"/>
      <c r="M670" s="503"/>
    </row>
    <row r="671" spans="1:13" ht="15.5" x14ac:dyDescent="0.25">
      <c r="A671" s="501">
        <v>652</v>
      </c>
      <c r="B671" s="443"/>
      <c r="C671" s="438"/>
      <c r="D671" s="438"/>
      <c r="E671" s="504"/>
      <c r="F671" s="504"/>
      <c r="G671" s="438"/>
      <c r="H671" s="438"/>
      <c r="I671" s="439"/>
      <c r="J671" s="439"/>
      <c r="K671" s="440">
        <f t="shared" si="10"/>
        <v>0</v>
      </c>
      <c r="L671" s="439"/>
      <c r="M671" s="503"/>
    </row>
    <row r="672" spans="1:13" ht="15.5" x14ac:dyDescent="0.25">
      <c r="A672" s="501">
        <v>653</v>
      </c>
      <c r="B672" s="443"/>
      <c r="C672" s="438"/>
      <c r="D672" s="438"/>
      <c r="E672" s="504"/>
      <c r="F672" s="504"/>
      <c r="G672" s="438"/>
      <c r="H672" s="438"/>
      <c r="I672" s="439"/>
      <c r="J672" s="439"/>
      <c r="K672" s="440">
        <f t="shared" si="10"/>
        <v>0</v>
      </c>
      <c r="L672" s="439"/>
      <c r="M672" s="503"/>
    </row>
    <row r="673" spans="1:13" ht="15.5" x14ac:dyDescent="0.25">
      <c r="A673" s="501">
        <v>654</v>
      </c>
      <c r="B673" s="443"/>
      <c r="C673" s="438"/>
      <c r="D673" s="438"/>
      <c r="E673" s="504"/>
      <c r="F673" s="504"/>
      <c r="G673" s="438"/>
      <c r="H673" s="438"/>
      <c r="I673" s="439"/>
      <c r="J673" s="439"/>
      <c r="K673" s="440">
        <f t="shared" si="10"/>
        <v>0</v>
      </c>
      <c r="L673" s="439"/>
      <c r="M673" s="503"/>
    </row>
    <row r="674" spans="1:13" ht="15.5" x14ac:dyDescent="0.25">
      <c r="A674" s="501">
        <v>655</v>
      </c>
      <c r="B674" s="443"/>
      <c r="C674" s="438"/>
      <c r="D674" s="438"/>
      <c r="E674" s="504"/>
      <c r="F674" s="504"/>
      <c r="G674" s="438"/>
      <c r="H674" s="438"/>
      <c r="I674" s="439"/>
      <c r="J674" s="439"/>
      <c r="K674" s="440">
        <f t="shared" si="10"/>
        <v>0</v>
      </c>
      <c r="L674" s="439"/>
      <c r="M674" s="503"/>
    </row>
    <row r="675" spans="1:13" ht="15.5" x14ac:dyDescent="0.25">
      <c r="A675" s="501">
        <v>656</v>
      </c>
      <c r="B675" s="443"/>
      <c r="C675" s="438"/>
      <c r="D675" s="438"/>
      <c r="E675" s="504"/>
      <c r="F675" s="504"/>
      <c r="G675" s="438"/>
      <c r="H675" s="438"/>
      <c r="I675" s="439"/>
      <c r="J675" s="439"/>
      <c r="K675" s="440">
        <f t="shared" si="10"/>
        <v>0</v>
      </c>
      <c r="L675" s="439"/>
      <c r="M675" s="503"/>
    </row>
    <row r="676" spans="1:13" ht="15.5" x14ac:dyDescent="0.25">
      <c r="A676" s="501">
        <v>657</v>
      </c>
      <c r="B676" s="443"/>
      <c r="C676" s="438"/>
      <c r="D676" s="438"/>
      <c r="E676" s="504"/>
      <c r="F676" s="504"/>
      <c r="G676" s="438"/>
      <c r="H676" s="438"/>
      <c r="I676" s="439"/>
      <c r="J676" s="439"/>
      <c r="K676" s="440">
        <f t="shared" si="10"/>
        <v>0</v>
      </c>
      <c r="L676" s="439"/>
      <c r="M676" s="503"/>
    </row>
    <row r="677" spans="1:13" ht="15.5" x14ac:dyDescent="0.25">
      <c r="A677" s="501">
        <v>658</v>
      </c>
      <c r="B677" s="443"/>
      <c r="C677" s="438"/>
      <c r="D677" s="438"/>
      <c r="E677" s="504"/>
      <c r="F677" s="504"/>
      <c r="G677" s="438"/>
      <c r="H677" s="438"/>
      <c r="I677" s="439"/>
      <c r="J677" s="439"/>
      <c r="K677" s="440">
        <f t="shared" si="10"/>
        <v>0</v>
      </c>
      <c r="L677" s="439"/>
      <c r="M677" s="503"/>
    </row>
    <row r="678" spans="1:13" ht="15.5" x14ac:dyDescent="0.25">
      <c r="A678" s="501">
        <v>659</v>
      </c>
      <c r="B678" s="443"/>
      <c r="C678" s="438"/>
      <c r="D678" s="438"/>
      <c r="E678" s="504"/>
      <c r="F678" s="504"/>
      <c r="G678" s="438"/>
      <c r="H678" s="438"/>
      <c r="I678" s="439"/>
      <c r="J678" s="439"/>
      <c r="K678" s="440">
        <f t="shared" si="10"/>
        <v>0</v>
      </c>
      <c r="L678" s="439"/>
      <c r="M678" s="503"/>
    </row>
    <row r="679" spans="1:13" ht="15.5" x14ac:dyDescent="0.25">
      <c r="A679" s="501">
        <v>660</v>
      </c>
      <c r="B679" s="443"/>
      <c r="C679" s="438"/>
      <c r="D679" s="438"/>
      <c r="E679" s="504"/>
      <c r="F679" s="504"/>
      <c r="G679" s="438"/>
      <c r="H679" s="438"/>
      <c r="I679" s="439"/>
      <c r="J679" s="439"/>
      <c r="K679" s="440">
        <f t="shared" si="10"/>
        <v>0</v>
      </c>
      <c r="L679" s="439"/>
      <c r="M679" s="503"/>
    </row>
    <row r="680" spans="1:13" ht="15.5" x14ac:dyDescent="0.25">
      <c r="A680" s="501">
        <v>661</v>
      </c>
      <c r="B680" s="443"/>
      <c r="C680" s="438"/>
      <c r="D680" s="438"/>
      <c r="E680" s="504"/>
      <c r="F680" s="504"/>
      <c r="G680" s="438"/>
      <c r="H680" s="438"/>
      <c r="I680" s="439"/>
      <c r="J680" s="439"/>
      <c r="K680" s="440">
        <f t="shared" si="10"/>
        <v>0</v>
      </c>
      <c r="L680" s="439"/>
      <c r="M680" s="503"/>
    </row>
    <row r="681" spans="1:13" ht="15.5" x14ac:dyDescent="0.25">
      <c r="A681" s="501">
        <v>662</v>
      </c>
      <c r="B681" s="443"/>
      <c r="C681" s="438"/>
      <c r="D681" s="438"/>
      <c r="E681" s="504"/>
      <c r="F681" s="504"/>
      <c r="G681" s="438"/>
      <c r="H681" s="438"/>
      <c r="I681" s="439"/>
      <c r="J681" s="439"/>
      <c r="K681" s="440">
        <f t="shared" si="10"/>
        <v>0</v>
      </c>
      <c r="L681" s="439"/>
      <c r="M681" s="503"/>
    </row>
    <row r="682" spans="1:13" ht="15.5" x14ac:dyDescent="0.25">
      <c r="A682" s="501">
        <v>663</v>
      </c>
      <c r="B682" s="443"/>
      <c r="C682" s="438"/>
      <c r="D682" s="438"/>
      <c r="E682" s="504"/>
      <c r="F682" s="504"/>
      <c r="G682" s="438"/>
      <c r="H682" s="438"/>
      <c r="I682" s="439"/>
      <c r="J682" s="439"/>
      <c r="K682" s="440">
        <f t="shared" si="10"/>
        <v>0</v>
      </c>
      <c r="L682" s="439"/>
      <c r="M682" s="503"/>
    </row>
    <row r="683" spans="1:13" ht="15.5" x14ac:dyDescent="0.25">
      <c r="A683" s="501">
        <v>664</v>
      </c>
      <c r="B683" s="443"/>
      <c r="C683" s="438"/>
      <c r="D683" s="438"/>
      <c r="E683" s="504"/>
      <c r="F683" s="504"/>
      <c r="G683" s="438"/>
      <c r="H683" s="438"/>
      <c r="I683" s="439"/>
      <c r="J683" s="439"/>
      <c r="K683" s="440">
        <f t="shared" si="10"/>
        <v>0</v>
      </c>
      <c r="L683" s="439"/>
      <c r="M683" s="503"/>
    </row>
    <row r="684" spans="1:13" ht="15.5" x14ac:dyDescent="0.25">
      <c r="A684" s="501">
        <v>665</v>
      </c>
      <c r="B684" s="443"/>
      <c r="C684" s="438"/>
      <c r="D684" s="438"/>
      <c r="E684" s="504"/>
      <c r="F684" s="504"/>
      <c r="G684" s="438"/>
      <c r="H684" s="438"/>
      <c r="I684" s="439"/>
      <c r="J684" s="439"/>
      <c r="K684" s="440">
        <f t="shared" si="10"/>
        <v>0</v>
      </c>
      <c r="L684" s="439"/>
      <c r="M684" s="503"/>
    </row>
    <row r="685" spans="1:13" ht="15.5" x14ac:dyDescent="0.25">
      <c r="A685" s="501">
        <v>666</v>
      </c>
      <c r="B685" s="443"/>
      <c r="C685" s="438"/>
      <c r="D685" s="438"/>
      <c r="E685" s="504"/>
      <c r="F685" s="504"/>
      <c r="G685" s="438"/>
      <c r="H685" s="438"/>
      <c r="I685" s="439"/>
      <c r="J685" s="439"/>
      <c r="K685" s="440">
        <f t="shared" si="10"/>
        <v>0</v>
      </c>
      <c r="L685" s="439"/>
      <c r="M685" s="503"/>
    </row>
    <row r="686" spans="1:13" ht="15.5" x14ac:dyDescent="0.25">
      <c r="A686" s="501">
        <v>667</v>
      </c>
      <c r="B686" s="443"/>
      <c r="C686" s="438"/>
      <c r="D686" s="438"/>
      <c r="E686" s="504"/>
      <c r="F686" s="504"/>
      <c r="G686" s="438"/>
      <c r="H686" s="438"/>
      <c r="I686" s="439"/>
      <c r="J686" s="439"/>
      <c r="K686" s="440">
        <f t="shared" si="10"/>
        <v>0</v>
      </c>
      <c r="L686" s="439"/>
      <c r="M686" s="503"/>
    </row>
    <row r="687" spans="1:13" ht="15.5" x14ac:dyDescent="0.25">
      <c r="A687" s="501">
        <v>668</v>
      </c>
      <c r="B687" s="443"/>
      <c r="C687" s="438"/>
      <c r="D687" s="438"/>
      <c r="E687" s="504"/>
      <c r="F687" s="504"/>
      <c r="G687" s="438"/>
      <c r="H687" s="438"/>
      <c r="I687" s="439"/>
      <c r="J687" s="439"/>
      <c r="K687" s="440">
        <f t="shared" si="10"/>
        <v>0</v>
      </c>
      <c r="L687" s="439"/>
      <c r="M687" s="503"/>
    </row>
    <row r="688" spans="1:13" ht="15.5" x14ac:dyDescent="0.25">
      <c r="A688" s="501">
        <v>669</v>
      </c>
      <c r="B688" s="443"/>
      <c r="C688" s="438"/>
      <c r="D688" s="438"/>
      <c r="E688" s="504"/>
      <c r="F688" s="504"/>
      <c r="G688" s="438"/>
      <c r="H688" s="438"/>
      <c r="I688" s="439"/>
      <c r="J688" s="439"/>
      <c r="K688" s="440">
        <f t="shared" si="10"/>
        <v>0</v>
      </c>
      <c r="L688" s="439"/>
      <c r="M688" s="503"/>
    </row>
    <row r="689" spans="1:13" ht="15.5" x14ac:dyDescent="0.25">
      <c r="A689" s="501">
        <v>670</v>
      </c>
      <c r="B689" s="443"/>
      <c r="C689" s="438"/>
      <c r="D689" s="438"/>
      <c r="E689" s="504"/>
      <c r="F689" s="504"/>
      <c r="G689" s="438"/>
      <c r="H689" s="438"/>
      <c r="I689" s="439"/>
      <c r="J689" s="439"/>
      <c r="K689" s="440">
        <f t="shared" si="10"/>
        <v>0</v>
      </c>
      <c r="L689" s="439"/>
      <c r="M689" s="503"/>
    </row>
    <row r="690" spans="1:13" ht="15.5" x14ac:dyDescent="0.25">
      <c r="A690" s="501">
        <v>671</v>
      </c>
      <c r="B690" s="443"/>
      <c r="C690" s="438"/>
      <c r="D690" s="438"/>
      <c r="E690" s="504"/>
      <c r="F690" s="504"/>
      <c r="G690" s="438"/>
      <c r="H690" s="438"/>
      <c r="I690" s="439"/>
      <c r="J690" s="439"/>
      <c r="K690" s="440">
        <f t="shared" si="10"/>
        <v>0</v>
      </c>
      <c r="L690" s="439"/>
      <c r="M690" s="503"/>
    </row>
    <row r="691" spans="1:13" ht="15.5" x14ac:dyDescent="0.25">
      <c r="A691" s="501">
        <v>672</v>
      </c>
      <c r="B691" s="443"/>
      <c r="C691" s="438"/>
      <c r="D691" s="438"/>
      <c r="E691" s="504"/>
      <c r="F691" s="504"/>
      <c r="G691" s="438"/>
      <c r="H691" s="438"/>
      <c r="I691" s="439"/>
      <c r="J691" s="439"/>
      <c r="K691" s="440">
        <f t="shared" si="10"/>
        <v>0</v>
      </c>
      <c r="L691" s="439"/>
      <c r="M691" s="503"/>
    </row>
    <row r="692" spans="1:13" ht="15.5" x14ac:dyDescent="0.25">
      <c r="A692" s="501">
        <v>673</v>
      </c>
      <c r="B692" s="443"/>
      <c r="C692" s="438"/>
      <c r="D692" s="438"/>
      <c r="E692" s="504"/>
      <c r="F692" s="504"/>
      <c r="G692" s="438"/>
      <c r="H692" s="438"/>
      <c r="I692" s="439"/>
      <c r="J692" s="439"/>
      <c r="K692" s="440">
        <f t="shared" si="10"/>
        <v>0</v>
      </c>
      <c r="L692" s="439"/>
      <c r="M692" s="503"/>
    </row>
    <row r="693" spans="1:13" ht="15.5" x14ac:dyDescent="0.25">
      <c r="A693" s="501">
        <v>674</v>
      </c>
      <c r="B693" s="443"/>
      <c r="C693" s="438"/>
      <c r="D693" s="438"/>
      <c r="E693" s="504"/>
      <c r="F693" s="504"/>
      <c r="G693" s="438"/>
      <c r="H693" s="438"/>
      <c r="I693" s="439"/>
      <c r="J693" s="439"/>
      <c r="K693" s="440">
        <f t="shared" si="10"/>
        <v>0</v>
      </c>
      <c r="L693" s="439"/>
      <c r="M693" s="503"/>
    </row>
    <row r="694" spans="1:13" ht="15.5" x14ac:dyDescent="0.25">
      <c r="A694" s="501">
        <v>675</v>
      </c>
      <c r="B694" s="443"/>
      <c r="C694" s="438"/>
      <c r="D694" s="438"/>
      <c r="E694" s="504"/>
      <c r="F694" s="504"/>
      <c r="G694" s="438"/>
      <c r="H694" s="438"/>
      <c r="I694" s="439"/>
      <c r="J694" s="439"/>
      <c r="K694" s="440">
        <f t="shared" si="10"/>
        <v>0</v>
      </c>
      <c r="L694" s="439"/>
      <c r="M694" s="503"/>
    </row>
    <row r="695" spans="1:13" ht="15.5" x14ac:dyDescent="0.25">
      <c r="A695" s="501">
        <v>676</v>
      </c>
      <c r="B695" s="443"/>
      <c r="C695" s="438"/>
      <c r="D695" s="438"/>
      <c r="E695" s="504"/>
      <c r="F695" s="504"/>
      <c r="G695" s="438"/>
      <c r="H695" s="438"/>
      <c r="I695" s="439"/>
      <c r="J695" s="439"/>
      <c r="K695" s="440">
        <f t="shared" si="10"/>
        <v>0</v>
      </c>
      <c r="L695" s="439"/>
      <c r="M695" s="503"/>
    </row>
    <row r="696" spans="1:13" ht="15.5" x14ac:dyDescent="0.25">
      <c r="A696" s="501">
        <v>677</v>
      </c>
      <c r="B696" s="443"/>
      <c r="C696" s="438"/>
      <c r="D696" s="438"/>
      <c r="E696" s="504"/>
      <c r="F696" s="504"/>
      <c r="G696" s="438"/>
      <c r="H696" s="438"/>
      <c r="I696" s="439"/>
      <c r="J696" s="439"/>
      <c r="K696" s="440">
        <f t="shared" si="10"/>
        <v>0</v>
      </c>
      <c r="L696" s="439"/>
      <c r="M696" s="503"/>
    </row>
    <row r="697" spans="1:13" ht="15.5" x14ac:dyDescent="0.25">
      <c r="A697" s="501">
        <v>678</v>
      </c>
      <c r="B697" s="443"/>
      <c r="C697" s="438"/>
      <c r="D697" s="438"/>
      <c r="E697" s="504"/>
      <c r="F697" s="504"/>
      <c r="G697" s="438"/>
      <c r="H697" s="438"/>
      <c r="I697" s="439"/>
      <c r="J697" s="439"/>
      <c r="K697" s="440">
        <f t="shared" si="10"/>
        <v>0</v>
      </c>
      <c r="L697" s="439"/>
      <c r="M697" s="503"/>
    </row>
    <row r="698" spans="1:13" ht="15.5" x14ac:dyDescent="0.25">
      <c r="A698" s="501">
        <v>679</v>
      </c>
      <c r="B698" s="443"/>
      <c r="C698" s="438"/>
      <c r="D698" s="438"/>
      <c r="E698" s="504"/>
      <c r="F698" s="504"/>
      <c r="G698" s="438"/>
      <c r="H698" s="438"/>
      <c r="I698" s="439"/>
      <c r="J698" s="439"/>
      <c r="K698" s="440">
        <f t="shared" si="10"/>
        <v>0</v>
      </c>
      <c r="L698" s="439"/>
      <c r="M698" s="503"/>
    </row>
    <row r="699" spans="1:13" ht="15.5" x14ac:dyDescent="0.25">
      <c r="A699" s="501">
        <v>680</v>
      </c>
      <c r="B699" s="443"/>
      <c r="C699" s="438"/>
      <c r="D699" s="438"/>
      <c r="E699" s="504"/>
      <c r="F699" s="504"/>
      <c r="G699" s="438"/>
      <c r="H699" s="438"/>
      <c r="I699" s="439"/>
      <c r="J699" s="439"/>
      <c r="K699" s="440">
        <f t="shared" si="10"/>
        <v>0</v>
      </c>
      <c r="L699" s="439"/>
      <c r="M699" s="503"/>
    </row>
    <row r="700" spans="1:13" ht="15.5" x14ac:dyDescent="0.25">
      <c r="A700" s="501">
        <v>681</v>
      </c>
      <c r="B700" s="443"/>
      <c r="C700" s="438"/>
      <c r="D700" s="438"/>
      <c r="E700" s="504"/>
      <c r="F700" s="504"/>
      <c r="G700" s="438"/>
      <c r="H700" s="438"/>
      <c r="I700" s="439"/>
      <c r="J700" s="439"/>
      <c r="K700" s="440">
        <f t="shared" si="10"/>
        <v>0</v>
      </c>
      <c r="L700" s="439"/>
      <c r="M700" s="503"/>
    </row>
    <row r="701" spans="1:13" ht="15.5" x14ac:dyDescent="0.25">
      <c r="A701" s="501">
        <v>682</v>
      </c>
      <c r="B701" s="443"/>
      <c r="C701" s="438"/>
      <c r="D701" s="438"/>
      <c r="E701" s="504"/>
      <c r="F701" s="504"/>
      <c r="G701" s="438"/>
      <c r="H701" s="438"/>
      <c r="I701" s="439"/>
      <c r="J701" s="439"/>
      <c r="K701" s="440">
        <f t="shared" si="10"/>
        <v>0</v>
      </c>
      <c r="L701" s="439"/>
      <c r="M701" s="503"/>
    </row>
    <row r="702" spans="1:13" ht="15.5" x14ac:dyDescent="0.25">
      <c r="A702" s="501">
        <v>683</v>
      </c>
      <c r="B702" s="443"/>
      <c r="C702" s="438"/>
      <c r="D702" s="438"/>
      <c r="E702" s="504"/>
      <c r="F702" s="504"/>
      <c r="G702" s="438"/>
      <c r="H702" s="438"/>
      <c r="I702" s="439"/>
      <c r="J702" s="439"/>
      <c r="K702" s="440">
        <f t="shared" si="10"/>
        <v>0</v>
      </c>
      <c r="L702" s="439"/>
      <c r="M702" s="503"/>
    </row>
    <row r="703" spans="1:13" ht="15.5" x14ac:dyDescent="0.25">
      <c r="A703" s="501">
        <v>684</v>
      </c>
      <c r="B703" s="443"/>
      <c r="C703" s="438"/>
      <c r="D703" s="438"/>
      <c r="E703" s="504"/>
      <c r="F703" s="504"/>
      <c r="G703" s="438"/>
      <c r="H703" s="438"/>
      <c r="I703" s="439"/>
      <c r="J703" s="439"/>
      <c r="K703" s="440">
        <f t="shared" si="10"/>
        <v>0</v>
      </c>
      <c r="L703" s="439"/>
      <c r="M703" s="503"/>
    </row>
    <row r="704" spans="1:13" ht="15.5" x14ac:dyDescent="0.25">
      <c r="A704" s="501">
        <v>685</v>
      </c>
      <c r="B704" s="443"/>
      <c r="C704" s="438"/>
      <c r="D704" s="438"/>
      <c r="E704" s="504"/>
      <c r="F704" s="504"/>
      <c r="G704" s="438"/>
      <c r="H704" s="438"/>
      <c r="I704" s="439"/>
      <c r="J704" s="439"/>
      <c r="K704" s="440">
        <f t="shared" si="10"/>
        <v>0</v>
      </c>
      <c r="L704" s="439"/>
      <c r="M704" s="503"/>
    </row>
    <row r="705" spans="1:13" ht="15.5" x14ac:dyDescent="0.25">
      <c r="A705" s="501">
        <v>686</v>
      </c>
      <c r="B705" s="443"/>
      <c r="C705" s="438"/>
      <c r="D705" s="438"/>
      <c r="E705" s="504"/>
      <c r="F705" s="504"/>
      <c r="G705" s="438"/>
      <c r="H705" s="438"/>
      <c r="I705" s="439"/>
      <c r="J705" s="439"/>
      <c r="K705" s="440">
        <f t="shared" si="10"/>
        <v>0</v>
      </c>
      <c r="L705" s="439"/>
      <c r="M705" s="503"/>
    </row>
    <row r="706" spans="1:13" ht="15.5" x14ac:dyDescent="0.25">
      <c r="A706" s="501">
        <v>687</v>
      </c>
      <c r="B706" s="443"/>
      <c r="C706" s="438"/>
      <c r="D706" s="438"/>
      <c r="E706" s="504"/>
      <c r="F706" s="504"/>
      <c r="G706" s="438"/>
      <c r="H706" s="438"/>
      <c r="I706" s="439"/>
      <c r="J706" s="439"/>
      <c r="K706" s="440">
        <f t="shared" si="10"/>
        <v>0</v>
      </c>
      <c r="L706" s="439"/>
      <c r="M706" s="503"/>
    </row>
    <row r="707" spans="1:13" ht="15.5" x14ac:dyDescent="0.25">
      <c r="A707" s="501">
        <v>688</v>
      </c>
      <c r="B707" s="443"/>
      <c r="C707" s="438"/>
      <c r="D707" s="438"/>
      <c r="E707" s="504"/>
      <c r="F707" s="504"/>
      <c r="G707" s="438"/>
      <c r="H707" s="438"/>
      <c r="I707" s="439"/>
      <c r="J707" s="439"/>
      <c r="K707" s="440">
        <f t="shared" si="10"/>
        <v>0</v>
      </c>
      <c r="L707" s="439"/>
      <c r="M707" s="503"/>
    </row>
    <row r="708" spans="1:13" ht="15.5" x14ac:dyDescent="0.25">
      <c r="A708" s="501">
        <v>689</v>
      </c>
      <c r="B708" s="443"/>
      <c r="C708" s="438"/>
      <c r="D708" s="438"/>
      <c r="E708" s="504"/>
      <c r="F708" s="504"/>
      <c r="G708" s="438"/>
      <c r="H708" s="438"/>
      <c r="I708" s="439"/>
      <c r="J708" s="439"/>
      <c r="K708" s="440">
        <f t="shared" si="10"/>
        <v>0</v>
      </c>
      <c r="L708" s="439"/>
      <c r="M708" s="503"/>
    </row>
    <row r="709" spans="1:13" ht="15.5" x14ac:dyDescent="0.25">
      <c r="A709" s="501">
        <v>690</v>
      </c>
      <c r="B709" s="443"/>
      <c r="C709" s="438"/>
      <c r="D709" s="438"/>
      <c r="E709" s="504"/>
      <c r="F709" s="504"/>
      <c r="G709" s="438"/>
      <c r="H709" s="438"/>
      <c r="I709" s="439"/>
      <c r="J709" s="439"/>
      <c r="K709" s="440">
        <f t="shared" si="10"/>
        <v>0</v>
      </c>
      <c r="L709" s="439"/>
      <c r="M709" s="503"/>
    </row>
    <row r="710" spans="1:13" ht="15.5" x14ac:dyDescent="0.25">
      <c r="A710" s="501">
        <v>691</v>
      </c>
      <c r="B710" s="443"/>
      <c r="C710" s="438"/>
      <c r="D710" s="438"/>
      <c r="E710" s="504"/>
      <c r="F710" s="504"/>
      <c r="G710" s="438"/>
      <c r="H710" s="438"/>
      <c r="I710" s="439"/>
      <c r="J710" s="439"/>
      <c r="K710" s="440">
        <f t="shared" si="10"/>
        <v>0</v>
      </c>
      <c r="L710" s="439"/>
      <c r="M710" s="503"/>
    </row>
    <row r="711" spans="1:13" ht="15.5" x14ac:dyDescent="0.25">
      <c r="A711" s="501">
        <v>692</v>
      </c>
      <c r="B711" s="443"/>
      <c r="C711" s="438"/>
      <c r="D711" s="438"/>
      <c r="E711" s="504"/>
      <c r="F711" s="504"/>
      <c r="G711" s="438"/>
      <c r="H711" s="438"/>
      <c r="I711" s="439"/>
      <c r="J711" s="439"/>
      <c r="K711" s="440">
        <f t="shared" si="10"/>
        <v>0</v>
      </c>
      <c r="L711" s="439"/>
      <c r="M711" s="503"/>
    </row>
    <row r="712" spans="1:13" ht="15.5" x14ac:dyDescent="0.25">
      <c r="A712" s="501">
        <v>693</v>
      </c>
      <c r="B712" s="443"/>
      <c r="C712" s="438"/>
      <c r="D712" s="438"/>
      <c r="E712" s="504"/>
      <c r="F712" s="504"/>
      <c r="G712" s="438"/>
      <c r="H712" s="438"/>
      <c r="I712" s="439"/>
      <c r="J712" s="439"/>
      <c r="K712" s="440">
        <f t="shared" si="10"/>
        <v>0</v>
      </c>
      <c r="L712" s="439"/>
      <c r="M712" s="503"/>
    </row>
    <row r="713" spans="1:13" ht="15.5" x14ac:dyDescent="0.25">
      <c r="A713" s="501">
        <v>694</v>
      </c>
      <c r="B713" s="443"/>
      <c r="C713" s="438"/>
      <c r="D713" s="438"/>
      <c r="E713" s="504"/>
      <c r="F713" s="504"/>
      <c r="G713" s="438"/>
      <c r="H713" s="438"/>
      <c r="I713" s="439"/>
      <c r="J713" s="439"/>
      <c r="K713" s="440">
        <f t="shared" si="10"/>
        <v>0</v>
      </c>
      <c r="L713" s="439"/>
      <c r="M713" s="503"/>
    </row>
    <row r="714" spans="1:13" ht="15.5" x14ac:dyDescent="0.25">
      <c r="A714" s="501">
        <v>695</v>
      </c>
      <c r="B714" s="443"/>
      <c r="C714" s="438"/>
      <c r="D714" s="438"/>
      <c r="E714" s="504"/>
      <c r="F714" s="504"/>
      <c r="G714" s="438"/>
      <c r="H714" s="438"/>
      <c r="I714" s="439"/>
      <c r="J714" s="439"/>
      <c r="K714" s="440">
        <f t="shared" si="10"/>
        <v>0</v>
      </c>
      <c r="L714" s="439"/>
      <c r="M714" s="503"/>
    </row>
    <row r="715" spans="1:13" ht="15.5" x14ac:dyDescent="0.25">
      <c r="A715" s="501">
        <v>696</v>
      </c>
      <c r="B715" s="443"/>
      <c r="C715" s="438"/>
      <c r="D715" s="438"/>
      <c r="E715" s="504"/>
      <c r="F715" s="504"/>
      <c r="G715" s="438"/>
      <c r="H715" s="438"/>
      <c r="I715" s="439"/>
      <c r="J715" s="439"/>
      <c r="K715" s="440">
        <f t="shared" si="10"/>
        <v>0</v>
      </c>
      <c r="L715" s="439"/>
      <c r="M715" s="503"/>
    </row>
    <row r="716" spans="1:13" ht="15.5" x14ac:dyDescent="0.25">
      <c r="A716" s="501">
        <v>697</v>
      </c>
      <c r="B716" s="443"/>
      <c r="C716" s="438"/>
      <c r="D716" s="438"/>
      <c r="E716" s="504"/>
      <c r="F716" s="504"/>
      <c r="G716" s="438"/>
      <c r="H716" s="438"/>
      <c r="I716" s="439"/>
      <c r="J716" s="439"/>
      <c r="K716" s="440">
        <f t="shared" si="10"/>
        <v>0</v>
      </c>
      <c r="L716" s="439"/>
      <c r="M716" s="503"/>
    </row>
    <row r="717" spans="1:13" ht="15.5" x14ac:dyDescent="0.25">
      <c r="A717" s="501">
        <v>698</v>
      </c>
      <c r="B717" s="443"/>
      <c r="C717" s="438"/>
      <c r="D717" s="438"/>
      <c r="E717" s="504"/>
      <c r="F717" s="504"/>
      <c r="G717" s="438"/>
      <c r="H717" s="438"/>
      <c r="I717" s="439"/>
      <c r="J717" s="439"/>
      <c r="K717" s="440">
        <f t="shared" si="10"/>
        <v>0</v>
      </c>
      <c r="L717" s="439"/>
      <c r="M717" s="503"/>
    </row>
    <row r="718" spans="1:13" ht="15.5" x14ac:dyDescent="0.25">
      <c r="A718" s="501">
        <v>699</v>
      </c>
      <c r="B718" s="443"/>
      <c r="C718" s="438"/>
      <c r="D718" s="438"/>
      <c r="E718" s="504"/>
      <c r="F718" s="504"/>
      <c r="G718" s="438"/>
      <c r="H718" s="438"/>
      <c r="I718" s="439"/>
      <c r="J718" s="439"/>
      <c r="K718" s="440">
        <f t="shared" si="10"/>
        <v>0</v>
      </c>
      <c r="L718" s="439"/>
      <c r="M718" s="503"/>
    </row>
    <row r="719" spans="1:13" ht="15.5" x14ac:dyDescent="0.25">
      <c r="A719" s="501">
        <v>700</v>
      </c>
      <c r="B719" s="443"/>
      <c r="C719" s="438"/>
      <c r="D719" s="438"/>
      <c r="E719" s="504"/>
      <c r="F719" s="504"/>
      <c r="G719" s="438"/>
      <c r="H719" s="438"/>
      <c r="I719" s="439"/>
      <c r="J719" s="439"/>
      <c r="K719" s="440">
        <f t="shared" si="10"/>
        <v>0</v>
      </c>
      <c r="L719" s="439"/>
      <c r="M719" s="503"/>
    </row>
    <row r="720" spans="1:13" ht="15.5" x14ac:dyDescent="0.25">
      <c r="A720" s="501">
        <v>701</v>
      </c>
      <c r="B720" s="443"/>
      <c r="C720" s="438"/>
      <c r="D720" s="438"/>
      <c r="E720" s="504"/>
      <c r="F720" s="504"/>
      <c r="G720" s="438"/>
      <c r="H720" s="438"/>
      <c r="I720" s="439"/>
      <c r="J720" s="439"/>
      <c r="K720" s="440">
        <f t="shared" si="10"/>
        <v>0</v>
      </c>
      <c r="L720" s="439"/>
      <c r="M720" s="503"/>
    </row>
    <row r="721" spans="1:13" ht="15.5" x14ac:dyDescent="0.25">
      <c r="A721" s="501">
        <v>702</v>
      </c>
      <c r="B721" s="443"/>
      <c r="C721" s="438"/>
      <c r="D721" s="438"/>
      <c r="E721" s="504"/>
      <c r="F721" s="504"/>
      <c r="G721" s="438"/>
      <c r="H721" s="438"/>
      <c r="I721" s="439"/>
      <c r="J721" s="439"/>
      <c r="K721" s="440">
        <f t="shared" si="10"/>
        <v>0</v>
      </c>
      <c r="L721" s="439"/>
      <c r="M721" s="503"/>
    </row>
    <row r="722" spans="1:13" ht="15.5" x14ac:dyDescent="0.25">
      <c r="A722" s="501">
        <v>703</v>
      </c>
      <c r="B722" s="443"/>
      <c r="C722" s="438"/>
      <c r="D722" s="438"/>
      <c r="E722" s="504"/>
      <c r="F722" s="504"/>
      <c r="G722" s="438"/>
      <c r="H722" s="438"/>
      <c r="I722" s="439"/>
      <c r="J722" s="439"/>
      <c r="K722" s="440">
        <f t="shared" si="10"/>
        <v>0</v>
      </c>
      <c r="L722" s="439"/>
      <c r="M722" s="503"/>
    </row>
    <row r="723" spans="1:13" ht="15.5" x14ac:dyDescent="0.25">
      <c r="A723" s="501">
        <v>704</v>
      </c>
      <c r="B723" s="443"/>
      <c r="C723" s="438"/>
      <c r="D723" s="438"/>
      <c r="E723" s="504"/>
      <c r="F723" s="504"/>
      <c r="G723" s="438"/>
      <c r="H723" s="438"/>
      <c r="I723" s="439"/>
      <c r="J723" s="439"/>
      <c r="K723" s="440">
        <f t="shared" si="10"/>
        <v>0</v>
      </c>
      <c r="L723" s="439"/>
      <c r="M723" s="503"/>
    </row>
    <row r="724" spans="1:13" ht="15.5" x14ac:dyDescent="0.25">
      <c r="A724" s="501">
        <v>705</v>
      </c>
      <c r="B724" s="443"/>
      <c r="C724" s="438"/>
      <c r="D724" s="438"/>
      <c r="E724" s="504"/>
      <c r="F724" s="504"/>
      <c r="G724" s="438"/>
      <c r="H724" s="438"/>
      <c r="I724" s="439"/>
      <c r="J724" s="439"/>
      <c r="K724" s="440">
        <f t="shared" si="10"/>
        <v>0</v>
      </c>
      <c r="L724" s="439"/>
      <c r="M724" s="503"/>
    </row>
    <row r="725" spans="1:13" ht="15.5" x14ac:dyDescent="0.25">
      <c r="A725" s="501">
        <v>706</v>
      </c>
      <c r="B725" s="443"/>
      <c r="C725" s="438"/>
      <c r="D725" s="438"/>
      <c r="E725" s="504"/>
      <c r="F725" s="504"/>
      <c r="G725" s="438"/>
      <c r="H725" s="438"/>
      <c r="I725" s="439"/>
      <c r="J725" s="439"/>
      <c r="K725" s="440">
        <f t="shared" ref="K725:K788" si="11">ROUND(I725*J725,2)</f>
        <v>0</v>
      </c>
      <c r="L725" s="439"/>
      <c r="M725" s="503"/>
    </row>
    <row r="726" spans="1:13" ht="15.5" x14ac:dyDescent="0.25">
      <c r="A726" s="501">
        <v>707</v>
      </c>
      <c r="B726" s="443"/>
      <c r="C726" s="438"/>
      <c r="D726" s="438"/>
      <c r="E726" s="504"/>
      <c r="F726" s="504"/>
      <c r="G726" s="438"/>
      <c r="H726" s="438"/>
      <c r="I726" s="439"/>
      <c r="J726" s="439"/>
      <c r="K726" s="440">
        <f t="shared" si="11"/>
        <v>0</v>
      </c>
      <c r="L726" s="439"/>
      <c r="M726" s="503"/>
    </row>
    <row r="727" spans="1:13" ht="15.5" x14ac:dyDescent="0.25">
      <c r="A727" s="501">
        <v>708</v>
      </c>
      <c r="B727" s="443"/>
      <c r="C727" s="438"/>
      <c r="D727" s="438"/>
      <c r="E727" s="504"/>
      <c r="F727" s="504"/>
      <c r="G727" s="438"/>
      <c r="H727" s="438"/>
      <c r="I727" s="439"/>
      <c r="J727" s="439"/>
      <c r="K727" s="440">
        <f t="shared" si="11"/>
        <v>0</v>
      </c>
      <c r="L727" s="439"/>
      <c r="M727" s="503"/>
    </row>
    <row r="728" spans="1:13" ht="15.5" x14ac:dyDescent="0.25">
      <c r="A728" s="501">
        <v>709</v>
      </c>
      <c r="B728" s="443"/>
      <c r="C728" s="438"/>
      <c r="D728" s="438"/>
      <c r="E728" s="504"/>
      <c r="F728" s="504"/>
      <c r="G728" s="438"/>
      <c r="H728" s="438"/>
      <c r="I728" s="439"/>
      <c r="J728" s="439"/>
      <c r="K728" s="440">
        <f t="shared" si="11"/>
        <v>0</v>
      </c>
      <c r="L728" s="439"/>
      <c r="M728" s="503"/>
    </row>
    <row r="729" spans="1:13" ht="15.5" x14ac:dyDescent="0.25">
      <c r="A729" s="501">
        <v>710</v>
      </c>
      <c r="B729" s="443"/>
      <c r="C729" s="438"/>
      <c r="D729" s="438"/>
      <c r="E729" s="504"/>
      <c r="F729" s="504"/>
      <c r="G729" s="438"/>
      <c r="H729" s="438"/>
      <c r="I729" s="439"/>
      <c r="J729" s="439"/>
      <c r="K729" s="440">
        <f t="shared" si="11"/>
        <v>0</v>
      </c>
      <c r="L729" s="439"/>
      <c r="M729" s="503"/>
    </row>
    <row r="730" spans="1:13" ht="15.5" x14ac:dyDescent="0.25">
      <c r="A730" s="501">
        <v>711</v>
      </c>
      <c r="B730" s="443"/>
      <c r="C730" s="438"/>
      <c r="D730" s="438"/>
      <c r="E730" s="504"/>
      <c r="F730" s="504"/>
      <c r="G730" s="438"/>
      <c r="H730" s="438"/>
      <c r="I730" s="439"/>
      <c r="J730" s="439"/>
      <c r="K730" s="440">
        <f t="shared" si="11"/>
        <v>0</v>
      </c>
      <c r="L730" s="439"/>
      <c r="M730" s="503"/>
    </row>
    <row r="731" spans="1:13" ht="15.5" x14ac:dyDescent="0.25">
      <c r="A731" s="501">
        <v>712</v>
      </c>
      <c r="B731" s="443"/>
      <c r="C731" s="438"/>
      <c r="D731" s="438"/>
      <c r="E731" s="504"/>
      <c r="F731" s="504"/>
      <c r="G731" s="438"/>
      <c r="H731" s="438"/>
      <c r="I731" s="439"/>
      <c r="J731" s="439"/>
      <c r="K731" s="440">
        <f t="shared" si="11"/>
        <v>0</v>
      </c>
      <c r="L731" s="439"/>
      <c r="M731" s="503"/>
    </row>
    <row r="732" spans="1:13" ht="15.5" x14ac:dyDescent="0.25">
      <c r="A732" s="501">
        <v>713</v>
      </c>
      <c r="B732" s="443"/>
      <c r="C732" s="438"/>
      <c r="D732" s="438"/>
      <c r="E732" s="504"/>
      <c r="F732" s="504"/>
      <c r="G732" s="438"/>
      <c r="H732" s="438"/>
      <c r="I732" s="439"/>
      <c r="J732" s="439"/>
      <c r="K732" s="440">
        <f t="shared" si="11"/>
        <v>0</v>
      </c>
      <c r="L732" s="439"/>
      <c r="M732" s="503"/>
    </row>
    <row r="733" spans="1:13" ht="15.5" x14ac:dyDescent="0.25">
      <c r="A733" s="501">
        <v>714</v>
      </c>
      <c r="B733" s="443"/>
      <c r="C733" s="438"/>
      <c r="D733" s="438"/>
      <c r="E733" s="504"/>
      <c r="F733" s="504"/>
      <c r="G733" s="438"/>
      <c r="H733" s="438"/>
      <c r="I733" s="439"/>
      <c r="J733" s="439"/>
      <c r="K733" s="440">
        <f t="shared" si="11"/>
        <v>0</v>
      </c>
      <c r="L733" s="439"/>
      <c r="M733" s="503"/>
    </row>
    <row r="734" spans="1:13" ht="15.5" x14ac:dyDescent="0.25">
      <c r="A734" s="501">
        <v>715</v>
      </c>
      <c r="B734" s="443"/>
      <c r="C734" s="438"/>
      <c r="D734" s="438"/>
      <c r="E734" s="504"/>
      <c r="F734" s="504"/>
      <c r="G734" s="438"/>
      <c r="H734" s="438"/>
      <c r="I734" s="439"/>
      <c r="J734" s="439"/>
      <c r="K734" s="440">
        <f t="shared" si="11"/>
        <v>0</v>
      </c>
      <c r="L734" s="439"/>
      <c r="M734" s="503"/>
    </row>
    <row r="735" spans="1:13" ht="15.5" x14ac:dyDescent="0.25">
      <c r="A735" s="501">
        <v>716</v>
      </c>
      <c r="B735" s="443"/>
      <c r="C735" s="438"/>
      <c r="D735" s="438"/>
      <c r="E735" s="504"/>
      <c r="F735" s="504"/>
      <c r="G735" s="438"/>
      <c r="H735" s="438"/>
      <c r="I735" s="439"/>
      <c r="J735" s="439"/>
      <c r="K735" s="440">
        <f t="shared" si="11"/>
        <v>0</v>
      </c>
      <c r="L735" s="439"/>
      <c r="M735" s="503"/>
    </row>
    <row r="736" spans="1:13" ht="15.5" x14ac:dyDescent="0.25">
      <c r="A736" s="501">
        <v>717</v>
      </c>
      <c r="B736" s="443"/>
      <c r="C736" s="438"/>
      <c r="D736" s="438"/>
      <c r="E736" s="504"/>
      <c r="F736" s="504"/>
      <c r="G736" s="438"/>
      <c r="H736" s="438"/>
      <c r="I736" s="439"/>
      <c r="J736" s="439"/>
      <c r="K736" s="440">
        <f t="shared" si="11"/>
        <v>0</v>
      </c>
      <c r="L736" s="439"/>
      <c r="M736" s="503"/>
    </row>
    <row r="737" spans="1:13" ht="15.5" x14ac:dyDescent="0.25">
      <c r="A737" s="501">
        <v>718</v>
      </c>
      <c r="B737" s="443"/>
      <c r="C737" s="438"/>
      <c r="D737" s="438"/>
      <c r="E737" s="504"/>
      <c r="F737" s="504"/>
      <c r="G737" s="438"/>
      <c r="H737" s="438"/>
      <c r="I737" s="439"/>
      <c r="J737" s="439"/>
      <c r="K737" s="440">
        <f t="shared" si="11"/>
        <v>0</v>
      </c>
      <c r="L737" s="439"/>
      <c r="M737" s="503"/>
    </row>
    <row r="738" spans="1:13" ht="15.5" x14ac:dyDescent="0.25">
      <c r="A738" s="501">
        <v>719</v>
      </c>
      <c r="B738" s="443"/>
      <c r="C738" s="438"/>
      <c r="D738" s="438"/>
      <c r="E738" s="504"/>
      <c r="F738" s="504"/>
      <c r="G738" s="438"/>
      <c r="H738" s="438"/>
      <c r="I738" s="439"/>
      <c r="J738" s="439"/>
      <c r="K738" s="440">
        <f t="shared" si="11"/>
        <v>0</v>
      </c>
      <c r="L738" s="439"/>
      <c r="M738" s="503"/>
    </row>
    <row r="739" spans="1:13" ht="15.5" x14ac:dyDescent="0.25">
      <c r="A739" s="501">
        <v>720</v>
      </c>
      <c r="B739" s="443"/>
      <c r="C739" s="438"/>
      <c r="D739" s="438"/>
      <c r="E739" s="504"/>
      <c r="F739" s="504"/>
      <c r="G739" s="438"/>
      <c r="H739" s="438"/>
      <c r="I739" s="439"/>
      <c r="J739" s="439"/>
      <c r="K739" s="440">
        <f t="shared" si="11"/>
        <v>0</v>
      </c>
      <c r="L739" s="439"/>
      <c r="M739" s="503"/>
    </row>
    <row r="740" spans="1:13" ht="15.5" x14ac:dyDescent="0.25">
      <c r="A740" s="501">
        <v>721</v>
      </c>
      <c r="B740" s="443"/>
      <c r="C740" s="438"/>
      <c r="D740" s="438"/>
      <c r="E740" s="504"/>
      <c r="F740" s="504"/>
      <c r="G740" s="438"/>
      <c r="H740" s="438"/>
      <c r="I740" s="439"/>
      <c r="J740" s="439"/>
      <c r="K740" s="440">
        <f t="shared" si="11"/>
        <v>0</v>
      </c>
      <c r="L740" s="439"/>
      <c r="M740" s="503"/>
    </row>
    <row r="741" spans="1:13" ht="15.5" x14ac:dyDescent="0.25">
      <c r="A741" s="501">
        <v>722</v>
      </c>
      <c r="B741" s="443"/>
      <c r="C741" s="438"/>
      <c r="D741" s="438"/>
      <c r="E741" s="504"/>
      <c r="F741" s="504"/>
      <c r="G741" s="438"/>
      <c r="H741" s="438"/>
      <c r="I741" s="439"/>
      <c r="J741" s="439"/>
      <c r="K741" s="440">
        <f t="shared" si="11"/>
        <v>0</v>
      </c>
      <c r="L741" s="439"/>
      <c r="M741" s="503"/>
    </row>
    <row r="742" spans="1:13" ht="15.5" x14ac:dyDescent="0.25">
      <c r="A742" s="501">
        <v>723</v>
      </c>
      <c r="B742" s="443"/>
      <c r="C742" s="438"/>
      <c r="D742" s="438"/>
      <c r="E742" s="504"/>
      <c r="F742" s="504"/>
      <c r="G742" s="438"/>
      <c r="H742" s="438"/>
      <c r="I742" s="439"/>
      <c r="J742" s="439"/>
      <c r="K742" s="440">
        <f t="shared" si="11"/>
        <v>0</v>
      </c>
      <c r="L742" s="439"/>
      <c r="M742" s="503"/>
    </row>
    <row r="743" spans="1:13" ht="15.5" x14ac:dyDescent="0.25">
      <c r="A743" s="501">
        <v>724</v>
      </c>
      <c r="B743" s="443"/>
      <c r="C743" s="438"/>
      <c r="D743" s="438"/>
      <c r="E743" s="504"/>
      <c r="F743" s="504"/>
      <c r="G743" s="438"/>
      <c r="H743" s="438"/>
      <c r="I743" s="439"/>
      <c r="J743" s="439"/>
      <c r="K743" s="440">
        <f t="shared" si="11"/>
        <v>0</v>
      </c>
      <c r="L743" s="439"/>
      <c r="M743" s="503"/>
    </row>
    <row r="744" spans="1:13" ht="15.5" x14ac:dyDescent="0.25">
      <c r="A744" s="501">
        <v>725</v>
      </c>
      <c r="B744" s="443"/>
      <c r="C744" s="438"/>
      <c r="D744" s="438"/>
      <c r="E744" s="504"/>
      <c r="F744" s="504"/>
      <c r="G744" s="438"/>
      <c r="H744" s="438"/>
      <c r="I744" s="439"/>
      <c r="J744" s="439"/>
      <c r="K744" s="440">
        <f t="shared" si="11"/>
        <v>0</v>
      </c>
      <c r="L744" s="439"/>
      <c r="M744" s="503"/>
    </row>
    <row r="745" spans="1:13" ht="15.5" x14ac:dyDescent="0.25">
      <c r="A745" s="501">
        <v>726</v>
      </c>
      <c r="B745" s="443"/>
      <c r="C745" s="438"/>
      <c r="D745" s="438"/>
      <c r="E745" s="504"/>
      <c r="F745" s="504"/>
      <c r="G745" s="438"/>
      <c r="H745" s="438"/>
      <c r="I745" s="439"/>
      <c r="J745" s="439"/>
      <c r="K745" s="440">
        <f t="shared" si="11"/>
        <v>0</v>
      </c>
      <c r="L745" s="439"/>
      <c r="M745" s="503"/>
    </row>
    <row r="746" spans="1:13" ht="15.5" x14ac:dyDescent="0.25">
      <c r="A746" s="501">
        <v>727</v>
      </c>
      <c r="B746" s="443"/>
      <c r="C746" s="438"/>
      <c r="D746" s="438"/>
      <c r="E746" s="504"/>
      <c r="F746" s="504"/>
      <c r="G746" s="438"/>
      <c r="H746" s="438"/>
      <c r="I746" s="439"/>
      <c r="J746" s="439"/>
      <c r="K746" s="440">
        <f t="shared" si="11"/>
        <v>0</v>
      </c>
      <c r="L746" s="439"/>
      <c r="M746" s="503"/>
    </row>
    <row r="747" spans="1:13" ht="15.5" x14ac:dyDescent="0.25">
      <c r="A747" s="501">
        <v>728</v>
      </c>
      <c r="B747" s="443"/>
      <c r="C747" s="438"/>
      <c r="D747" s="438"/>
      <c r="E747" s="504"/>
      <c r="F747" s="504"/>
      <c r="G747" s="438"/>
      <c r="H747" s="438"/>
      <c r="I747" s="439"/>
      <c r="J747" s="439"/>
      <c r="K747" s="440">
        <f t="shared" si="11"/>
        <v>0</v>
      </c>
      <c r="L747" s="439"/>
      <c r="M747" s="503"/>
    </row>
    <row r="748" spans="1:13" ht="15.5" x14ac:dyDescent="0.25">
      <c r="A748" s="501">
        <v>729</v>
      </c>
      <c r="B748" s="443"/>
      <c r="C748" s="438"/>
      <c r="D748" s="438"/>
      <c r="E748" s="504"/>
      <c r="F748" s="504"/>
      <c r="G748" s="438"/>
      <c r="H748" s="438"/>
      <c r="I748" s="439"/>
      <c r="J748" s="439"/>
      <c r="K748" s="440">
        <f t="shared" si="11"/>
        <v>0</v>
      </c>
      <c r="L748" s="439"/>
      <c r="M748" s="503"/>
    </row>
    <row r="749" spans="1:13" ht="15.5" x14ac:dyDescent="0.25">
      <c r="A749" s="501">
        <v>730</v>
      </c>
      <c r="B749" s="443"/>
      <c r="C749" s="438"/>
      <c r="D749" s="438"/>
      <c r="E749" s="504"/>
      <c r="F749" s="504"/>
      <c r="G749" s="438"/>
      <c r="H749" s="438"/>
      <c r="I749" s="439"/>
      <c r="J749" s="439"/>
      <c r="K749" s="440">
        <f t="shared" si="11"/>
        <v>0</v>
      </c>
      <c r="L749" s="439"/>
      <c r="M749" s="503"/>
    </row>
    <row r="750" spans="1:13" ht="15.5" x14ac:dyDescent="0.25">
      <c r="A750" s="501">
        <v>731</v>
      </c>
      <c r="B750" s="443"/>
      <c r="C750" s="438"/>
      <c r="D750" s="438"/>
      <c r="E750" s="504"/>
      <c r="F750" s="504"/>
      <c r="G750" s="438"/>
      <c r="H750" s="438"/>
      <c r="I750" s="439"/>
      <c r="J750" s="439"/>
      <c r="K750" s="440">
        <f t="shared" si="11"/>
        <v>0</v>
      </c>
      <c r="L750" s="439"/>
      <c r="M750" s="503"/>
    </row>
    <row r="751" spans="1:13" ht="15.5" x14ac:dyDescent="0.25">
      <c r="A751" s="501">
        <v>732</v>
      </c>
      <c r="B751" s="443"/>
      <c r="C751" s="438"/>
      <c r="D751" s="438"/>
      <c r="E751" s="504"/>
      <c r="F751" s="504"/>
      <c r="G751" s="438"/>
      <c r="H751" s="438"/>
      <c r="I751" s="439"/>
      <c r="J751" s="439"/>
      <c r="K751" s="440">
        <f t="shared" si="11"/>
        <v>0</v>
      </c>
      <c r="L751" s="439"/>
      <c r="M751" s="503"/>
    </row>
    <row r="752" spans="1:13" ht="15.5" x14ac:dyDescent="0.25">
      <c r="A752" s="501">
        <v>733</v>
      </c>
      <c r="B752" s="443"/>
      <c r="C752" s="438"/>
      <c r="D752" s="438"/>
      <c r="E752" s="504"/>
      <c r="F752" s="504"/>
      <c r="G752" s="438"/>
      <c r="H752" s="438"/>
      <c r="I752" s="439"/>
      <c r="J752" s="439"/>
      <c r="K752" s="440">
        <f t="shared" si="11"/>
        <v>0</v>
      </c>
      <c r="L752" s="439"/>
      <c r="M752" s="503"/>
    </row>
    <row r="753" spans="1:13" ht="15.5" x14ac:dyDescent="0.25">
      <c r="A753" s="501">
        <v>734</v>
      </c>
      <c r="B753" s="443"/>
      <c r="C753" s="438"/>
      <c r="D753" s="438"/>
      <c r="E753" s="504"/>
      <c r="F753" s="504"/>
      <c r="G753" s="438"/>
      <c r="H753" s="438"/>
      <c r="I753" s="439"/>
      <c r="J753" s="439"/>
      <c r="K753" s="440">
        <f t="shared" si="11"/>
        <v>0</v>
      </c>
      <c r="L753" s="439"/>
      <c r="M753" s="503"/>
    </row>
    <row r="754" spans="1:13" ht="15.5" x14ac:dyDescent="0.25">
      <c r="A754" s="501">
        <v>735</v>
      </c>
      <c r="B754" s="443"/>
      <c r="C754" s="438"/>
      <c r="D754" s="438"/>
      <c r="E754" s="504"/>
      <c r="F754" s="504"/>
      <c r="G754" s="438"/>
      <c r="H754" s="438"/>
      <c r="I754" s="439"/>
      <c r="J754" s="439"/>
      <c r="K754" s="440">
        <f t="shared" si="11"/>
        <v>0</v>
      </c>
      <c r="L754" s="439"/>
      <c r="M754" s="503"/>
    </row>
    <row r="755" spans="1:13" ht="15.5" x14ac:dyDescent="0.25">
      <c r="A755" s="501">
        <v>736</v>
      </c>
      <c r="B755" s="443"/>
      <c r="C755" s="438"/>
      <c r="D755" s="438"/>
      <c r="E755" s="504"/>
      <c r="F755" s="504"/>
      <c r="G755" s="438"/>
      <c r="H755" s="438"/>
      <c r="I755" s="439"/>
      <c r="J755" s="439"/>
      <c r="K755" s="440">
        <f t="shared" si="11"/>
        <v>0</v>
      </c>
      <c r="L755" s="439"/>
      <c r="M755" s="503"/>
    </row>
    <row r="756" spans="1:13" ht="15.5" x14ac:dyDescent="0.25">
      <c r="A756" s="501">
        <v>737</v>
      </c>
      <c r="B756" s="443"/>
      <c r="C756" s="438"/>
      <c r="D756" s="438"/>
      <c r="E756" s="504"/>
      <c r="F756" s="504"/>
      <c r="G756" s="438"/>
      <c r="H756" s="438"/>
      <c r="I756" s="439"/>
      <c r="J756" s="439"/>
      <c r="K756" s="440">
        <f t="shared" si="11"/>
        <v>0</v>
      </c>
      <c r="L756" s="439"/>
      <c r="M756" s="503"/>
    </row>
    <row r="757" spans="1:13" ht="15.5" x14ac:dyDescent="0.25">
      <c r="A757" s="501">
        <v>738</v>
      </c>
      <c r="B757" s="443"/>
      <c r="C757" s="438"/>
      <c r="D757" s="438"/>
      <c r="E757" s="504"/>
      <c r="F757" s="504"/>
      <c r="G757" s="438"/>
      <c r="H757" s="438"/>
      <c r="I757" s="439"/>
      <c r="J757" s="439"/>
      <c r="K757" s="440">
        <f t="shared" si="11"/>
        <v>0</v>
      </c>
      <c r="L757" s="439"/>
      <c r="M757" s="503"/>
    </row>
    <row r="758" spans="1:13" ht="15.5" x14ac:dyDescent="0.25">
      <c r="A758" s="501">
        <v>739</v>
      </c>
      <c r="B758" s="443"/>
      <c r="C758" s="438"/>
      <c r="D758" s="438"/>
      <c r="E758" s="504"/>
      <c r="F758" s="504"/>
      <c r="G758" s="438"/>
      <c r="H758" s="438"/>
      <c r="I758" s="439"/>
      <c r="J758" s="439"/>
      <c r="K758" s="440">
        <f t="shared" si="11"/>
        <v>0</v>
      </c>
      <c r="L758" s="439"/>
      <c r="M758" s="503"/>
    </row>
    <row r="759" spans="1:13" ht="15.5" x14ac:dyDescent="0.25">
      <c r="A759" s="501">
        <v>740</v>
      </c>
      <c r="B759" s="443"/>
      <c r="C759" s="438"/>
      <c r="D759" s="438"/>
      <c r="E759" s="504"/>
      <c r="F759" s="504"/>
      <c r="G759" s="438"/>
      <c r="H759" s="438"/>
      <c r="I759" s="439"/>
      <c r="J759" s="439"/>
      <c r="K759" s="440">
        <f t="shared" si="11"/>
        <v>0</v>
      </c>
      <c r="L759" s="439"/>
      <c r="M759" s="503"/>
    </row>
    <row r="760" spans="1:13" ht="15.5" x14ac:dyDescent="0.25">
      <c r="A760" s="501">
        <v>741</v>
      </c>
      <c r="B760" s="443"/>
      <c r="C760" s="438"/>
      <c r="D760" s="438"/>
      <c r="E760" s="504"/>
      <c r="F760" s="504"/>
      <c r="G760" s="438"/>
      <c r="H760" s="438"/>
      <c r="I760" s="439"/>
      <c r="J760" s="439"/>
      <c r="K760" s="440">
        <f t="shared" si="11"/>
        <v>0</v>
      </c>
      <c r="L760" s="439"/>
      <c r="M760" s="503"/>
    </row>
    <row r="761" spans="1:13" ht="15.5" x14ac:dyDescent="0.25">
      <c r="A761" s="501">
        <v>742</v>
      </c>
      <c r="B761" s="443"/>
      <c r="C761" s="438"/>
      <c r="D761" s="438"/>
      <c r="E761" s="504"/>
      <c r="F761" s="504"/>
      <c r="G761" s="438"/>
      <c r="H761" s="438"/>
      <c r="I761" s="439"/>
      <c r="J761" s="439"/>
      <c r="K761" s="440">
        <f t="shared" si="11"/>
        <v>0</v>
      </c>
      <c r="L761" s="439"/>
      <c r="M761" s="503"/>
    </row>
    <row r="762" spans="1:13" ht="15.5" x14ac:dyDescent="0.25">
      <c r="A762" s="501">
        <v>743</v>
      </c>
      <c r="B762" s="443"/>
      <c r="C762" s="438"/>
      <c r="D762" s="438"/>
      <c r="E762" s="504"/>
      <c r="F762" s="504"/>
      <c r="G762" s="438"/>
      <c r="H762" s="438"/>
      <c r="I762" s="439"/>
      <c r="J762" s="439"/>
      <c r="K762" s="440">
        <f t="shared" si="11"/>
        <v>0</v>
      </c>
      <c r="L762" s="439"/>
      <c r="M762" s="503"/>
    </row>
    <row r="763" spans="1:13" ht="15.5" x14ac:dyDescent="0.25">
      <c r="A763" s="501">
        <v>744</v>
      </c>
      <c r="B763" s="443"/>
      <c r="C763" s="438"/>
      <c r="D763" s="438"/>
      <c r="E763" s="504"/>
      <c r="F763" s="504"/>
      <c r="G763" s="438"/>
      <c r="H763" s="438"/>
      <c r="I763" s="439"/>
      <c r="J763" s="439"/>
      <c r="K763" s="440">
        <f t="shared" si="11"/>
        <v>0</v>
      </c>
      <c r="L763" s="439"/>
      <c r="M763" s="503"/>
    </row>
    <row r="764" spans="1:13" ht="15.5" x14ac:dyDescent="0.25">
      <c r="A764" s="501">
        <v>745</v>
      </c>
      <c r="B764" s="443"/>
      <c r="C764" s="438"/>
      <c r="D764" s="438"/>
      <c r="E764" s="504"/>
      <c r="F764" s="504"/>
      <c r="G764" s="438"/>
      <c r="H764" s="438"/>
      <c r="I764" s="439"/>
      <c r="J764" s="439"/>
      <c r="K764" s="440">
        <f t="shared" si="11"/>
        <v>0</v>
      </c>
      <c r="L764" s="439"/>
      <c r="M764" s="503"/>
    </row>
    <row r="765" spans="1:13" ht="15.5" x14ac:dyDescent="0.25">
      <c r="A765" s="501">
        <v>746</v>
      </c>
      <c r="B765" s="443"/>
      <c r="C765" s="438"/>
      <c r="D765" s="438"/>
      <c r="E765" s="504"/>
      <c r="F765" s="504"/>
      <c r="G765" s="438"/>
      <c r="H765" s="438"/>
      <c r="I765" s="439"/>
      <c r="J765" s="439"/>
      <c r="K765" s="440">
        <f t="shared" si="11"/>
        <v>0</v>
      </c>
      <c r="L765" s="439"/>
      <c r="M765" s="503"/>
    </row>
    <row r="766" spans="1:13" ht="15.5" x14ac:dyDescent="0.25">
      <c r="A766" s="501">
        <v>747</v>
      </c>
      <c r="B766" s="443"/>
      <c r="C766" s="438"/>
      <c r="D766" s="438"/>
      <c r="E766" s="504"/>
      <c r="F766" s="504"/>
      <c r="G766" s="438"/>
      <c r="H766" s="438"/>
      <c r="I766" s="439"/>
      <c r="J766" s="439"/>
      <c r="K766" s="440">
        <f t="shared" si="11"/>
        <v>0</v>
      </c>
      <c r="L766" s="439"/>
      <c r="M766" s="503"/>
    </row>
    <row r="767" spans="1:13" ht="15.5" x14ac:dyDescent="0.25">
      <c r="A767" s="501">
        <v>748</v>
      </c>
      <c r="B767" s="443"/>
      <c r="C767" s="438"/>
      <c r="D767" s="438"/>
      <c r="E767" s="504"/>
      <c r="F767" s="504"/>
      <c r="G767" s="438"/>
      <c r="H767" s="438"/>
      <c r="I767" s="439"/>
      <c r="J767" s="439"/>
      <c r="K767" s="440">
        <f t="shared" si="11"/>
        <v>0</v>
      </c>
      <c r="L767" s="439"/>
      <c r="M767" s="503"/>
    </row>
    <row r="768" spans="1:13" ht="15.5" x14ac:dyDescent="0.25">
      <c r="A768" s="501">
        <v>749</v>
      </c>
      <c r="B768" s="443"/>
      <c r="C768" s="438"/>
      <c r="D768" s="438"/>
      <c r="E768" s="504"/>
      <c r="F768" s="504"/>
      <c r="G768" s="438"/>
      <c r="H768" s="438"/>
      <c r="I768" s="439"/>
      <c r="J768" s="439"/>
      <c r="K768" s="440">
        <f t="shared" si="11"/>
        <v>0</v>
      </c>
      <c r="L768" s="439"/>
      <c r="M768" s="503"/>
    </row>
    <row r="769" spans="1:13" ht="15.5" x14ac:dyDescent="0.25">
      <c r="A769" s="501">
        <v>750</v>
      </c>
      <c r="B769" s="443"/>
      <c r="C769" s="438"/>
      <c r="D769" s="438"/>
      <c r="E769" s="504"/>
      <c r="F769" s="504"/>
      <c r="G769" s="438"/>
      <c r="H769" s="438"/>
      <c r="I769" s="439"/>
      <c r="J769" s="439"/>
      <c r="K769" s="440">
        <f t="shared" si="11"/>
        <v>0</v>
      </c>
      <c r="L769" s="439"/>
      <c r="M769" s="503"/>
    </row>
    <row r="770" spans="1:13" ht="15.5" x14ac:dyDescent="0.25">
      <c r="A770" s="501">
        <v>751</v>
      </c>
      <c r="B770" s="443"/>
      <c r="C770" s="438"/>
      <c r="D770" s="438"/>
      <c r="E770" s="504"/>
      <c r="F770" s="504"/>
      <c r="G770" s="438"/>
      <c r="H770" s="438"/>
      <c r="I770" s="439"/>
      <c r="J770" s="439"/>
      <c r="K770" s="440">
        <f t="shared" si="11"/>
        <v>0</v>
      </c>
      <c r="L770" s="439"/>
      <c r="M770" s="503"/>
    </row>
    <row r="771" spans="1:13" ht="15.5" x14ac:dyDescent="0.25">
      <c r="A771" s="501">
        <v>752</v>
      </c>
      <c r="B771" s="443"/>
      <c r="C771" s="438"/>
      <c r="D771" s="438"/>
      <c r="E771" s="504"/>
      <c r="F771" s="504"/>
      <c r="G771" s="438"/>
      <c r="H771" s="438"/>
      <c r="I771" s="439"/>
      <c r="J771" s="439"/>
      <c r="K771" s="440">
        <f t="shared" si="11"/>
        <v>0</v>
      </c>
      <c r="L771" s="439"/>
      <c r="M771" s="503"/>
    </row>
    <row r="772" spans="1:13" ht="15.5" x14ac:dyDescent="0.25">
      <c r="A772" s="501">
        <v>753</v>
      </c>
      <c r="B772" s="443"/>
      <c r="C772" s="438"/>
      <c r="D772" s="438"/>
      <c r="E772" s="504"/>
      <c r="F772" s="504"/>
      <c r="G772" s="438"/>
      <c r="H772" s="438"/>
      <c r="I772" s="439"/>
      <c r="J772" s="439"/>
      <c r="K772" s="440">
        <f t="shared" si="11"/>
        <v>0</v>
      </c>
      <c r="L772" s="439"/>
      <c r="M772" s="503"/>
    </row>
    <row r="773" spans="1:13" ht="15.5" x14ac:dyDescent="0.25">
      <c r="A773" s="501">
        <v>754</v>
      </c>
      <c r="B773" s="443"/>
      <c r="C773" s="438"/>
      <c r="D773" s="438"/>
      <c r="E773" s="504"/>
      <c r="F773" s="504"/>
      <c r="G773" s="438"/>
      <c r="H773" s="438"/>
      <c r="I773" s="439"/>
      <c r="J773" s="439"/>
      <c r="K773" s="440">
        <f t="shared" si="11"/>
        <v>0</v>
      </c>
      <c r="L773" s="439"/>
      <c r="M773" s="503"/>
    </row>
    <row r="774" spans="1:13" ht="15.5" x14ac:dyDescent="0.25">
      <c r="A774" s="501">
        <v>755</v>
      </c>
      <c r="B774" s="443"/>
      <c r="C774" s="438"/>
      <c r="D774" s="438"/>
      <c r="E774" s="504"/>
      <c r="F774" s="504"/>
      <c r="G774" s="438"/>
      <c r="H774" s="438"/>
      <c r="I774" s="439"/>
      <c r="J774" s="439"/>
      <c r="K774" s="440">
        <f t="shared" si="11"/>
        <v>0</v>
      </c>
      <c r="L774" s="439"/>
      <c r="M774" s="503"/>
    </row>
    <row r="775" spans="1:13" ht="15.5" x14ac:dyDescent="0.25">
      <c r="A775" s="501">
        <v>756</v>
      </c>
      <c r="B775" s="443"/>
      <c r="C775" s="438"/>
      <c r="D775" s="438"/>
      <c r="E775" s="504"/>
      <c r="F775" s="504"/>
      <c r="G775" s="438"/>
      <c r="H775" s="438"/>
      <c r="I775" s="439"/>
      <c r="J775" s="439"/>
      <c r="K775" s="440">
        <f t="shared" si="11"/>
        <v>0</v>
      </c>
      <c r="L775" s="439"/>
      <c r="M775" s="503"/>
    </row>
    <row r="776" spans="1:13" ht="15.5" x14ac:dyDescent="0.25">
      <c r="A776" s="501">
        <v>757</v>
      </c>
      <c r="B776" s="443"/>
      <c r="C776" s="438"/>
      <c r="D776" s="438"/>
      <c r="E776" s="504"/>
      <c r="F776" s="504"/>
      <c r="G776" s="438"/>
      <c r="H776" s="438"/>
      <c r="I776" s="439"/>
      <c r="J776" s="439"/>
      <c r="K776" s="440">
        <f t="shared" si="11"/>
        <v>0</v>
      </c>
      <c r="L776" s="439"/>
      <c r="M776" s="503"/>
    </row>
    <row r="777" spans="1:13" ht="15.5" x14ac:dyDescent="0.25">
      <c r="A777" s="501">
        <v>758</v>
      </c>
      <c r="B777" s="443"/>
      <c r="C777" s="438"/>
      <c r="D777" s="438"/>
      <c r="E777" s="504"/>
      <c r="F777" s="504"/>
      <c r="G777" s="438"/>
      <c r="H777" s="438"/>
      <c r="I777" s="439"/>
      <c r="J777" s="439"/>
      <c r="K777" s="440">
        <f t="shared" si="11"/>
        <v>0</v>
      </c>
      <c r="L777" s="439"/>
      <c r="M777" s="503"/>
    </row>
    <row r="778" spans="1:13" ht="15.5" x14ac:dyDescent="0.25">
      <c r="A778" s="501">
        <v>759</v>
      </c>
      <c r="B778" s="443"/>
      <c r="C778" s="438"/>
      <c r="D778" s="438"/>
      <c r="E778" s="504"/>
      <c r="F778" s="504"/>
      <c r="G778" s="438"/>
      <c r="H778" s="438"/>
      <c r="I778" s="439"/>
      <c r="J778" s="439"/>
      <c r="K778" s="440">
        <f t="shared" si="11"/>
        <v>0</v>
      </c>
      <c r="L778" s="439"/>
      <c r="M778" s="503"/>
    </row>
    <row r="779" spans="1:13" ht="15.5" x14ac:dyDescent="0.25">
      <c r="A779" s="501">
        <v>760</v>
      </c>
      <c r="B779" s="443"/>
      <c r="C779" s="438"/>
      <c r="D779" s="438"/>
      <c r="E779" s="504"/>
      <c r="F779" s="504"/>
      <c r="G779" s="438"/>
      <c r="H779" s="438"/>
      <c r="I779" s="439"/>
      <c r="J779" s="439"/>
      <c r="K779" s="440">
        <f t="shared" si="11"/>
        <v>0</v>
      </c>
      <c r="L779" s="439"/>
      <c r="M779" s="503"/>
    </row>
    <row r="780" spans="1:13" ht="15.5" x14ac:dyDescent="0.25">
      <c r="A780" s="501">
        <v>761</v>
      </c>
      <c r="B780" s="443"/>
      <c r="C780" s="438"/>
      <c r="D780" s="438"/>
      <c r="E780" s="504"/>
      <c r="F780" s="504"/>
      <c r="G780" s="438"/>
      <c r="H780" s="438"/>
      <c r="I780" s="439"/>
      <c r="J780" s="439"/>
      <c r="K780" s="440">
        <f t="shared" si="11"/>
        <v>0</v>
      </c>
      <c r="L780" s="439"/>
      <c r="M780" s="503"/>
    </row>
    <row r="781" spans="1:13" ht="15.5" x14ac:dyDescent="0.25">
      <c r="A781" s="501">
        <v>762</v>
      </c>
      <c r="B781" s="443"/>
      <c r="C781" s="438"/>
      <c r="D781" s="438"/>
      <c r="E781" s="504"/>
      <c r="F781" s="504"/>
      <c r="G781" s="438"/>
      <c r="H781" s="438"/>
      <c r="I781" s="439"/>
      <c r="J781" s="439"/>
      <c r="K781" s="440">
        <f t="shared" si="11"/>
        <v>0</v>
      </c>
      <c r="L781" s="439"/>
      <c r="M781" s="503"/>
    </row>
    <row r="782" spans="1:13" ht="15.5" x14ac:dyDescent="0.25">
      <c r="A782" s="501">
        <v>763</v>
      </c>
      <c r="B782" s="443"/>
      <c r="C782" s="438"/>
      <c r="D782" s="438"/>
      <c r="E782" s="504"/>
      <c r="F782" s="504"/>
      <c r="G782" s="438"/>
      <c r="H782" s="438"/>
      <c r="I782" s="439"/>
      <c r="J782" s="439"/>
      <c r="K782" s="440">
        <f t="shared" si="11"/>
        <v>0</v>
      </c>
      <c r="L782" s="439"/>
      <c r="M782" s="503"/>
    </row>
    <row r="783" spans="1:13" ht="15.5" x14ac:dyDescent="0.25">
      <c r="A783" s="501">
        <v>764</v>
      </c>
      <c r="B783" s="443"/>
      <c r="C783" s="438"/>
      <c r="D783" s="438"/>
      <c r="E783" s="504"/>
      <c r="F783" s="504"/>
      <c r="G783" s="438"/>
      <c r="H783" s="438"/>
      <c r="I783" s="439"/>
      <c r="J783" s="439"/>
      <c r="K783" s="440">
        <f t="shared" si="11"/>
        <v>0</v>
      </c>
      <c r="L783" s="439"/>
      <c r="M783" s="503"/>
    </row>
    <row r="784" spans="1:13" ht="15.5" x14ac:dyDescent="0.25">
      <c r="A784" s="501">
        <v>765</v>
      </c>
      <c r="B784" s="443"/>
      <c r="C784" s="438"/>
      <c r="D784" s="438"/>
      <c r="E784" s="504"/>
      <c r="F784" s="504"/>
      <c r="G784" s="438"/>
      <c r="H784" s="438"/>
      <c r="I784" s="439"/>
      <c r="J784" s="439"/>
      <c r="K784" s="440">
        <f t="shared" si="11"/>
        <v>0</v>
      </c>
      <c r="L784" s="439"/>
      <c r="M784" s="503"/>
    </row>
    <row r="785" spans="1:13" ht="15.5" x14ac:dyDescent="0.25">
      <c r="A785" s="501">
        <v>766</v>
      </c>
      <c r="B785" s="443"/>
      <c r="C785" s="438"/>
      <c r="D785" s="438"/>
      <c r="E785" s="504"/>
      <c r="F785" s="504"/>
      <c r="G785" s="438"/>
      <c r="H785" s="438"/>
      <c r="I785" s="439"/>
      <c r="J785" s="439"/>
      <c r="K785" s="440">
        <f t="shared" si="11"/>
        <v>0</v>
      </c>
      <c r="L785" s="439"/>
      <c r="M785" s="503"/>
    </row>
    <row r="786" spans="1:13" ht="15.5" x14ac:dyDescent="0.25">
      <c r="A786" s="501">
        <v>767</v>
      </c>
      <c r="B786" s="443"/>
      <c r="C786" s="438"/>
      <c r="D786" s="438"/>
      <c r="E786" s="504"/>
      <c r="F786" s="504"/>
      <c r="G786" s="438"/>
      <c r="H786" s="438"/>
      <c r="I786" s="439"/>
      <c r="J786" s="439"/>
      <c r="K786" s="440">
        <f t="shared" si="11"/>
        <v>0</v>
      </c>
      <c r="L786" s="439"/>
      <c r="M786" s="503"/>
    </row>
    <row r="787" spans="1:13" ht="15.5" x14ac:dyDescent="0.25">
      <c r="A787" s="501">
        <v>768</v>
      </c>
      <c r="B787" s="443"/>
      <c r="C787" s="438"/>
      <c r="D787" s="438"/>
      <c r="E787" s="504"/>
      <c r="F787" s="504"/>
      <c r="G787" s="438"/>
      <c r="H787" s="438"/>
      <c r="I787" s="439"/>
      <c r="J787" s="439"/>
      <c r="K787" s="440">
        <f t="shared" si="11"/>
        <v>0</v>
      </c>
      <c r="L787" s="439"/>
      <c r="M787" s="503"/>
    </row>
    <row r="788" spans="1:13" ht="15.5" x14ac:dyDescent="0.25">
      <c r="A788" s="501">
        <v>769</v>
      </c>
      <c r="B788" s="443"/>
      <c r="C788" s="438"/>
      <c r="D788" s="438"/>
      <c r="E788" s="504"/>
      <c r="F788" s="504"/>
      <c r="G788" s="438"/>
      <c r="H788" s="438"/>
      <c r="I788" s="439"/>
      <c r="J788" s="439"/>
      <c r="K788" s="440">
        <f t="shared" si="11"/>
        <v>0</v>
      </c>
      <c r="L788" s="439"/>
      <c r="M788" s="503"/>
    </row>
    <row r="789" spans="1:13" ht="15.5" x14ac:dyDescent="0.25">
      <c r="A789" s="501">
        <v>770</v>
      </c>
      <c r="B789" s="443"/>
      <c r="C789" s="438"/>
      <c r="D789" s="438"/>
      <c r="E789" s="504"/>
      <c r="F789" s="504"/>
      <c r="G789" s="438"/>
      <c r="H789" s="438"/>
      <c r="I789" s="439"/>
      <c r="J789" s="439"/>
      <c r="K789" s="440">
        <f t="shared" ref="K789:K852" si="12">ROUND(I789*J789,2)</f>
        <v>0</v>
      </c>
      <c r="L789" s="439"/>
      <c r="M789" s="503"/>
    </row>
    <row r="790" spans="1:13" ht="15.5" x14ac:dyDescent="0.25">
      <c r="A790" s="501">
        <v>771</v>
      </c>
      <c r="B790" s="443"/>
      <c r="C790" s="438"/>
      <c r="D790" s="438"/>
      <c r="E790" s="504"/>
      <c r="F790" s="504"/>
      <c r="G790" s="438"/>
      <c r="H790" s="438"/>
      <c r="I790" s="439"/>
      <c r="J790" s="439"/>
      <c r="K790" s="440">
        <f t="shared" si="12"/>
        <v>0</v>
      </c>
      <c r="L790" s="439"/>
      <c r="M790" s="503"/>
    </row>
    <row r="791" spans="1:13" ht="15.5" x14ac:dyDescent="0.25">
      <c r="A791" s="501">
        <v>772</v>
      </c>
      <c r="B791" s="443"/>
      <c r="C791" s="438"/>
      <c r="D791" s="438"/>
      <c r="E791" s="504"/>
      <c r="F791" s="504"/>
      <c r="G791" s="438"/>
      <c r="H791" s="438"/>
      <c r="I791" s="439"/>
      <c r="J791" s="439"/>
      <c r="K791" s="440">
        <f t="shared" si="12"/>
        <v>0</v>
      </c>
      <c r="L791" s="439"/>
      <c r="M791" s="503"/>
    </row>
    <row r="792" spans="1:13" ht="15.5" x14ac:dyDescent="0.25">
      <c r="A792" s="501">
        <v>773</v>
      </c>
      <c r="B792" s="443"/>
      <c r="C792" s="438"/>
      <c r="D792" s="438"/>
      <c r="E792" s="504"/>
      <c r="F792" s="504"/>
      <c r="G792" s="438"/>
      <c r="H792" s="438"/>
      <c r="I792" s="439"/>
      <c r="J792" s="439"/>
      <c r="K792" s="440">
        <f t="shared" si="12"/>
        <v>0</v>
      </c>
      <c r="L792" s="439"/>
      <c r="M792" s="503"/>
    </row>
    <row r="793" spans="1:13" ht="15.5" x14ac:dyDescent="0.25">
      <c r="A793" s="501">
        <v>774</v>
      </c>
      <c r="B793" s="443"/>
      <c r="C793" s="438"/>
      <c r="D793" s="438"/>
      <c r="E793" s="504"/>
      <c r="F793" s="504"/>
      <c r="G793" s="438"/>
      <c r="H793" s="438"/>
      <c r="I793" s="439"/>
      <c r="J793" s="439"/>
      <c r="K793" s="440">
        <f t="shared" si="12"/>
        <v>0</v>
      </c>
      <c r="L793" s="439"/>
      <c r="M793" s="503"/>
    </row>
    <row r="794" spans="1:13" ht="15.5" x14ac:dyDescent="0.25">
      <c r="A794" s="501">
        <v>775</v>
      </c>
      <c r="B794" s="443"/>
      <c r="C794" s="438"/>
      <c r="D794" s="438"/>
      <c r="E794" s="504"/>
      <c r="F794" s="504"/>
      <c r="G794" s="438"/>
      <c r="H794" s="438"/>
      <c r="I794" s="439"/>
      <c r="J794" s="439"/>
      <c r="K794" s="440">
        <f t="shared" si="12"/>
        <v>0</v>
      </c>
      <c r="L794" s="439"/>
      <c r="M794" s="503"/>
    </row>
    <row r="795" spans="1:13" ht="15.5" x14ac:dyDescent="0.25">
      <c r="A795" s="501">
        <v>776</v>
      </c>
      <c r="B795" s="443"/>
      <c r="C795" s="438"/>
      <c r="D795" s="438"/>
      <c r="E795" s="504"/>
      <c r="F795" s="504"/>
      <c r="G795" s="438"/>
      <c r="H795" s="438"/>
      <c r="I795" s="439"/>
      <c r="J795" s="439"/>
      <c r="K795" s="440">
        <f t="shared" si="12"/>
        <v>0</v>
      </c>
      <c r="L795" s="439"/>
      <c r="M795" s="503"/>
    </row>
    <row r="796" spans="1:13" ht="15.5" x14ac:dyDescent="0.25">
      <c r="A796" s="501">
        <v>777</v>
      </c>
      <c r="B796" s="443"/>
      <c r="C796" s="438"/>
      <c r="D796" s="438"/>
      <c r="E796" s="504"/>
      <c r="F796" s="504"/>
      <c r="G796" s="438"/>
      <c r="H796" s="438"/>
      <c r="I796" s="439"/>
      <c r="J796" s="439"/>
      <c r="K796" s="440">
        <f t="shared" si="12"/>
        <v>0</v>
      </c>
      <c r="L796" s="439"/>
      <c r="M796" s="503"/>
    </row>
    <row r="797" spans="1:13" ht="15.5" x14ac:dyDescent="0.25">
      <c r="A797" s="501">
        <v>778</v>
      </c>
      <c r="B797" s="443"/>
      <c r="C797" s="438"/>
      <c r="D797" s="438"/>
      <c r="E797" s="504"/>
      <c r="F797" s="504"/>
      <c r="G797" s="438"/>
      <c r="H797" s="438"/>
      <c r="I797" s="439"/>
      <c r="J797" s="439"/>
      <c r="K797" s="440">
        <f t="shared" si="12"/>
        <v>0</v>
      </c>
      <c r="L797" s="439"/>
      <c r="M797" s="503"/>
    </row>
    <row r="798" spans="1:13" ht="15.5" x14ac:dyDescent="0.25">
      <c r="A798" s="501">
        <v>779</v>
      </c>
      <c r="B798" s="443"/>
      <c r="C798" s="438"/>
      <c r="D798" s="438"/>
      <c r="E798" s="504"/>
      <c r="F798" s="504"/>
      <c r="G798" s="438"/>
      <c r="H798" s="438"/>
      <c r="I798" s="439"/>
      <c r="J798" s="439"/>
      <c r="K798" s="440">
        <f t="shared" si="12"/>
        <v>0</v>
      </c>
      <c r="L798" s="439"/>
      <c r="M798" s="503"/>
    </row>
    <row r="799" spans="1:13" ht="15.5" x14ac:dyDescent="0.25">
      <c r="A799" s="501">
        <v>780</v>
      </c>
      <c r="B799" s="443"/>
      <c r="C799" s="438"/>
      <c r="D799" s="438"/>
      <c r="E799" s="504"/>
      <c r="F799" s="504"/>
      <c r="G799" s="438"/>
      <c r="H799" s="438"/>
      <c r="I799" s="439"/>
      <c r="J799" s="439"/>
      <c r="K799" s="440">
        <f t="shared" si="12"/>
        <v>0</v>
      </c>
      <c r="L799" s="439"/>
      <c r="M799" s="503"/>
    </row>
    <row r="800" spans="1:13" ht="15.5" x14ac:dyDescent="0.25">
      <c r="A800" s="501">
        <v>781</v>
      </c>
      <c r="B800" s="443"/>
      <c r="C800" s="438"/>
      <c r="D800" s="438"/>
      <c r="E800" s="504"/>
      <c r="F800" s="504"/>
      <c r="G800" s="438"/>
      <c r="H800" s="438"/>
      <c r="I800" s="439"/>
      <c r="J800" s="439"/>
      <c r="K800" s="440">
        <f t="shared" si="12"/>
        <v>0</v>
      </c>
      <c r="L800" s="439"/>
      <c r="M800" s="503"/>
    </row>
    <row r="801" spans="1:13" ht="15.5" x14ac:dyDescent="0.25">
      <c r="A801" s="501">
        <v>782</v>
      </c>
      <c r="B801" s="443"/>
      <c r="C801" s="438"/>
      <c r="D801" s="438"/>
      <c r="E801" s="504"/>
      <c r="F801" s="504"/>
      <c r="G801" s="438"/>
      <c r="H801" s="438"/>
      <c r="I801" s="439"/>
      <c r="J801" s="439"/>
      <c r="K801" s="440">
        <f t="shared" si="12"/>
        <v>0</v>
      </c>
      <c r="L801" s="439"/>
      <c r="M801" s="503"/>
    </row>
    <row r="802" spans="1:13" ht="15.5" x14ac:dyDescent="0.25">
      <c r="A802" s="501">
        <v>783</v>
      </c>
      <c r="B802" s="443"/>
      <c r="C802" s="438"/>
      <c r="D802" s="438"/>
      <c r="E802" s="504"/>
      <c r="F802" s="504"/>
      <c r="G802" s="438"/>
      <c r="H802" s="438"/>
      <c r="I802" s="439"/>
      <c r="J802" s="439"/>
      <c r="K802" s="440">
        <f t="shared" si="12"/>
        <v>0</v>
      </c>
      <c r="L802" s="439"/>
      <c r="M802" s="503"/>
    </row>
    <row r="803" spans="1:13" ht="15.5" x14ac:dyDescent="0.25">
      <c r="A803" s="501">
        <v>784</v>
      </c>
      <c r="B803" s="443"/>
      <c r="C803" s="438"/>
      <c r="D803" s="438"/>
      <c r="E803" s="504"/>
      <c r="F803" s="504"/>
      <c r="G803" s="438"/>
      <c r="H803" s="438"/>
      <c r="I803" s="439"/>
      <c r="J803" s="439"/>
      <c r="K803" s="440">
        <f t="shared" si="12"/>
        <v>0</v>
      </c>
      <c r="L803" s="439"/>
      <c r="M803" s="503"/>
    </row>
    <row r="804" spans="1:13" ht="15.5" x14ac:dyDescent="0.25">
      <c r="A804" s="501">
        <v>785</v>
      </c>
      <c r="B804" s="443"/>
      <c r="C804" s="438"/>
      <c r="D804" s="438"/>
      <c r="E804" s="504"/>
      <c r="F804" s="504"/>
      <c r="G804" s="438"/>
      <c r="H804" s="438"/>
      <c r="I804" s="439"/>
      <c r="J804" s="439"/>
      <c r="K804" s="440">
        <f t="shared" si="12"/>
        <v>0</v>
      </c>
      <c r="L804" s="439"/>
      <c r="M804" s="503"/>
    </row>
    <row r="805" spans="1:13" ht="15.5" x14ac:dyDescent="0.25">
      <c r="A805" s="501">
        <v>786</v>
      </c>
      <c r="B805" s="443"/>
      <c r="C805" s="438"/>
      <c r="D805" s="438"/>
      <c r="E805" s="504"/>
      <c r="F805" s="504"/>
      <c r="G805" s="438"/>
      <c r="H805" s="438"/>
      <c r="I805" s="439"/>
      <c r="J805" s="439"/>
      <c r="K805" s="440">
        <f t="shared" si="12"/>
        <v>0</v>
      </c>
      <c r="L805" s="439"/>
      <c r="M805" s="503"/>
    </row>
    <row r="806" spans="1:13" ht="15.5" x14ac:dyDescent="0.25">
      <c r="A806" s="501">
        <v>787</v>
      </c>
      <c r="B806" s="443"/>
      <c r="C806" s="438"/>
      <c r="D806" s="438"/>
      <c r="E806" s="504"/>
      <c r="F806" s="504"/>
      <c r="G806" s="438"/>
      <c r="H806" s="438"/>
      <c r="I806" s="439"/>
      <c r="J806" s="439"/>
      <c r="K806" s="440">
        <f t="shared" si="12"/>
        <v>0</v>
      </c>
      <c r="L806" s="439"/>
      <c r="M806" s="503"/>
    </row>
    <row r="807" spans="1:13" ht="15.5" x14ac:dyDescent="0.25">
      <c r="A807" s="501">
        <v>788</v>
      </c>
      <c r="B807" s="443"/>
      <c r="C807" s="438"/>
      <c r="D807" s="438"/>
      <c r="E807" s="504"/>
      <c r="F807" s="504"/>
      <c r="G807" s="438"/>
      <c r="H807" s="438"/>
      <c r="I807" s="439"/>
      <c r="J807" s="439"/>
      <c r="K807" s="440">
        <f t="shared" si="12"/>
        <v>0</v>
      </c>
      <c r="L807" s="439"/>
      <c r="M807" s="503"/>
    </row>
    <row r="808" spans="1:13" ht="15.5" x14ac:dyDescent="0.25">
      <c r="A808" s="501">
        <v>789</v>
      </c>
      <c r="B808" s="443"/>
      <c r="C808" s="438"/>
      <c r="D808" s="438"/>
      <c r="E808" s="504"/>
      <c r="F808" s="504"/>
      <c r="G808" s="438"/>
      <c r="H808" s="438"/>
      <c r="I808" s="439"/>
      <c r="J808" s="439"/>
      <c r="K808" s="440">
        <f t="shared" si="12"/>
        <v>0</v>
      </c>
      <c r="L808" s="439"/>
      <c r="M808" s="503"/>
    </row>
    <row r="809" spans="1:13" ht="15.5" x14ac:dyDescent="0.25">
      <c r="A809" s="501">
        <v>790</v>
      </c>
      <c r="B809" s="443"/>
      <c r="C809" s="438"/>
      <c r="D809" s="438"/>
      <c r="E809" s="504"/>
      <c r="F809" s="504"/>
      <c r="G809" s="438"/>
      <c r="H809" s="438"/>
      <c r="I809" s="439"/>
      <c r="J809" s="439"/>
      <c r="K809" s="440">
        <f t="shared" si="12"/>
        <v>0</v>
      </c>
      <c r="L809" s="439"/>
      <c r="M809" s="503"/>
    </row>
    <row r="810" spans="1:13" ht="15.5" x14ac:dyDescent="0.25">
      <c r="A810" s="501">
        <v>791</v>
      </c>
      <c r="B810" s="443"/>
      <c r="C810" s="438"/>
      <c r="D810" s="438"/>
      <c r="E810" s="504"/>
      <c r="F810" s="504"/>
      <c r="G810" s="438"/>
      <c r="H810" s="438"/>
      <c r="I810" s="439"/>
      <c r="J810" s="439"/>
      <c r="K810" s="440">
        <f t="shared" si="12"/>
        <v>0</v>
      </c>
      <c r="L810" s="439"/>
      <c r="M810" s="503"/>
    </row>
    <row r="811" spans="1:13" ht="15.5" x14ac:dyDescent="0.25">
      <c r="A811" s="501">
        <v>792</v>
      </c>
      <c r="B811" s="443"/>
      <c r="C811" s="438"/>
      <c r="D811" s="438"/>
      <c r="E811" s="504"/>
      <c r="F811" s="504"/>
      <c r="G811" s="438"/>
      <c r="H811" s="438"/>
      <c r="I811" s="439"/>
      <c r="J811" s="439"/>
      <c r="K811" s="440">
        <f t="shared" si="12"/>
        <v>0</v>
      </c>
      <c r="L811" s="439"/>
      <c r="M811" s="503"/>
    </row>
    <row r="812" spans="1:13" ht="15.5" x14ac:dyDescent="0.25">
      <c r="A812" s="501">
        <v>793</v>
      </c>
      <c r="B812" s="443"/>
      <c r="C812" s="438"/>
      <c r="D812" s="438"/>
      <c r="E812" s="504"/>
      <c r="F812" s="504"/>
      <c r="G812" s="438"/>
      <c r="H812" s="438"/>
      <c r="I812" s="439"/>
      <c r="J812" s="439"/>
      <c r="K812" s="440">
        <f t="shared" si="12"/>
        <v>0</v>
      </c>
      <c r="L812" s="439"/>
      <c r="M812" s="503"/>
    </row>
    <row r="813" spans="1:13" ht="15.5" x14ac:dyDescent="0.25">
      <c r="A813" s="501">
        <v>794</v>
      </c>
      <c r="B813" s="443"/>
      <c r="C813" s="438"/>
      <c r="D813" s="438"/>
      <c r="E813" s="504"/>
      <c r="F813" s="504"/>
      <c r="G813" s="438"/>
      <c r="H813" s="438"/>
      <c r="I813" s="439"/>
      <c r="J813" s="439"/>
      <c r="K813" s="440">
        <f t="shared" si="12"/>
        <v>0</v>
      </c>
      <c r="L813" s="439"/>
      <c r="M813" s="503"/>
    </row>
    <row r="814" spans="1:13" ht="15.5" x14ac:dyDescent="0.25">
      <c r="A814" s="501">
        <v>795</v>
      </c>
      <c r="B814" s="443"/>
      <c r="C814" s="438"/>
      <c r="D814" s="438"/>
      <c r="E814" s="504"/>
      <c r="F814" s="504"/>
      <c r="G814" s="438"/>
      <c r="H814" s="438"/>
      <c r="I814" s="439"/>
      <c r="J814" s="439"/>
      <c r="K814" s="440">
        <f t="shared" si="12"/>
        <v>0</v>
      </c>
      <c r="L814" s="439"/>
      <c r="M814" s="503"/>
    </row>
    <row r="815" spans="1:13" ht="15.5" x14ac:dyDescent="0.25">
      <c r="A815" s="501">
        <v>796</v>
      </c>
      <c r="B815" s="443"/>
      <c r="C815" s="438"/>
      <c r="D815" s="438"/>
      <c r="E815" s="504"/>
      <c r="F815" s="504"/>
      <c r="G815" s="438"/>
      <c r="H815" s="438"/>
      <c r="I815" s="439"/>
      <c r="J815" s="439"/>
      <c r="K815" s="440">
        <f t="shared" si="12"/>
        <v>0</v>
      </c>
      <c r="L815" s="439"/>
      <c r="M815" s="503"/>
    </row>
    <row r="816" spans="1:13" ht="15.5" x14ac:dyDescent="0.25">
      <c r="A816" s="501">
        <v>797</v>
      </c>
      <c r="B816" s="443"/>
      <c r="C816" s="438"/>
      <c r="D816" s="438"/>
      <c r="E816" s="504"/>
      <c r="F816" s="504"/>
      <c r="G816" s="438"/>
      <c r="H816" s="438"/>
      <c r="I816" s="439"/>
      <c r="J816" s="439"/>
      <c r="K816" s="440">
        <f t="shared" si="12"/>
        <v>0</v>
      </c>
      <c r="L816" s="439"/>
      <c r="M816" s="503"/>
    </row>
    <row r="817" spans="1:13" ht="15.5" x14ac:dyDescent="0.25">
      <c r="A817" s="501">
        <v>798</v>
      </c>
      <c r="B817" s="443"/>
      <c r="C817" s="438"/>
      <c r="D817" s="438"/>
      <c r="E817" s="504"/>
      <c r="F817" s="504"/>
      <c r="G817" s="438"/>
      <c r="H817" s="438"/>
      <c r="I817" s="439"/>
      <c r="J817" s="439"/>
      <c r="K817" s="440">
        <f t="shared" si="12"/>
        <v>0</v>
      </c>
      <c r="L817" s="439"/>
      <c r="M817" s="503"/>
    </row>
    <row r="818" spans="1:13" ht="15.5" x14ac:dyDescent="0.25">
      <c r="A818" s="501">
        <v>799</v>
      </c>
      <c r="B818" s="443"/>
      <c r="C818" s="438"/>
      <c r="D818" s="438"/>
      <c r="E818" s="504"/>
      <c r="F818" s="504"/>
      <c r="G818" s="438"/>
      <c r="H818" s="438"/>
      <c r="I818" s="439"/>
      <c r="J818" s="439"/>
      <c r="K818" s="440">
        <f t="shared" si="12"/>
        <v>0</v>
      </c>
      <c r="L818" s="439"/>
      <c r="M818" s="503"/>
    </row>
    <row r="819" spans="1:13" ht="15.5" x14ac:dyDescent="0.25">
      <c r="A819" s="501">
        <v>800</v>
      </c>
      <c r="B819" s="443"/>
      <c r="C819" s="438"/>
      <c r="D819" s="438"/>
      <c r="E819" s="504"/>
      <c r="F819" s="504"/>
      <c r="G819" s="438"/>
      <c r="H819" s="438"/>
      <c r="I819" s="439"/>
      <c r="J819" s="439"/>
      <c r="K819" s="440">
        <f t="shared" si="12"/>
        <v>0</v>
      </c>
      <c r="L819" s="439"/>
      <c r="M819" s="503"/>
    </row>
    <row r="820" spans="1:13" ht="15.5" x14ac:dyDescent="0.25">
      <c r="A820" s="501">
        <v>801</v>
      </c>
      <c r="B820" s="443"/>
      <c r="C820" s="438"/>
      <c r="D820" s="438"/>
      <c r="E820" s="504"/>
      <c r="F820" s="504"/>
      <c r="G820" s="438"/>
      <c r="H820" s="438"/>
      <c r="I820" s="439"/>
      <c r="J820" s="439"/>
      <c r="K820" s="440">
        <f t="shared" si="12"/>
        <v>0</v>
      </c>
      <c r="L820" s="439"/>
      <c r="M820" s="503"/>
    </row>
    <row r="821" spans="1:13" ht="15.5" x14ac:dyDescent="0.25">
      <c r="A821" s="501">
        <v>802</v>
      </c>
      <c r="B821" s="443"/>
      <c r="C821" s="438"/>
      <c r="D821" s="438"/>
      <c r="E821" s="504"/>
      <c r="F821" s="504"/>
      <c r="G821" s="438"/>
      <c r="H821" s="438"/>
      <c r="I821" s="439"/>
      <c r="J821" s="439"/>
      <c r="K821" s="440">
        <f t="shared" si="12"/>
        <v>0</v>
      </c>
      <c r="L821" s="439"/>
      <c r="M821" s="503"/>
    </row>
    <row r="822" spans="1:13" ht="15.5" x14ac:dyDescent="0.25">
      <c r="A822" s="501">
        <v>803</v>
      </c>
      <c r="B822" s="443"/>
      <c r="C822" s="438"/>
      <c r="D822" s="438"/>
      <c r="E822" s="504"/>
      <c r="F822" s="504"/>
      <c r="G822" s="438"/>
      <c r="H822" s="438"/>
      <c r="I822" s="439"/>
      <c r="J822" s="439"/>
      <c r="K822" s="440">
        <f t="shared" si="12"/>
        <v>0</v>
      </c>
      <c r="L822" s="439"/>
      <c r="M822" s="503"/>
    </row>
    <row r="823" spans="1:13" ht="15.5" x14ac:dyDescent="0.25">
      <c r="A823" s="501">
        <v>804</v>
      </c>
      <c r="B823" s="443"/>
      <c r="C823" s="438"/>
      <c r="D823" s="438"/>
      <c r="E823" s="504"/>
      <c r="F823" s="504"/>
      <c r="G823" s="438"/>
      <c r="H823" s="438"/>
      <c r="I823" s="439"/>
      <c r="J823" s="439"/>
      <c r="K823" s="440">
        <f t="shared" si="12"/>
        <v>0</v>
      </c>
      <c r="L823" s="439"/>
      <c r="M823" s="503"/>
    </row>
    <row r="824" spans="1:13" ht="15.5" x14ac:dyDescent="0.25">
      <c r="A824" s="501">
        <v>805</v>
      </c>
      <c r="B824" s="443"/>
      <c r="C824" s="438"/>
      <c r="D824" s="438"/>
      <c r="E824" s="504"/>
      <c r="F824" s="504"/>
      <c r="G824" s="438"/>
      <c r="H824" s="438"/>
      <c r="I824" s="439"/>
      <c r="J824" s="439"/>
      <c r="K824" s="440">
        <f t="shared" si="12"/>
        <v>0</v>
      </c>
      <c r="L824" s="439"/>
      <c r="M824" s="503"/>
    </row>
    <row r="825" spans="1:13" ht="15.5" x14ac:dyDescent="0.25">
      <c r="A825" s="501">
        <v>806</v>
      </c>
      <c r="B825" s="443"/>
      <c r="C825" s="438"/>
      <c r="D825" s="438"/>
      <c r="E825" s="504"/>
      <c r="F825" s="504"/>
      <c r="G825" s="438"/>
      <c r="H825" s="438"/>
      <c r="I825" s="439"/>
      <c r="J825" s="439"/>
      <c r="K825" s="440">
        <f t="shared" si="12"/>
        <v>0</v>
      </c>
      <c r="L825" s="439"/>
      <c r="M825" s="503"/>
    </row>
    <row r="826" spans="1:13" ht="15.5" x14ac:dyDescent="0.25">
      <c r="A826" s="501">
        <v>807</v>
      </c>
      <c r="B826" s="443"/>
      <c r="C826" s="438"/>
      <c r="D826" s="438"/>
      <c r="E826" s="504"/>
      <c r="F826" s="504"/>
      <c r="G826" s="438"/>
      <c r="H826" s="438"/>
      <c r="I826" s="439"/>
      <c r="J826" s="439"/>
      <c r="K826" s="440">
        <f t="shared" si="12"/>
        <v>0</v>
      </c>
      <c r="L826" s="439"/>
      <c r="M826" s="503"/>
    </row>
    <row r="827" spans="1:13" ht="15.5" x14ac:dyDescent="0.25">
      <c r="A827" s="501">
        <v>808</v>
      </c>
      <c r="B827" s="443"/>
      <c r="C827" s="438"/>
      <c r="D827" s="438"/>
      <c r="E827" s="504"/>
      <c r="F827" s="504"/>
      <c r="G827" s="438"/>
      <c r="H827" s="438"/>
      <c r="I827" s="439"/>
      <c r="J827" s="439"/>
      <c r="K827" s="440">
        <f t="shared" si="12"/>
        <v>0</v>
      </c>
      <c r="L827" s="439"/>
      <c r="M827" s="503"/>
    </row>
    <row r="828" spans="1:13" ht="15.5" x14ac:dyDescent="0.25">
      <c r="A828" s="501">
        <v>809</v>
      </c>
      <c r="B828" s="443"/>
      <c r="C828" s="438"/>
      <c r="D828" s="438"/>
      <c r="E828" s="504"/>
      <c r="F828" s="504"/>
      <c r="G828" s="438"/>
      <c r="H828" s="438"/>
      <c r="I828" s="439"/>
      <c r="J828" s="439"/>
      <c r="K828" s="440">
        <f t="shared" si="12"/>
        <v>0</v>
      </c>
      <c r="L828" s="439"/>
      <c r="M828" s="503"/>
    </row>
    <row r="829" spans="1:13" ht="15.5" x14ac:dyDescent="0.25">
      <c r="A829" s="501">
        <v>810</v>
      </c>
      <c r="B829" s="443"/>
      <c r="C829" s="438"/>
      <c r="D829" s="438"/>
      <c r="E829" s="504"/>
      <c r="F829" s="504"/>
      <c r="G829" s="438"/>
      <c r="H829" s="438"/>
      <c r="I829" s="439"/>
      <c r="J829" s="439"/>
      <c r="K829" s="440">
        <f t="shared" si="12"/>
        <v>0</v>
      </c>
      <c r="L829" s="439"/>
      <c r="M829" s="503"/>
    </row>
    <row r="830" spans="1:13" ht="15.5" x14ac:dyDescent="0.25">
      <c r="A830" s="501">
        <v>811</v>
      </c>
      <c r="B830" s="443"/>
      <c r="C830" s="438"/>
      <c r="D830" s="438"/>
      <c r="E830" s="504"/>
      <c r="F830" s="504"/>
      <c r="G830" s="438"/>
      <c r="H830" s="438"/>
      <c r="I830" s="439"/>
      <c r="J830" s="439"/>
      <c r="K830" s="440">
        <f t="shared" si="12"/>
        <v>0</v>
      </c>
      <c r="L830" s="439"/>
      <c r="M830" s="503"/>
    </row>
    <row r="831" spans="1:13" ht="15.5" x14ac:dyDescent="0.25">
      <c r="A831" s="501">
        <v>812</v>
      </c>
      <c r="B831" s="443"/>
      <c r="C831" s="438"/>
      <c r="D831" s="438"/>
      <c r="E831" s="504"/>
      <c r="F831" s="504"/>
      <c r="G831" s="438"/>
      <c r="H831" s="438"/>
      <c r="I831" s="439"/>
      <c r="J831" s="439"/>
      <c r="K831" s="440">
        <f t="shared" si="12"/>
        <v>0</v>
      </c>
      <c r="L831" s="439"/>
      <c r="M831" s="503"/>
    </row>
    <row r="832" spans="1:13" ht="15.5" x14ac:dyDescent="0.25">
      <c r="A832" s="501">
        <v>813</v>
      </c>
      <c r="B832" s="443"/>
      <c r="C832" s="438"/>
      <c r="D832" s="438"/>
      <c r="E832" s="504"/>
      <c r="F832" s="504"/>
      <c r="G832" s="438"/>
      <c r="H832" s="438"/>
      <c r="I832" s="439"/>
      <c r="J832" s="439"/>
      <c r="K832" s="440">
        <f t="shared" si="12"/>
        <v>0</v>
      </c>
      <c r="L832" s="439"/>
      <c r="M832" s="503"/>
    </row>
    <row r="833" spans="1:13" ht="15.5" x14ac:dyDescent="0.25">
      <c r="A833" s="501">
        <v>814</v>
      </c>
      <c r="B833" s="443"/>
      <c r="C833" s="438"/>
      <c r="D833" s="438"/>
      <c r="E833" s="504"/>
      <c r="F833" s="504"/>
      <c r="G833" s="438"/>
      <c r="H833" s="438"/>
      <c r="I833" s="439"/>
      <c r="J833" s="439"/>
      <c r="K833" s="440">
        <f t="shared" si="12"/>
        <v>0</v>
      </c>
      <c r="L833" s="439"/>
      <c r="M833" s="503"/>
    </row>
    <row r="834" spans="1:13" ht="15.5" x14ac:dyDescent="0.25">
      <c r="A834" s="501">
        <v>815</v>
      </c>
      <c r="B834" s="443"/>
      <c r="C834" s="438"/>
      <c r="D834" s="438"/>
      <c r="E834" s="504"/>
      <c r="F834" s="504"/>
      <c r="G834" s="438"/>
      <c r="H834" s="438"/>
      <c r="I834" s="439"/>
      <c r="J834" s="439"/>
      <c r="K834" s="440">
        <f t="shared" si="12"/>
        <v>0</v>
      </c>
      <c r="L834" s="439"/>
      <c r="M834" s="503"/>
    </row>
    <row r="835" spans="1:13" ht="15.5" x14ac:dyDescent="0.25">
      <c r="A835" s="501">
        <v>816</v>
      </c>
      <c r="B835" s="443"/>
      <c r="C835" s="438"/>
      <c r="D835" s="438"/>
      <c r="E835" s="504"/>
      <c r="F835" s="504"/>
      <c r="G835" s="438"/>
      <c r="H835" s="438"/>
      <c r="I835" s="439"/>
      <c r="J835" s="439"/>
      <c r="K835" s="440">
        <f t="shared" si="12"/>
        <v>0</v>
      </c>
      <c r="L835" s="439"/>
      <c r="M835" s="503"/>
    </row>
    <row r="836" spans="1:13" ht="15.5" x14ac:dyDescent="0.25">
      <c r="A836" s="501">
        <v>817</v>
      </c>
      <c r="B836" s="443"/>
      <c r="C836" s="438"/>
      <c r="D836" s="438"/>
      <c r="E836" s="504"/>
      <c r="F836" s="504"/>
      <c r="G836" s="438"/>
      <c r="H836" s="438"/>
      <c r="I836" s="439"/>
      <c r="J836" s="439"/>
      <c r="K836" s="440">
        <f t="shared" si="12"/>
        <v>0</v>
      </c>
      <c r="L836" s="439"/>
      <c r="M836" s="503"/>
    </row>
    <row r="837" spans="1:13" ht="15.5" x14ac:dyDescent="0.25">
      <c r="A837" s="501">
        <v>818</v>
      </c>
      <c r="B837" s="443"/>
      <c r="C837" s="438"/>
      <c r="D837" s="438"/>
      <c r="E837" s="504"/>
      <c r="F837" s="504"/>
      <c r="G837" s="438"/>
      <c r="H837" s="438"/>
      <c r="I837" s="439"/>
      <c r="J837" s="439"/>
      <c r="K837" s="440">
        <f t="shared" si="12"/>
        <v>0</v>
      </c>
      <c r="L837" s="439"/>
      <c r="M837" s="503"/>
    </row>
    <row r="838" spans="1:13" ht="15.5" x14ac:dyDescent="0.25">
      <c r="A838" s="501">
        <v>819</v>
      </c>
      <c r="B838" s="443"/>
      <c r="C838" s="438"/>
      <c r="D838" s="438"/>
      <c r="E838" s="504"/>
      <c r="F838" s="504"/>
      <c r="G838" s="438"/>
      <c r="H838" s="438"/>
      <c r="I838" s="439"/>
      <c r="J838" s="439"/>
      <c r="K838" s="440">
        <f t="shared" si="12"/>
        <v>0</v>
      </c>
      <c r="L838" s="439"/>
      <c r="M838" s="503"/>
    </row>
    <row r="839" spans="1:13" ht="15.5" x14ac:dyDescent="0.25">
      <c r="A839" s="501">
        <v>820</v>
      </c>
      <c r="B839" s="443"/>
      <c r="C839" s="438"/>
      <c r="D839" s="438"/>
      <c r="E839" s="504"/>
      <c r="F839" s="504"/>
      <c r="G839" s="438"/>
      <c r="H839" s="438"/>
      <c r="I839" s="439"/>
      <c r="J839" s="439"/>
      <c r="K839" s="440">
        <f t="shared" si="12"/>
        <v>0</v>
      </c>
      <c r="L839" s="439"/>
      <c r="M839" s="503"/>
    </row>
    <row r="840" spans="1:13" ht="15.5" x14ac:dyDescent="0.25">
      <c r="A840" s="501">
        <v>821</v>
      </c>
      <c r="B840" s="443"/>
      <c r="C840" s="438"/>
      <c r="D840" s="438"/>
      <c r="E840" s="504"/>
      <c r="F840" s="504"/>
      <c r="G840" s="438"/>
      <c r="H840" s="438"/>
      <c r="I840" s="439"/>
      <c r="J840" s="439"/>
      <c r="K840" s="440">
        <f t="shared" si="12"/>
        <v>0</v>
      </c>
      <c r="L840" s="439"/>
      <c r="M840" s="503"/>
    </row>
    <row r="841" spans="1:13" ht="15.5" x14ac:dyDescent="0.25">
      <c r="A841" s="501">
        <v>822</v>
      </c>
      <c r="B841" s="443"/>
      <c r="C841" s="438"/>
      <c r="D841" s="438"/>
      <c r="E841" s="504"/>
      <c r="F841" s="504"/>
      <c r="G841" s="438"/>
      <c r="H841" s="438"/>
      <c r="I841" s="439"/>
      <c r="J841" s="439"/>
      <c r="K841" s="440">
        <f t="shared" si="12"/>
        <v>0</v>
      </c>
      <c r="L841" s="439"/>
      <c r="M841" s="503"/>
    </row>
    <row r="842" spans="1:13" ht="15.5" x14ac:dyDescent="0.25">
      <c r="A842" s="501">
        <v>823</v>
      </c>
      <c r="B842" s="443"/>
      <c r="C842" s="438"/>
      <c r="D842" s="438"/>
      <c r="E842" s="504"/>
      <c r="F842" s="504"/>
      <c r="G842" s="438"/>
      <c r="H842" s="438"/>
      <c r="I842" s="439"/>
      <c r="J842" s="439"/>
      <c r="K842" s="440">
        <f t="shared" si="12"/>
        <v>0</v>
      </c>
      <c r="L842" s="439"/>
      <c r="M842" s="503"/>
    </row>
    <row r="843" spans="1:13" ht="15.5" x14ac:dyDescent="0.25">
      <c r="A843" s="501">
        <v>824</v>
      </c>
      <c r="B843" s="443"/>
      <c r="C843" s="438"/>
      <c r="D843" s="438"/>
      <c r="E843" s="504"/>
      <c r="F843" s="504"/>
      <c r="G843" s="438"/>
      <c r="H843" s="438"/>
      <c r="I843" s="439"/>
      <c r="J843" s="439"/>
      <c r="K843" s="440">
        <f t="shared" si="12"/>
        <v>0</v>
      </c>
      <c r="L843" s="439"/>
      <c r="M843" s="503"/>
    </row>
    <row r="844" spans="1:13" ht="15.5" x14ac:dyDescent="0.25">
      <c r="A844" s="501">
        <v>825</v>
      </c>
      <c r="B844" s="443"/>
      <c r="C844" s="438"/>
      <c r="D844" s="438"/>
      <c r="E844" s="504"/>
      <c r="F844" s="504"/>
      <c r="G844" s="438"/>
      <c r="H844" s="438"/>
      <c r="I844" s="439"/>
      <c r="J844" s="439"/>
      <c r="K844" s="440">
        <f t="shared" si="12"/>
        <v>0</v>
      </c>
      <c r="L844" s="439"/>
      <c r="M844" s="503"/>
    </row>
    <row r="845" spans="1:13" ht="15.5" x14ac:dyDescent="0.25">
      <c r="A845" s="501">
        <v>826</v>
      </c>
      <c r="B845" s="443"/>
      <c r="C845" s="438"/>
      <c r="D845" s="438"/>
      <c r="E845" s="504"/>
      <c r="F845" s="504"/>
      <c r="G845" s="438"/>
      <c r="H845" s="438"/>
      <c r="I845" s="439"/>
      <c r="J845" s="439"/>
      <c r="K845" s="440">
        <f t="shared" si="12"/>
        <v>0</v>
      </c>
      <c r="L845" s="439"/>
      <c r="M845" s="503"/>
    </row>
    <row r="846" spans="1:13" ht="15.5" x14ac:dyDescent="0.25">
      <c r="A846" s="501">
        <v>827</v>
      </c>
      <c r="B846" s="443"/>
      <c r="C846" s="438"/>
      <c r="D846" s="438"/>
      <c r="E846" s="504"/>
      <c r="F846" s="504"/>
      <c r="G846" s="438"/>
      <c r="H846" s="438"/>
      <c r="I846" s="439"/>
      <c r="J846" s="439"/>
      <c r="K846" s="440">
        <f t="shared" si="12"/>
        <v>0</v>
      </c>
      <c r="L846" s="439"/>
      <c r="M846" s="503"/>
    </row>
    <row r="847" spans="1:13" ht="15.5" x14ac:dyDescent="0.25">
      <c r="A847" s="501">
        <v>828</v>
      </c>
      <c r="B847" s="443"/>
      <c r="C847" s="438"/>
      <c r="D847" s="438"/>
      <c r="E847" s="504"/>
      <c r="F847" s="504"/>
      <c r="G847" s="438"/>
      <c r="H847" s="438"/>
      <c r="I847" s="439"/>
      <c r="J847" s="439"/>
      <c r="K847" s="440">
        <f t="shared" si="12"/>
        <v>0</v>
      </c>
      <c r="L847" s="439"/>
      <c r="M847" s="503"/>
    </row>
    <row r="848" spans="1:13" ht="15.5" x14ac:dyDescent="0.25">
      <c r="A848" s="501">
        <v>829</v>
      </c>
      <c r="B848" s="443"/>
      <c r="C848" s="438"/>
      <c r="D848" s="438"/>
      <c r="E848" s="504"/>
      <c r="F848" s="504"/>
      <c r="G848" s="438"/>
      <c r="H848" s="438"/>
      <c r="I848" s="439"/>
      <c r="J848" s="439"/>
      <c r="K848" s="440">
        <f t="shared" si="12"/>
        <v>0</v>
      </c>
      <c r="L848" s="439"/>
      <c r="M848" s="503"/>
    </row>
    <row r="849" spans="1:13" ht="15.5" x14ac:dyDescent="0.25">
      <c r="A849" s="501">
        <v>830</v>
      </c>
      <c r="B849" s="443"/>
      <c r="C849" s="438"/>
      <c r="D849" s="438"/>
      <c r="E849" s="504"/>
      <c r="F849" s="504"/>
      <c r="G849" s="438"/>
      <c r="H849" s="438"/>
      <c r="I849" s="439"/>
      <c r="J849" s="439"/>
      <c r="K849" s="440">
        <f t="shared" si="12"/>
        <v>0</v>
      </c>
      <c r="L849" s="439"/>
      <c r="M849" s="503"/>
    </row>
    <row r="850" spans="1:13" ht="15.5" x14ac:dyDescent="0.25">
      <c r="A850" s="501">
        <v>831</v>
      </c>
      <c r="B850" s="443"/>
      <c r="C850" s="438"/>
      <c r="D850" s="438"/>
      <c r="E850" s="504"/>
      <c r="F850" s="504"/>
      <c r="G850" s="438"/>
      <c r="H850" s="438"/>
      <c r="I850" s="439"/>
      <c r="J850" s="439"/>
      <c r="K850" s="440">
        <f t="shared" si="12"/>
        <v>0</v>
      </c>
      <c r="L850" s="439"/>
      <c r="M850" s="503"/>
    </row>
    <row r="851" spans="1:13" ht="15.5" x14ac:dyDescent="0.25">
      <c r="A851" s="501">
        <v>832</v>
      </c>
      <c r="B851" s="443"/>
      <c r="C851" s="438"/>
      <c r="D851" s="438"/>
      <c r="E851" s="504"/>
      <c r="F851" s="504"/>
      <c r="G851" s="438"/>
      <c r="H851" s="438"/>
      <c r="I851" s="439"/>
      <c r="J851" s="439"/>
      <c r="K851" s="440">
        <f t="shared" si="12"/>
        <v>0</v>
      </c>
      <c r="L851" s="439"/>
      <c r="M851" s="503"/>
    </row>
    <row r="852" spans="1:13" ht="15.5" x14ac:dyDescent="0.25">
      <c r="A852" s="501">
        <v>833</v>
      </c>
      <c r="B852" s="443"/>
      <c r="C852" s="438"/>
      <c r="D852" s="438"/>
      <c r="E852" s="504"/>
      <c r="F852" s="504"/>
      <c r="G852" s="438"/>
      <c r="H852" s="438"/>
      <c r="I852" s="439"/>
      <c r="J852" s="439"/>
      <c r="K852" s="440">
        <f t="shared" si="12"/>
        <v>0</v>
      </c>
      <c r="L852" s="439"/>
      <c r="M852" s="503"/>
    </row>
    <row r="853" spans="1:13" ht="15.5" x14ac:dyDescent="0.25">
      <c r="A853" s="501">
        <v>834</v>
      </c>
      <c r="B853" s="443"/>
      <c r="C853" s="438"/>
      <c r="D853" s="438"/>
      <c r="E853" s="504"/>
      <c r="F853" s="504"/>
      <c r="G853" s="438"/>
      <c r="H853" s="438"/>
      <c r="I853" s="439"/>
      <c r="J853" s="439"/>
      <c r="K853" s="440">
        <f t="shared" ref="K853:K916" si="13">ROUND(I853*J853,2)</f>
        <v>0</v>
      </c>
      <c r="L853" s="439"/>
      <c r="M853" s="503"/>
    </row>
    <row r="854" spans="1:13" ht="15.5" x14ac:dyDescent="0.25">
      <c r="A854" s="501">
        <v>835</v>
      </c>
      <c r="B854" s="443"/>
      <c r="C854" s="438"/>
      <c r="D854" s="438"/>
      <c r="E854" s="504"/>
      <c r="F854" s="504"/>
      <c r="G854" s="438"/>
      <c r="H854" s="438"/>
      <c r="I854" s="439"/>
      <c r="J854" s="439"/>
      <c r="K854" s="440">
        <f t="shared" si="13"/>
        <v>0</v>
      </c>
      <c r="L854" s="439"/>
      <c r="M854" s="503"/>
    </row>
    <row r="855" spans="1:13" ht="15.5" x14ac:dyDescent="0.25">
      <c r="A855" s="501">
        <v>836</v>
      </c>
      <c r="B855" s="443"/>
      <c r="C855" s="438"/>
      <c r="D855" s="438"/>
      <c r="E855" s="504"/>
      <c r="F855" s="504"/>
      <c r="G855" s="438"/>
      <c r="H855" s="438"/>
      <c r="I855" s="439"/>
      <c r="J855" s="439"/>
      <c r="K855" s="440">
        <f t="shared" si="13"/>
        <v>0</v>
      </c>
      <c r="L855" s="439"/>
      <c r="M855" s="503"/>
    </row>
    <row r="856" spans="1:13" ht="15.5" x14ac:dyDescent="0.25">
      <c r="A856" s="501">
        <v>837</v>
      </c>
      <c r="B856" s="443"/>
      <c r="C856" s="438"/>
      <c r="D856" s="438"/>
      <c r="E856" s="504"/>
      <c r="F856" s="504"/>
      <c r="G856" s="438"/>
      <c r="H856" s="438"/>
      <c r="I856" s="439"/>
      <c r="J856" s="439"/>
      <c r="K856" s="440">
        <f t="shared" si="13"/>
        <v>0</v>
      </c>
      <c r="L856" s="439"/>
      <c r="M856" s="503"/>
    </row>
    <row r="857" spans="1:13" ht="15.5" x14ac:dyDescent="0.25">
      <c r="A857" s="501">
        <v>838</v>
      </c>
      <c r="B857" s="443"/>
      <c r="C857" s="438"/>
      <c r="D857" s="438"/>
      <c r="E857" s="504"/>
      <c r="F857" s="504"/>
      <c r="G857" s="438"/>
      <c r="H857" s="438"/>
      <c r="I857" s="439"/>
      <c r="J857" s="439"/>
      <c r="K857" s="440">
        <f t="shared" si="13"/>
        <v>0</v>
      </c>
      <c r="L857" s="439"/>
      <c r="M857" s="503"/>
    </row>
    <row r="858" spans="1:13" ht="15.5" x14ac:dyDescent="0.25">
      <c r="A858" s="501">
        <v>839</v>
      </c>
      <c r="B858" s="443"/>
      <c r="C858" s="438"/>
      <c r="D858" s="438"/>
      <c r="E858" s="504"/>
      <c r="F858" s="504"/>
      <c r="G858" s="438"/>
      <c r="H858" s="438"/>
      <c r="I858" s="439"/>
      <c r="J858" s="439"/>
      <c r="K858" s="440">
        <f t="shared" si="13"/>
        <v>0</v>
      </c>
      <c r="L858" s="439"/>
      <c r="M858" s="503"/>
    </row>
    <row r="859" spans="1:13" ht="15.5" x14ac:dyDescent="0.25">
      <c r="A859" s="501">
        <v>840</v>
      </c>
      <c r="B859" s="443"/>
      <c r="C859" s="438"/>
      <c r="D859" s="438"/>
      <c r="E859" s="504"/>
      <c r="F859" s="504"/>
      <c r="G859" s="438"/>
      <c r="H859" s="438"/>
      <c r="I859" s="439"/>
      <c r="J859" s="439"/>
      <c r="K859" s="440">
        <f t="shared" si="13"/>
        <v>0</v>
      </c>
      <c r="L859" s="439"/>
      <c r="M859" s="503"/>
    </row>
    <row r="860" spans="1:13" ht="15.5" x14ac:dyDescent="0.25">
      <c r="A860" s="501">
        <v>841</v>
      </c>
      <c r="B860" s="443"/>
      <c r="C860" s="438"/>
      <c r="D860" s="438"/>
      <c r="E860" s="504"/>
      <c r="F860" s="504"/>
      <c r="G860" s="438"/>
      <c r="H860" s="438"/>
      <c r="I860" s="439"/>
      <c r="J860" s="439"/>
      <c r="K860" s="440">
        <f t="shared" si="13"/>
        <v>0</v>
      </c>
      <c r="L860" s="439"/>
      <c r="M860" s="503"/>
    </row>
    <row r="861" spans="1:13" ht="15.5" x14ac:dyDescent="0.25">
      <c r="A861" s="501">
        <v>842</v>
      </c>
      <c r="B861" s="443"/>
      <c r="C861" s="438"/>
      <c r="D861" s="438"/>
      <c r="E861" s="504"/>
      <c r="F861" s="504"/>
      <c r="G861" s="438"/>
      <c r="H861" s="438"/>
      <c r="I861" s="439"/>
      <c r="J861" s="439"/>
      <c r="K861" s="440">
        <f t="shared" si="13"/>
        <v>0</v>
      </c>
      <c r="L861" s="439"/>
      <c r="M861" s="503"/>
    </row>
    <row r="862" spans="1:13" ht="15.5" x14ac:dyDescent="0.25">
      <c r="A862" s="501">
        <v>843</v>
      </c>
      <c r="B862" s="443"/>
      <c r="C862" s="438"/>
      <c r="D862" s="438"/>
      <c r="E862" s="504"/>
      <c r="F862" s="504"/>
      <c r="G862" s="438"/>
      <c r="H862" s="438"/>
      <c r="I862" s="439"/>
      <c r="J862" s="439"/>
      <c r="K862" s="440">
        <f t="shared" si="13"/>
        <v>0</v>
      </c>
      <c r="L862" s="439"/>
      <c r="M862" s="503"/>
    </row>
    <row r="863" spans="1:13" ht="15.5" x14ac:dyDescent="0.25">
      <c r="A863" s="501">
        <v>844</v>
      </c>
      <c r="B863" s="443"/>
      <c r="C863" s="438"/>
      <c r="D863" s="438"/>
      <c r="E863" s="504"/>
      <c r="F863" s="504"/>
      <c r="G863" s="438"/>
      <c r="H863" s="438"/>
      <c r="I863" s="439"/>
      <c r="J863" s="439"/>
      <c r="K863" s="440">
        <f t="shared" si="13"/>
        <v>0</v>
      </c>
      <c r="L863" s="439"/>
      <c r="M863" s="503"/>
    </row>
    <row r="864" spans="1:13" ht="15.5" x14ac:dyDescent="0.25">
      <c r="A864" s="501">
        <v>845</v>
      </c>
      <c r="B864" s="443"/>
      <c r="C864" s="438"/>
      <c r="D864" s="438"/>
      <c r="E864" s="504"/>
      <c r="F864" s="504"/>
      <c r="G864" s="438"/>
      <c r="H864" s="438"/>
      <c r="I864" s="439"/>
      <c r="J864" s="439"/>
      <c r="K864" s="440">
        <f t="shared" si="13"/>
        <v>0</v>
      </c>
      <c r="L864" s="439"/>
      <c r="M864" s="503"/>
    </row>
    <row r="865" spans="1:13" ht="15.5" x14ac:dyDescent="0.25">
      <c r="A865" s="501">
        <v>846</v>
      </c>
      <c r="B865" s="443"/>
      <c r="C865" s="438"/>
      <c r="D865" s="438"/>
      <c r="E865" s="504"/>
      <c r="F865" s="504"/>
      <c r="G865" s="438"/>
      <c r="H865" s="438"/>
      <c r="I865" s="439"/>
      <c r="J865" s="439"/>
      <c r="K865" s="440">
        <f t="shared" si="13"/>
        <v>0</v>
      </c>
      <c r="L865" s="439"/>
      <c r="M865" s="503"/>
    </row>
    <row r="866" spans="1:13" ht="15.5" x14ac:dyDescent="0.25">
      <c r="A866" s="501">
        <v>847</v>
      </c>
      <c r="B866" s="443"/>
      <c r="C866" s="438"/>
      <c r="D866" s="438"/>
      <c r="E866" s="504"/>
      <c r="F866" s="504"/>
      <c r="G866" s="438"/>
      <c r="H866" s="438"/>
      <c r="I866" s="439"/>
      <c r="J866" s="439"/>
      <c r="K866" s="440">
        <f t="shared" si="13"/>
        <v>0</v>
      </c>
      <c r="L866" s="439"/>
      <c r="M866" s="503"/>
    </row>
    <row r="867" spans="1:13" ht="15.5" x14ac:dyDescent="0.25">
      <c r="A867" s="501">
        <v>848</v>
      </c>
      <c r="B867" s="443"/>
      <c r="C867" s="438"/>
      <c r="D867" s="438"/>
      <c r="E867" s="504"/>
      <c r="F867" s="504"/>
      <c r="G867" s="438"/>
      <c r="H867" s="438"/>
      <c r="I867" s="439"/>
      <c r="J867" s="439"/>
      <c r="K867" s="440">
        <f t="shared" si="13"/>
        <v>0</v>
      </c>
      <c r="L867" s="439"/>
      <c r="M867" s="503"/>
    </row>
    <row r="868" spans="1:13" ht="15.5" x14ac:dyDescent="0.25">
      <c r="A868" s="501">
        <v>849</v>
      </c>
      <c r="B868" s="443"/>
      <c r="C868" s="438"/>
      <c r="D868" s="438"/>
      <c r="E868" s="504"/>
      <c r="F868" s="504"/>
      <c r="G868" s="438"/>
      <c r="H868" s="438"/>
      <c r="I868" s="439"/>
      <c r="J868" s="439"/>
      <c r="K868" s="440">
        <f t="shared" si="13"/>
        <v>0</v>
      </c>
      <c r="L868" s="439"/>
      <c r="M868" s="503"/>
    </row>
    <row r="869" spans="1:13" ht="15.5" x14ac:dyDescent="0.25">
      <c r="A869" s="501">
        <v>850</v>
      </c>
      <c r="B869" s="443"/>
      <c r="C869" s="438"/>
      <c r="D869" s="438"/>
      <c r="E869" s="504"/>
      <c r="F869" s="504"/>
      <c r="G869" s="438"/>
      <c r="H869" s="438"/>
      <c r="I869" s="439"/>
      <c r="J869" s="439"/>
      <c r="K869" s="440">
        <f t="shared" si="13"/>
        <v>0</v>
      </c>
      <c r="L869" s="439"/>
      <c r="M869" s="503"/>
    </row>
    <row r="870" spans="1:13" ht="15.5" x14ac:dyDescent="0.25">
      <c r="A870" s="501">
        <v>851</v>
      </c>
      <c r="B870" s="443"/>
      <c r="C870" s="438"/>
      <c r="D870" s="438"/>
      <c r="E870" s="504"/>
      <c r="F870" s="504"/>
      <c r="G870" s="438"/>
      <c r="H870" s="438"/>
      <c r="I870" s="439"/>
      <c r="J870" s="439"/>
      <c r="K870" s="440">
        <f t="shared" si="13"/>
        <v>0</v>
      </c>
      <c r="L870" s="439"/>
      <c r="M870" s="503"/>
    </row>
    <row r="871" spans="1:13" ht="15.5" x14ac:dyDescent="0.25">
      <c r="A871" s="501">
        <v>852</v>
      </c>
      <c r="B871" s="443"/>
      <c r="C871" s="438"/>
      <c r="D871" s="438"/>
      <c r="E871" s="504"/>
      <c r="F871" s="504"/>
      <c r="G871" s="438"/>
      <c r="H871" s="438"/>
      <c r="I871" s="439"/>
      <c r="J871" s="439"/>
      <c r="K871" s="440">
        <f t="shared" si="13"/>
        <v>0</v>
      </c>
      <c r="L871" s="439"/>
      <c r="M871" s="503"/>
    </row>
    <row r="872" spans="1:13" ht="15.5" x14ac:dyDescent="0.25">
      <c r="A872" s="501">
        <v>853</v>
      </c>
      <c r="B872" s="443"/>
      <c r="C872" s="438"/>
      <c r="D872" s="438"/>
      <c r="E872" s="504"/>
      <c r="F872" s="504"/>
      <c r="G872" s="438"/>
      <c r="H872" s="438"/>
      <c r="I872" s="439"/>
      <c r="J872" s="439"/>
      <c r="K872" s="440">
        <f t="shared" si="13"/>
        <v>0</v>
      </c>
      <c r="L872" s="439"/>
      <c r="M872" s="503"/>
    </row>
    <row r="873" spans="1:13" ht="15.5" x14ac:dyDescent="0.25">
      <c r="A873" s="501">
        <v>854</v>
      </c>
      <c r="B873" s="443"/>
      <c r="C873" s="438"/>
      <c r="D873" s="438"/>
      <c r="E873" s="504"/>
      <c r="F873" s="504"/>
      <c r="G873" s="438"/>
      <c r="H873" s="438"/>
      <c r="I873" s="439"/>
      <c r="J873" s="439"/>
      <c r="K873" s="440">
        <f t="shared" si="13"/>
        <v>0</v>
      </c>
      <c r="L873" s="439"/>
      <c r="M873" s="503"/>
    </row>
    <row r="874" spans="1:13" ht="15.5" x14ac:dyDescent="0.25">
      <c r="A874" s="501">
        <v>855</v>
      </c>
      <c r="B874" s="443"/>
      <c r="C874" s="438"/>
      <c r="D874" s="438"/>
      <c r="E874" s="504"/>
      <c r="F874" s="504"/>
      <c r="G874" s="438"/>
      <c r="H874" s="438"/>
      <c r="I874" s="439"/>
      <c r="J874" s="439"/>
      <c r="K874" s="440">
        <f t="shared" si="13"/>
        <v>0</v>
      </c>
      <c r="L874" s="439"/>
      <c r="M874" s="503"/>
    </row>
    <row r="875" spans="1:13" ht="15.5" x14ac:dyDescent="0.25">
      <c r="A875" s="501">
        <v>856</v>
      </c>
      <c r="B875" s="443"/>
      <c r="C875" s="438"/>
      <c r="D875" s="438"/>
      <c r="E875" s="504"/>
      <c r="F875" s="504"/>
      <c r="G875" s="438"/>
      <c r="H875" s="438"/>
      <c r="I875" s="439"/>
      <c r="J875" s="439"/>
      <c r="K875" s="440">
        <f t="shared" si="13"/>
        <v>0</v>
      </c>
      <c r="L875" s="439"/>
      <c r="M875" s="503"/>
    </row>
    <row r="876" spans="1:13" ht="15.5" x14ac:dyDescent="0.25">
      <c r="A876" s="501">
        <v>857</v>
      </c>
      <c r="B876" s="443"/>
      <c r="C876" s="438"/>
      <c r="D876" s="438"/>
      <c r="E876" s="504"/>
      <c r="F876" s="504"/>
      <c r="G876" s="438"/>
      <c r="H876" s="438"/>
      <c r="I876" s="439"/>
      <c r="J876" s="439"/>
      <c r="K876" s="440">
        <f t="shared" si="13"/>
        <v>0</v>
      </c>
      <c r="L876" s="439"/>
      <c r="M876" s="503"/>
    </row>
    <row r="877" spans="1:13" ht="15.5" x14ac:dyDescent="0.25">
      <c r="A877" s="501">
        <v>858</v>
      </c>
      <c r="B877" s="443"/>
      <c r="C877" s="438"/>
      <c r="D877" s="438"/>
      <c r="E877" s="504"/>
      <c r="F877" s="504"/>
      <c r="G877" s="438"/>
      <c r="H877" s="438"/>
      <c r="I877" s="439"/>
      <c r="J877" s="439"/>
      <c r="K877" s="440">
        <f t="shared" si="13"/>
        <v>0</v>
      </c>
      <c r="L877" s="439"/>
      <c r="M877" s="503"/>
    </row>
    <row r="878" spans="1:13" ht="15.5" x14ac:dyDescent="0.25">
      <c r="A878" s="501">
        <v>859</v>
      </c>
      <c r="B878" s="443"/>
      <c r="C878" s="438"/>
      <c r="D878" s="438"/>
      <c r="E878" s="504"/>
      <c r="F878" s="504"/>
      <c r="G878" s="438"/>
      <c r="H878" s="438"/>
      <c r="I878" s="439"/>
      <c r="J878" s="439"/>
      <c r="K878" s="440">
        <f t="shared" si="13"/>
        <v>0</v>
      </c>
      <c r="L878" s="439"/>
      <c r="M878" s="503"/>
    </row>
    <row r="879" spans="1:13" ht="15.5" x14ac:dyDescent="0.25">
      <c r="A879" s="501">
        <v>860</v>
      </c>
      <c r="B879" s="443"/>
      <c r="C879" s="438"/>
      <c r="D879" s="438"/>
      <c r="E879" s="504"/>
      <c r="F879" s="504"/>
      <c r="G879" s="438"/>
      <c r="H879" s="438"/>
      <c r="I879" s="439"/>
      <c r="J879" s="439"/>
      <c r="K879" s="440">
        <f t="shared" si="13"/>
        <v>0</v>
      </c>
      <c r="L879" s="439"/>
      <c r="M879" s="503"/>
    </row>
    <row r="880" spans="1:13" ht="15.5" x14ac:dyDescent="0.25">
      <c r="A880" s="501">
        <v>861</v>
      </c>
      <c r="B880" s="443"/>
      <c r="C880" s="438"/>
      <c r="D880" s="438"/>
      <c r="E880" s="504"/>
      <c r="F880" s="504"/>
      <c r="G880" s="438"/>
      <c r="H880" s="438"/>
      <c r="I880" s="439"/>
      <c r="J880" s="439"/>
      <c r="K880" s="440">
        <f t="shared" si="13"/>
        <v>0</v>
      </c>
      <c r="L880" s="439"/>
      <c r="M880" s="503"/>
    </row>
    <row r="881" spans="1:13" ht="15.5" x14ac:dyDescent="0.25">
      <c r="A881" s="501">
        <v>862</v>
      </c>
      <c r="B881" s="443"/>
      <c r="C881" s="438"/>
      <c r="D881" s="438"/>
      <c r="E881" s="504"/>
      <c r="F881" s="504"/>
      <c r="G881" s="438"/>
      <c r="H881" s="438"/>
      <c r="I881" s="439"/>
      <c r="J881" s="439"/>
      <c r="K881" s="440">
        <f t="shared" si="13"/>
        <v>0</v>
      </c>
      <c r="L881" s="439"/>
      <c r="M881" s="503"/>
    </row>
    <row r="882" spans="1:13" ht="15.5" x14ac:dyDescent="0.25">
      <c r="A882" s="501">
        <v>863</v>
      </c>
      <c r="B882" s="443"/>
      <c r="C882" s="438"/>
      <c r="D882" s="438"/>
      <c r="E882" s="504"/>
      <c r="F882" s="504"/>
      <c r="G882" s="438"/>
      <c r="H882" s="438"/>
      <c r="I882" s="439"/>
      <c r="J882" s="439"/>
      <c r="K882" s="440">
        <f t="shared" si="13"/>
        <v>0</v>
      </c>
      <c r="L882" s="439"/>
      <c r="M882" s="503"/>
    </row>
    <row r="883" spans="1:13" ht="15.5" x14ac:dyDescent="0.25">
      <c r="A883" s="501">
        <v>864</v>
      </c>
      <c r="B883" s="443"/>
      <c r="C883" s="438"/>
      <c r="D883" s="438"/>
      <c r="E883" s="504"/>
      <c r="F883" s="504"/>
      <c r="G883" s="438"/>
      <c r="H883" s="438"/>
      <c r="I883" s="439"/>
      <c r="J883" s="439"/>
      <c r="K883" s="440">
        <f t="shared" si="13"/>
        <v>0</v>
      </c>
      <c r="L883" s="439"/>
      <c r="M883" s="503"/>
    </row>
    <row r="884" spans="1:13" ht="15.5" x14ac:dyDescent="0.25">
      <c r="A884" s="501">
        <v>865</v>
      </c>
      <c r="B884" s="443"/>
      <c r="C884" s="438"/>
      <c r="D884" s="438"/>
      <c r="E884" s="504"/>
      <c r="F884" s="504"/>
      <c r="G884" s="438"/>
      <c r="H884" s="438"/>
      <c r="I884" s="439"/>
      <c r="J884" s="439"/>
      <c r="K884" s="440">
        <f t="shared" si="13"/>
        <v>0</v>
      </c>
      <c r="L884" s="439"/>
      <c r="M884" s="503"/>
    </row>
    <row r="885" spans="1:13" ht="15.5" x14ac:dyDescent="0.25">
      <c r="A885" s="501">
        <v>866</v>
      </c>
      <c r="B885" s="443"/>
      <c r="C885" s="438"/>
      <c r="D885" s="438"/>
      <c r="E885" s="504"/>
      <c r="F885" s="504"/>
      <c r="G885" s="438"/>
      <c r="H885" s="438"/>
      <c r="I885" s="439"/>
      <c r="J885" s="439"/>
      <c r="K885" s="440">
        <f t="shared" si="13"/>
        <v>0</v>
      </c>
      <c r="L885" s="439"/>
      <c r="M885" s="503"/>
    </row>
    <row r="886" spans="1:13" ht="15.5" x14ac:dyDescent="0.25">
      <c r="A886" s="501">
        <v>867</v>
      </c>
      <c r="B886" s="443"/>
      <c r="C886" s="438"/>
      <c r="D886" s="438"/>
      <c r="E886" s="504"/>
      <c r="F886" s="504"/>
      <c r="G886" s="438"/>
      <c r="H886" s="438"/>
      <c r="I886" s="439"/>
      <c r="J886" s="439"/>
      <c r="K886" s="440">
        <f t="shared" si="13"/>
        <v>0</v>
      </c>
      <c r="L886" s="439"/>
      <c r="M886" s="503"/>
    </row>
    <row r="887" spans="1:13" ht="15.5" x14ac:dyDescent="0.25">
      <c r="A887" s="501">
        <v>868</v>
      </c>
      <c r="B887" s="443"/>
      <c r="C887" s="438"/>
      <c r="D887" s="438"/>
      <c r="E887" s="504"/>
      <c r="F887" s="504"/>
      <c r="G887" s="438"/>
      <c r="H887" s="438"/>
      <c r="I887" s="439"/>
      <c r="J887" s="439"/>
      <c r="K887" s="440">
        <f t="shared" si="13"/>
        <v>0</v>
      </c>
      <c r="L887" s="439"/>
      <c r="M887" s="503"/>
    </row>
    <row r="888" spans="1:13" ht="15.5" x14ac:dyDescent="0.25">
      <c r="A888" s="501">
        <v>869</v>
      </c>
      <c r="B888" s="443"/>
      <c r="C888" s="438"/>
      <c r="D888" s="438"/>
      <c r="E888" s="504"/>
      <c r="F888" s="504"/>
      <c r="G888" s="438"/>
      <c r="H888" s="438"/>
      <c r="I888" s="439"/>
      <c r="J888" s="439"/>
      <c r="K888" s="440">
        <f t="shared" si="13"/>
        <v>0</v>
      </c>
      <c r="L888" s="439"/>
      <c r="M888" s="503"/>
    </row>
    <row r="889" spans="1:13" ht="15.5" x14ac:dyDescent="0.25">
      <c r="A889" s="501">
        <v>870</v>
      </c>
      <c r="B889" s="443"/>
      <c r="C889" s="438"/>
      <c r="D889" s="438"/>
      <c r="E889" s="504"/>
      <c r="F889" s="504"/>
      <c r="G889" s="438"/>
      <c r="H889" s="438"/>
      <c r="I889" s="439"/>
      <c r="J889" s="439"/>
      <c r="K889" s="440">
        <f t="shared" si="13"/>
        <v>0</v>
      </c>
      <c r="L889" s="439"/>
      <c r="M889" s="503"/>
    </row>
    <row r="890" spans="1:13" ht="15.5" x14ac:dyDescent="0.25">
      <c r="A890" s="501">
        <v>871</v>
      </c>
      <c r="B890" s="443"/>
      <c r="C890" s="438"/>
      <c r="D890" s="438"/>
      <c r="E890" s="504"/>
      <c r="F890" s="504"/>
      <c r="G890" s="438"/>
      <c r="H890" s="438"/>
      <c r="I890" s="439"/>
      <c r="J890" s="439"/>
      <c r="K890" s="440">
        <f t="shared" si="13"/>
        <v>0</v>
      </c>
      <c r="L890" s="439"/>
      <c r="M890" s="503"/>
    </row>
    <row r="891" spans="1:13" ht="15.5" x14ac:dyDescent="0.25">
      <c r="A891" s="501">
        <v>872</v>
      </c>
      <c r="B891" s="443"/>
      <c r="C891" s="438"/>
      <c r="D891" s="438"/>
      <c r="E891" s="504"/>
      <c r="F891" s="504"/>
      <c r="G891" s="438"/>
      <c r="H891" s="438"/>
      <c r="I891" s="439"/>
      <c r="J891" s="439"/>
      <c r="K891" s="440">
        <f t="shared" si="13"/>
        <v>0</v>
      </c>
      <c r="L891" s="439"/>
      <c r="M891" s="503"/>
    </row>
    <row r="892" spans="1:13" ht="15.5" x14ac:dyDescent="0.25">
      <c r="A892" s="501">
        <v>873</v>
      </c>
      <c r="B892" s="443"/>
      <c r="C892" s="438"/>
      <c r="D892" s="438"/>
      <c r="E892" s="504"/>
      <c r="F892" s="504"/>
      <c r="G892" s="438"/>
      <c r="H892" s="438"/>
      <c r="I892" s="439"/>
      <c r="J892" s="439"/>
      <c r="K892" s="440">
        <f t="shared" si="13"/>
        <v>0</v>
      </c>
      <c r="L892" s="439"/>
      <c r="M892" s="503"/>
    </row>
    <row r="893" spans="1:13" ht="15.5" x14ac:dyDescent="0.25">
      <c r="A893" s="501">
        <v>874</v>
      </c>
      <c r="B893" s="443"/>
      <c r="C893" s="438"/>
      <c r="D893" s="438"/>
      <c r="E893" s="504"/>
      <c r="F893" s="504"/>
      <c r="G893" s="438"/>
      <c r="H893" s="438"/>
      <c r="I893" s="439"/>
      <c r="J893" s="439"/>
      <c r="K893" s="440">
        <f t="shared" si="13"/>
        <v>0</v>
      </c>
      <c r="L893" s="439"/>
      <c r="M893" s="503"/>
    </row>
    <row r="894" spans="1:13" ht="15.5" x14ac:dyDescent="0.25">
      <c r="A894" s="501">
        <v>875</v>
      </c>
      <c r="B894" s="443"/>
      <c r="C894" s="438"/>
      <c r="D894" s="438"/>
      <c r="E894" s="504"/>
      <c r="F894" s="504"/>
      <c r="G894" s="438"/>
      <c r="H894" s="438"/>
      <c r="I894" s="439"/>
      <c r="J894" s="439"/>
      <c r="K894" s="440">
        <f t="shared" si="13"/>
        <v>0</v>
      </c>
      <c r="L894" s="439"/>
      <c r="M894" s="503"/>
    </row>
    <row r="895" spans="1:13" ht="15.5" x14ac:dyDescent="0.25">
      <c r="A895" s="501">
        <v>876</v>
      </c>
      <c r="B895" s="443"/>
      <c r="C895" s="438"/>
      <c r="D895" s="438"/>
      <c r="E895" s="504"/>
      <c r="F895" s="504"/>
      <c r="G895" s="438"/>
      <c r="H895" s="438"/>
      <c r="I895" s="439"/>
      <c r="J895" s="439"/>
      <c r="K895" s="440">
        <f t="shared" si="13"/>
        <v>0</v>
      </c>
      <c r="L895" s="439"/>
      <c r="M895" s="503"/>
    </row>
    <row r="896" spans="1:13" ht="15.5" x14ac:dyDescent="0.25">
      <c r="A896" s="501">
        <v>877</v>
      </c>
      <c r="B896" s="443"/>
      <c r="C896" s="438"/>
      <c r="D896" s="438"/>
      <c r="E896" s="504"/>
      <c r="F896" s="504"/>
      <c r="G896" s="438"/>
      <c r="H896" s="438"/>
      <c r="I896" s="439"/>
      <c r="J896" s="439"/>
      <c r="K896" s="440">
        <f t="shared" si="13"/>
        <v>0</v>
      </c>
      <c r="L896" s="439"/>
      <c r="M896" s="503"/>
    </row>
    <row r="897" spans="1:13" ht="15.5" x14ac:dyDescent="0.25">
      <c r="A897" s="501">
        <v>878</v>
      </c>
      <c r="B897" s="443"/>
      <c r="C897" s="438"/>
      <c r="D897" s="438"/>
      <c r="E897" s="504"/>
      <c r="F897" s="504"/>
      <c r="G897" s="438"/>
      <c r="H897" s="438"/>
      <c r="I897" s="439"/>
      <c r="J897" s="439"/>
      <c r="K897" s="440">
        <f t="shared" si="13"/>
        <v>0</v>
      </c>
      <c r="L897" s="439"/>
      <c r="M897" s="503"/>
    </row>
    <row r="898" spans="1:13" ht="15.5" x14ac:dyDescent="0.25">
      <c r="A898" s="501">
        <v>879</v>
      </c>
      <c r="B898" s="443"/>
      <c r="C898" s="438"/>
      <c r="D898" s="438"/>
      <c r="E898" s="504"/>
      <c r="F898" s="504"/>
      <c r="G898" s="438"/>
      <c r="H898" s="438"/>
      <c r="I898" s="439"/>
      <c r="J898" s="439"/>
      <c r="K898" s="440">
        <f t="shared" si="13"/>
        <v>0</v>
      </c>
      <c r="L898" s="439"/>
      <c r="M898" s="503"/>
    </row>
    <row r="899" spans="1:13" ht="15.5" x14ac:dyDescent="0.25">
      <c r="A899" s="501">
        <v>880</v>
      </c>
      <c r="B899" s="443"/>
      <c r="C899" s="438"/>
      <c r="D899" s="438"/>
      <c r="E899" s="504"/>
      <c r="F899" s="504"/>
      <c r="G899" s="438"/>
      <c r="H899" s="438"/>
      <c r="I899" s="439"/>
      <c r="J899" s="439"/>
      <c r="K899" s="440">
        <f t="shared" si="13"/>
        <v>0</v>
      </c>
      <c r="L899" s="439"/>
      <c r="M899" s="503"/>
    </row>
    <row r="900" spans="1:13" ht="15.5" x14ac:dyDescent="0.25">
      <c r="A900" s="501">
        <v>881</v>
      </c>
      <c r="B900" s="443"/>
      <c r="C900" s="438"/>
      <c r="D900" s="438"/>
      <c r="E900" s="504"/>
      <c r="F900" s="504"/>
      <c r="G900" s="438"/>
      <c r="H900" s="438"/>
      <c r="I900" s="439"/>
      <c r="J900" s="439"/>
      <c r="K900" s="440">
        <f t="shared" si="13"/>
        <v>0</v>
      </c>
      <c r="L900" s="439"/>
      <c r="M900" s="503"/>
    </row>
    <row r="901" spans="1:13" ht="15.5" x14ac:dyDescent="0.25">
      <c r="A901" s="501">
        <v>882</v>
      </c>
      <c r="B901" s="443"/>
      <c r="C901" s="438"/>
      <c r="D901" s="438"/>
      <c r="E901" s="504"/>
      <c r="F901" s="504"/>
      <c r="G901" s="438"/>
      <c r="H901" s="438"/>
      <c r="I901" s="439"/>
      <c r="J901" s="439"/>
      <c r="K901" s="440">
        <f t="shared" si="13"/>
        <v>0</v>
      </c>
      <c r="L901" s="439"/>
      <c r="M901" s="503"/>
    </row>
    <row r="902" spans="1:13" ht="15.5" x14ac:dyDescent="0.25">
      <c r="A902" s="501">
        <v>883</v>
      </c>
      <c r="B902" s="443"/>
      <c r="C902" s="438"/>
      <c r="D902" s="438"/>
      <c r="E902" s="504"/>
      <c r="F902" s="504"/>
      <c r="G902" s="438"/>
      <c r="H902" s="438"/>
      <c r="I902" s="439"/>
      <c r="J902" s="439"/>
      <c r="K902" s="440">
        <f t="shared" si="13"/>
        <v>0</v>
      </c>
      <c r="L902" s="439"/>
      <c r="M902" s="503"/>
    </row>
    <row r="903" spans="1:13" ht="15.5" x14ac:dyDescent="0.25">
      <c r="A903" s="501">
        <v>884</v>
      </c>
      <c r="B903" s="443"/>
      <c r="C903" s="438"/>
      <c r="D903" s="438"/>
      <c r="E903" s="504"/>
      <c r="F903" s="504"/>
      <c r="G903" s="438"/>
      <c r="H903" s="438"/>
      <c r="I903" s="439"/>
      <c r="J903" s="439"/>
      <c r="K903" s="440">
        <f t="shared" si="13"/>
        <v>0</v>
      </c>
      <c r="L903" s="439"/>
      <c r="M903" s="503"/>
    </row>
    <row r="904" spans="1:13" ht="15.5" x14ac:dyDescent="0.25">
      <c r="A904" s="501">
        <v>885</v>
      </c>
      <c r="B904" s="443"/>
      <c r="C904" s="438"/>
      <c r="D904" s="438"/>
      <c r="E904" s="504"/>
      <c r="F904" s="504"/>
      <c r="G904" s="438"/>
      <c r="H904" s="438"/>
      <c r="I904" s="439"/>
      <c r="J904" s="439"/>
      <c r="K904" s="440">
        <f t="shared" si="13"/>
        <v>0</v>
      </c>
      <c r="L904" s="439"/>
      <c r="M904" s="503"/>
    </row>
    <row r="905" spans="1:13" ht="15.5" x14ac:dyDescent="0.25">
      <c r="A905" s="501">
        <v>886</v>
      </c>
      <c r="B905" s="443"/>
      <c r="C905" s="438"/>
      <c r="D905" s="438"/>
      <c r="E905" s="504"/>
      <c r="F905" s="504"/>
      <c r="G905" s="438"/>
      <c r="H905" s="438"/>
      <c r="I905" s="439"/>
      <c r="J905" s="439"/>
      <c r="K905" s="440">
        <f t="shared" si="13"/>
        <v>0</v>
      </c>
      <c r="L905" s="439"/>
      <c r="M905" s="503"/>
    </row>
    <row r="906" spans="1:13" ht="15.5" x14ac:dyDescent="0.25">
      <c r="A906" s="501">
        <v>887</v>
      </c>
      <c r="B906" s="443"/>
      <c r="C906" s="438"/>
      <c r="D906" s="438"/>
      <c r="E906" s="504"/>
      <c r="F906" s="504"/>
      <c r="G906" s="438"/>
      <c r="H906" s="438"/>
      <c r="I906" s="439"/>
      <c r="J906" s="439"/>
      <c r="K906" s="440">
        <f t="shared" si="13"/>
        <v>0</v>
      </c>
      <c r="L906" s="439"/>
      <c r="M906" s="503"/>
    </row>
    <row r="907" spans="1:13" ht="15.5" x14ac:dyDescent="0.25">
      <c r="A907" s="501">
        <v>888</v>
      </c>
      <c r="B907" s="443"/>
      <c r="C907" s="438"/>
      <c r="D907" s="438"/>
      <c r="E907" s="504"/>
      <c r="F907" s="504"/>
      <c r="G907" s="438"/>
      <c r="H907" s="438"/>
      <c r="I907" s="439"/>
      <c r="J907" s="439"/>
      <c r="K907" s="440">
        <f t="shared" si="13"/>
        <v>0</v>
      </c>
      <c r="L907" s="439"/>
      <c r="M907" s="503"/>
    </row>
    <row r="908" spans="1:13" ht="15.5" x14ac:dyDescent="0.25">
      <c r="A908" s="501">
        <v>889</v>
      </c>
      <c r="B908" s="443"/>
      <c r="C908" s="438"/>
      <c r="D908" s="438"/>
      <c r="E908" s="504"/>
      <c r="F908" s="504"/>
      <c r="G908" s="438"/>
      <c r="H908" s="438"/>
      <c r="I908" s="439"/>
      <c r="J908" s="439"/>
      <c r="K908" s="440">
        <f t="shared" si="13"/>
        <v>0</v>
      </c>
      <c r="L908" s="439"/>
      <c r="M908" s="503"/>
    </row>
    <row r="909" spans="1:13" ht="15.5" x14ac:dyDescent="0.25">
      <c r="A909" s="501">
        <v>890</v>
      </c>
      <c r="B909" s="443"/>
      <c r="C909" s="438"/>
      <c r="D909" s="438"/>
      <c r="E909" s="504"/>
      <c r="F909" s="504"/>
      <c r="G909" s="438"/>
      <c r="H909" s="438"/>
      <c r="I909" s="439"/>
      <c r="J909" s="439"/>
      <c r="K909" s="440">
        <f t="shared" si="13"/>
        <v>0</v>
      </c>
      <c r="L909" s="439"/>
      <c r="M909" s="503"/>
    </row>
    <row r="910" spans="1:13" ht="15.5" x14ac:dyDescent="0.25">
      <c r="A910" s="501">
        <v>891</v>
      </c>
      <c r="B910" s="443"/>
      <c r="C910" s="438"/>
      <c r="D910" s="438"/>
      <c r="E910" s="504"/>
      <c r="F910" s="504"/>
      <c r="G910" s="438"/>
      <c r="H910" s="438"/>
      <c r="I910" s="439"/>
      <c r="J910" s="439"/>
      <c r="K910" s="440">
        <f t="shared" si="13"/>
        <v>0</v>
      </c>
      <c r="L910" s="439"/>
      <c r="M910" s="503"/>
    </row>
    <row r="911" spans="1:13" ht="15.5" x14ac:dyDescent="0.25">
      <c r="A911" s="501">
        <v>892</v>
      </c>
      <c r="B911" s="443"/>
      <c r="C911" s="438"/>
      <c r="D911" s="438"/>
      <c r="E911" s="504"/>
      <c r="F911" s="504"/>
      <c r="G911" s="438"/>
      <c r="H911" s="438"/>
      <c r="I911" s="439"/>
      <c r="J911" s="439"/>
      <c r="K911" s="440">
        <f t="shared" si="13"/>
        <v>0</v>
      </c>
      <c r="L911" s="439"/>
      <c r="M911" s="503"/>
    </row>
    <row r="912" spans="1:13" ht="15.5" x14ac:dyDescent="0.25">
      <c r="A912" s="501">
        <v>893</v>
      </c>
      <c r="B912" s="443"/>
      <c r="C912" s="438"/>
      <c r="D912" s="438"/>
      <c r="E912" s="504"/>
      <c r="F912" s="504"/>
      <c r="G912" s="438"/>
      <c r="H912" s="438"/>
      <c r="I912" s="439"/>
      <c r="J912" s="439"/>
      <c r="K912" s="440">
        <f t="shared" si="13"/>
        <v>0</v>
      </c>
      <c r="L912" s="439"/>
      <c r="M912" s="503"/>
    </row>
    <row r="913" spans="1:13" ht="15.5" x14ac:dyDescent="0.25">
      <c r="A913" s="501">
        <v>894</v>
      </c>
      <c r="B913" s="443"/>
      <c r="C913" s="438"/>
      <c r="D913" s="438"/>
      <c r="E913" s="504"/>
      <c r="F913" s="504"/>
      <c r="G913" s="438"/>
      <c r="H913" s="438"/>
      <c r="I913" s="439"/>
      <c r="J913" s="439"/>
      <c r="K913" s="440">
        <f t="shared" si="13"/>
        <v>0</v>
      </c>
      <c r="L913" s="439"/>
      <c r="M913" s="503"/>
    </row>
    <row r="914" spans="1:13" ht="15.5" x14ac:dyDescent="0.25">
      <c r="A914" s="501">
        <v>895</v>
      </c>
      <c r="B914" s="443"/>
      <c r="C914" s="438"/>
      <c r="D914" s="438"/>
      <c r="E914" s="504"/>
      <c r="F914" s="504"/>
      <c r="G914" s="438"/>
      <c r="H914" s="438"/>
      <c r="I914" s="439"/>
      <c r="J914" s="439"/>
      <c r="K914" s="440">
        <f t="shared" si="13"/>
        <v>0</v>
      </c>
      <c r="L914" s="439"/>
      <c r="M914" s="503"/>
    </row>
    <row r="915" spans="1:13" ht="15.5" x14ac:dyDescent="0.25">
      <c r="A915" s="501">
        <v>896</v>
      </c>
      <c r="B915" s="443"/>
      <c r="C915" s="438"/>
      <c r="D915" s="438"/>
      <c r="E915" s="504"/>
      <c r="F915" s="504"/>
      <c r="G915" s="438"/>
      <c r="H915" s="438"/>
      <c r="I915" s="439"/>
      <c r="J915" s="439"/>
      <c r="K915" s="440">
        <f t="shared" si="13"/>
        <v>0</v>
      </c>
      <c r="L915" s="439"/>
      <c r="M915" s="503"/>
    </row>
    <row r="916" spans="1:13" ht="15.5" x14ac:dyDescent="0.25">
      <c r="A916" s="501">
        <v>897</v>
      </c>
      <c r="B916" s="443"/>
      <c r="C916" s="438"/>
      <c r="D916" s="438"/>
      <c r="E916" s="504"/>
      <c r="F916" s="504"/>
      <c r="G916" s="438"/>
      <c r="H916" s="438"/>
      <c r="I916" s="439"/>
      <c r="J916" s="439"/>
      <c r="K916" s="440">
        <f t="shared" si="13"/>
        <v>0</v>
      </c>
      <c r="L916" s="439"/>
      <c r="M916" s="503"/>
    </row>
    <row r="917" spans="1:13" ht="15.5" x14ac:dyDescent="0.25">
      <c r="A917" s="501">
        <v>898</v>
      </c>
      <c r="B917" s="443"/>
      <c r="C917" s="438"/>
      <c r="D917" s="438"/>
      <c r="E917" s="504"/>
      <c r="F917" s="504"/>
      <c r="G917" s="438"/>
      <c r="H917" s="438"/>
      <c r="I917" s="439"/>
      <c r="J917" s="439"/>
      <c r="K917" s="440">
        <f t="shared" ref="K917:K980" si="14">ROUND(I917*J917,2)</f>
        <v>0</v>
      </c>
      <c r="L917" s="439"/>
      <c r="M917" s="503"/>
    </row>
    <row r="918" spans="1:13" ht="15.5" x14ac:dyDescent="0.25">
      <c r="A918" s="501">
        <v>899</v>
      </c>
      <c r="B918" s="443"/>
      <c r="C918" s="438"/>
      <c r="D918" s="438"/>
      <c r="E918" s="504"/>
      <c r="F918" s="504"/>
      <c r="G918" s="438"/>
      <c r="H918" s="438"/>
      <c r="I918" s="439"/>
      <c r="J918" s="439"/>
      <c r="K918" s="440">
        <f t="shared" si="14"/>
        <v>0</v>
      </c>
      <c r="L918" s="439"/>
      <c r="M918" s="503"/>
    </row>
    <row r="919" spans="1:13" ht="15.5" x14ac:dyDescent="0.25">
      <c r="A919" s="501">
        <v>900</v>
      </c>
      <c r="B919" s="443"/>
      <c r="C919" s="438"/>
      <c r="D919" s="438"/>
      <c r="E919" s="504"/>
      <c r="F919" s="504"/>
      <c r="G919" s="438"/>
      <c r="H919" s="438"/>
      <c r="I919" s="439"/>
      <c r="J919" s="439"/>
      <c r="K919" s="440">
        <f t="shared" si="14"/>
        <v>0</v>
      </c>
      <c r="L919" s="439"/>
      <c r="M919" s="503"/>
    </row>
    <row r="920" spans="1:13" ht="15.5" x14ac:dyDescent="0.25">
      <c r="A920" s="501">
        <v>901</v>
      </c>
      <c r="B920" s="443"/>
      <c r="C920" s="438"/>
      <c r="D920" s="438"/>
      <c r="E920" s="504"/>
      <c r="F920" s="504"/>
      <c r="G920" s="438"/>
      <c r="H920" s="438"/>
      <c r="I920" s="439"/>
      <c r="J920" s="439"/>
      <c r="K920" s="440">
        <f t="shared" si="14"/>
        <v>0</v>
      </c>
      <c r="L920" s="439"/>
      <c r="M920" s="503"/>
    </row>
    <row r="921" spans="1:13" ht="15.5" x14ac:dyDescent="0.25">
      <c r="A921" s="501">
        <v>902</v>
      </c>
      <c r="B921" s="443"/>
      <c r="C921" s="438"/>
      <c r="D921" s="438"/>
      <c r="E921" s="504"/>
      <c r="F921" s="504"/>
      <c r="G921" s="438"/>
      <c r="H921" s="438"/>
      <c r="I921" s="439"/>
      <c r="J921" s="439"/>
      <c r="K921" s="440">
        <f t="shared" si="14"/>
        <v>0</v>
      </c>
      <c r="L921" s="439"/>
      <c r="M921" s="503"/>
    </row>
    <row r="922" spans="1:13" ht="15.5" x14ac:dyDescent="0.25">
      <c r="A922" s="501">
        <v>903</v>
      </c>
      <c r="B922" s="443"/>
      <c r="C922" s="438"/>
      <c r="D922" s="438"/>
      <c r="E922" s="504"/>
      <c r="F922" s="504"/>
      <c r="G922" s="438"/>
      <c r="H922" s="438"/>
      <c r="I922" s="439"/>
      <c r="J922" s="439"/>
      <c r="K922" s="440">
        <f t="shared" si="14"/>
        <v>0</v>
      </c>
      <c r="L922" s="439"/>
      <c r="M922" s="503"/>
    </row>
    <row r="923" spans="1:13" ht="15.5" x14ac:dyDescent="0.25">
      <c r="A923" s="501">
        <v>904</v>
      </c>
      <c r="B923" s="443"/>
      <c r="C923" s="438"/>
      <c r="D923" s="438"/>
      <c r="E923" s="504"/>
      <c r="F923" s="504"/>
      <c r="G923" s="438"/>
      <c r="H923" s="438"/>
      <c r="I923" s="439"/>
      <c r="J923" s="439"/>
      <c r="K923" s="440">
        <f t="shared" si="14"/>
        <v>0</v>
      </c>
      <c r="L923" s="439"/>
      <c r="M923" s="503"/>
    </row>
    <row r="924" spans="1:13" ht="15.5" x14ac:dyDescent="0.25">
      <c r="A924" s="501">
        <v>905</v>
      </c>
      <c r="B924" s="443"/>
      <c r="C924" s="438"/>
      <c r="D924" s="438"/>
      <c r="E924" s="504"/>
      <c r="F924" s="504"/>
      <c r="G924" s="438"/>
      <c r="H924" s="438"/>
      <c r="I924" s="439"/>
      <c r="J924" s="439"/>
      <c r="K924" s="440">
        <f t="shared" si="14"/>
        <v>0</v>
      </c>
      <c r="L924" s="439"/>
      <c r="M924" s="503"/>
    </row>
    <row r="925" spans="1:13" ht="15.5" x14ac:dyDescent="0.25">
      <c r="A925" s="501">
        <v>906</v>
      </c>
      <c r="B925" s="443"/>
      <c r="C925" s="438"/>
      <c r="D925" s="438"/>
      <c r="E925" s="504"/>
      <c r="F925" s="504"/>
      <c r="G925" s="438"/>
      <c r="H925" s="438"/>
      <c r="I925" s="439"/>
      <c r="J925" s="439"/>
      <c r="K925" s="440">
        <f t="shared" si="14"/>
        <v>0</v>
      </c>
      <c r="L925" s="439"/>
      <c r="M925" s="503"/>
    </row>
    <row r="926" spans="1:13" ht="15.5" x14ac:dyDescent="0.25">
      <c r="A926" s="501">
        <v>907</v>
      </c>
      <c r="B926" s="443"/>
      <c r="C926" s="438"/>
      <c r="D926" s="438"/>
      <c r="E926" s="504"/>
      <c r="F926" s="504"/>
      <c r="G926" s="438"/>
      <c r="H926" s="438"/>
      <c r="I926" s="439"/>
      <c r="J926" s="439"/>
      <c r="K926" s="440">
        <f t="shared" si="14"/>
        <v>0</v>
      </c>
      <c r="L926" s="439"/>
      <c r="M926" s="503"/>
    </row>
    <row r="927" spans="1:13" ht="15.5" x14ac:dyDescent="0.25">
      <c r="A927" s="501">
        <v>908</v>
      </c>
      <c r="B927" s="443"/>
      <c r="C927" s="438"/>
      <c r="D927" s="438"/>
      <c r="E927" s="504"/>
      <c r="F927" s="504"/>
      <c r="G927" s="438"/>
      <c r="H927" s="438"/>
      <c r="I927" s="439"/>
      <c r="J927" s="439"/>
      <c r="K927" s="440">
        <f t="shared" si="14"/>
        <v>0</v>
      </c>
      <c r="L927" s="439"/>
      <c r="M927" s="503"/>
    </row>
    <row r="928" spans="1:13" ht="15.5" x14ac:dyDescent="0.25">
      <c r="A928" s="501">
        <v>909</v>
      </c>
      <c r="B928" s="443"/>
      <c r="C928" s="438"/>
      <c r="D928" s="438"/>
      <c r="E928" s="504"/>
      <c r="F928" s="504"/>
      <c r="G928" s="438"/>
      <c r="H928" s="438"/>
      <c r="I928" s="439"/>
      <c r="J928" s="439"/>
      <c r="K928" s="440">
        <f t="shared" si="14"/>
        <v>0</v>
      </c>
      <c r="L928" s="439"/>
      <c r="M928" s="503"/>
    </row>
    <row r="929" spans="1:13" ht="15.5" x14ac:dyDescent="0.25">
      <c r="A929" s="501">
        <v>910</v>
      </c>
      <c r="B929" s="443"/>
      <c r="C929" s="438"/>
      <c r="D929" s="438"/>
      <c r="E929" s="504"/>
      <c r="F929" s="504"/>
      <c r="G929" s="438"/>
      <c r="H929" s="438"/>
      <c r="I929" s="439"/>
      <c r="J929" s="439"/>
      <c r="K929" s="440">
        <f t="shared" si="14"/>
        <v>0</v>
      </c>
      <c r="L929" s="439"/>
      <c r="M929" s="503"/>
    </row>
    <row r="930" spans="1:13" ht="15.5" x14ac:dyDescent="0.25">
      <c r="A930" s="501">
        <v>911</v>
      </c>
      <c r="B930" s="443"/>
      <c r="C930" s="438"/>
      <c r="D930" s="438"/>
      <c r="E930" s="504"/>
      <c r="F930" s="504"/>
      <c r="G930" s="438"/>
      <c r="H930" s="438"/>
      <c r="I930" s="439"/>
      <c r="J930" s="439"/>
      <c r="K930" s="440">
        <f t="shared" si="14"/>
        <v>0</v>
      </c>
      <c r="L930" s="439"/>
      <c r="M930" s="503"/>
    </row>
    <row r="931" spans="1:13" ht="15.5" x14ac:dyDescent="0.25">
      <c r="A931" s="501">
        <v>912</v>
      </c>
      <c r="B931" s="443"/>
      <c r="C931" s="438"/>
      <c r="D931" s="438"/>
      <c r="E931" s="504"/>
      <c r="F931" s="504"/>
      <c r="G931" s="438"/>
      <c r="H931" s="438"/>
      <c r="I931" s="439"/>
      <c r="J931" s="439"/>
      <c r="K931" s="440">
        <f t="shared" si="14"/>
        <v>0</v>
      </c>
      <c r="L931" s="439"/>
      <c r="M931" s="503"/>
    </row>
    <row r="932" spans="1:13" ht="15.5" x14ac:dyDescent="0.25">
      <c r="A932" s="501">
        <v>913</v>
      </c>
      <c r="B932" s="443"/>
      <c r="C932" s="438"/>
      <c r="D932" s="438"/>
      <c r="E932" s="504"/>
      <c r="F932" s="504"/>
      <c r="G932" s="438"/>
      <c r="H932" s="438"/>
      <c r="I932" s="439"/>
      <c r="J932" s="439"/>
      <c r="K932" s="440">
        <f t="shared" si="14"/>
        <v>0</v>
      </c>
      <c r="L932" s="439"/>
      <c r="M932" s="503"/>
    </row>
    <row r="933" spans="1:13" ht="15.5" x14ac:dyDescent="0.25">
      <c r="A933" s="501">
        <v>914</v>
      </c>
      <c r="B933" s="443"/>
      <c r="C933" s="438"/>
      <c r="D933" s="438"/>
      <c r="E933" s="504"/>
      <c r="F933" s="504"/>
      <c r="G933" s="438"/>
      <c r="H933" s="438"/>
      <c r="I933" s="439"/>
      <c r="J933" s="439"/>
      <c r="K933" s="440">
        <f t="shared" si="14"/>
        <v>0</v>
      </c>
      <c r="L933" s="439"/>
      <c r="M933" s="503"/>
    </row>
    <row r="934" spans="1:13" ht="15.5" x14ac:dyDescent="0.25">
      <c r="A934" s="501">
        <v>915</v>
      </c>
      <c r="B934" s="443"/>
      <c r="C934" s="438"/>
      <c r="D934" s="438"/>
      <c r="E934" s="504"/>
      <c r="F934" s="504"/>
      <c r="G934" s="438"/>
      <c r="H934" s="438"/>
      <c r="I934" s="439"/>
      <c r="J934" s="439"/>
      <c r="K934" s="440">
        <f t="shared" si="14"/>
        <v>0</v>
      </c>
      <c r="L934" s="439"/>
      <c r="M934" s="503"/>
    </row>
    <row r="935" spans="1:13" ht="15.5" x14ac:dyDescent="0.25">
      <c r="A935" s="501">
        <v>916</v>
      </c>
      <c r="B935" s="443"/>
      <c r="C935" s="438"/>
      <c r="D935" s="438"/>
      <c r="E935" s="504"/>
      <c r="F935" s="504"/>
      <c r="G935" s="438"/>
      <c r="H935" s="438"/>
      <c r="I935" s="439"/>
      <c r="J935" s="439"/>
      <c r="K935" s="440">
        <f t="shared" si="14"/>
        <v>0</v>
      </c>
      <c r="L935" s="439"/>
      <c r="M935" s="503"/>
    </row>
    <row r="936" spans="1:13" ht="15.5" x14ac:dyDescent="0.25">
      <c r="A936" s="501">
        <v>917</v>
      </c>
      <c r="B936" s="443"/>
      <c r="C936" s="438"/>
      <c r="D936" s="438"/>
      <c r="E936" s="504"/>
      <c r="F936" s="504"/>
      <c r="G936" s="438"/>
      <c r="H936" s="438"/>
      <c r="I936" s="439"/>
      <c r="J936" s="439"/>
      <c r="K936" s="440">
        <f t="shared" si="14"/>
        <v>0</v>
      </c>
      <c r="L936" s="439"/>
      <c r="M936" s="503"/>
    </row>
    <row r="937" spans="1:13" ht="15.5" x14ac:dyDescent="0.25">
      <c r="A937" s="501">
        <v>918</v>
      </c>
      <c r="B937" s="443"/>
      <c r="C937" s="438"/>
      <c r="D937" s="438"/>
      <c r="E937" s="504"/>
      <c r="F937" s="504"/>
      <c r="G937" s="438"/>
      <c r="H937" s="438"/>
      <c r="I937" s="439"/>
      <c r="J937" s="439"/>
      <c r="K937" s="440">
        <f t="shared" si="14"/>
        <v>0</v>
      </c>
      <c r="L937" s="439"/>
      <c r="M937" s="503"/>
    </row>
    <row r="938" spans="1:13" ht="15.5" x14ac:dyDescent="0.25">
      <c r="A938" s="501">
        <v>919</v>
      </c>
      <c r="B938" s="443"/>
      <c r="C938" s="438"/>
      <c r="D938" s="438"/>
      <c r="E938" s="504"/>
      <c r="F938" s="504"/>
      <c r="G938" s="438"/>
      <c r="H938" s="438"/>
      <c r="I938" s="439"/>
      <c r="J938" s="439"/>
      <c r="K938" s="440">
        <f t="shared" si="14"/>
        <v>0</v>
      </c>
      <c r="L938" s="439"/>
      <c r="M938" s="503"/>
    </row>
    <row r="939" spans="1:13" ht="15.5" x14ac:dyDescent="0.25">
      <c r="A939" s="501">
        <v>920</v>
      </c>
      <c r="B939" s="443"/>
      <c r="C939" s="438"/>
      <c r="D939" s="438"/>
      <c r="E939" s="504"/>
      <c r="F939" s="504"/>
      <c r="G939" s="438"/>
      <c r="H939" s="438"/>
      <c r="I939" s="439"/>
      <c r="J939" s="439"/>
      <c r="K939" s="440">
        <f t="shared" si="14"/>
        <v>0</v>
      </c>
      <c r="L939" s="439"/>
      <c r="M939" s="503"/>
    </row>
    <row r="940" spans="1:13" ht="15.5" x14ac:dyDescent="0.25">
      <c r="A940" s="501">
        <v>921</v>
      </c>
      <c r="B940" s="443"/>
      <c r="C940" s="438"/>
      <c r="D940" s="438"/>
      <c r="E940" s="504"/>
      <c r="F940" s="504"/>
      <c r="G940" s="438"/>
      <c r="H940" s="438"/>
      <c r="I940" s="439"/>
      <c r="J940" s="439"/>
      <c r="K940" s="440">
        <f t="shared" si="14"/>
        <v>0</v>
      </c>
      <c r="L940" s="439"/>
      <c r="M940" s="503"/>
    </row>
    <row r="941" spans="1:13" ht="15.5" x14ac:dyDescent="0.25">
      <c r="A941" s="501">
        <v>922</v>
      </c>
      <c r="B941" s="443"/>
      <c r="C941" s="438"/>
      <c r="D941" s="438"/>
      <c r="E941" s="504"/>
      <c r="F941" s="504"/>
      <c r="G941" s="438"/>
      <c r="H941" s="438"/>
      <c r="I941" s="439"/>
      <c r="J941" s="439"/>
      <c r="K941" s="440">
        <f t="shared" si="14"/>
        <v>0</v>
      </c>
      <c r="L941" s="439"/>
      <c r="M941" s="503"/>
    </row>
    <row r="942" spans="1:13" ht="15.5" x14ac:dyDescent="0.25">
      <c r="A942" s="501">
        <v>923</v>
      </c>
      <c r="B942" s="443"/>
      <c r="C942" s="438"/>
      <c r="D942" s="438"/>
      <c r="E942" s="504"/>
      <c r="F942" s="504"/>
      <c r="G942" s="438"/>
      <c r="H942" s="438"/>
      <c r="I942" s="439"/>
      <c r="J942" s="439"/>
      <c r="K942" s="440">
        <f t="shared" si="14"/>
        <v>0</v>
      </c>
      <c r="L942" s="439"/>
      <c r="M942" s="503"/>
    </row>
    <row r="943" spans="1:13" ht="15.5" x14ac:dyDescent="0.25">
      <c r="A943" s="501">
        <v>924</v>
      </c>
      <c r="B943" s="443"/>
      <c r="C943" s="438"/>
      <c r="D943" s="438"/>
      <c r="E943" s="504"/>
      <c r="F943" s="504"/>
      <c r="G943" s="438"/>
      <c r="H943" s="438"/>
      <c r="I943" s="439"/>
      <c r="J943" s="439"/>
      <c r="K943" s="440">
        <f t="shared" si="14"/>
        <v>0</v>
      </c>
      <c r="L943" s="439"/>
      <c r="M943" s="503"/>
    </row>
    <row r="944" spans="1:13" ht="15.5" x14ac:dyDescent="0.25">
      <c r="A944" s="501">
        <v>925</v>
      </c>
      <c r="B944" s="443"/>
      <c r="C944" s="438"/>
      <c r="D944" s="438"/>
      <c r="E944" s="504"/>
      <c r="F944" s="504"/>
      <c r="G944" s="438"/>
      <c r="H944" s="438"/>
      <c r="I944" s="439"/>
      <c r="J944" s="439"/>
      <c r="K944" s="440">
        <f t="shared" si="14"/>
        <v>0</v>
      </c>
      <c r="L944" s="439"/>
      <c r="M944" s="503"/>
    </row>
    <row r="945" spans="1:13" ht="15.5" x14ac:dyDescent="0.25">
      <c r="A945" s="501">
        <v>926</v>
      </c>
      <c r="B945" s="443"/>
      <c r="C945" s="438"/>
      <c r="D945" s="438"/>
      <c r="E945" s="504"/>
      <c r="F945" s="504"/>
      <c r="G945" s="438"/>
      <c r="H945" s="438"/>
      <c r="I945" s="439"/>
      <c r="J945" s="439"/>
      <c r="K945" s="440">
        <f t="shared" si="14"/>
        <v>0</v>
      </c>
      <c r="L945" s="439"/>
      <c r="M945" s="503"/>
    </row>
    <row r="946" spans="1:13" ht="15.5" x14ac:dyDescent="0.25">
      <c r="A946" s="501">
        <v>927</v>
      </c>
      <c r="B946" s="443"/>
      <c r="C946" s="438"/>
      <c r="D946" s="438"/>
      <c r="E946" s="504"/>
      <c r="F946" s="504"/>
      <c r="G946" s="438"/>
      <c r="H946" s="438"/>
      <c r="I946" s="439"/>
      <c r="J946" s="439"/>
      <c r="K946" s="440">
        <f t="shared" si="14"/>
        <v>0</v>
      </c>
      <c r="L946" s="439"/>
      <c r="M946" s="503"/>
    </row>
    <row r="947" spans="1:13" ht="15.5" x14ac:dyDescent="0.25">
      <c r="A947" s="501">
        <v>928</v>
      </c>
      <c r="B947" s="443"/>
      <c r="C947" s="438"/>
      <c r="D947" s="438"/>
      <c r="E947" s="504"/>
      <c r="F947" s="504"/>
      <c r="G947" s="438"/>
      <c r="H947" s="438"/>
      <c r="I947" s="439"/>
      <c r="J947" s="439"/>
      <c r="K947" s="440">
        <f t="shared" si="14"/>
        <v>0</v>
      </c>
      <c r="L947" s="439"/>
      <c r="M947" s="503"/>
    </row>
    <row r="948" spans="1:13" ht="15.5" x14ac:dyDescent="0.25">
      <c r="A948" s="501">
        <v>929</v>
      </c>
      <c r="B948" s="443"/>
      <c r="C948" s="438"/>
      <c r="D948" s="438"/>
      <c r="E948" s="504"/>
      <c r="F948" s="504"/>
      <c r="G948" s="438"/>
      <c r="H948" s="438"/>
      <c r="I948" s="439"/>
      <c r="J948" s="439"/>
      <c r="K948" s="440">
        <f t="shared" si="14"/>
        <v>0</v>
      </c>
      <c r="L948" s="439"/>
      <c r="M948" s="503"/>
    </row>
    <row r="949" spans="1:13" ht="15.5" x14ac:dyDescent="0.25">
      <c r="A949" s="501">
        <v>930</v>
      </c>
      <c r="B949" s="443"/>
      <c r="C949" s="438"/>
      <c r="D949" s="438"/>
      <c r="E949" s="504"/>
      <c r="F949" s="504"/>
      <c r="G949" s="438"/>
      <c r="H949" s="438"/>
      <c r="I949" s="439"/>
      <c r="J949" s="439"/>
      <c r="K949" s="440">
        <f t="shared" si="14"/>
        <v>0</v>
      </c>
      <c r="L949" s="439"/>
      <c r="M949" s="503"/>
    </row>
    <row r="950" spans="1:13" ht="15.5" x14ac:dyDescent="0.25">
      <c r="A950" s="501">
        <v>931</v>
      </c>
      <c r="B950" s="443"/>
      <c r="C950" s="438"/>
      <c r="D950" s="438"/>
      <c r="E950" s="504"/>
      <c r="F950" s="504"/>
      <c r="G950" s="438"/>
      <c r="H950" s="438"/>
      <c r="I950" s="439"/>
      <c r="J950" s="439"/>
      <c r="K950" s="440">
        <f t="shared" si="14"/>
        <v>0</v>
      </c>
      <c r="L950" s="439"/>
      <c r="M950" s="503"/>
    </row>
    <row r="951" spans="1:13" ht="15.5" x14ac:dyDescent="0.25">
      <c r="A951" s="501">
        <v>932</v>
      </c>
      <c r="B951" s="443"/>
      <c r="C951" s="438"/>
      <c r="D951" s="438"/>
      <c r="E951" s="504"/>
      <c r="F951" s="504"/>
      <c r="G951" s="438"/>
      <c r="H951" s="438"/>
      <c r="I951" s="439"/>
      <c r="J951" s="439"/>
      <c r="K951" s="440">
        <f t="shared" si="14"/>
        <v>0</v>
      </c>
      <c r="L951" s="439"/>
      <c r="M951" s="503"/>
    </row>
    <row r="952" spans="1:13" ht="15.5" x14ac:dyDescent="0.25">
      <c r="A952" s="501">
        <v>933</v>
      </c>
      <c r="B952" s="443"/>
      <c r="C952" s="438"/>
      <c r="D952" s="438"/>
      <c r="E952" s="504"/>
      <c r="F952" s="504"/>
      <c r="G952" s="438"/>
      <c r="H952" s="438"/>
      <c r="I952" s="439"/>
      <c r="J952" s="439"/>
      <c r="K952" s="440">
        <f t="shared" si="14"/>
        <v>0</v>
      </c>
      <c r="L952" s="439"/>
      <c r="M952" s="503"/>
    </row>
    <row r="953" spans="1:13" ht="15.5" x14ac:dyDescent="0.25">
      <c r="A953" s="501">
        <v>934</v>
      </c>
      <c r="B953" s="443"/>
      <c r="C953" s="438"/>
      <c r="D953" s="438"/>
      <c r="E953" s="504"/>
      <c r="F953" s="504"/>
      <c r="G953" s="438"/>
      <c r="H953" s="438"/>
      <c r="I953" s="439"/>
      <c r="J953" s="439"/>
      <c r="K953" s="440">
        <f t="shared" si="14"/>
        <v>0</v>
      </c>
      <c r="L953" s="439"/>
      <c r="M953" s="503"/>
    </row>
    <row r="954" spans="1:13" ht="15.5" x14ac:dyDescent="0.25">
      <c r="A954" s="501">
        <v>935</v>
      </c>
      <c r="B954" s="443"/>
      <c r="C954" s="438"/>
      <c r="D954" s="438"/>
      <c r="E954" s="504"/>
      <c r="F954" s="504"/>
      <c r="G954" s="438"/>
      <c r="H954" s="438"/>
      <c r="I954" s="439"/>
      <c r="J954" s="439"/>
      <c r="K954" s="440">
        <f t="shared" si="14"/>
        <v>0</v>
      </c>
      <c r="L954" s="439"/>
      <c r="M954" s="503"/>
    </row>
    <row r="955" spans="1:13" ht="15.5" x14ac:dyDescent="0.25">
      <c r="A955" s="501">
        <v>936</v>
      </c>
      <c r="B955" s="443"/>
      <c r="C955" s="438"/>
      <c r="D955" s="438"/>
      <c r="E955" s="504"/>
      <c r="F955" s="504"/>
      <c r="G955" s="438"/>
      <c r="H955" s="438"/>
      <c r="I955" s="439"/>
      <c r="J955" s="439"/>
      <c r="K955" s="440">
        <f t="shared" si="14"/>
        <v>0</v>
      </c>
      <c r="L955" s="439"/>
      <c r="M955" s="503"/>
    </row>
    <row r="956" spans="1:13" ht="15.5" x14ac:dyDescent="0.25">
      <c r="A956" s="501">
        <v>937</v>
      </c>
      <c r="B956" s="443"/>
      <c r="C956" s="438"/>
      <c r="D956" s="438"/>
      <c r="E956" s="504"/>
      <c r="F956" s="504"/>
      <c r="G956" s="438"/>
      <c r="H956" s="438"/>
      <c r="I956" s="439"/>
      <c r="J956" s="439"/>
      <c r="K956" s="440">
        <f t="shared" si="14"/>
        <v>0</v>
      </c>
      <c r="L956" s="439"/>
      <c r="M956" s="503"/>
    </row>
    <row r="957" spans="1:13" ht="15.5" x14ac:dyDescent="0.25">
      <c r="A957" s="501">
        <v>938</v>
      </c>
      <c r="B957" s="443"/>
      <c r="C957" s="438"/>
      <c r="D957" s="438"/>
      <c r="E957" s="504"/>
      <c r="F957" s="504"/>
      <c r="G957" s="438"/>
      <c r="H957" s="438"/>
      <c r="I957" s="439"/>
      <c r="J957" s="439"/>
      <c r="K957" s="440">
        <f t="shared" si="14"/>
        <v>0</v>
      </c>
      <c r="L957" s="439"/>
      <c r="M957" s="503"/>
    </row>
    <row r="958" spans="1:13" ht="15.5" x14ac:dyDescent="0.25">
      <c r="A958" s="501">
        <v>939</v>
      </c>
      <c r="B958" s="443"/>
      <c r="C958" s="438"/>
      <c r="D958" s="438"/>
      <c r="E958" s="504"/>
      <c r="F958" s="504"/>
      <c r="G958" s="438"/>
      <c r="H958" s="438"/>
      <c r="I958" s="439"/>
      <c r="J958" s="439"/>
      <c r="K958" s="440">
        <f t="shared" si="14"/>
        <v>0</v>
      </c>
      <c r="L958" s="439"/>
      <c r="M958" s="503"/>
    </row>
    <row r="959" spans="1:13" ht="15.5" x14ac:dyDescent="0.25">
      <c r="A959" s="501">
        <v>940</v>
      </c>
      <c r="B959" s="443"/>
      <c r="C959" s="438"/>
      <c r="D959" s="438"/>
      <c r="E959" s="504"/>
      <c r="F959" s="504"/>
      <c r="G959" s="438"/>
      <c r="H959" s="438"/>
      <c r="I959" s="439"/>
      <c r="J959" s="439"/>
      <c r="K959" s="440">
        <f t="shared" si="14"/>
        <v>0</v>
      </c>
      <c r="L959" s="439"/>
      <c r="M959" s="503"/>
    </row>
    <row r="960" spans="1:13" ht="15.5" x14ac:dyDescent="0.25">
      <c r="A960" s="501">
        <v>941</v>
      </c>
      <c r="B960" s="443"/>
      <c r="C960" s="438"/>
      <c r="D960" s="438"/>
      <c r="E960" s="504"/>
      <c r="F960" s="504"/>
      <c r="G960" s="438"/>
      <c r="H960" s="438"/>
      <c r="I960" s="439"/>
      <c r="J960" s="439"/>
      <c r="K960" s="440">
        <f t="shared" si="14"/>
        <v>0</v>
      </c>
      <c r="L960" s="439"/>
      <c r="M960" s="503"/>
    </row>
    <row r="961" spans="1:13" ht="15.5" x14ac:dyDescent="0.25">
      <c r="A961" s="501">
        <v>942</v>
      </c>
      <c r="B961" s="443"/>
      <c r="C961" s="438"/>
      <c r="D961" s="438"/>
      <c r="E961" s="504"/>
      <c r="F961" s="504"/>
      <c r="G961" s="438"/>
      <c r="H961" s="438"/>
      <c r="I961" s="439"/>
      <c r="J961" s="439"/>
      <c r="K961" s="440">
        <f t="shared" si="14"/>
        <v>0</v>
      </c>
      <c r="L961" s="439"/>
      <c r="M961" s="503"/>
    </row>
    <row r="962" spans="1:13" ht="15.5" x14ac:dyDescent="0.25">
      <c r="A962" s="501">
        <v>943</v>
      </c>
      <c r="B962" s="443"/>
      <c r="C962" s="438"/>
      <c r="D962" s="438"/>
      <c r="E962" s="504"/>
      <c r="F962" s="504"/>
      <c r="G962" s="438"/>
      <c r="H962" s="438"/>
      <c r="I962" s="439"/>
      <c r="J962" s="439"/>
      <c r="K962" s="440">
        <f t="shared" si="14"/>
        <v>0</v>
      </c>
      <c r="L962" s="439"/>
      <c r="M962" s="503"/>
    </row>
    <row r="963" spans="1:13" ht="15.5" x14ac:dyDescent="0.25">
      <c r="A963" s="501">
        <v>944</v>
      </c>
      <c r="B963" s="443"/>
      <c r="C963" s="438"/>
      <c r="D963" s="438"/>
      <c r="E963" s="504"/>
      <c r="F963" s="504"/>
      <c r="G963" s="438"/>
      <c r="H963" s="438"/>
      <c r="I963" s="439"/>
      <c r="J963" s="439"/>
      <c r="K963" s="440">
        <f t="shared" si="14"/>
        <v>0</v>
      </c>
      <c r="L963" s="439"/>
      <c r="M963" s="503"/>
    </row>
    <row r="964" spans="1:13" ht="15.5" x14ac:dyDescent="0.25">
      <c r="A964" s="501">
        <v>945</v>
      </c>
      <c r="B964" s="443"/>
      <c r="C964" s="438"/>
      <c r="D964" s="438"/>
      <c r="E964" s="504"/>
      <c r="F964" s="504"/>
      <c r="G964" s="438"/>
      <c r="H964" s="438"/>
      <c r="I964" s="439"/>
      <c r="J964" s="439"/>
      <c r="K964" s="440">
        <f t="shared" si="14"/>
        <v>0</v>
      </c>
      <c r="L964" s="439"/>
      <c r="M964" s="503"/>
    </row>
    <row r="965" spans="1:13" ht="15.5" x14ac:dyDescent="0.25">
      <c r="A965" s="501">
        <v>946</v>
      </c>
      <c r="B965" s="443"/>
      <c r="C965" s="438"/>
      <c r="D965" s="438"/>
      <c r="E965" s="504"/>
      <c r="F965" s="504"/>
      <c r="G965" s="438"/>
      <c r="H965" s="438"/>
      <c r="I965" s="439"/>
      <c r="J965" s="439"/>
      <c r="K965" s="440">
        <f t="shared" si="14"/>
        <v>0</v>
      </c>
      <c r="L965" s="439"/>
      <c r="M965" s="503"/>
    </row>
    <row r="966" spans="1:13" ht="15.5" x14ac:dyDescent="0.25">
      <c r="A966" s="501">
        <v>947</v>
      </c>
      <c r="B966" s="443"/>
      <c r="C966" s="438"/>
      <c r="D966" s="438"/>
      <c r="E966" s="504"/>
      <c r="F966" s="504"/>
      <c r="G966" s="438"/>
      <c r="H966" s="438"/>
      <c r="I966" s="439"/>
      <c r="J966" s="439"/>
      <c r="K966" s="440">
        <f t="shared" si="14"/>
        <v>0</v>
      </c>
      <c r="L966" s="439"/>
      <c r="M966" s="503"/>
    </row>
    <row r="967" spans="1:13" ht="15.5" x14ac:dyDescent="0.25">
      <c r="A967" s="501">
        <v>948</v>
      </c>
      <c r="B967" s="443"/>
      <c r="C967" s="438"/>
      <c r="D967" s="438"/>
      <c r="E967" s="504"/>
      <c r="F967" s="504"/>
      <c r="G967" s="438"/>
      <c r="H967" s="438"/>
      <c r="I967" s="439"/>
      <c r="J967" s="439"/>
      <c r="K967" s="440">
        <f t="shared" si="14"/>
        <v>0</v>
      </c>
      <c r="L967" s="439"/>
      <c r="M967" s="503"/>
    </row>
    <row r="968" spans="1:13" ht="15.5" x14ac:dyDescent="0.25">
      <c r="A968" s="501">
        <v>949</v>
      </c>
      <c r="B968" s="443"/>
      <c r="C968" s="438"/>
      <c r="D968" s="438"/>
      <c r="E968" s="504"/>
      <c r="F968" s="504"/>
      <c r="G968" s="438"/>
      <c r="H968" s="438"/>
      <c r="I968" s="439"/>
      <c r="J968" s="439"/>
      <c r="K968" s="440">
        <f t="shared" si="14"/>
        <v>0</v>
      </c>
      <c r="L968" s="439"/>
      <c r="M968" s="503"/>
    </row>
    <row r="969" spans="1:13" ht="15.5" x14ac:dyDescent="0.25">
      <c r="A969" s="501">
        <v>950</v>
      </c>
      <c r="B969" s="443"/>
      <c r="C969" s="438"/>
      <c r="D969" s="438"/>
      <c r="E969" s="504"/>
      <c r="F969" s="504"/>
      <c r="G969" s="438"/>
      <c r="H969" s="438"/>
      <c r="I969" s="439"/>
      <c r="J969" s="439"/>
      <c r="K969" s="440">
        <f t="shared" si="14"/>
        <v>0</v>
      </c>
      <c r="L969" s="439"/>
      <c r="M969" s="503"/>
    </row>
    <row r="970" spans="1:13" ht="15.5" x14ac:dyDescent="0.25">
      <c r="A970" s="501">
        <v>951</v>
      </c>
      <c r="B970" s="443"/>
      <c r="C970" s="438"/>
      <c r="D970" s="438"/>
      <c r="E970" s="504"/>
      <c r="F970" s="504"/>
      <c r="G970" s="438"/>
      <c r="H970" s="438"/>
      <c r="I970" s="439"/>
      <c r="J970" s="439"/>
      <c r="K970" s="440">
        <f t="shared" si="14"/>
        <v>0</v>
      </c>
      <c r="L970" s="439"/>
      <c r="M970" s="503"/>
    </row>
    <row r="971" spans="1:13" ht="15.5" x14ac:dyDescent="0.25">
      <c r="A971" s="501">
        <v>952</v>
      </c>
      <c r="B971" s="443"/>
      <c r="C971" s="438"/>
      <c r="D971" s="438"/>
      <c r="E971" s="504"/>
      <c r="F971" s="504"/>
      <c r="G971" s="438"/>
      <c r="H971" s="438"/>
      <c r="I971" s="439"/>
      <c r="J971" s="439"/>
      <c r="K971" s="440">
        <f t="shared" si="14"/>
        <v>0</v>
      </c>
      <c r="L971" s="439"/>
      <c r="M971" s="503"/>
    </row>
    <row r="972" spans="1:13" ht="15.5" x14ac:dyDescent="0.25">
      <c r="A972" s="501">
        <v>953</v>
      </c>
      <c r="B972" s="443"/>
      <c r="C972" s="438"/>
      <c r="D972" s="438"/>
      <c r="E972" s="504"/>
      <c r="F972" s="504"/>
      <c r="G972" s="438"/>
      <c r="H972" s="438"/>
      <c r="I972" s="439"/>
      <c r="J972" s="439"/>
      <c r="K972" s="440">
        <f t="shared" si="14"/>
        <v>0</v>
      </c>
      <c r="L972" s="439"/>
      <c r="M972" s="503"/>
    </row>
    <row r="973" spans="1:13" ht="15.5" x14ac:dyDescent="0.25">
      <c r="A973" s="501">
        <v>954</v>
      </c>
      <c r="B973" s="443"/>
      <c r="C973" s="438"/>
      <c r="D973" s="438"/>
      <c r="E973" s="504"/>
      <c r="F973" s="504"/>
      <c r="G973" s="438"/>
      <c r="H973" s="438"/>
      <c r="I973" s="439"/>
      <c r="J973" s="439"/>
      <c r="K973" s="440">
        <f t="shared" si="14"/>
        <v>0</v>
      </c>
      <c r="L973" s="439"/>
      <c r="M973" s="503"/>
    </row>
    <row r="974" spans="1:13" ht="15.5" x14ac:dyDescent="0.25">
      <c r="A974" s="501">
        <v>955</v>
      </c>
      <c r="B974" s="443"/>
      <c r="C974" s="438"/>
      <c r="D974" s="438"/>
      <c r="E974" s="504"/>
      <c r="F974" s="504"/>
      <c r="G974" s="438"/>
      <c r="H974" s="438"/>
      <c r="I974" s="439"/>
      <c r="J974" s="439"/>
      <c r="K974" s="440">
        <f t="shared" si="14"/>
        <v>0</v>
      </c>
      <c r="L974" s="439"/>
      <c r="M974" s="503"/>
    </row>
    <row r="975" spans="1:13" ht="15.5" x14ac:dyDescent="0.25">
      <c r="A975" s="501">
        <v>956</v>
      </c>
      <c r="B975" s="443"/>
      <c r="C975" s="438"/>
      <c r="D975" s="438"/>
      <c r="E975" s="504"/>
      <c r="F975" s="504"/>
      <c r="G975" s="438"/>
      <c r="H975" s="438"/>
      <c r="I975" s="439"/>
      <c r="J975" s="439"/>
      <c r="K975" s="440">
        <f t="shared" si="14"/>
        <v>0</v>
      </c>
      <c r="L975" s="439"/>
      <c r="M975" s="503"/>
    </row>
    <row r="976" spans="1:13" ht="15.5" x14ac:dyDescent="0.25">
      <c r="A976" s="501">
        <v>957</v>
      </c>
      <c r="B976" s="443"/>
      <c r="C976" s="438"/>
      <c r="D976" s="438"/>
      <c r="E976" s="504"/>
      <c r="F976" s="504"/>
      <c r="G976" s="438"/>
      <c r="H976" s="438"/>
      <c r="I976" s="439"/>
      <c r="J976" s="439"/>
      <c r="K976" s="440">
        <f t="shared" si="14"/>
        <v>0</v>
      </c>
      <c r="L976" s="439"/>
      <c r="M976" s="503"/>
    </row>
    <row r="977" spans="1:13" ht="15.5" x14ac:dyDescent="0.25">
      <c r="A977" s="501">
        <v>958</v>
      </c>
      <c r="B977" s="443"/>
      <c r="C977" s="438"/>
      <c r="D977" s="438"/>
      <c r="E977" s="504"/>
      <c r="F977" s="504"/>
      <c r="G977" s="438"/>
      <c r="H977" s="438"/>
      <c r="I977" s="439"/>
      <c r="J977" s="439"/>
      <c r="K977" s="440">
        <f t="shared" si="14"/>
        <v>0</v>
      </c>
      <c r="L977" s="439"/>
      <c r="M977" s="503"/>
    </row>
    <row r="978" spans="1:13" ht="15.5" x14ac:dyDescent="0.25">
      <c r="A978" s="501">
        <v>959</v>
      </c>
      <c r="B978" s="443"/>
      <c r="C978" s="438"/>
      <c r="D978" s="438"/>
      <c r="E978" s="504"/>
      <c r="F978" s="504"/>
      <c r="G978" s="438"/>
      <c r="H978" s="438"/>
      <c r="I978" s="439"/>
      <c r="J978" s="439"/>
      <c r="K978" s="440">
        <f t="shared" si="14"/>
        <v>0</v>
      </c>
      <c r="L978" s="439"/>
      <c r="M978" s="503"/>
    </row>
    <row r="979" spans="1:13" ht="15.5" x14ac:dyDescent="0.25">
      <c r="A979" s="501">
        <v>960</v>
      </c>
      <c r="B979" s="443"/>
      <c r="C979" s="438"/>
      <c r="D979" s="438"/>
      <c r="E979" s="504"/>
      <c r="F979" s="504"/>
      <c r="G979" s="438"/>
      <c r="H979" s="438"/>
      <c r="I979" s="439"/>
      <c r="J979" s="439"/>
      <c r="K979" s="440">
        <f t="shared" si="14"/>
        <v>0</v>
      </c>
      <c r="L979" s="439"/>
      <c r="M979" s="503"/>
    </row>
    <row r="980" spans="1:13" ht="15.5" x14ac:dyDescent="0.25">
      <c r="A980" s="501">
        <v>961</v>
      </c>
      <c r="B980" s="443"/>
      <c r="C980" s="438"/>
      <c r="D980" s="438"/>
      <c r="E980" s="504"/>
      <c r="F980" s="504"/>
      <c r="G980" s="438"/>
      <c r="H980" s="438"/>
      <c r="I980" s="439"/>
      <c r="J980" s="439"/>
      <c r="K980" s="440">
        <f t="shared" si="14"/>
        <v>0</v>
      </c>
      <c r="L980" s="439"/>
      <c r="M980" s="503"/>
    </row>
    <row r="981" spans="1:13" ht="15.5" x14ac:dyDescent="0.25">
      <c r="A981" s="501">
        <v>962</v>
      </c>
      <c r="B981" s="443"/>
      <c r="C981" s="438"/>
      <c r="D981" s="438"/>
      <c r="E981" s="504"/>
      <c r="F981" s="504"/>
      <c r="G981" s="438"/>
      <c r="H981" s="438"/>
      <c r="I981" s="439"/>
      <c r="J981" s="439"/>
      <c r="K981" s="440">
        <f t="shared" ref="K981:K1019" si="15">ROUND(I981*J981,2)</f>
        <v>0</v>
      </c>
      <c r="L981" s="439"/>
      <c r="M981" s="503"/>
    </row>
    <row r="982" spans="1:13" ht="15.5" x14ac:dyDescent="0.25">
      <c r="A982" s="501">
        <v>963</v>
      </c>
      <c r="B982" s="443"/>
      <c r="C982" s="438"/>
      <c r="D982" s="438"/>
      <c r="E982" s="504"/>
      <c r="F982" s="504"/>
      <c r="G982" s="438"/>
      <c r="H982" s="438"/>
      <c r="I982" s="439"/>
      <c r="J982" s="439"/>
      <c r="K982" s="440">
        <f t="shared" si="15"/>
        <v>0</v>
      </c>
      <c r="L982" s="439"/>
      <c r="M982" s="503"/>
    </row>
    <row r="983" spans="1:13" ht="15.5" x14ac:dyDescent="0.25">
      <c r="A983" s="501">
        <v>964</v>
      </c>
      <c r="B983" s="443"/>
      <c r="C983" s="438"/>
      <c r="D983" s="438"/>
      <c r="E983" s="504"/>
      <c r="F983" s="504"/>
      <c r="G983" s="438"/>
      <c r="H983" s="438"/>
      <c r="I983" s="439"/>
      <c r="J983" s="439"/>
      <c r="K983" s="440">
        <f t="shared" si="15"/>
        <v>0</v>
      </c>
      <c r="L983" s="439"/>
      <c r="M983" s="503"/>
    </row>
    <row r="984" spans="1:13" ht="15.5" x14ac:dyDescent="0.25">
      <c r="A984" s="501">
        <v>965</v>
      </c>
      <c r="B984" s="443"/>
      <c r="C984" s="438"/>
      <c r="D984" s="438"/>
      <c r="E984" s="504"/>
      <c r="F984" s="504"/>
      <c r="G984" s="438"/>
      <c r="H984" s="438"/>
      <c r="I984" s="439"/>
      <c r="J984" s="439"/>
      <c r="K984" s="440">
        <f t="shared" si="15"/>
        <v>0</v>
      </c>
      <c r="L984" s="439"/>
      <c r="M984" s="503"/>
    </row>
    <row r="985" spans="1:13" ht="15.5" x14ac:dyDescent="0.25">
      <c r="A985" s="501">
        <v>966</v>
      </c>
      <c r="B985" s="443"/>
      <c r="C985" s="438"/>
      <c r="D985" s="438"/>
      <c r="E985" s="504"/>
      <c r="F985" s="504"/>
      <c r="G985" s="438"/>
      <c r="H985" s="438"/>
      <c r="I985" s="439"/>
      <c r="J985" s="439"/>
      <c r="K985" s="440">
        <f t="shared" si="15"/>
        <v>0</v>
      </c>
      <c r="L985" s="439"/>
      <c r="M985" s="503"/>
    </row>
    <row r="986" spans="1:13" ht="15.5" x14ac:dyDescent="0.25">
      <c r="A986" s="501">
        <v>967</v>
      </c>
      <c r="B986" s="443"/>
      <c r="C986" s="438"/>
      <c r="D986" s="438"/>
      <c r="E986" s="504"/>
      <c r="F986" s="504"/>
      <c r="G986" s="438"/>
      <c r="H986" s="438"/>
      <c r="I986" s="439"/>
      <c r="J986" s="439"/>
      <c r="K986" s="440">
        <f t="shared" si="15"/>
        <v>0</v>
      </c>
      <c r="L986" s="439"/>
      <c r="M986" s="503"/>
    </row>
    <row r="987" spans="1:13" ht="15.5" x14ac:dyDescent="0.25">
      <c r="A987" s="501">
        <v>968</v>
      </c>
      <c r="B987" s="443"/>
      <c r="C987" s="438"/>
      <c r="D987" s="438"/>
      <c r="E987" s="504"/>
      <c r="F987" s="504"/>
      <c r="G987" s="438"/>
      <c r="H987" s="438"/>
      <c r="I987" s="439"/>
      <c r="J987" s="439"/>
      <c r="K987" s="440">
        <f t="shared" si="15"/>
        <v>0</v>
      </c>
      <c r="L987" s="439"/>
      <c r="M987" s="503"/>
    </row>
    <row r="988" spans="1:13" ht="15.5" x14ac:dyDescent="0.25">
      <c r="A988" s="501">
        <v>969</v>
      </c>
      <c r="B988" s="443"/>
      <c r="C988" s="438"/>
      <c r="D988" s="438"/>
      <c r="E988" s="504"/>
      <c r="F988" s="504"/>
      <c r="G988" s="438"/>
      <c r="H988" s="438"/>
      <c r="I988" s="439"/>
      <c r="J988" s="439"/>
      <c r="K988" s="440">
        <f t="shared" si="15"/>
        <v>0</v>
      </c>
      <c r="L988" s="439"/>
      <c r="M988" s="503"/>
    </row>
    <row r="989" spans="1:13" ht="15.5" x14ac:dyDescent="0.25">
      <c r="A989" s="501">
        <v>970</v>
      </c>
      <c r="B989" s="443"/>
      <c r="C989" s="438"/>
      <c r="D989" s="438"/>
      <c r="E989" s="504"/>
      <c r="F989" s="504"/>
      <c r="G989" s="438"/>
      <c r="H989" s="438"/>
      <c r="I989" s="439"/>
      <c r="J989" s="439"/>
      <c r="K989" s="440">
        <f t="shared" si="15"/>
        <v>0</v>
      </c>
      <c r="L989" s="439"/>
      <c r="M989" s="503"/>
    </row>
    <row r="990" spans="1:13" ht="15.5" x14ac:dyDescent="0.25">
      <c r="A990" s="501">
        <v>971</v>
      </c>
      <c r="B990" s="443"/>
      <c r="C990" s="438"/>
      <c r="D990" s="438"/>
      <c r="E990" s="504"/>
      <c r="F990" s="504"/>
      <c r="G990" s="438"/>
      <c r="H990" s="438"/>
      <c r="I990" s="439"/>
      <c r="J990" s="439"/>
      <c r="K990" s="440">
        <f t="shared" si="15"/>
        <v>0</v>
      </c>
      <c r="L990" s="439"/>
      <c r="M990" s="503"/>
    </row>
    <row r="991" spans="1:13" ht="15.5" x14ac:dyDescent="0.25">
      <c r="A991" s="501">
        <v>972</v>
      </c>
      <c r="B991" s="443"/>
      <c r="C991" s="438"/>
      <c r="D991" s="438"/>
      <c r="E991" s="504"/>
      <c r="F991" s="504"/>
      <c r="G991" s="438"/>
      <c r="H991" s="438"/>
      <c r="I991" s="439"/>
      <c r="J991" s="439"/>
      <c r="K991" s="440">
        <f t="shared" si="15"/>
        <v>0</v>
      </c>
      <c r="L991" s="439"/>
      <c r="M991" s="503"/>
    </row>
    <row r="992" spans="1:13" ht="15.5" x14ac:dyDescent="0.25">
      <c r="A992" s="501">
        <v>973</v>
      </c>
      <c r="B992" s="443"/>
      <c r="C992" s="438"/>
      <c r="D992" s="438"/>
      <c r="E992" s="504"/>
      <c r="F992" s="504"/>
      <c r="G992" s="438"/>
      <c r="H992" s="438"/>
      <c r="I992" s="439"/>
      <c r="J992" s="439"/>
      <c r="K992" s="440">
        <f t="shared" si="15"/>
        <v>0</v>
      </c>
      <c r="L992" s="439"/>
      <c r="M992" s="503"/>
    </row>
    <row r="993" spans="1:13" ht="15.5" x14ac:dyDescent="0.25">
      <c r="A993" s="501">
        <v>974</v>
      </c>
      <c r="B993" s="443"/>
      <c r="C993" s="438"/>
      <c r="D993" s="438"/>
      <c r="E993" s="504"/>
      <c r="F993" s="504"/>
      <c r="G993" s="438"/>
      <c r="H993" s="438"/>
      <c r="I993" s="439"/>
      <c r="J993" s="439"/>
      <c r="K993" s="440">
        <f t="shared" si="15"/>
        <v>0</v>
      </c>
      <c r="L993" s="439"/>
      <c r="M993" s="503"/>
    </row>
    <row r="994" spans="1:13" ht="15.5" x14ac:dyDescent="0.25">
      <c r="A994" s="501">
        <v>975</v>
      </c>
      <c r="B994" s="443"/>
      <c r="C994" s="438"/>
      <c r="D994" s="438"/>
      <c r="E994" s="504"/>
      <c r="F994" s="504"/>
      <c r="G994" s="438"/>
      <c r="H994" s="438"/>
      <c r="I994" s="439"/>
      <c r="J994" s="439"/>
      <c r="K994" s="440">
        <f t="shared" si="15"/>
        <v>0</v>
      </c>
      <c r="L994" s="439"/>
      <c r="M994" s="503"/>
    </row>
    <row r="995" spans="1:13" ht="15.5" x14ac:dyDescent="0.25">
      <c r="A995" s="501">
        <v>976</v>
      </c>
      <c r="B995" s="443"/>
      <c r="C995" s="438"/>
      <c r="D995" s="438"/>
      <c r="E995" s="504"/>
      <c r="F995" s="504"/>
      <c r="G995" s="438"/>
      <c r="H995" s="438"/>
      <c r="I995" s="439"/>
      <c r="J995" s="439"/>
      <c r="K995" s="440">
        <f t="shared" si="15"/>
        <v>0</v>
      </c>
      <c r="L995" s="439"/>
      <c r="M995" s="503"/>
    </row>
    <row r="996" spans="1:13" ht="15.5" x14ac:dyDescent="0.25">
      <c r="A996" s="501">
        <v>977</v>
      </c>
      <c r="B996" s="443"/>
      <c r="C996" s="438"/>
      <c r="D996" s="438"/>
      <c r="E996" s="504"/>
      <c r="F996" s="504"/>
      <c r="G996" s="438"/>
      <c r="H996" s="438"/>
      <c r="I996" s="439"/>
      <c r="J996" s="439"/>
      <c r="K996" s="440">
        <f t="shared" si="15"/>
        <v>0</v>
      </c>
      <c r="L996" s="439"/>
      <c r="M996" s="503"/>
    </row>
    <row r="997" spans="1:13" ht="15.5" x14ac:dyDescent="0.25">
      <c r="A997" s="501">
        <v>978</v>
      </c>
      <c r="B997" s="443"/>
      <c r="C997" s="438"/>
      <c r="D997" s="438"/>
      <c r="E997" s="504"/>
      <c r="F997" s="504"/>
      <c r="G997" s="438"/>
      <c r="H997" s="438"/>
      <c r="I997" s="439"/>
      <c r="J997" s="439"/>
      <c r="K997" s="440">
        <f t="shared" si="15"/>
        <v>0</v>
      </c>
      <c r="L997" s="439"/>
      <c r="M997" s="503"/>
    </row>
    <row r="998" spans="1:13" ht="15.5" x14ac:dyDescent="0.25">
      <c r="A998" s="501">
        <v>979</v>
      </c>
      <c r="B998" s="443"/>
      <c r="C998" s="438"/>
      <c r="D998" s="438"/>
      <c r="E998" s="504"/>
      <c r="F998" s="504"/>
      <c r="G998" s="438"/>
      <c r="H998" s="438"/>
      <c r="I998" s="439"/>
      <c r="J998" s="439"/>
      <c r="K998" s="440">
        <f t="shared" si="15"/>
        <v>0</v>
      </c>
      <c r="L998" s="439"/>
      <c r="M998" s="503"/>
    </row>
    <row r="999" spans="1:13" ht="15.5" x14ac:dyDescent="0.25">
      <c r="A999" s="501">
        <v>980</v>
      </c>
      <c r="B999" s="443"/>
      <c r="C999" s="438"/>
      <c r="D999" s="438"/>
      <c r="E999" s="504"/>
      <c r="F999" s="504"/>
      <c r="G999" s="438"/>
      <c r="H999" s="438"/>
      <c r="I999" s="439"/>
      <c r="J999" s="439"/>
      <c r="K999" s="440">
        <f t="shared" si="15"/>
        <v>0</v>
      </c>
      <c r="L999" s="439"/>
      <c r="M999" s="503"/>
    </row>
    <row r="1000" spans="1:13" ht="15.5" x14ac:dyDescent="0.25">
      <c r="A1000" s="501">
        <v>981</v>
      </c>
      <c r="B1000" s="443"/>
      <c r="C1000" s="438"/>
      <c r="D1000" s="438"/>
      <c r="E1000" s="504"/>
      <c r="F1000" s="504"/>
      <c r="G1000" s="438"/>
      <c r="H1000" s="438"/>
      <c r="I1000" s="439"/>
      <c r="J1000" s="439"/>
      <c r="K1000" s="440">
        <f t="shared" si="15"/>
        <v>0</v>
      </c>
      <c r="L1000" s="439"/>
      <c r="M1000" s="503"/>
    </row>
    <row r="1001" spans="1:13" ht="15.5" x14ac:dyDescent="0.25">
      <c r="A1001" s="501">
        <v>982</v>
      </c>
      <c r="B1001" s="443"/>
      <c r="C1001" s="438"/>
      <c r="D1001" s="438"/>
      <c r="E1001" s="504"/>
      <c r="F1001" s="504"/>
      <c r="G1001" s="438"/>
      <c r="H1001" s="438"/>
      <c r="I1001" s="439"/>
      <c r="J1001" s="439"/>
      <c r="K1001" s="440">
        <f t="shared" si="15"/>
        <v>0</v>
      </c>
      <c r="L1001" s="439"/>
      <c r="M1001" s="503"/>
    </row>
    <row r="1002" spans="1:13" ht="15.5" x14ac:dyDescent="0.25">
      <c r="A1002" s="501">
        <v>983</v>
      </c>
      <c r="B1002" s="443"/>
      <c r="C1002" s="438"/>
      <c r="D1002" s="438"/>
      <c r="E1002" s="504"/>
      <c r="F1002" s="504"/>
      <c r="G1002" s="438"/>
      <c r="H1002" s="438"/>
      <c r="I1002" s="439"/>
      <c r="J1002" s="439"/>
      <c r="K1002" s="440">
        <f t="shared" si="15"/>
        <v>0</v>
      </c>
      <c r="L1002" s="439"/>
      <c r="M1002" s="503"/>
    </row>
    <row r="1003" spans="1:13" ht="15.5" x14ac:dyDescent="0.25">
      <c r="A1003" s="501">
        <v>984</v>
      </c>
      <c r="B1003" s="443"/>
      <c r="C1003" s="438"/>
      <c r="D1003" s="438"/>
      <c r="E1003" s="504"/>
      <c r="F1003" s="504"/>
      <c r="G1003" s="438"/>
      <c r="H1003" s="438"/>
      <c r="I1003" s="439"/>
      <c r="J1003" s="439"/>
      <c r="K1003" s="440">
        <f t="shared" si="15"/>
        <v>0</v>
      </c>
      <c r="L1003" s="439"/>
      <c r="M1003" s="503"/>
    </row>
    <row r="1004" spans="1:13" ht="15.5" x14ac:dyDescent="0.25">
      <c r="A1004" s="501">
        <v>985</v>
      </c>
      <c r="B1004" s="443"/>
      <c r="C1004" s="438"/>
      <c r="D1004" s="438"/>
      <c r="E1004" s="504"/>
      <c r="F1004" s="504"/>
      <c r="G1004" s="438"/>
      <c r="H1004" s="438"/>
      <c r="I1004" s="439"/>
      <c r="J1004" s="439"/>
      <c r="K1004" s="440">
        <f t="shared" si="15"/>
        <v>0</v>
      </c>
      <c r="L1004" s="439"/>
      <c r="M1004" s="503"/>
    </row>
    <row r="1005" spans="1:13" ht="15.5" x14ac:dyDescent="0.25">
      <c r="A1005" s="501">
        <v>986</v>
      </c>
      <c r="B1005" s="443"/>
      <c r="C1005" s="438"/>
      <c r="D1005" s="438"/>
      <c r="E1005" s="504"/>
      <c r="F1005" s="504"/>
      <c r="G1005" s="438"/>
      <c r="H1005" s="438"/>
      <c r="I1005" s="439"/>
      <c r="J1005" s="439"/>
      <c r="K1005" s="440">
        <f t="shared" si="15"/>
        <v>0</v>
      </c>
      <c r="L1005" s="439"/>
      <c r="M1005" s="503"/>
    </row>
    <row r="1006" spans="1:13" ht="15.5" x14ac:dyDescent="0.25">
      <c r="A1006" s="501">
        <v>987</v>
      </c>
      <c r="B1006" s="443"/>
      <c r="C1006" s="438"/>
      <c r="D1006" s="438"/>
      <c r="E1006" s="504"/>
      <c r="F1006" s="504"/>
      <c r="G1006" s="438"/>
      <c r="H1006" s="438"/>
      <c r="I1006" s="439"/>
      <c r="J1006" s="439"/>
      <c r="K1006" s="440">
        <f t="shared" si="15"/>
        <v>0</v>
      </c>
      <c r="L1006" s="439"/>
      <c r="M1006" s="503"/>
    </row>
    <row r="1007" spans="1:13" ht="15.5" x14ac:dyDescent="0.25">
      <c r="A1007" s="501">
        <v>988</v>
      </c>
      <c r="B1007" s="443"/>
      <c r="C1007" s="438"/>
      <c r="D1007" s="438"/>
      <c r="E1007" s="504"/>
      <c r="F1007" s="504"/>
      <c r="G1007" s="438"/>
      <c r="H1007" s="438"/>
      <c r="I1007" s="439"/>
      <c r="J1007" s="439"/>
      <c r="K1007" s="440">
        <f t="shared" si="15"/>
        <v>0</v>
      </c>
      <c r="L1007" s="439"/>
      <c r="M1007" s="503"/>
    </row>
    <row r="1008" spans="1:13" ht="15.5" x14ac:dyDescent="0.25">
      <c r="A1008" s="501">
        <v>989</v>
      </c>
      <c r="B1008" s="443"/>
      <c r="C1008" s="438"/>
      <c r="D1008" s="438"/>
      <c r="E1008" s="504"/>
      <c r="F1008" s="504"/>
      <c r="G1008" s="438"/>
      <c r="H1008" s="438"/>
      <c r="I1008" s="439"/>
      <c r="J1008" s="439"/>
      <c r="K1008" s="440">
        <f t="shared" si="15"/>
        <v>0</v>
      </c>
      <c r="L1008" s="439"/>
      <c r="M1008" s="503"/>
    </row>
    <row r="1009" spans="1:13" ht="15.5" x14ac:dyDescent="0.25">
      <c r="A1009" s="501">
        <v>990</v>
      </c>
      <c r="B1009" s="443"/>
      <c r="C1009" s="438"/>
      <c r="D1009" s="438"/>
      <c r="E1009" s="504"/>
      <c r="F1009" s="504"/>
      <c r="G1009" s="438"/>
      <c r="H1009" s="438"/>
      <c r="I1009" s="439"/>
      <c r="J1009" s="439"/>
      <c r="K1009" s="440">
        <f t="shared" si="15"/>
        <v>0</v>
      </c>
      <c r="L1009" s="439"/>
      <c r="M1009" s="503"/>
    </row>
    <row r="1010" spans="1:13" ht="15.5" x14ac:dyDescent="0.25">
      <c r="A1010" s="501">
        <v>991</v>
      </c>
      <c r="B1010" s="443"/>
      <c r="C1010" s="438"/>
      <c r="D1010" s="438"/>
      <c r="E1010" s="504"/>
      <c r="F1010" s="504"/>
      <c r="G1010" s="438"/>
      <c r="H1010" s="438"/>
      <c r="I1010" s="439"/>
      <c r="J1010" s="439"/>
      <c r="K1010" s="440">
        <f t="shared" si="15"/>
        <v>0</v>
      </c>
      <c r="L1010" s="439"/>
      <c r="M1010" s="503"/>
    </row>
    <row r="1011" spans="1:13" ht="15.5" x14ac:dyDescent="0.25">
      <c r="A1011" s="501">
        <v>992</v>
      </c>
      <c r="B1011" s="443"/>
      <c r="C1011" s="438"/>
      <c r="D1011" s="438"/>
      <c r="E1011" s="504"/>
      <c r="F1011" s="504"/>
      <c r="G1011" s="438"/>
      <c r="H1011" s="438"/>
      <c r="I1011" s="439"/>
      <c r="J1011" s="439"/>
      <c r="K1011" s="440">
        <f t="shared" si="15"/>
        <v>0</v>
      </c>
      <c r="L1011" s="439"/>
      <c r="M1011" s="503"/>
    </row>
    <row r="1012" spans="1:13" ht="15.5" x14ac:dyDescent="0.25">
      <c r="A1012" s="501">
        <v>993</v>
      </c>
      <c r="B1012" s="443"/>
      <c r="C1012" s="438"/>
      <c r="D1012" s="438"/>
      <c r="E1012" s="504"/>
      <c r="F1012" s="504"/>
      <c r="G1012" s="438"/>
      <c r="H1012" s="438"/>
      <c r="I1012" s="439"/>
      <c r="J1012" s="439"/>
      <c r="K1012" s="440">
        <f t="shared" si="15"/>
        <v>0</v>
      </c>
      <c r="L1012" s="439"/>
      <c r="M1012" s="503"/>
    </row>
    <row r="1013" spans="1:13" ht="15.5" x14ac:dyDescent="0.25">
      <c r="A1013" s="501">
        <v>994</v>
      </c>
      <c r="B1013" s="443"/>
      <c r="C1013" s="438"/>
      <c r="D1013" s="438"/>
      <c r="E1013" s="504"/>
      <c r="F1013" s="504"/>
      <c r="G1013" s="438"/>
      <c r="H1013" s="438"/>
      <c r="I1013" s="439"/>
      <c r="J1013" s="439"/>
      <c r="K1013" s="440">
        <f t="shared" si="15"/>
        <v>0</v>
      </c>
      <c r="L1013" s="439"/>
      <c r="M1013" s="503"/>
    </row>
    <row r="1014" spans="1:13" ht="15.5" x14ac:dyDescent="0.25">
      <c r="A1014" s="501">
        <v>995</v>
      </c>
      <c r="B1014" s="443"/>
      <c r="C1014" s="438"/>
      <c r="D1014" s="438"/>
      <c r="E1014" s="504"/>
      <c r="F1014" s="504"/>
      <c r="G1014" s="438"/>
      <c r="H1014" s="438"/>
      <c r="I1014" s="439"/>
      <c r="J1014" s="439"/>
      <c r="K1014" s="440">
        <f t="shared" si="15"/>
        <v>0</v>
      </c>
      <c r="L1014" s="439"/>
      <c r="M1014" s="503"/>
    </row>
    <row r="1015" spans="1:13" ht="15.5" x14ac:dyDescent="0.25">
      <c r="A1015" s="501">
        <v>996</v>
      </c>
      <c r="B1015" s="443"/>
      <c r="C1015" s="438"/>
      <c r="D1015" s="438"/>
      <c r="E1015" s="504"/>
      <c r="F1015" s="504"/>
      <c r="G1015" s="438"/>
      <c r="H1015" s="438"/>
      <c r="I1015" s="439"/>
      <c r="J1015" s="439"/>
      <c r="K1015" s="440">
        <f t="shared" si="15"/>
        <v>0</v>
      </c>
      <c r="L1015" s="439"/>
      <c r="M1015" s="503"/>
    </row>
    <row r="1016" spans="1:13" ht="15.5" x14ac:dyDescent="0.25">
      <c r="A1016" s="501">
        <v>997</v>
      </c>
      <c r="B1016" s="443"/>
      <c r="C1016" s="438"/>
      <c r="D1016" s="438"/>
      <c r="E1016" s="504"/>
      <c r="F1016" s="504"/>
      <c r="G1016" s="438"/>
      <c r="H1016" s="438"/>
      <c r="I1016" s="439"/>
      <c r="J1016" s="439"/>
      <c r="K1016" s="440">
        <f t="shared" si="15"/>
        <v>0</v>
      </c>
      <c r="L1016" s="439"/>
      <c r="M1016" s="503"/>
    </row>
    <row r="1017" spans="1:13" ht="15.5" x14ac:dyDescent="0.25">
      <c r="A1017" s="501">
        <v>998</v>
      </c>
      <c r="B1017" s="443"/>
      <c r="C1017" s="438"/>
      <c r="D1017" s="438"/>
      <c r="E1017" s="504"/>
      <c r="F1017" s="504"/>
      <c r="G1017" s="438"/>
      <c r="H1017" s="438"/>
      <c r="I1017" s="439"/>
      <c r="J1017" s="439"/>
      <c r="K1017" s="440">
        <f t="shared" si="15"/>
        <v>0</v>
      </c>
      <c r="L1017" s="439"/>
      <c r="M1017" s="503"/>
    </row>
    <row r="1018" spans="1:13" ht="15.5" x14ac:dyDescent="0.25">
      <c r="A1018" s="501">
        <v>999</v>
      </c>
      <c r="B1018" s="443"/>
      <c r="C1018" s="438"/>
      <c r="D1018" s="438"/>
      <c r="E1018" s="504"/>
      <c r="F1018" s="504"/>
      <c r="G1018" s="438"/>
      <c r="H1018" s="438"/>
      <c r="I1018" s="439"/>
      <c r="J1018" s="439"/>
      <c r="K1018" s="440">
        <f t="shared" si="15"/>
        <v>0</v>
      </c>
      <c r="L1018" s="439"/>
      <c r="M1018" s="503"/>
    </row>
    <row r="1019" spans="1:13" ht="15.5" x14ac:dyDescent="0.25">
      <c r="A1019" s="501">
        <v>1000</v>
      </c>
      <c r="B1019" s="443"/>
      <c r="C1019" s="438"/>
      <c r="D1019" s="438"/>
      <c r="E1019" s="504"/>
      <c r="F1019" s="504"/>
      <c r="G1019" s="438"/>
      <c r="H1019" s="438"/>
      <c r="I1019" s="439"/>
      <c r="J1019" s="439"/>
      <c r="K1019" s="440">
        <f t="shared" si="15"/>
        <v>0</v>
      </c>
      <c r="L1019" s="439"/>
      <c r="M1019" s="503"/>
    </row>
  </sheetData>
  <sheetProtection password="E8E7" sheet="1" objects="1" scenarios="1" autoFilter="0"/>
  <mergeCells count="17">
    <mergeCell ref="L16:L19"/>
    <mergeCell ref="J16:J19"/>
    <mergeCell ref="G16:H17"/>
    <mergeCell ref="I16:I19"/>
    <mergeCell ref="K6:L6"/>
    <mergeCell ref="K7:L7"/>
    <mergeCell ref="K8:L8"/>
    <mergeCell ref="K9:L9"/>
    <mergeCell ref="K16:K19"/>
    <mergeCell ref="G18:G19"/>
    <mergeCell ref="H18:H19"/>
    <mergeCell ref="F16:F19"/>
    <mergeCell ref="A16:A19"/>
    <mergeCell ref="B16:B19"/>
    <mergeCell ref="C16:C19"/>
    <mergeCell ref="D16:D19"/>
    <mergeCell ref="E16:E19"/>
  </mergeCells>
  <conditionalFormatting sqref="L20:L1019 B20:J1019">
    <cfRule type="cellIs" dxfId="18" priority="13" stopIfTrue="1" operator="notEqual">
      <formula>0</formula>
    </cfRule>
  </conditionalFormatting>
  <conditionalFormatting sqref="K6:L9">
    <cfRule type="cellIs" dxfId="17" priority="2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5 liegen!" sqref="C20:D1019 G20:H1019">
      <formula1>41640</formula1>
      <formula2>46022</formula2>
    </dataValidation>
    <dataValidation type="custom" allowBlank="1" showErrorMessage="1" errorTitle="Betrag" error="Bitte geben Sie max. 2 Nachkommastellen an!" sqref="I20:J1019 L20:L1019">
      <formula1>MOD(ROUND(I20*10^2,10),1)=0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5" fitToHeight="0" orientation="landscape" useFirstPageNumber="1" r:id="rId1"/>
  <headerFooter>
    <oddFooter>&amp;L&amp;"Arial,Kursiv"&amp;8___________
¹ Siehe Fußnote 1 Seite 1 dieses Nachweises.&amp;C&amp;9Seite 1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tabColor theme="3" tint="0.59999389629810485"/>
    <pageSetUpPr fitToPage="1"/>
  </sheetPr>
  <dimension ref="A1:I1019"/>
  <sheetViews>
    <sheetView showGridLines="0" topLeftCell="A6" workbookViewId="0">
      <selection activeCell="B20" sqref="B20"/>
    </sheetView>
  </sheetViews>
  <sheetFormatPr baseColWidth="10" defaultRowHeight="12.5" x14ac:dyDescent="0.25"/>
  <cols>
    <col min="1" max="1" width="5.7265625" customWidth="1"/>
    <col min="2" max="2" width="15.7265625" customWidth="1"/>
    <col min="3" max="4" width="10.7265625" customWidth="1"/>
    <col min="5" max="5" width="40.7265625" customWidth="1"/>
    <col min="6" max="6" width="44.7265625" customWidth="1"/>
    <col min="7" max="8" width="16.7265625" customWidth="1"/>
  </cols>
  <sheetData>
    <row r="1" spans="1:9" ht="12" hidden="1" customHeight="1" x14ac:dyDescent="0.25">
      <c r="A1" s="204" t="s">
        <v>59</v>
      </c>
      <c r="B1" s="206"/>
      <c r="C1" s="216"/>
      <c r="D1" s="221"/>
      <c r="E1" s="209"/>
      <c r="F1" s="209"/>
      <c r="G1" s="207"/>
      <c r="H1" s="207"/>
      <c r="I1" s="153"/>
    </row>
    <row r="2" spans="1:9" ht="12" hidden="1" customHeight="1" x14ac:dyDescent="0.25">
      <c r="A2" s="204" t="s">
        <v>60</v>
      </c>
      <c r="B2" s="206"/>
      <c r="C2" s="216"/>
      <c r="D2" s="221"/>
      <c r="E2" s="209"/>
      <c r="F2" s="209"/>
      <c r="G2" s="207"/>
      <c r="H2" s="207"/>
      <c r="I2" s="153"/>
    </row>
    <row r="3" spans="1:9" ht="12" hidden="1" customHeight="1" x14ac:dyDescent="0.25">
      <c r="A3" s="249">
        <f>ROW(A20)</f>
        <v>20</v>
      </c>
      <c r="B3" s="206"/>
      <c r="C3" s="216"/>
      <c r="D3" s="221"/>
      <c r="E3" s="209"/>
      <c r="F3" s="209"/>
      <c r="G3" s="349"/>
      <c r="H3" s="349"/>
      <c r="I3" s="153"/>
    </row>
    <row r="4" spans="1:9" ht="12" hidden="1" customHeight="1" x14ac:dyDescent="0.25">
      <c r="A4" s="346" t="s">
        <v>82</v>
      </c>
      <c r="B4" s="206"/>
      <c r="C4" s="216"/>
      <c r="D4" s="221"/>
      <c r="E4" s="209"/>
      <c r="F4" s="209"/>
      <c r="G4" s="339"/>
      <c r="H4" s="339"/>
      <c r="I4" s="153"/>
    </row>
    <row r="5" spans="1:9" ht="12" hidden="1" customHeight="1" x14ac:dyDescent="0.25">
      <c r="A5" s="347" t="str">
        <f>"$A$6:$H$"&amp;IF(LOOKUP(2,1/(H1:H1019&lt;&gt;""),ROW(H:H))=ROW(A16),A3-1,LOOKUP(2,1/(H1:H1019&lt;&gt;""),ROW(H:H)))</f>
        <v>$A$6:$H$19</v>
      </c>
      <c r="B5" s="206"/>
      <c r="C5" s="216"/>
      <c r="D5" s="221"/>
      <c r="E5" s="209"/>
      <c r="F5" s="209"/>
      <c r="G5" s="339"/>
      <c r="H5" s="339"/>
      <c r="I5" s="153"/>
    </row>
    <row r="6" spans="1:9" ht="15" customHeight="1" x14ac:dyDescent="0.25">
      <c r="A6" s="247" t="str">
        <f>'Seite 2'!A20</f>
        <v>2.</v>
      </c>
      <c r="B6" s="246" t="str">
        <f>'Seite 2'!B20</f>
        <v>Sachausgaben</v>
      </c>
      <c r="C6" s="217"/>
      <c r="D6" s="217"/>
      <c r="F6" s="31" t="s">
        <v>104</v>
      </c>
      <c r="G6" s="788">
        <f>'Seite 1'!$O$19</f>
        <v>0</v>
      </c>
      <c r="H6" s="790"/>
      <c r="I6" s="153"/>
    </row>
    <row r="7" spans="1:9" ht="15" customHeight="1" x14ac:dyDescent="0.25">
      <c r="A7" s="243" t="str">
        <f>'Seite 2'!A21</f>
        <v>2.1</v>
      </c>
      <c r="B7" s="245" t="str">
        <f>'Seite 2'!B21</f>
        <v>Lehr- und Lernmaterial</v>
      </c>
      <c r="C7" s="217"/>
      <c r="D7" s="217"/>
      <c r="F7" s="31" t="s">
        <v>103</v>
      </c>
      <c r="G7" s="788" t="str">
        <f>'Seite 1'!$Z$7</f>
        <v>____ - ____</v>
      </c>
      <c r="H7" s="790"/>
      <c r="I7" s="153"/>
    </row>
    <row r="8" spans="1:9" ht="15" customHeight="1" x14ac:dyDescent="0.25">
      <c r="A8" s="243"/>
      <c r="B8" s="245"/>
      <c r="C8" s="217"/>
      <c r="D8" s="217"/>
      <c r="F8" s="31" t="s">
        <v>102</v>
      </c>
      <c r="G8" s="788" t="str">
        <f>'Seite 1'!$AA$7</f>
        <v>__.__.____ - __.__.____</v>
      </c>
      <c r="H8" s="790"/>
      <c r="I8" s="153"/>
    </row>
    <row r="9" spans="1:9" ht="15" customHeight="1" x14ac:dyDescent="0.25">
      <c r="A9" s="218"/>
      <c r="B9" s="218"/>
      <c r="C9" s="218"/>
      <c r="D9" s="218"/>
      <c r="F9" s="135" t="s">
        <v>105</v>
      </c>
      <c r="G9" s="791">
        <f ca="1">'Seite 1'!$O$18</f>
        <v>45366</v>
      </c>
      <c r="H9" s="793"/>
      <c r="I9" s="153"/>
    </row>
    <row r="10" spans="1:9" ht="15" customHeight="1" x14ac:dyDescent="0.25">
      <c r="F10" s="154"/>
      <c r="H10" s="141" t="str">
        <f>'Seite 1'!$A$66</f>
        <v>VWN Wissenstransfer und Informationsmaßnahmen</v>
      </c>
      <c r="I10" s="153"/>
    </row>
    <row r="11" spans="1:9" ht="15" customHeight="1" x14ac:dyDescent="0.25">
      <c r="F11" s="154"/>
      <c r="H11" s="142" t="str">
        <f ca="1">'Seite 1'!$A$67</f>
        <v>Formularversion: V 2.1 vom 15.03.24 - öffentlich -</v>
      </c>
    </row>
    <row r="12" spans="1:9" ht="18" customHeight="1" x14ac:dyDescent="0.25">
      <c r="A12" s="155"/>
      <c r="B12" s="156"/>
      <c r="C12" s="219"/>
      <c r="D12" s="187"/>
      <c r="E12" s="239" t="str">
        <f>B7</f>
        <v>Lehr- und Lernmaterial</v>
      </c>
      <c r="F12" s="215"/>
      <c r="G12" s="215"/>
      <c r="H12" s="491">
        <f>SUMPRODUCT(ROUND(H20:H1019,2))</f>
        <v>0</v>
      </c>
    </row>
    <row r="13" spans="1:9" ht="12" customHeight="1" x14ac:dyDescent="0.25">
      <c r="A13" s="240"/>
      <c r="B13" s="157"/>
      <c r="C13" s="220"/>
      <c r="D13" s="222"/>
      <c r="E13" s="213"/>
      <c r="F13" s="213"/>
      <c r="G13" s="158"/>
      <c r="H13" s="153"/>
      <c r="I13" s="153"/>
    </row>
    <row r="14" spans="1:9" ht="15" customHeight="1" x14ac:dyDescent="0.25">
      <c r="A14" s="159" t="str">
        <f ca="1">CONCATENATE("Belegliste¹ für Ausgabenart ",$A$7," ",$B$7," - Aktenzeichen ",IF($G$6=0,"__________",$G$6)," - Nachweis vom ",IF($G$9=0,"_________",TEXT($G$9,"TT.MM.JJJJ")))</f>
        <v>Belegliste¹ für Ausgabenart 2.1 Lehr- und Lernmaterial - Aktenzeichen __________ - Nachweis vom 15.03.2024</v>
      </c>
      <c r="B14" s="157"/>
      <c r="C14" s="220"/>
      <c r="D14" s="222"/>
      <c r="E14" s="213"/>
      <c r="F14" s="213"/>
      <c r="G14" s="158"/>
      <c r="H14" s="153"/>
      <c r="I14" s="153"/>
    </row>
    <row r="15" spans="1:9" ht="5.15" customHeight="1" x14ac:dyDescent="0.25">
      <c r="A15" s="202"/>
      <c r="B15" s="157"/>
      <c r="C15" s="220"/>
      <c r="D15" s="222"/>
      <c r="E15" s="213"/>
      <c r="F15" s="213"/>
      <c r="G15" s="158"/>
      <c r="H15" s="153"/>
      <c r="I15" s="153"/>
    </row>
    <row r="16" spans="1:9" ht="12" customHeight="1" x14ac:dyDescent="0.25">
      <c r="A16" s="912" t="s">
        <v>23</v>
      </c>
      <c r="B16" s="909" t="s">
        <v>66</v>
      </c>
      <c r="C16" s="912" t="s">
        <v>44</v>
      </c>
      <c r="D16" s="912" t="s">
        <v>49</v>
      </c>
      <c r="E16" s="909" t="s">
        <v>76</v>
      </c>
      <c r="F16" s="909" t="s">
        <v>67</v>
      </c>
      <c r="G16" s="903" t="s">
        <v>234</v>
      </c>
      <c r="H16" s="894" t="s">
        <v>241</v>
      </c>
      <c r="I16" s="153"/>
    </row>
    <row r="17" spans="1:9" ht="12" customHeight="1" x14ac:dyDescent="0.25">
      <c r="A17" s="913"/>
      <c r="B17" s="915"/>
      <c r="C17" s="913"/>
      <c r="D17" s="913"/>
      <c r="E17" s="910"/>
      <c r="F17" s="910"/>
      <c r="G17" s="904"/>
      <c r="H17" s="895"/>
      <c r="I17" s="153"/>
    </row>
    <row r="18" spans="1:9" ht="12" customHeight="1" x14ac:dyDescent="0.25">
      <c r="A18" s="913"/>
      <c r="B18" s="915"/>
      <c r="C18" s="913"/>
      <c r="D18" s="913"/>
      <c r="E18" s="910"/>
      <c r="F18" s="910"/>
      <c r="G18" s="905"/>
      <c r="H18" s="896"/>
      <c r="I18" s="153"/>
    </row>
    <row r="19" spans="1:9" ht="12" customHeight="1" thickBot="1" x14ac:dyDescent="0.3">
      <c r="A19" s="914"/>
      <c r="B19" s="916"/>
      <c r="C19" s="914"/>
      <c r="D19" s="914"/>
      <c r="E19" s="911"/>
      <c r="F19" s="911"/>
      <c r="G19" s="906"/>
      <c r="H19" s="897"/>
      <c r="I19" s="153"/>
    </row>
    <row r="20" spans="1:9" s="147" customFormat="1" ht="14.5" thickTop="1" x14ac:dyDescent="0.3">
      <c r="A20" s="331">
        <v>1</v>
      </c>
      <c r="B20" s="437"/>
      <c r="C20" s="438"/>
      <c r="D20" s="438"/>
      <c r="E20" s="214"/>
      <c r="F20" s="214"/>
      <c r="G20" s="439"/>
      <c r="H20" s="439"/>
      <c r="I20" s="497"/>
    </row>
    <row r="21" spans="1:9" s="147" customFormat="1" ht="15.5" x14ac:dyDescent="0.35">
      <c r="A21" s="332">
        <v>2</v>
      </c>
      <c r="B21" s="437"/>
      <c r="C21" s="438"/>
      <c r="D21" s="438"/>
      <c r="E21" s="214"/>
      <c r="F21" s="214"/>
      <c r="G21" s="439"/>
      <c r="H21" s="439"/>
      <c r="I21" s="499"/>
    </row>
    <row r="22" spans="1:9" s="147" customFormat="1" ht="15.5" x14ac:dyDescent="0.25">
      <c r="A22" s="332">
        <v>3</v>
      </c>
      <c r="B22" s="437"/>
      <c r="C22" s="438"/>
      <c r="D22" s="438"/>
      <c r="E22" s="214"/>
      <c r="F22" s="214"/>
      <c r="G22" s="439"/>
      <c r="H22" s="439"/>
      <c r="I22" s="500"/>
    </row>
    <row r="23" spans="1:9" s="147" customFormat="1" ht="15.5" x14ac:dyDescent="0.25">
      <c r="A23" s="332">
        <v>4</v>
      </c>
      <c r="B23" s="437"/>
      <c r="C23" s="438"/>
      <c r="D23" s="438"/>
      <c r="E23" s="214"/>
      <c r="F23" s="214"/>
      <c r="G23" s="439"/>
      <c r="H23" s="439"/>
      <c r="I23" s="500"/>
    </row>
    <row r="24" spans="1:9" s="147" customFormat="1" ht="15.5" x14ac:dyDescent="0.25">
      <c r="A24" s="332">
        <v>5</v>
      </c>
      <c r="B24" s="437"/>
      <c r="C24" s="438"/>
      <c r="D24" s="438"/>
      <c r="E24" s="214"/>
      <c r="F24" s="214"/>
      <c r="G24" s="439"/>
      <c r="H24" s="439"/>
      <c r="I24" s="500"/>
    </row>
    <row r="25" spans="1:9" s="147" customFormat="1" ht="15.5" x14ac:dyDescent="0.35">
      <c r="A25" s="332">
        <v>6</v>
      </c>
      <c r="B25" s="437"/>
      <c r="C25" s="438"/>
      <c r="D25" s="438"/>
      <c r="E25" s="214"/>
      <c r="F25" s="214"/>
      <c r="G25" s="439"/>
      <c r="H25" s="439"/>
      <c r="I25" s="499"/>
    </row>
    <row r="26" spans="1:9" s="147" customFormat="1" ht="15.5" x14ac:dyDescent="0.35">
      <c r="A26" s="332">
        <v>7</v>
      </c>
      <c r="B26" s="437"/>
      <c r="C26" s="438"/>
      <c r="D26" s="438"/>
      <c r="E26" s="214"/>
      <c r="F26" s="214"/>
      <c r="G26" s="439"/>
      <c r="H26" s="439"/>
      <c r="I26" s="499"/>
    </row>
    <row r="27" spans="1:9" s="147" customFormat="1" ht="15.5" x14ac:dyDescent="0.35">
      <c r="A27" s="332">
        <v>8</v>
      </c>
      <c r="B27" s="437"/>
      <c r="C27" s="438"/>
      <c r="D27" s="438"/>
      <c r="E27" s="214"/>
      <c r="F27" s="214"/>
      <c r="G27" s="439"/>
      <c r="H27" s="439"/>
      <c r="I27" s="499"/>
    </row>
    <row r="28" spans="1:9" s="147" customFormat="1" ht="15.5" x14ac:dyDescent="0.35">
      <c r="A28" s="332">
        <v>9</v>
      </c>
      <c r="B28" s="437"/>
      <c r="C28" s="438"/>
      <c r="D28" s="438"/>
      <c r="E28" s="214"/>
      <c r="F28" s="214"/>
      <c r="G28" s="439"/>
      <c r="H28" s="439"/>
      <c r="I28" s="499"/>
    </row>
    <row r="29" spans="1:9" s="147" customFormat="1" ht="15.5" x14ac:dyDescent="0.35">
      <c r="A29" s="332">
        <v>10</v>
      </c>
      <c r="B29" s="437"/>
      <c r="C29" s="438"/>
      <c r="D29" s="438"/>
      <c r="E29" s="214"/>
      <c r="F29" s="214"/>
      <c r="G29" s="439"/>
      <c r="H29" s="439"/>
      <c r="I29" s="499"/>
    </row>
    <row r="30" spans="1:9" s="147" customFormat="1" ht="15.5" x14ac:dyDescent="0.35">
      <c r="A30" s="332">
        <v>11</v>
      </c>
      <c r="B30" s="437"/>
      <c r="C30" s="438"/>
      <c r="D30" s="438"/>
      <c r="E30" s="214"/>
      <c r="F30" s="214"/>
      <c r="G30" s="439"/>
      <c r="H30" s="439"/>
      <c r="I30" s="499"/>
    </row>
    <row r="31" spans="1:9" s="147" customFormat="1" ht="15.5" x14ac:dyDescent="0.35">
      <c r="A31" s="332">
        <v>12</v>
      </c>
      <c r="B31" s="437"/>
      <c r="C31" s="438"/>
      <c r="D31" s="438"/>
      <c r="E31" s="214"/>
      <c r="F31" s="214"/>
      <c r="G31" s="439"/>
      <c r="H31" s="439"/>
      <c r="I31" s="499"/>
    </row>
    <row r="32" spans="1:9" s="147" customFormat="1" ht="15.5" x14ac:dyDescent="0.35">
      <c r="A32" s="332">
        <v>13</v>
      </c>
      <c r="B32" s="437"/>
      <c r="C32" s="438"/>
      <c r="D32" s="438"/>
      <c r="E32" s="214"/>
      <c r="F32" s="214"/>
      <c r="G32" s="439"/>
      <c r="H32" s="439"/>
      <c r="I32" s="499"/>
    </row>
    <row r="33" spans="1:9" s="147" customFormat="1" ht="15.5" x14ac:dyDescent="0.35">
      <c r="A33" s="332">
        <v>14</v>
      </c>
      <c r="B33" s="437"/>
      <c r="C33" s="438"/>
      <c r="D33" s="438"/>
      <c r="E33" s="214"/>
      <c r="F33" s="214"/>
      <c r="G33" s="439"/>
      <c r="H33" s="439"/>
      <c r="I33" s="499"/>
    </row>
    <row r="34" spans="1:9" s="147" customFormat="1" ht="15.5" x14ac:dyDescent="0.35">
      <c r="A34" s="332">
        <v>15</v>
      </c>
      <c r="B34" s="437"/>
      <c r="C34" s="438"/>
      <c r="D34" s="438"/>
      <c r="E34" s="214"/>
      <c r="F34" s="214"/>
      <c r="G34" s="439"/>
      <c r="H34" s="439"/>
      <c r="I34" s="499"/>
    </row>
    <row r="35" spans="1:9" s="147" customFormat="1" ht="15.5" x14ac:dyDescent="0.35">
      <c r="A35" s="332">
        <v>16</v>
      </c>
      <c r="B35" s="437"/>
      <c r="C35" s="438"/>
      <c r="D35" s="438"/>
      <c r="E35" s="214"/>
      <c r="F35" s="214"/>
      <c r="G35" s="439"/>
      <c r="H35" s="439"/>
      <c r="I35" s="499"/>
    </row>
    <row r="36" spans="1:9" s="147" customFormat="1" ht="15.5" x14ac:dyDescent="0.35">
      <c r="A36" s="332">
        <v>17</v>
      </c>
      <c r="B36" s="437"/>
      <c r="C36" s="438"/>
      <c r="D36" s="438"/>
      <c r="E36" s="214"/>
      <c r="F36" s="214"/>
      <c r="G36" s="439"/>
      <c r="H36" s="439"/>
      <c r="I36" s="499"/>
    </row>
    <row r="37" spans="1:9" s="147" customFormat="1" ht="15.5" x14ac:dyDescent="0.35">
      <c r="A37" s="332">
        <v>18</v>
      </c>
      <c r="B37" s="437"/>
      <c r="C37" s="438"/>
      <c r="D37" s="438"/>
      <c r="E37" s="214"/>
      <c r="F37" s="214"/>
      <c r="G37" s="439"/>
      <c r="H37" s="439"/>
      <c r="I37" s="499"/>
    </row>
    <row r="38" spans="1:9" s="147" customFormat="1" ht="15.5" x14ac:dyDescent="0.35">
      <c r="A38" s="332">
        <v>19</v>
      </c>
      <c r="B38" s="437"/>
      <c r="C38" s="438"/>
      <c r="D38" s="438"/>
      <c r="E38" s="214"/>
      <c r="F38" s="214"/>
      <c r="G38" s="439"/>
      <c r="H38" s="439"/>
      <c r="I38" s="499"/>
    </row>
    <row r="39" spans="1:9" s="147" customFormat="1" ht="15.5" x14ac:dyDescent="0.35">
      <c r="A39" s="332">
        <v>20</v>
      </c>
      <c r="B39" s="437"/>
      <c r="C39" s="438"/>
      <c r="D39" s="438"/>
      <c r="E39" s="214"/>
      <c r="F39" s="214"/>
      <c r="G39" s="439"/>
      <c r="H39" s="439"/>
      <c r="I39" s="499"/>
    </row>
    <row r="40" spans="1:9" s="147" customFormat="1" ht="15.5" x14ac:dyDescent="0.35">
      <c r="A40" s="332">
        <v>21</v>
      </c>
      <c r="B40" s="437"/>
      <c r="C40" s="438"/>
      <c r="D40" s="438"/>
      <c r="E40" s="214"/>
      <c r="F40" s="214"/>
      <c r="G40" s="439"/>
      <c r="H40" s="439"/>
      <c r="I40" s="499"/>
    </row>
    <row r="41" spans="1:9" s="147" customFormat="1" ht="15.5" x14ac:dyDescent="0.35">
      <c r="A41" s="332">
        <v>22</v>
      </c>
      <c r="B41" s="437"/>
      <c r="C41" s="438"/>
      <c r="D41" s="438"/>
      <c r="E41" s="214"/>
      <c r="F41" s="214"/>
      <c r="G41" s="439"/>
      <c r="H41" s="439"/>
      <c r="I41" s="499"/>
    </row>
    <row r="42" spans="1:9" s="147" customFormat="1" ht="15.5" x14ac:dyDescent="0.35">
      <c r="A42" s="332">
        <v>23</v>
      </c>
      <c r="B42" s="437"/>
      <c r="C42" s="438"/>
      <c r="D42" s="438"/>
      <c r="E42" s="214"/>
      <c r="F42" s="214"/>
      <c r="G42" s="439"/>
      <c r="H42" s="439"/>
      <c r="I42" s="499"/>
    </row>
    <row r="43" spans="1:9" s="147" customFormat="1" ht="15.5" x14ac:dyDescent="0.35">
      <c r="A43" s="332">
        <v>24</v>
      </c>
      <c r="B43" s="437"/>
      <c r="C43" s="438"/>
      <c r="D43" s="438"/>
      <c r="E43" s="214"/>
      <c r="F43" s="214"/>
      <c r="G43" s="439"/>
      <c r="H43" s="439"/>
      <c r="I43" s="499"/>
    </row>
    <row r="44" spans="1:9" s="147" customFormat="1" ht="15.5" x14ac:dyDescent="0.35">
      <c r="A44" s="332">
        <v>25</v>
      </c>
      <c r="B44" s="437"/>
      <c r="C44" s="438"/>
      <c r="D44" s="438"/>
      <c r="E44" s="214"/>
      <c r="F44" s="214"/>
      <c r="G44" s="439"/>
      <c r="H44" s="439"/>
      <c r="I44" s="499"/>
    </row>
    <row r="45" spans="1:9" s="147" customFormat="1" ht="15.5" x14ac:dyDescent="0.35">
      <c r="A45" s="332">
        <v>26</v>
      </c>
      <c r="B45" s="437"/>
      <c r="C45" s="438"/>
      <c r="D45" s="438"/>
      <c r="E45" s="214"/>
      <c r="F45" s="214"/>
      <c r="G45" s="439"/>
      <c r="H45" s="439"/>
      <c r="I45" s="499"/>
    </row>
    <row r="46" spans="1:9" s="147" customFormat="1" ht="15.5" x14ac:dyDescent="0.35">
      <c r="A46" s="332">
        <v>27</v>
      </c>
      <c r="B46" s="437"/>
      <c r="C46" s="438"/>
      <c r="D46" s="438"/>
      <c r="E46" s="214"/>
      <c r="F46" s="214"/>
      <c r="G46" s="439"/>
      <c r="H46" s="439"/>
      <c r="I46" s="499"/>
    </row>
    <row r="47" spans="1:9" s="147" customFormat="1" ht="15.5" x14ac:dyDescent="0.35">
      <c r="A47" s="332">
        <v>28</v>
      </c>
      <c r="B47" s="437"/>
      <c r="C47" s="438"/>
      <c r="D47" s="438"/>
      <c r="E47" s="214"/>
      <c r="F47" s="214"/>
      <c r="G47" s="439"/>
      <c r="H47" s="439"/>
      <c r="I47" s="499"/>
    </row>
    <row r="48" spans="1:9" s="147" customFormat="1" ht="15.5" x14ac:dyDescent="0.35">
      <c r="A48" s="332">
        <v>29</v>
      </c>
      <c r="B48" s="437"/>
      <c r="C48" s="438"/>
      <c r="D48" s="438"/>
      <c r="E48" s="214"/>
      <c r="F48" s="214"/>
      <c r="G48" s="439"/>
      <c r="H48" s="439"/>
      <c r="I48" s="499"/>
    </row>
    <row r="49" spans="1:9" s="147" customFormat="1" ht="15.5" x14ac:dyDescent="0.35">
      <c r="A49" s="332">
        <v>30</v>
      </c>
      <c r="B49" s="437"/>
      <c r="C49" s="438"/>
      <c r="D49" s="438"/>
      <c r="E49" s="214"/>
      <c r="F49" s="214"/>
      <c r="G49" s="439"/>
      <c r="H49" s="439"/>
      <c r="I49" s="499"/>
    </row>
    <row r="50" spans="1:9" s="147" customFormat="1" ht="15.5" x14ac:dyDescent="0.35">
      <c r="A50" s="332">
        <v>31</v>
      </c>
      <c r="B50" s="437"/>
      <c r="C50" s="438"/>
      <c r="D50" s="438"/>
      <c r="E50" s="214"/>
      <c r="F50" s="214"/>
      <c r="G50" s="439"/>
      <c r="H50" s="439"/>
      <c r="I50" s="499"/>
    </row>
    <row r="51" spans="1:9" s="147" customFormat="1" ht="15.5" x14ac:dyDescent="0.35">
      <c r="A51" s="332">
        <v>32</v>
      </c>
      <c r="B51" s="437"/>
      <c r="C51" s="438"/>
      <c r="D51" s="438"/>
      <c r="E51" s="214"/>
      <c r="F51" s="214"/>
      <c r="G51" s="439"/>
      <c r="H51" s="439"/>
      <c r="I51" s="499"/>
    </row>
    <row r="52" spans="1:9" s="147" customFormat="1" ht="15.5" x14ac:dyDescent="0.35">
      <c r="A52" s="332">
        <v>33</v>
      </c>
      <c r="B52" s="437"/>
      <c r="C52" s="438"/>
      <c r="D52" s="438"/>
      <c r="E52" s="214"/>
      <c r="F52" s="214"/>
      <c r="G52" s="439"/>
      <c r="H52" s="439"/>
      <c r="I52" s="499"/>
    </row>
    <row r="53" spans="1:9" s="147" customFormat="1" ht="15.5" x14ac:dyDescent="0.35">
      <c r="A53" s="332">
        <v>34</v>
      </c>
      <c r="B53" s="437"/>
      <c r="C53" s="438"/>
      <c r="D53" s="438"/>
      <c r="E53" s="214"/>
      <c r="F53" s="214"/>
      <c r="G53" s="439"/>
      <c r="H53" s="439"/>
      <c r="I53" s="499"/>
    </row>
    <row r="54" spans="1:9" s="147" customFormat="1" ht="15.5" x14ac:dyDescent="0.35">
      <c r="A54" s="332">
        <v>35</v>
      </c>
      <c r="B54" s="437"/>
      <c r="C54" s="438"/>
      <c r="D54" s="438"/>
      <c r="E54" s="214"/>
      <c r="F54" s="214"/>
      <c r="G54" s="439"/>
      <c r="H54" s="439"/>
      <c r="I54" s="499"/>
    </row>
    <row r="55" spans="1:9" s="147" customFormat="1" ht="15.5" x14ac:dyDescent="0.35">
      <c r="A55" s="332">
        <v>36</v>
      </c>
      <c r="B55" s="437"/>
      <c r="C55" s="438"/>
      <c r="D55" s="438"/>
      <c r="E55" s="214"/>
      <c r="F55" s="214"/>
      <c r="G55" s="439"/>
      <c r="H55" s="439"/>
      <c r="I55" s="499"/>
    </row>
    <row r="56" spans="1:9" s="147" customFormat="1" ht="15.5" x14ac:dyDescent="0.35">
      <c r="A56" s="332">
        <v>37</v>
      </c>
      <c r="B56" s="437"/>
      <c r="C56" s="438"/>
      <c r="D56" s="438"/>
      <c r="E56" s="214"/>
      <c r="F56" s="214"/>
      <c r="G56" s="439"/>
      <c r="H56" s="439"/>
      <c r="I56" s="499"/>
    </row>
    <row r="57" spans="1:9" s="147" customFormat="1" ht="15.5" x14ac:dyDescent="0.35">
      <c r="A57" s="332">
        <v>38</v>
      </c>
      <c r="B57" s="437"/>
      <c r="C57" s="438"/>
      <c r="D57" s="438"/>
      <c r="E57" s="214"/>
      <c r="F57" s="214"/>
      <c r="G57" s="439"/>
      <c r="H57" s="439"/>
      <c r="I57" s="499"/>
    </row>
    <row r="58" spans="1:9" s="147" customFormat="1" ht="15.5" x14ac:dyDescent="0.35">
      <c r="A58" s="332">
        <v>39</v>
      </c>
      <c r="B58" s="437"/>
      <c r="C58" s="438"/>
      <c r="D58" s="438"/>
      <c r="E58" s="214"/>
      <c r="F58" s="214"/>
      <c r="G58" s="439"/>
      <c r="H58" s="439"/>
      <c r="I58" s="499"/>
    </row>
    <row r="59" spans="1:9" s="147" customFormat="1" ht="15.5" x14ac:dyDescent="0.35">
      <c r="A59" s="332">
        <v>40</v>
      </c>
      <c r="B59" s="437"/>
      <c r="C59" s="438"/>
      <c r="D59" s="438"/>
      <c r="E59" s="214"/>
      <c r="F59" s="214"/>
      <c r="G59" s="439"/>
      <c r="H59" s="439"/>
      <c r="I59" s="499"/>
    </row>
    <row r="60" spans="1:9" s="147" customFormat="1" ht="15.5" x14ac:dyDescent="0.35">
      <c r="A60" s="332">
        <v>41</v>
      </c>
      <c r="B60" s="437"/>
      <c r="C60" s="438"/>
      <c r="D60" s="438"/>
      <c r="E60" s="214"/>
      <c r="F60" s="214"/>
      <c r="G60" s="439"/>
      <c r="H60" s="439"/>
      <c r="I60" s="499"/>
    </row>
    <row r="61" spans="1:9" s="147" customFormat="1" ht="15.5" x14ac:dyDescent="0.35">
      <c r="A61" s="332">
        <v>42</v>
      </c>
      <c r="B61" s="437"/>
      <c r="C61" s="438"/>
      <c r="D61" s="438"/>
      <c r="E61" s="214"/>
      <c r="F61" s="214"/>
      <c r="G61" s="439"/>
      <c r="H61" s="439"/>
      <c r="I61" s="499"/>
    </row>
    <row r="62" spans="1:9" s="147" customFormat="1" ht="15.5" x14ac:dyDescent="0.35">
      <c r="A62" s="332">
        <v>43</v>
      </c>
      <c r="B62" s="437"/>
      <c r="C62" s="438"/>
      <c r="D62" s="438"/>
      <c r="E62" s="214"/>
      <c r="F62" s="214"/>
      <c r="G62" s="439"/>
      <c r="H62" s="439"/>
      <c r="I62" s="499"/>
    </row>
    <row r="63" spans="1:9" s="147" customFormat="1" ht="15.5" x14ac:dyDescent="0.35">
      <c r="A63" s="332">
        <v>44</v>
      </c>
      <c r="B63" s="437"/>
      <c r="C63" s="438"/>
      <c r="D63" s="438"/>
      <c r="E63" s="214"/>
      <c r="F63" s="214"/>
      <c r="G63" s="439"/>
      <c r="H63" s="439"/>
      <c r="I63" s="499"/>
    </row>
    <row r="64" spans="1:9" s="147" customFormat="1" ht="15.5" x14ac:dyDescent="0.35">
      <c r="A64" s="332">
        <v>45</v>
      </c>
      <c r="B64" s="437"/>
      <c r="C64" s="438"/>
      <c r="D64" s="438"/>
      <c r="E64" s="214"/>
      <c r="F64" s="214"/>
      <c r="G64" s="439"/>
      <c r="H64" s="439"/>
      <c r="I64" s="499"/>
    </row>
    <row r="65" spans="1:9" s="147" customFormat="1" ht="15.5" x14ac:dyDescent="0.35">
      <c r="A65" s="332">
        <v>46</v>
      </c>
      <c r="B65" s="437"/>
      <c r="C65" s="438"/>
      <c r="D65" s="438"/>
      <c r="E65" s="214"/>
      <c r="F65" s="214"/>
      <c r="G65" s="439"/>
      <c r="H65" s="439"/>
      <c r="I65" s="499"/>
    </row>
    <row r="66" spans="1:9" s="147" customFormat="1" ht="15.5" x14ac:dyDescent="0.35">
      <c r="A66" s="332">
        <v>47</v>
      </c>
      <c r="B66" s="437"/>
      <c r="C66" s="438"/>
      <c r="D66" s="438"/>
      <c r="E66" s="214"/>
      <c r="F66" s="214"/>
      <c r="G66" s="439"/>
      <c r="H66" s="439"/>
      <c r="I66" s="499"/>
    </row>
    <row r="67" spans="1:9" s="147" customFormat="1" ht="15.5" x14ac:dyDescent="0.35">
      <c r="A67" s="332">
        <v>48</v>
      </c>
      <c r="B67" s="437"/>
      <c r="C67" s="438"/>
      <c r="D67" s="438"/>
      <c r="E67" s="214"/>
      <c r="F67" s="214"/>
      <c r="G67" s="439"/>
      <c r="H67" s="439"/>
      <c r="I67" s="499"/>
    </row>
    <row r="68" spans="1:9" s="147" customFormat="1" ht="15.5" x14ac:dyDescent="0.35">
      <c r="A68" s="332">
        <v>49</v>
      </c>
      <c r="B68" s="437"/>
      <c r="C68" s="438"/>
      <c r="D68" s="438"/>
      <c r="E68" s="214"/>
      <c r="F68" s="214"/>
      <c r="G68" s="439"/>
      <c r="H68" s="439"/>
      <c r="I68" s="499"/>
    </row>
    <row r="69" spans="1:9" s="147" customFormat="1" ht="15.5" x14ac:dyDescent="0.35">
      <c r="A69" s="332">
        <v>50</v>
      </c>
      <c r="B69" s="437"/>
      <c r="C69" s="438"/>
      <c r="D69" s="438"/>
      <c r="E69" s="214"/>
      <c r="F69" s="214"/>
      <c r="G69" s="439"/>
      <c r="H69" s="439"/>
      <c r="I69" s="499"/>
    </row>
    <row r="70" spans="1:9" s="147" customFormat="1" ht="15.5" x14ac:dyDescent="0.35">
      <c r="A70" s="332">
        <v>51</v>
      </c>
      <c r="B70" s="437"/>
      <c r="C70" s="438"/>
      <c r="D70" s="438"/>
      <c r="E70" s="214"/>
      <c r="F70" s="214"/>
      <c r="G70" s="439"/>
      <c r="H70" s="439"/>
      <c r="I70" s="499"/>
    </row>
    <row r="71" spans="1:9" s="147" customFormat="1" ht="15.5" x14ac:dyDescent="0.35">
      <c r="A71" s="332">
        <v>52</v>
      </c>
      <c r="B71" s="437"/>
      <c r="C71" s="438"/>
      <c r="D71" s="438"/>
      <c r="E71" s="214"/>
      <c r="F71" s="214"/>
      <c r="G71" s="439"/>
      <c r="H71" s="439"/>
      <c r="I71" s="499"/>
    </row>
    <row r="72" spans="1:9" s="147" customFormat="1" ht="15.5" x14ac:dyDescent="0.35">
      <c r="A72" s="332">
        <v>53</v>
      </c>
      <c r="B72" s="437"/>
      <c r="C72" s="438"/>
      <c r="D72" s="438"/>
      <c r="E72" s="214"/>
      <c r="F72" s="214"/>
      <c r="G72" s="439"/>
      <c r="H72" s="439"/>
      <c r="I72" s="499"/>
    </row>
    <row r="73" spans="1:9" s="147" customFormat="1" ht="15.5" x14ac:dyDescent="0.35">
      <c r="A73" s="332">
        <v>54</v>
      </c>
      <c r="B73" s="437"/>
      <c r="C73" s="438"/>
      <c r="D73" s="438"/>
      <c r="E73" s="214"/>
      <c r="F73" s="214"/>
      <c r="G73" s="439"/>
      <c r="H73" s="439"/>
      <c r="I73" s="499"/>
    </row>
    <row r="74" spans="1:9" s="147" customFormat="1" ht="15.5" x14ac:dyDescent="0.35">
      <c r="A74" s="332">
        <v>55</v>
      </c>
      <c r="B74" s="437"/>
      <c r="C74" s="438"/>
      <c r="D74" s="438"/>
      <c r="E74" s="214"/>
      <c r="F74" s="214"/>
      <c r="G74" s="439"/>
      <c r="H74" s="439"/>
      <c r="I74" s="499"/>
    </row>
    <row r="75" spans="1:9" s="147" customFormat="1" ht="15.5" x14ac:dyDescent="0.35">
      <c r="A75" s="332">
        <v>56</v>
      </c>
      <c r="B75" s="437"/>
      <c r="C75" s="438"/>
      <c r="D75" s="438"/>
      <c r="E75" s="214"/>
      <c r="F75" s="214"/>
      <c r="G75" s="439"/>
      <c r="H75" s="439"/>
      <c r="I75" s="499"/>
    </row>
    <row r="76" spans="1:9" s="147" customFormat="1" ht="15.5" x14ac:dyDescent="0.35">
      <c r="A76" s="332">
        <v>57</v>
      </c>
      <c r="B76" s="437"/>
      <c r="C76" s="438"/>
      <c r="D76" s="438"/>
      <c r="E76" s="214"/>
      <c r="F76" s="214"/>
      <c r="G76" s="439"/>
      <c r="H76" s="439"/>
      <c r="I76" s="499"/>
    </row>
    <row r="77" spans="1:9" s="147" customFormat="1" ht="15.5" x14ac:dyDescent="0.35">
      <c r="A77" s="332">
        <v>58</v>
      </c>
      <c r="B77" s="437"/>
      <c r="C77" s="438"/>
      <c r="D77" s="438"/>
      <c r="E77" s="214"/>
      <c r="F77" s="214"/>
      <c r="G77" s="439"/>
      <c r="H77" s="439"/>
      <c r="I77" s="499"/>
    </row>
    <row r="78" spans="1:9" s="147" customFormat="1" ht="15.5" x14ac:dyDescent="0.35">
      <c r="A78" s="332">
        <v>59</v>
      </c>
      <c r="B78" s="437"/>
      <c r="C78" s="438"/>
      <c r="D78" s="438"/>
      <c r="E78" s="214"/>
      <c r="F78" s="214"/>
      <c r="G78" s="439"/>
      <c r="H78" s="439"/>
      <c r="I78" s="499"/>
    </row>
    <row r="79" spans="1:9" s="147" customFormat="1" ht="15.5" x14ac:dyDescent="0.35">
      <c r="A79" s="332">
        <v>60</v>
      </c>
      <c r="B79" s="437"/>
      <c r="C79" s="438"/>
      <c r="D79" s="438"/>
      <c r="E79" s="214"/>
      <c r="F79" s="214"/>
      <c r="G79" s="439"/>
      <c r="H79" s="439"/>
      <c r="I79" s="499"/>
    </row>
    <row r="80" spans="1:9" s="147" customFormat="1" ht="15.5" x14ac:dyDescent="0.35">
      <c r="A80" s="332">
        <v>61</v>
      </c>
      <c r="B80" s="437"/>
      <c r="C80" s="438"/>
      <c r="D80" s="438"/>
      <c r="E80" s="214"/>
      <c r="F80" s="214"/>
      <c r="G80" s="439"/>
      <c r="H80" s="439"/>
      <c r="I80" s="499"/>
    </row>
    <row r="81" spans="1:9" s="147" customFormat="1" ht="15.5" x14ac:dyDescent="0.35">
      <c r="A81" s="332">
        <v>62</v>
      </c>
      <c r="B81" s="437"/>
      <c r="C81" s="438"/>
      <c r="D81" s="438"/>
      <c r="E81" s="214"/>
      <c r="F81" s="214"/>
      <c r="G81" s="439"/>
      <c r="H81" s="439"/>
      <c r="I81" s="499"/>
    </row>
    <row r="82" spans="1:9" s="147" customFormat="1" ht="15.5" x14ac:dyDescent="0.35">
      <c r="A82" s="332">
        <v>63</v>
      </c>
      <c r="B82" s="437"/>
      <c r="C82" s="438"/>
      <c r="D82" s="438"/>
      <c r="E82" s="214"/>
      <c r="F82" s="214"/>
      <c r="G82" s="439"/>
      <c r="H82" s="439"/>
      <c r="I82" s="499"/>
    </row>
    <row r="83" spans="1:9" s="147" customFormat="1" ht="15.5" x14ac:dyDescent="0.35">
      <c r="A83" s="332">
        <v>64</v>
      </c>
      <c r="B83" s="437"/>
      <c r="C83" s="438"/>
      <c r="D83" s="438"/>
      <c r="E83" s="214"/>
      <c r="F83" s="214"/>
      <c r="G83" s="439"/>
      <c r="H83" s="439"/>
      <c r="I83" s="499"/>
    </row>
    <row r="84" spans="1:9" s="147" customFormat="1" ht="15.5" x14ac:dyDescent="0.35">
      <c r="A84" s="332">
        <v>65</v>
      </c>
      <c r="B84" s="437"/>
      <c r="C84" s="438"/>
      <c r="D84" s="438"/>
      <c r="E84" s="214"/>
      <c r="F84" s="214"/>
      <c r="G84" s="439"/>
      <c r="H84" s="439"/>
      <c r="I84" s="499"/>
    </row>
    <row r="85" spans="1:9" s="147" customFormat="1" ht="15.5" x14ac:dyDescent="0.35">
      <c r="A85" s="332">
        <v>66</v>
      </c>
      <c r="B85" s="437"/>
      <c r="C85" s="438"/>
      <c r="D85" s="438"/>
      <c r="E85" s="214"/>
      <c r="F85" s="214"/>
      <c r="G85" s="439"/>
      <c r="H85" s="439"/>
      <c r="I85" s="499"/>
    </row>
    <row r="86" spans="1:9" s="147" customFormat="1" ht="15.5" x14ac:dyDescent="0.35">
      <c r="A86" s="332">
        <v>67</v>
      </c>
      <c r="B86" s="437"/>
      <c r="C86" s="438"/>
      <c r="D86" s="438"/>
      <c r="E86" s="214"/>
      <c r="F86" s="214"/>
      <c r="G86" s="439"/>
      <c r="H86" s="439"/>
      <c r="I86" s="499"/>
    </row>
    <row r="87" spans="1:9" s="147" customFormat="1" ht="15.5" x14ac:dyDescent="0.35">
      <c r="A87" s="332">
        <v>68</v>
      </c>
      <c r="B87" s="437"/>
      <c r="C87" s="438"/>
      <c r="D87" s="438"/>
      <c r="E87" s="214"/>
      <c r="F87" s="214"/>
      <c r="G87" s="439"/>
      <c r="H87" s="439"/>
      <c r="I87" s="499"/>
    </row>
    <row r="88" spans="1:9" s="147" customFormat="1" ht="15.5" x14ac:dyDescent="0.35">
      <c r="A88" s="332">
        <v>69</v>
      </c>
      <c r="B88" s="437"/>
      <c r="C88" s="438"/>
      <c r="D88" s="438"/>
      <c r="E88" s="214"/>
      <c r="F88" s="214"/>
      <c r="G88" s="439"/>
      <c r="H88" s="439"/>
      <c r="I88" s="499"/>
    </row>
    <row r="89" spans="1:9" s="147" customFormat="1" ht="15.5" x14ac:dyDescent="0.35">
      <c r="A89" s="332">
        <v>70</v>
      </c>
      <c r="B89" s="437"/>
      <c r="C89" s="438"/>
      <c r="D89" s="438"/>
      <c r="E89" s="214"/>
      <c r="F89" s="214"/>
      <c r="G89" s="439"/>
      <c r="H89" s="439"/>
      <c r="I89" s="499"/>
    </row>
    <row r="90" spans="1:9" s="147" customFormat="1" ht="15.5" x14ac:dyDescent="0.35">
      <c r="A90" s="332">
        <v>71</v>
      </c>
      <c r="B90" s="437"/>
      <c r="C90" s="438"/>
      <c r="D90" s="438"/>
      <c r="E90" s="214"/>
      <c r="F90" s="214"/>
      <c r="G90" s="439"/>
      <c r="H90" s="439"/>
      <c r="I90" s="499"/>
    </row>
    <row r="91" spans="1:9" s="147" customFormat="1" ht="15.5" x14ac:dyDescent="0.35">
      <c r="A91" s="332">
        <v>72</v>
      </c>
      <c r="B91" s="437"/>
      <c r="C91" s="438"/>
      <c r="D91" s="438"/>
      <c r="E91" s="214"/>
      <c r="F91" s="214"/>
      <c r="G91" s="439"/>
      <c r="H91" s="439"/>
      <c r="I91" s="499"/>
    </row>
    <row r="92" spans="1:9" s="147" customFormat="1" ht="15.5" x14ac:dyDescent="0.35">
      <c r="A92" s="332">
        <v>73</v>
      </c>
      <c r="B92" s="437"/>
      <c r="C92" s="438"/>
      <c r="D92" s="438"/>
      <c r="E92" s="214"/>
      <c r="F92" s="214"/>
      <c r="G92" s="439"/>
      <c r="H92" s="439"/>
      <c r="I92" s="499"/>
    </row>
    <row r="93" spans="1:9" s="147" customFormat="1" ht="15.5" x14ac:dyDescent="0.35">
      <c r="A93" s="332">
        <v>74</v>
      </c>
      <c r="B93" s="437"/>
      <c r="C93" s="438"/>
      <c r="D93" s="438"/>
      <c r="E93" s="214"/>
      <c r="F93" s="214"/>
      <c r="G93" s="439"/>
      <c r="H93" s="439"/>
      <c r="I93" s="499"/>
    </row>
    <row r="94" spans="1:9" s="147" customFormat="1" ht="15.5" x14ac:dyDescent="0.35">
      <c r="A94" s="332">
        <v>75</v>
      </c>
      <c r="B94" s="437"/>
      <c r="C94" s="438"/>
      <c r="D94" s="438"/>
      <c r="E94" s="214"/>
      <c r="F94" s="214"/>
      <c r="G94" s="439"/>
      <c r="H94" s="439"/>
      <c r="I94" s="499"/>
    </row>
    <row r="95" spans="1:9" s="147" customFormat="1" ht="15.5" x14ac:dyDescent="0.35">
      <c r="A95" s="332">
        <v>76</v>
      </c>
      <c r="B95" s="437"/>
      <c r="C95" s="438"/>
      <c r="D95" s="438"/>
      <c r="E95" s="214"/>
      <c r="F95" s="214"/>
      <c r="G95" s="439"/>
      <c r="H95" s="439"/>
      <c r="I95" s="499"/>
    </row>
    <row r="96" spans="1:9" s="147" customFormat="1" ht="15.5" x14ac:dyDescent="0.35">
      <c r="A96" s="332">
        <v>77</v>
      </c>
      <c r="B96" s="437"/>
      <c r="C96" s="438"/>
      <c r="D96" s="438"/>
      <c r="E96" s="214"/>
      <c r="F96" s="214"/>
      <c r="G96" s="439"/>
      <c r="H96" s="439"/>
      <c r="I96" s="499"/>
    </row>
    <row r="97" spans="1:9" s="147" customFormat="1" ht="15.5" x14ac:dyDescent="0.35">
      <c r="A97" s="332">
        <v>78</v>
      </c>
      <c r="B97" s="437"/>
      <c r="C97" s="438"/>
      <c r="D97" s="438"/>
      <c r="E97" s="214"/>
      <c r="F97" s="214"/>
      <c r="G97" s="439"/>
      <c r="H97" s="439"/>
      <c r="I97" s="499"/>
    </row>
    <row r="98" spans="1:9" s="147" customFormat="1" ht="15.5" x14ac:dyDescent="0.35">
      <c r="A98" s="332">
        <v>79</v>
      </c>
      <c r="B98" s="437"/>
      <c r="C98" s="438"/>
      <c r="D98" s="438"/>
      <c r="E98" s="214"/>
      <c r="F98" s="214"/>
      <c r="G98" s="439"/>
      <c r="H98" s="439"/>
      <c r="I98" s="499"/>
    </row>
    <row r="99" spans="1:9" s="147" customFormat="1" ht="15.5" x14ac:dyDescent="0.35">
      <c r="A99" s="332">
        <v>80</v>
      </c>
      <c r="B99" s="437"/>
      <c r="C99" s="438"/>
      <c r="D99" s="438"/>
      <c r="E99" s="214"/>
      <c r="F99" s="214"/>
      <c r="G99" s="439"/>
      <c r="H99" s="439"/>
      <c r="I99" s="499"/>
    </row>
    <row r="100" spans="1:9" s="147" customFormat="1" ht="15.5" x14ac:dyDescent="0.35">
      <c r="A100" s="332">
        <v>81</v>
      </c>
      <c r="B100" s="437"/>
      <c r="C100" s="438"/>
      <c r="D100" s="438"/>
      <c r="E100" s="214"/>
      <c r="F100" s="214"/>
      <c r="G100" s="439"/>
      <c r="H100" s="439"/>
      <c r="I100" s="499"/>
    </row>
    <row r="101" spans="1:9" s="147" customFormat="1" ht="15.5" x14ac:dyDescent="0.35">
      <c r="A101" s="332">
        <v>82</v>
      </c>
      <c r="B101" s="437"/>
      <c r="C101" s="438"/>
      <c r="D101" s="438"/>
      <c r="E101" s="214"/>
      <c r="F101" s="214"/>
      <c r="G101" s="439"/>
      <c r="H101" s="439"/>
      <c r="I101" s="499"/>
    </row>
    <row r="102" spans="1:9" s="147" customFormat="1" ht="15.5" x14ac:dyDescent="0.35">
      <c r="A102" s="332">
        <v>83</v>
      </c>
      <c r="B102" s="437"/>
      <c r="C102" s="438"/>
      <c r="D102" s="438"/>
      <c r="E102" s="214"/>
      <c r="F102" s="214"/>
      <c r="G102" s="439"/>
      <c r="H102" s="439"/>
      <c r="I102" s="499"/>
    </row>
    <row r="103" spans="1:9" s="147" customFormat="1" ht="15.5" x14ac:dyDescent="0.35">
      <c r="A103" s="332">
        <v>84</v>
      </c>
      <c r="B103" s="437"/>
      <c r="C103" s="438"/>
      <c r="D103" s="438"/>
      <c r="E103" s="214"/>
      <c r="F103" s="214"/>
      <c r="G103" s="439"/>
      <c r="H103" s="439"/>
      <c r="I103" s="499"/>
    </row>
    <row r="104" spans="1:9" s="147" customFormat="1" ht="15.5" x14ac:dyDescent="0.35">
      <c r="A104" s="332">
        <v>85</v>
      </c>
      <c r="B104" s="437"/>
      <c r="C104" s="438"/>
      <c r="D104" s="438"/>
      <c r="E104" s="214"/>
      <c r="F104" s="214"/>
      <c r="G104" s="439"/>
      <c r="H104" s="439"/>
      <c r="I104" s="499"/>
    </row>
    <row r="105" spans="1:9" s="147" customFormat="1" ht="15.5" x14ac:dyDescent="0.35">
      <c r="A105" s="332">
        <v>86</v>
      </c>
      <c r="B105" s="437"/>
      <c r="C105" s="438"/>
      <c r="D105" s="438"/>
      <c r="E105" s="214"/>
      <c r="F105" s="214"/>
      <c r="G105" s="439"/>
      <c r="H105" s="439"/>
      <c r="I105" s="499"/>
    </row>
    <row r="106" spans="1:9" s="147" customFormat="1" ht="15.5" x14ac:dyDescent="0.35">
      <c r="A106" s="332">
        <v>87</v>
      </c>
      <c r="B106" s="437"/>
      <c r="C106" s="438"/>
      <c r="D106" s="438"/>
      <c r="E106" s="214"/>
      <c r="F106" s="214"/>
      <c r="G106" s="439"/>
      <c r="H106" s="439"/>
      <c r="I106" s="499"/>
    </row>
    <row r="107" spans="1:9" s="147" customFormat="1" ht="15.5" x14ac:dyDescent="0.35">
      <c r="A107" s="332">
        <v>88</v>
      </c>
      <c r="B107" s="437"/>
      <c r="C107" s="438"/>
      <c r="D107" s="438"/>
      <c r="E107" s="214"/>
      <c r="F107" s="214"/>
      <c r="G107" s="439"/>
      <c r="H107" s="439"/>
      <c r="I107" s="499"/>
    </row>
    <row r="108" spans="1:9" s="147" customFormat="1" ht="15.5" x14ac:dyDescent="0.35">
      <c r="A108" s="332">
        <v>89</v>
      </c>
      <c r="B108" s="437"/>
      <c r="C108" s="438"/>
      <c r="D108" s="438"/>
      <c r="E108" s="214"/>
      <c r="F108" s="214"/>
      <c r="G108" s="439"/>
      <c r="H108" s="439"/>
      <c r="I108" s="499"/>
    </row>
    <row r="109" spans="1:9" s="147" customFormat="1" ht="15.5" x14ac:dyDescent="0.35">
      <c r="A109" s="332">
        <v>90</v>
      </c>
      <c r="B109" s="437"/>
      <c r="C109" s="438"/>
      <c r="D109" s="438"/>
      <c r="E109" s="214"/>
      <c r="F109" s="214"/>
      <c r="G109" s="439"/>
      <c r="H109" s="439"/>
      <c r="I109" s="499"/>
    </row>
    <row r="110" spans="1:9" s="147" customFormat="1" ht="15.5" x14ac:dyDescent="0.35">
      <c r="A110" s="332">
        <v>91</v>
      </c>
      <c r="B110" s="437"/>
      <c r="C110" s="438"/>
      <c r="D110" s="438"/>
      <c r="E110" s="214"/>
      <c r="F110" s="214"/>
      <c r="G110" s="439"/>
      <c r="H110" s="439"/>
      <c r="I110" s="499"/>
    </row>
    <row r="111" spans="1:9" s="147" customFormat="1" ht="15.5" x14ac:dyDescent="0.35">
      <c r="A111" s="332">
        <v>92</v>
      </c>
      <c r="B111" s="437"/>
      <c r="C111" s="438"/>
      <c r="D111" s="438"/>
      <c r="E111" s="214"/>
      <c r="F111" s="214"/>
      <c r="G111" s="439"/>
      <c r="H111" s="439"/>
      <c r="I111" s="499"/>
    </row>
    <row r="112" spans="1:9" s="147" customFormat="1" ht="15.5" x14ac:dyDescent="0.35">
      <c r="A112" s="332">
        <v>93</v>
      </c>
      <c r="B112" s="437"/>
      <c r="C112" s="438"/>
      <c r="D112" s="438"/>
      <c r="E112" s="214"/>
      <c r="F112" s="214"/>
      <c r="G112" s="439"/>
      <c r="H112" s="439"/>
      <c r="I112" s="499"/>
    </row>
    <row r="113" spans="1:9" s="147" customFormat="1" ht="15.5" x14ac:dyDescent="0.35">
      <c r="A113" s="332">
        <v>94</v>
      </c>
      <c r="B113" s="437"/>
      <c r="C113" s="438"/>
      <c r="D113" s="438"/>
      <c r="E113" s="214"/>
      <c r="F113" s="214"/>
      <c r="G113" s="439"/>
      <c r="H113" s="439"/>
      <c r="I113" s="499"/>
    </row>
    <row r="114" spans="1:9" s="147" customFormat="1" ht="15.5" x14ac:dyDescent="0.35">
      <c r="A114" s="332">
        <v>95</v>
      </c>
      <c r="B114" s="437"/>
      <c r="C114" s="438"/>
      <c r="D114" s="438"/>
      <c r="E114" s="214"/>
      <c r="F114" s="214"/>
      <c r="G114" s="439"/>
      <c r="H114" s="439"/>
      <c r="I114" s="499"/>
    </row>
    <row r="115" spans="1:9" s="147" customFormat="1" ht="15.5" x14ac:dyDescent="0.35">
      <c r="A115" s="332">
        <v>96</v>
      </c>
      <c r="B115" s="437"/>
      <c r="C115" s="438"/>
      <c r="D115" s="438"/>
      <c r="E115" s="214"/>
      <c r="F115" s="214"/>
      <c r="G115" s="439"/>
      <c r="H115" s="439"/>
      <c r="I115" s="499"/>
    </row>
    <row r="116" spans="1:9" s="147" customFormat="1" ht="15.5" x14ac:dyDescent="0.35">
      <c r="A116" s="332">
        <v>97</v>
      </c>
      <c r="B116" s="437"/>
      <c r="C116" s="438"/>
      <c r="D116" s="438"/>
      <c r="E116" s="214"/>
      <c r="F116" s="214"/>
      <c r="G116" s="439"/>
      <c r="H116" s="439"/>
      <c r="I116" s="499"/>
    </row>
    <row r="117" spans="1:9" s="147" customFormat="1" ht="15.5" x14ac:dyDescent="0.35">
      <c r="A117" s="332">
        <v>98</v>
      </c>
      <c r="B117" s="437"/>
      <c r="C117" s="438"/>
      <c r="D117" s="438"/>
      <c r="E117" s="214"/>
      <c r="F117" s="214"/>
      <c r="G117" s="439"/>
      <c r="H117" s="439"/>
      <c r="I117" s="499"/>
    </row>
    <row r="118" spans="1:9" s="147" customFormat="1" ht="15.5" x14ac:dyDescent="0.35">
      <c r="A118" s="332">
        <v>99</v>
      </c>
      <c r="B118" s="437"/>
      <c r="C118" s="438"/>
      <c r="D118" s="438"/>
      <c r="E118" s="214"/>
      <c r="F118" s="214"/>
      <c r="G118" s="439"/>
      <c r="H118" s="439"/>
      <c r="I118" s="499"/>
    </row>
    <row r="119" spans="1:9" s="147" customFormat="1" ht="15.5" x14ac:dyDescent="0.35">
      <c r="A119" s="332">
        <v>100</v>
      </c>
      <c r="B119" s="437"/>
      <c r="C119" s="438"/>
      <c r="D119" s="438"/>
      <c r="E119" s="214"/>
      <c r="F119" s="214"/>
      <c r="G119" s="439"/>
      <c r="H119" s="439"/>
      <c r="I119" s="499"/>
    </row>
    <row r="120" spans="1:9" s="147" customFormat="1" ht="15.5" x14ac:dyDescent="0.35">
      <c r="A120" s="332">
        <v>101</v>
      </c>
      <c r="B120" s="437"/>
      <c r="C120" s="438"/>
      <c r="D120" s="438"/>
      <c r="E120" s="214"/>
      <c r="F120" s="214"/>
      <c r="G120" s="439"/>
      <c r="H120" s="439"/>
      <c r="I120" s="499"/>
    </row>
    <row r="121" spans="1:9" s="147" customFormat="1" ht="15.5" x14ac:dyDescent="0.35">
      <c r="A121" s="332">
        <v>102</v>
      </c>
      <c r="B121" s="437"/>
      <c r="C121" s="438"/>
      <c r="D121" s="438"/>
      <c r="E121" s="214"/>
      <c r="F121" s="214"/>
      <c r="G121" s="439"/>
      <c r="H121" s="439"/>
      <c r="I121" s="499"/>
    </row>
    <row r="122" spans="1:9" s="147" customFormat="1" ht="15.5" x14ac:dyDescent="0.35">
      <c r="A122" s="332">
        <v>103</v>
      </c>
      <c r="B122" s="437"/>
      <c r="C122" s="438"/>
      <c r="D122" s="438"/>
      <c r="E122" s="214"/>
      <c r="F122" s="214"/>
      <c r="G122" s="439"/>
      <c r="H122" s="439"/>
      <c r="I122" s="499"/>
    </row>
    <row r="123" spans="1:9" s="147" customFormat="1" ht="15.5" x14ac:dyDescent="0.35">
      <c r="A123" s="332">
        <v>104</v>
      </c>
      <c r="B123" s="437"/>
      <c r="C123" s="438"/>
      <c r="D123" s="438"/>
      <c r="E123" s="214"/>
      <c r="F123" s="214"/>
      <c r="G123" s="439"/>
      <c r="H123" s="439"/>
      <c r="I123" s="499"/>
    </row>
    <row r="124" spans="1:9" s="147" customFormat="1" ht="15.5" x14ac:dyDescent="0.35">
      <c r="A124" s="332">
        <v>105</v>
      </c>
      <c r="B124" s="437"/>
      <c r="C124" s="438"/>
      <c r="D124" s="438"/>
      <c r="E124" s="214"/>
      <c r="F124" s="214"/>
      <c r="G124" s="439"/>
      <c r="H124" s="439"/>
      <c r="I124" s="499"/>
    </row>
    <row r="125" spans="1:9" s="147" customFormat="1" ht="15.5" x14ac:dyDescent="0.35">
      <c r="A125" s="332">
        <v>106</v>
      </c>
      <c r="B125" s="437"/>
      <c r="C125" s="438"/>
      <c r="D125" s="438"/>
      <c r="E125" s="214"/>
      <c r="F125" s="214"/>
      <c r="G125" s="439"/>
      <c r="H125" s="439"/>
      <c r="I125" s="499"/>
    </row>
    <row r="126" spans="1:9" s="147" customFormat="1" ht="15.5" x14ac:dyDescent="0.35">
      <c r="A126" s="332">
        <v>107</v>
      </c>
      <c r="B126" s="437"/>
      <c r="C126" s="438"/>
      <c r="D126" s="438"/>
      <c r="E126" s="214"/>
      <c r="F126" s="214"/>
      <c r="G126" s="439"/>
      <c r="H126" s="439"/>
      <c r="I126" s="499"/>
    </row>
    <row r="127" spans="1:9" s="147" customFormat="1" ht="15.5" x14ac:dyDescent="0.35">
      <c r="A127" s="332">
        <v>108</v>
      </c>
      <c r="B127" s="437"/>
      <c r="C127" s="438"/>
      <c r="D127" s="438"/>
      <c r="E127" s="214"/>
      <c r="F127" s="214"/>
      <c r="G127" s="439"/>
      <c r="H127" s="439"/>
      <c r="I127" s="499"/>
    </row>
    <row r="128" spans="1:9" s="147" customFormat="1" ht="15.5" x14ac:dyDescent="0.35">
      <c r="A128" s="332">
        <v>109</v>
      </c>
      <c r="B128" s="437"/>
      <c r="C128" s="438"/>
      <c r="D128" s="438"/>
      <c r="E128" s="214"/>
      <c r="F128" s="214"/>
      <c r="G128" s="439"/>
      <c r="H128" s="439"/>
      <c r="I128" s="499"/>
    </row>
    <row r="129" spans="1:9" s="147" customFormat="1" ht="15.5" x14ac:dyDescent="0.35">
      <c r="A129" s="332">
        <v>110</v>
      </c>
      <c r="B129" s="437"/>
      <c r="C129" s="438"/>
      <c r="D129" s="438"/>
      <c r="E129" s="214"/>
      <c r="F129" s="214"/>
      <c r="G129" s="439"/>
      <c r="H129" s="439"/>
      <c r="I129" s="499"/>
    </row>
    <row r="130" spans="1:9" s="147" customFormat="1" ht="15.5" x14ac:dyDescent="0.35">
      <c r="A130" s="332">
        <v>111</v>
      </c>
      <c r="B130" s="437"/>
      <c r="C130" s="438"/>
      <c r="D130" s="438"/>
      <c r="E130" s="214"/>
      <c r="F130" s="214"/>
      <c r="G130" s="439"/>
      <c r="H130" s="439"/>
      <c r="I130" s="499"/>
    </row>
    <row r="131" spans="1:9" s="147" customFormat="1" ht="15.5" x14ac:dyDescent="0.35">
      <c r="A131" s="332">
        <v>112</v>
      </c>
      <c r="B131" s="437"/>
      <c r="C131" s="438"/>
      <c r="D131" s="438"/>
      <c r="E131" s="214"/>
      <c r="F131" s="214"/>
      <c r="G131" s="439"/>
      <c r="H131" s="439"/>
      <c r="I131" s="499"/>
    </row>
    <row r="132" spans="1:9" s="147" customFormat="1" ht="15.5" x14ac:dyDescent="0.35">
      <c r="A132" s="332">
        <v>113</v>
      </c>
      <c r="B132" s="437"/>
      <c r="C132" s="438"/>
      <c r="D132" s="438"/>
      <c r="E132" s="214"/>
      <c r="F132" s="214"/>
      <c r="G132" s="439"/>
      <c r="H132" s="439"/>
      <c r="I132" s="499"/>
    </row>
    <row r="133" spans="1:9" s="147" customFormat="1" ht="15.5" x14ac:dyDescent="0.35">
      <c r="A133" s="332">
        <v>114</v>
      </c>
      <c r="B133" s="437"/>
      <c r="C133" s="438"/>
      <c r="D133" s="438"/>
      <c r="E133" s="214"/>
      <c r="F133" s="214"/>
      <c r="G133" s="439"/>
      <c r="H133" s="439"/>
      <c r="I133" s="499"/>
    </row>
    <row r="134" spans="1:9" s="147" customFormat="1" ht="15.5" x14ac:dyDescent="0.35">
      <c r="A134" s="332">
        <v>115</v>
      </c>
      <c r="B134" s="437"/>
      <c r="C134" s="438"/>
      <c r="D134" s="438"/>
      <c r="E134" s="214"/>
      <c r="F134" s="214"/>
      <c r="G134" s="439"/>
      <c r="H134" s="439"/>
      <c r="I134" s="499"/>
    </row>
    <row r="135" spans="1:9" s="147" customFormat="1" ht="15.5" x14ac:dyDescent="0.35">
      <c r="A135" s="332">
        <v>116</v>
      </c>
      <c r="B135" s="437"/>
      <c r="C135" s="438"/>
      <c r="D135" s="438"/>
      <c r="E135" s="214"/>
      <c r="F135" s="214"/>
      <c r="G135" s="439"/>
      <c r="H135" s="439"/>
      <c r="I135" s="499"/>
    </row>
    <row r="136" spans="1:9" s="147" customFormat="1" ht="15.5" x14ac:dyDescent="0.35">
      <c r="A136" s="332">
        <v>117</v>
      </c>
      <c r="B136" s="437"/>
      <c r="C136" s="438"/>
      <c r="D136" s="438"/>
      <c r="E136" s="214"/>
      <c r="F136" s="214"/>
      <c r="G136" s="439"/>
      <c r="H136" s="439"/>
      <c r="I136" s="499"/>
    </row>
    <row r="137" spans="1:9" s="147" customFormat="1" ht="15.5" x14ac:dyDescent="0.35">
      <c r="A137" s="332">
        <v>118</v>
      </c>
      <c r="B137" s="437"/>
      <c r="C137" s="438"/>
      <c r="D137" s="438"/>
      <c r="E137" s="214"/>
      <c r="F137" s="214"/>
      <c r="G137" s="439"/>
      <c r="H137" s="439"/>
      <c r="I137" s="499"/>
    </row>
    <row r="138" spans="1:9" s="147" customFormat="1" ht="15.5" x14ac:dyDescent="0.35">
      <c r="A138" s="332">
        <v>119</v>
      </c>
      <c r="B138" s="437"/>
      <c r="C138" s="438"/>
      <c r="D138" s="438"/>
      <c r="E138" s="214"/>
      <c r="F138" s="214"/>
      <c r="G138" s="439"/>
      <c r="H138" s="439"/>
      <c r="I138" s="499"/>
    </row>
    <row r="139" spans="1:9" s="147" customFormat="1" ht="15.5" x14ac:dyDescent="0.35">
      <c r="A139" s="332">
        <v>120</v>
      </c>
      <c r="B139" s="437"/>
      <c r="C139" s="438"/>
      <c r="D139" s="438"/>
      <c r="E139" s="214"/>
      <c r="F139" s="214"/>
      <c r="G139" s="439"/>
      <c r="H139" s="439"/>
      <c r="I139" s="499"/>
    </row>
    <row r="140" spans="1:9" s="147" customFormat="1" ht="15.5" x14ac:dyDescent="0.35">
      <c r="A140" s="332">
        <v>121</v>
      </c>
      <c r="B140" s="437"/>
      <c r="C140" s="438"/>
      <c r="D140" s="438"/>
      <c r="E140" s="214"/>
      <c r="F140" s="214"/>
      <c r="G140" s="439"/>
      <c r="H140" s="439"/>
      <c r="I140" s="499"/>
    </row>
    <row r="141" spans="1:9" s="147" customFormat="1" ht="15.5" x14ac:dyDescent="0.35">
      <c r="A141" s="332">
        <v>122</v>
      </c>
      <c r="B141" s="437"/>
      <c r="C141" s="438"/>
      <c r="D141" s="438"/>
      <c r="E141" s="214"/>
      <c r="F141" s="214"/>
      <c r="G141" s="439"/>
      <c r="H141" s="439"/>
      <c r="I141" s="499"/>
    </row>
    <row r="142" spans="1:9" s="147" customFormat="1" ht="15.5" x14ac:dyDescent="0.35">
      <c r="A142" s="332">
        <v>123</v>
      </c>
      <c r="B142" s="437"/>
      <c r="C142" s="438"/>
      <c r="D142" s="438"/>
      <c r="E142" s="214"/>
      <c r="F142" s="214"/>
      <c r="G142" s="439"/>
      <c r="H142" s="439"/>
      <c r="I142" s="499"/>
    </row>
    <row r="143" spans="1:9" s="147" customFormat="1" ht="15.5" x14ac:dyDescent="0.35">
      <c r="A143" s="332">
        <v>124</v>
      </c>
      <c r="B143" s="437"/>
      <c r="C143" s="438"/>
      <c r="D143" s="438"/>
      <c r="E143" s="214"/>
      <c r="F143" s="214"/>
      <c r="G143" s="439"/>
      <c r="H143" s="439"/>
      <c r="I143" s="499"/>
    </row>
    <row r="144" spans="1:9" s="147" customFormat="1" ht="15.5" x14ac:dyDescent="0.35">
      <c r="A144" s="332">
        <v>125</v>
      </c>
      <c r="B144" s="437"/>
      <c r="C144" s="438"/>
      <c r="D144" s="438"/>
      <c r="E144" s="214"/>
      <c r="F144" s="214"/>
      <c r="G144" s="439"/>
      <c r="H144" s="439"/>
      <c r="I144" s="499"/>
    </row>
    <row r="145" spans="1:9" s="147" customFormat="1" ht="15.5" x14ac:dyDescent="0.35">
      <c r="A145" s="332">
        <v>126</v>
      </c>
      <c r="B145" s="437"/>
      <c r="C145" s="438"/>
      <c r="D145" s="438"/>
      <c r="E145" s="214"/>
      <c r="F145" s="214"/>
      <c r="G145" s="439"/>
      <c r="H145" s="439"/>
      <c r="I145" s="499"/>
    </row>
    <row r="146" spans="1:9" s="147" customFormat="1" ht="15.5" x14ac:dyDescent="0.35">
      <c r="A146" s="332">
        <v>127</v>
      </c>
      <c r="B146" s="437"/>
      <c r="C146" s="438"/>
      <c r="D146" s="438"/>
      <c r="E146" s="214"/>
      <c r="F146" s="214"/>
      <c r="G146" s="439"/>
      <c r="H146" s="439"/>
      <c r="I146" s="499"/>
    </row>
    <row r="147" spans="1:9" s="147" customFormat="1" ht="15.5" x14ac:dyDescent="0.35">
      <c r="A147" s="332">
        <v>128</v>
      </c>
      <c r="B147" s="437"/>
      <c r="C147" s="438"/>
      <c r="D147" s="438"/>
      <c r="E147" s="214"/>
      <c r="F147" s="214"/>
      <c r="G147" s="439"/>
      <c r="H147" s="439"/>
      <c r="I147" s="499"/>
    </row>
    <row r="148" spans="1:9" s="147" customFormat="1" ht="15.5" x14ac:dyDescent="0.35">
      <c r="A148" s="332">
        <v>129</v>
      </c>
      <c r="B148" s="437"/>
      <c r="C148" s="438"/>
      <c r="D148" s="438"/>
      <c r="E148" s="214"/>
      <c r="F148" s="214"/>
      <c r="G148" s="439"/>
      <c r="H148" s="439"/>
      <c r="I148" s="499"/>
    </row>
    <row r="149" spans="1:9" s="147" customFormat="1" ht="15.5" x14ac:dyDescent="0.35">
      <c r="A149" s="332">
        <v>130</v>
      </c>
      <c r="B149" s="437"/>
      <c r="C149" s="438"/>
      <c r="D149" s="438"/>
      <c r="E149" s="214"/>
      <c r="F149" s="214"/>
      <c r="G149" s="439"/>
      <c r="H149" s="439"/>
      <c r="I149" s="499"/>
    </row>
    <row r="150" spans="1:9" s="147" customFormat="1" ht="15.5" x14ac:dyDescent="0.35">
      <c r="A150" s="332">
        <v>131</v>
      </c>
      <c r="B150" s="437"/>
      <c r="C150" s="438"/>
      <c r="D150" s="438"/>
      <c r="E150" s="214"/>
      <c r="F150" s="214"/>
      <c r="G150" s="439"/>
      <c r="H150" s="439"/>
      <c r="I150" s="499"/>
    </row>
    <row r="151" spans="1:9" s="147" customFormat="1" ht="15.5" x14ac:dyDescent="0.35">
      <c r="A151" s="332">
        <v>132</v>
      </c>
      <c r="B151" s="437"/>
      <c r="C151" s="438"/>
      <c r="D151" s="438"/>
      <c r="E151" s="214"/>
      <c r="F151" s="214"/>
      <c r="G151" s="439"/>
      <c r="H151" s="439"/>
      <c r="I151" s="499"/>
    </row>
    <row r="152" spans="1:9" s="147" customFormat="1" ht="15.5" x14ac:dyDescent="0.35">
      <c r="A152" s="332">
        <v>133</v>
      </c>
      <c r="B152" s="437"/>
      <c r="C152" s="438"/>
      <c r="D152" s="438"/>
      <c r="E152" s="214"/>
      <c r="F152" s="214"/>
      <c r="G152" s="439"/>
      <c r="H152" s="439"/>
      <c r="I152" s="499"/>
    </row>
    <row r="153" spans="1:9" s="147" customFormat="1" ht="15.5" x14ac:dyDescent="0.35">
      <c r="A153" s="332">
        <v>134</v>
      </c>
      <c r="B153" s="437"/>
      <c r="C153" s="438"/>
      <c r="D153" s="438"/>
      <c r="E153" s="214"/>
      <c r="F153" s="214"/>
      <c r="G153" s="439"/>
      <c r="H153" s="439"/>
      <c r="I153" s="499"/>
    </row>
    <row r="154" spans="1:9" s="147" customFormat="1" ht="15.5" x14ac:dyDescent="0.35">
      <c r="A154" s="332">
        <v>135</v>
      </c>
      <c r="B154" s="437"/>
      <c r="C154" s="438"/>
      <c r="D154" s="438"/>
      <c r="E154" s="214"/>
      <c r="F154" s="214"/>
      <c r="G154" s="439"/>
      <c r="H154" s="439"/>
      <c r="I154" s="499"/>
    </row>
    <row r="155" spans="1:9" s="147" customFormat="1" ht="15.5" x14ac:dyDescent="0.35">
      <c r="A155" s="332">
        <v>136</v>
      </c>
      <c r="B155" s="437"/>
      <c r="C155" s="438"/>
      <c r="D155" s="438"/>
      <c r="E155" s="214"/>
      <c r="F155" s="214"/>
      <c r="G155" s="439"/>
      <c r="H155" s="439"/>
      <c r="I155" s="499"/>
    </row>
    <row r="156" spans="1:9" s="147" customFormat="1" ht="15.5" x14ac:dyDescent="0.35">
      <c r="A156" s="332">
        <v>137</v>
      </c>
      <c r="B156" s="437"/>
      <c r="C156" s="438"/>
      <c r="D156" s="438"/>
      <c r="E156" s="214"/>
      <c r="F156" s="214"/>
      <c r="G156" s="439"/>
      <c r="H156" s="439"/>
      <c r="I156" s="499"/>
    </row>
    <row r="157" spans="1:9" s="147" customFormat="1" ht="15.5" x14ac:dyDescent="0.35">
      <c r="A157" s="332">
        <v>138</v>
      </c>
      <c r="B157" s="437"/>
      <c r="C157" s="438"/>
      <c r="D157" s="438"/>
      <c r="E157" s="214"/>
      <c r="F157" s="214"/>
      <c r="G157" s="439"/>
      <c r="H157" s="439"/>
      <c r="I157" s="499"/>
    </row>
    <row r="158" spans="1:9" s="147" customFormat="1" ht="15.5" x14ac:dyDescent="0.35">
      <c r="A158" s="332">
        <v>139</v>
      </c>
      <c r="B158" s="437"/>
      <c r="C158" s="438"/>
      <c r="D158" s="438"/>
      <c r="E158" s="214"/>
      <c r="F158" s="214"/>
      <c r="G158" s="439"/>
      <c r="H158" s="439"/>
      <c r="I158" s="499"/>
    </row>
    <row r="159" spans="1:9" s="147" customFormat="1" ht="15.5" x14ac:dyDescent="0.35">
      <c r="A159" s="332">
        <v>140</v>
      </c>
      <c r="B159" s="437"/>
      <c r="C159" s="438"/>
      <c r="D159" s="438"/>
      <c r="E159" s="214"/>
      <c r="F159" s="214"/>
      <c r="G159" s="439"/>
      <c r="H159" s="439"/>
      <c r="I159" s="499"/>
    </row>
    <row r="160" spans="1:9" s="147" customFormat="1" ht="15.5" x14ac:dyDescent="0.35">
      <c r="A160" s="332">
        <v>141</v>
      </c>
      <c r="B160" s="437"/>
      <c r="C160" s="438"/>
      <c r="D160" s="438"/>
      <c r="E160" s="214"/>
      <c r="F160" s="214"/>
      <c r="G160" s="439"/>
      <c r="H160" s="439"/>
      <c r="I160" s="499"/>
    </row>
    <row r="161" spans="1:9" s="147" customFormat="1" ht="15.5" x14ac:dyDescent="0.35">
      <c r="A161" s="332">
        <v>142</v>
      </c>
      <c r="B161" s="437"/>
      <c r="C161" s="438"/>
      <c r="D161" s="438"/>
      <c r="E161" s="214"/>
      <c r="F161" s="214"/>
      <c r="G161" s="439"/>
      <c r="H161" s="439"/>
      <c r="I161" s="499"/>
    </row>
    <row r="162" spans="1:9" s="147" customFormat="1" ht="15.5" x14ac:dyDescent="0.35">
      <c r="A162" s="332">
        <v>143</v>
      </c>
      <c r="B162" s="437"/>
      <c r="C162" s="438"/>
      <c r="D162" s="438"/>
      <c r="E162" s="214"/>
      <c r="F162" s="214"/>
      <c r="G162" s="439"/>
      <c r="H162" s="439"/>
      <c r="I162" s="499"/>
    </row>
    <row r="163" spans="1:9" s="147" customFormat="1" ht="15.5" x14ac:dyDescent="0.35">
      <c r="A163" s="332">
        <v>144</v>
      </c>
      <c r="B163" s="437"/>
      <c r="C163" s="438"/>
      <c r="D163" s="438"/>
      <c r="E163" s="214"/>
      <c r="F163" s="214"/>
      <c r="G163" s="439"/>
      <c r="H163" s="439"/>
      <c r="I163" s="499"/>
    </row>
    <row r="164" spans="1:9" s="147" customFormat="1" ht="15.5" x14ac:dyDescent="0.35">
      <c r="A164" s="332">
        <v>145</v>
      </c>
      <c r="B164" s="437"/>
      <c r="C164" s="438"/>
      <c r="D164" s="438"/>
      <c r="E164" s="214"/>
      <c r="F164" s="214"/>
      <c r="G164" s="439"/>
      <c r="H164" s="439"/>
      <c r="I164" s="499"/>
    </row>
    <row r="165" spans="1:9" s="147" customFormat="1" ht="15.5" x14ac:dyDescent="0.35">
      <c r="A165" s="332">
        <v>146</v>
      </c>
      <c r="B165" s="437"/>
      <c r="C165" s="438"/>
      <c r="D165" s="438"/>
      <c r="E165" s="214"/>
      <c r="F165" s="214"/>
      <c r="G165" s="439"/>
      <c r="H165" s="439"/>
      <c r="I165" s="499"/>
    </row>
    <row r="166" spans="1:9" s="147" customFormat="1" ht="15.5" x14ac:dyDescent="0.35">
      <c r="A166" s="332">
        <v>147</v>
      </c>
      <c r="B166" s="437"/>
      <c r="C166" s="438"/>
      <c r="D166" s="438"/>
      <c r="E166" s="214"/>
      <c r="F166" s="214"/>
      <c r="G166" s="439"/>
      <c r="H166" s="439"/>
      <c r="I166" s="499"/>
    </row>
    <row r="167" spans="1:9" s="147" customFormat="1" ht="15.5" x14ac:dyDescent="0.35">
      <c r="A167" s="332">
        <v>148</v>
      </c>
      <c r="B167" s="437"/>
      <c r="C167" s="438"/>
      <c r="D167" s="438"/>
      <c r="E167" s="214"/>
      <c r="F167" s="214"/>
      <c r="G167" s="439"/>
      <c r="H167" s="439"/>
      <c r="I167" s="499"/>
    </row>
    <row r="168" spans="1:9" s="147" customFormat="1" ht="15.5" x14ac:dyDescent="0.35">
      <c r="A168" s="332">
        <v>149</v>
      </c>
      <c r="B168" s="437"/>
      <c r="C168" s="438"/>
      <c r="D168" s="438"/>
      <c r="E168" s="214"/>
      <c r="F168" s="214"/>
      <c r="G168" s="439"/>
      <c r="H168" s="439"/>
      <c r="I168" s="499"/>
    </row>
    <row r="169" spans="1:9" s="147" customFormat="1" ht="15.5" x14ac:dyDescent="0.35">
      <c r="A169" s="332">
        <v>150</v>
      </c>
      <c r="B169" s="437"/>
      <c r="C169" s="438"/>
      <c r="D169" s="438"/>
      <c r="E169" s="214"/>
      <c r="F169" s="214"/>
      <c r="G169" s="439"/>
      <c r="H169" s="439"/>
      <c r="I169" s="499"/>
    </row>
    <row r="170" spans="1:9" s="147" customFormat="1" ht="15.5" x14ac:dyDescent="0.35">
      <c r="A170" s="332">
        <v>151</v>
      </c>
      <c r="B170" s="437"/>
      <c r="C170" s="438"/>
      <c r="D170" s="438"/>
      <c r="E170" s="214"/>
      <c r="F170" s="214"/>
      <c r="G170" s="439"/>
      <c r="H170" s="439"/>
      <c r="I170" s="499"/>
    </row>
    <row r="171" spans="1:9" s="147" customFormat="1" ht="15.5" x14ac:dyDescent="0.35">
      <c r="A171" s="332">
        <v>152</v>
      </c>
      <c r="B171" s="437"/>
      <c r="C171" s="438"/>
      <c r="D171" s="438"/>
      <c r="E171" s="214"/>
      <c r="F171" s="214"/>
      <c r="G171" s="439"/>
      <c r="H171" s="439"/>
      <c r="I171" s="499"/>
    </row>
    <row r="172" spans="1:9" s="147" customFormat="1" ht="15.5" x14ac:dyDescent="0.35">
      <c r="A172" s="332">
        <v>153</v>
      </c>
      <c r="B172" s="437"/>
      <c r="C172" s="438"/>
      <c r="D172" s="438"/>
      <c r="E172" s="214"/>
      <c r="F172" s="214"/>
      <c r="G172" s="439"/>
      <c r="H172" s="439"/>
      <c r="I172" s="499"/>
    </row>
    <row r="173" spans="1:9" s="147" customFormat="1" ht="15.5" x14ac:dyDescent="0.35">
      <c r="A173" s="332">
        <v>154</v>
      </c>
      <c r="B173" s="437"/>
      <c r="C173" s="438"/>
      <c r="D173" s="438"/>
      <c r="E173" s="214"/>
      <c r="F173" s="214"/>
      <c r="G173" s="439"/>
      <c r="H173" s="439"/>
      <c r="I173" s="499"/>
    </row>
    <row r="174" spans="1:9" s="147" customFormat="1" ht="15.5" x14ac:dyDescent="0.35">
      <c r="A174" s="332">
        <v>155</v>
      </c>
      <c r="B174" s="437"/>
      <c r="C174" s="438"/>
      <c r="D174" s="438"/>
      <c r="E174" s="214"/>
      <c r="F174" s="214"/>
      <c r="G174" s="439"/>
      <c r="H174" s="439"/>
      <c r="I174" s="499"/>
    </row>
    <row r="175" spans="1:9" s="147" customFormat="1" ht="15.5" x14ac:dyDescent="0.35">
      <c r="A175" s="332">
        <v>156</v>
      </c>
      <c r="B175" s="437"/>
      <c r="C175" s="438"/>
      <c r="D175" s="438"/>
      <c r="E175" s="214"/>
      <c r="F175" s="214"/>
      <c r="G175" s="439"/>
      <c r="H175" s="439"/>
      <c r="I175" s="499"/>
    </row>
    <row r="176" spans="1:9" s="147" customFormat="1" ht="15.5" x14ac:dyDescent="0.35">
      <c r="A176" s="332">
        <v>157</v>
      </c>
      <c r="B176" s="437"/>
      <c r="C176" s="438"/>
      <c r="D176" s="438"/>
      <c r="E176" s="214"/>
      <c r="F176" s="214"/>
      <c r="G176" s="439"/>
      <c r="H176" s="439"/>
      <c r="I176" s="499"/>
    </row>
    <row r="177" spans="1:9" s="147" customFormat="1" ht="15.5" x14ac:dyDescent="0.35">
      <c r="A177" s="332">
        <v>158</v>
      </c>
      <c r="B177" s="437"/>
      <c r="C177" s="438"/>
      <c r="D177" s="438"/>
      <c r="E177" s="214"/>
      <c r="F177" s="214"/>
      <c r="G177" s="439"/>
      <c r="H177" s="439"/>
      <c r="I177" s="499"/>
    </row>
    <row r="178" spans="1:9" s="147" customFormat="1" ht="15.5" x14ac:dyDescent="0.35">
      <c r="A178" s="332">
        <v>159</v>
      </c>
      <c r="B178" s="437"/>
      <c r="C178" s="438"/>
      <c r="D178" s="438"/>
      <c r="E178" s="214"/>
      <c r="F178" s="214"/>
      <c r="G178" s="439"/>
      <c r="H178" s="439"/>
      <c r="I178" s="499"/>
    </row>
    <row r="179" spans="1:9" s="147" customFormat="1" ht="15.5" x14ac:dyDescent="0.35">
      <c r="A179" s="332">
        <v>160</v>
      </c>
      <c r="B179" s="437"/>
      <c r="C179" s="438"/>
      <c r="D179" s="438"/>
      <c r="E179" s="214"/>
      <c r="F179" s="214"/>
      <c r="G179" s="439"/>
      <c r="H179" s="439"/>
      <c r="I179" s="499"/>
    </row>
    <row r="180" spans="1:9" s="147" customFormat="1" ht="15.5" x14ac:dyDescent="0.35">
      <c r="A180" s="332">
        <v>161</v>
      </c>
      <c r="B180" s="437"/>
      <c r="C180" s="438"/>
      <c r="D180" s="438"/>
      <c r="E180" s="214"/>
      <c r="F180" s="214"/>
      <c r="G180" s="439"/>
      <c r="H180" s="439"/>
      <c r="I180" s="499"/>
    </row>
    <row r="181" spans="1:9" s="147" customFormat="1" ht="15.5" x14ac:dyDescent="0.35">
      <c r="A181" s="332">
        <v>162</v>
      </c>
      <c r="B181" s="437"/>
      <c r="C181" s="438"/>
      <c r="D181" s="438"/>
      <c r="E181" s="214"/>
      <c r="F181" s="214"/>
      <c r="G181" s="439"/>
      <c r="H181" s="439"/>
      <c r="I181" s="499"/>
    </row>
    <row r="182" spans="1:9" s="147" customFormat="1" ht="15.5" x14ac:dyDescent="0.35">
      <c r="A182" s="332">
        <v>163</v>
      </c>
      <c r="B182" s="437"/>
      <c r="C182" s="438"/>
      <c r="D182" s="438"/>
      <c r="E182" s="214"/>
      <c r="F182" s="214"/>
      <c r="G182" s="439"/>
      <c r="H182" s="439"/>
      <c r="I182" s="499"/>
    </row>
    <row r="183" spans="1:9" s="147" customFormat="1" ht="15.5" x14ac:dyDescent="0.35">
      <c r="A183" s="332">
        <v>164</v>
      </c>
      <c r="B183" s="437"/>
      <c r="C183" s="438"/>
      <c r="D183" s="438"/>
      <c r="E183" s="214"/>
      <c r="F183" s="214"/>
      <c r="G183" s="439"/>
      <c r="H183" s="439"/>
      <c r="I183" s="499"/>
    </row>
    <row r="184" spans="1:9" s="147" customFormat="1" ht="15.5" x14ac:dyDescent="0.35">
      <c r="A184" s="332">
        <v>165</v>
      </c>
      <c r="B184" s="437"/>
      <c r="C184" s="438"/>
      <c r="D184" s="438"/>
      <c r="E184" s="214"/>
      <c r="F184" s="214"/>
      <c r="G184" s="439"/>
      <c r="H184" s="439"/>
      <c r="I184" s="499"/>
    </row>
    <row r="185" spans="1:9" s="147" customFormat="1" ht="15.5" x14ac:dyDescent="0.35">
      <c r="A185" s="332">
        <v>166</v>
      </c>
      <c r="B185" s="437"/>
      <c r="C185" s="438"/>
      <c r="D185" s="438"/>
      <c r="E185" s="214"/>
      <c r="F185" s="214"/>
      <c r="G185" s="439"/>
      <c r="H185" s="439"/>
      <c r="I185" s="499"/>
    </row>
    <row r="186" spans="1:9" s="147" customFormat="1" ht="15.5" x14ac:dyDescent="0.35">
      <c r="A186" s="332">
        <v>167</v>
      </c>
      <c r="B186" s="437"/>
      <c r="C186" s="438"/>
      <c r="D186" s="438"/>
      <c r="E186" s="214"/>
      <c r="F186" s="214"/>
      <c r="G186" s="439"/>
      <c r="H186" s="439"/>
      <c r="I186" s="499"/>
    </row>
    <row r="187" spans="1:9" s="147" customFormat="1" ht="15.5" x14ac:dyDescent="0.35">
      <c r="A187" s="332">
        <v>168</v>
      </c>
      <c r="B187" s="437"/>
      <c r="C187" s="438"/>
      <c r="D187" s="438"/>
      <c r="E187" s="214"/>
      <c r="F187" s="214"/>
      <c r="G187" s="439"/>
      <c r="H187" s="439"/>
      <c r="I187" s="499"/>
    </row>
    <row r="188" spans="1:9" s="147" customFormat="1" ht="15.5" x14ac:dyDescent="0.35">
      <c r="A188" s="332">
        <v>169</v>
      </c>
      <c r="B188" s="437"/>
      <c r="C188" s="438"/>
      <c r="D188" s="438"/>
      <c r="E188" s="214"/>
      <c r="F188" s="214"/>
      <c r="G188" s="439"/>
      <c r="H188" s="439"/>
      <c r="I188" s="499"/>
    </row>
    <row r="189" spans="1:9" s="147" customFormat="1" ht="15.5" x14ac:dyDescent="0.35">
      <c r="A189" s="332">
        <v>170</v>
      </c>
      <c r="B189" s="437"/>
      <c r="C189" s="438"/>
      <c r="D189" s="438"/>
      <c r="E189" s="214"/>
      <c r="F189" s="214"/>
      <c r="G189" s="439"/>
      <c r="H189" s="439"/>
      <c r="I189" s="499"/>
    </row>
    <row r="190" spans="1:9" s="147" customFormat="1" ht="15.5" x14ac:dyDescent="0.35">
      <c r="A190" s="332">
        <v>171</v>
      </c>
      <c r="B190" s="437"/>
      <c r="C190" s="438"/>
      <c r="D190" s="438"/>
      <c r="E190" s="214"/>
      <c r="F190" s="214"/>
      <c r="G190" s="439"/>
      <c r="H190" s="439"/>
      <c r="I190" s="499"/>
    </row>
    <row r="191" spans="1:9" s="147" customFormat="1" ht="15.5" x14ac:dyDescent="0.35">
      <c r="A191" s="332">
        <v>172</v>
      </c>
      <c r="B191" s="437"/>
      <c r="C191" s="438"/>
      <c r="D191" s="438"/>
      <c r="E191" s="214"/>
      <c r="F191" s="214"/>
      <c r="G191" s="439"/>
      <c r="H191" s="439"/>
      <c r="I191" s="499"/>
    </row>
    <row r="192" spans="1:9" s="147" customFormat="1" ht="15.5" x14ac:dyDescent="0.35">
      <c r="A192" s="332">
        <v>173</v>
      </c>
      <c r="B192" s="437"/>
      <c r="C192" s="438"/>
      <c r="D192" s="438"/>
      <c r="E192" s="214"/>
      <c r="F192" s="214"/>
      <c r="G192" s="439"/>
      <c r="H192" s="439"/>
      <c r="I192" s="499"/>
    </row>
    <row r="193" spans="1:9" s="147" customFormat="1" ht="15.5" x14ac:dyDescent="0.35">
      <c r="A193" s="332">
        <v>174</v>
      </c>
      <c r="B193" s="437"/>
      <c r="C193" s="438"/>
      <c r="D193" s="438"/>
      <c r="E193" s="214"/>
      <c r="F193" s="214"/>
      <c r="G193" s="439"/>
      <c r="H193" s="439"/>
      <c r="I193" s="499"/>
    </row>
    <row r="194" spans="1:9" s="147" customFormat="1" ht="15.5" x14ac:dyDescent="0.35">
      <c r="A194" s="332">
        <v>175</v>
      </c>
      <c r="B194" s="437"/>
      <c r="C194" s="438"/>
      <c r="D194" s="438"/>
      <c r="E194" s="214"/>
      <c r="F194" s="214"/>
      <c r="G194" s="439"/>
      <c r="H194" s="439"/>
      <c r="I194" s="499"/>
    </row>
    <row r="195" spans="1:9" s="147" customFormat="1" ht="15.5" x14ac:dyDescent="0.35">
      <c r="A195" s="332">
        <v>176</v>
      </c>
      <c r="B195" s="437"/>
      <c r="C195" s="438"/>
      <c r="D195" s="438"/>
      <c r="E195" s="214"/>
      <c r="F195" s="214"/>
      <c r="G195" s="439"/>
      <c r="H195" s="439"/>
      <c r="I195" s="499"/>
    </row>
    <row r="196" spans="1:9" s="147" customFormat="1" ht="15.5" x14ac:dyDescent="0.35">
      <c r="A196" s="332">
        <v>177</v>
      </c>
      <c r="B196" s="437"/>
      <c r="C196" s="438"/>
      <c r="D196" s="438"/>
      <c r="E196" s="214"/>
      <c r="F196" s="214"/>
      <c r="G196" s="439"/>
      <c r="H196" s="439"/>
      <c r="I196" s="499"/>
    </row>
    <row r="197" spans="1:9" s="147" customFormat="1" ht="15.5" x14ac:dyDescent="0.35">
      <c r="A197" s="332">
        <v>178</v>
      </c>
      <c r="B197" s="437"/>
      <c r="C197" s="438"/>
      <c r="D197" s="438"/>
      <c r="E197" s="214"/>
      <c r="F197" s="214"/>
      <c r="G197" s="439"/>
      <c r="H197" s="439"/>
      <c r="I197" s="499"/>
    </row>
    <row r="198" spans="1:9" s="147" customFormat="1" ht="15.5" x14ac:dyDescent="0.35">
      <c r="A198" s="332">
        <v>179</v>
      </c>
      <c r="B198" s="437"/>
      <c r="C198" s="438"/>
      <c r="D198" s="438"/>
      <c r="E198" s="214"/>
      <c r="F198" s="214"/>
      <c r="G198" s="439"/>
      <c r="H198" s="439"/>
      <c r="I198" s="499"/>
    </row>
    <row r="199" spans="1:9" s="147" customFormat="1" ht="15.5" x14ac:dyDescent="0.35">
      <c r="A199" s="332">
        <v>180</v>
      </c>
      <c r="B199" s="437"/>
      <c r="C199" s="438"/>
      <c r="D199" s="438"/>
      <c r="E199" s="214"/>
      <c r="F199" s="214"/>
      <c r="G199" s="439"/>
      <c r="H199" s="439"/>
      <c r="I199" s="499"/>
    </row>
    <row r="200" spans="1:9" s="147" customFormat="1" ht="15.5" x14ac:dyDescent="0.35">
      <c r="A200" s="332">
        <v>181</v>
      </c>
      <c r="B200" s="437"/>
      <c r="C200" s="438"/>
      <c r="D200" s="438"/>
      <c r="E200" s="214"/>
      <c r="F200" s="214"/>
      <c r="G200" s="439"/>
      <c r="H200" s="439"/>
      <c r="I200" s="499"/>
    </row>
    <row r="201" spans="1:9" s="147" customFormat="1" ht="15.5" x14ac:dyDescent="0.35">
      <c r="A201" s="332">
        <v>182</v>
      </c>
      <c r="B201" s="437"/>
      <c r="C201" s="438"/>
      <c r="D201" s="438"/>
      <c r="E201" s="214"/>
      <c r="F201" s="214"/>
      <c r="G201" s="439"/>
      <c r="H201" s="439"/>
      <c r="I201" s="499"/>
    </row>
    <row r="202" spans="1:9" s="147" customFormat="1" ht="15.5" x14ac:dyDescent="0.35">
      <c r="A202" s="332">
        <v>183</v>
      </c>
      <c r="B202" s="437"/>
      <c r="C202" s="438"/>
      <c r="D202" s="438"/>
      <c r="E202" s="214"/>
      <c r="F202" s="214"/>
      <c r="G202" s="439"/>
      <c r="H202" s="439"/>
      <c r="I202" s="499"/>
    </row>
    <row r="203" spans="1:9" s="147" customFormat="1" ht="15.5" x14ac:dyDescent="0.35">
      <c r="A203" s="332">
        <v>184</v>
      </c>
      <c r="B203" s="437"/>
      <c r="C203" s="438"/>
      <c r="D203" s="438"/>
      <c r="E203" s="214"/>
      <c r="F203" s="214"/>
      <c r="G203" s="439"/>
      <c r="H203" s="439"/>
      <c r="I203" s="499"/>
    </row>
    <row r="204" spans="1:9" s="147" customFormat="1" ht="15.5" x14ac:dyDescent="0.35">
      <c r="A204" s="332">
        <v>185</v>
      </c>
      <c r="B204" s="437"/>
      <c r="C204" s="438"/>
      <c r="D204" s="438"/>
      <c r="E204" s="214"/>
      <c r="F204" s="214"/>
      <c r="G204" s="439"/>
      <c r="H204" s="439"/>
      <c r="I204" s="499"/>
    </row>
    <row r="205" spans="1:9" s="147" customFormat="1" ht="15.5" x14ac:dyDescent="0.35">
      <c r="A205" s="332">
        <v>186</v>
      </c>
      <c r="B205" s="437"/>
      <c r="C205" s="438"/>
      <c r="D205" s="438"/>
      <c r="E205" s="214"/>
      <c r="F205" s="214"/>
      <c r="G205" s="439"/>
      <c r="H205" s="439"/>
      <c r="I205" s="499"/>
    </row>
    <row r="206" spans="1:9" s="147" customFormat="1" ht="15.5" x14ac:dyDescent="0.35">
      <c r="A206" s="332">
        <v>187</v>
      </c>
      <c r="B206" s="437"/>
      <c r="C206" s="438"/>
      <c r="D206" s="438"/>
      <c r="E206" s="214"/>
      <c r="F206" s="214"/>
      <c r="G206" s="439"/>
      <c r="H206" s="439"/>
      <c r="I206" s="499"/>
    </row>
    <row r="207" spans="1:9" s="147" customFormat="1" ht="15.5" x14ac:dyDescent="0.35">
      <c r="A207" s="332">
        <v>188</v>
      </c>
      <c r="B207" s="437"/>
      <c r="C207" s="438"/>
      <c r="D207" s="438"/>
      <c r="E207" s="214"/>
      <c r="F207" s="214"/>
      <c r="G207" s="439"/>
      <c r="H207" s="439"/>
      <c r="I207" s="499"/>
    </row>
    <row r="208" spans="1:9" s="147" customFormat="1" ht="15.5" x14ac:dyDescent="0.35">
      <c r="A208" s="332">
        <v>189</v>
      </c>
      <c r="B208" s="437"/>
      <c r="C208" s="438"/>
      <c r="D208" s="438"/>
      <c r="E208" s="214"/>
      <c r="F208" s="214"/>
      <c r="G208" s="439"/>
      <c r="H208" s="439"/>
      <c r="I208" s="499"/>
    </row>
    <row r="209" spans="1:9" s="147" customFormat="1" ht="15.5" x14ac:dyDescent="0.35">
      <c r="A209" s="332">
        <v>190</v>
      </c>
      <c r="B209" s="437"/>
      <c r="C209" s="438"/>
      <c r="D209" s="438"/>
      <c r="E209" s="214"/>
      <c r="F209" s="214"/>
      <c r="G209" s="439"/>
      <c r="H209" s="439"/>
      <c r="I209" s="499"/>
    </row>
    <row r="210" spans="1:9" s="147" customFormat="1" ht="15.5" x14ac:dyDescent="0.35">
      <c r="A210" s="332">
        <v>191</v>
      </c>
      <c r="B210" s="437"/>
      <c r="C210" s="438"/>
      <c r="D210" s="438"/>
      <c r="E210" s="214"/>
      <c r="F210" s="214"/>
      <c r="G210" s="439"/>
      <c r="H210" s="439"/>
      <c r="I210" s="499"/>
    </row>
    <row r="211" spans="1:9" s="147" customFormat="1" ht="15.5" x14ac:dyDescent="0.35">
      <c r="A211" s="332">
        <v>192</v>
      </c>
      <c r="B211" s="437"/>
      <c r="C211" s="438"/>
      <c r="D211" s="438"/>
      <c r="E211" s="214"/>
      <c r="F211" s="214"/>
      <c r="G211" s="439"/>
      <c r="H211" s="439"/>
      <c r="I211" s="499"/>
    </row>
    <row r="212" spans="1:9" s="147" customFormat="1" ht="15.5" x14ac:dyDescent="0.35">
      <c r="A212" s="332">
        <v>193</v>
      </c>
      <c r="B212" s="437"/>
      <c r="C212" s="438"/>
      <c r="D212" s="438"/>
      <c r="E212" s="214"/>
      <c r="F212" s="214"/>
      <c r="G212" s="439"/>
      <c r="H212" s="439"/>
      <c r="I212" s="499"/>
    </row>
    <row r="213" spans="1:9" s="147" customFormat="1" ht="15.5" x14ac:dyDescent="0.35">
      <c r="A213" s="332">
        <v>194</v>
      </c>
      <c r="B213" s="437"/>
      <c r="C213" s="438"/>
      <c r="D213" s="438"/>
      <c r="E213" s="214"/>
      <c r="F213" s="214"/>
      <c r="G213" s="439"/>
      <c r="H213" s="439"/>
      <c r="I213" s="499"/>
    </row>
    <row r="214" spans="1:9" s="147" customFormat="1" ht="15.5" x14ac:dyDescent="0.35">
      <c r="A214" s="332">
        <v>195</v>
      </c>
      <c r="B214" s="437"/>
      <c r="C214" s="438"/>
      <c r="D214" s="438"/>
      <c r="E214" s="214"/>
      <c r="F214" s="214"/>
      <c r="G214" s="439"/>
      <c r="H214" s="439"/>
      <c r="I214" s="499"/>
    </row>
    <row r="215" spans="1:9" s="147" customFormat="1" ht="15.5" x14ac:dyDescent="0.35">
      <c r="A215" s="332">
        <v>196</v>
      </c>
      <c r="B215" s="437"/>
      <c r="C215" s="438"/>
      <c r="D215" s="438"/>
      <c r="E215" s="214"/>
      <c r="F215" s="214"/>
      <c r="G215" s="439"/>
      <c r="H215" s="439"/>
      <c r="I215" s="499"/>
    </row>
    <row r="216" spans="1:9" s="147" customFormat="1" ht="15.5" x14ac:dyDescent="0.35">
      <c r="A216" s="332">
        <v>197</v>
      </c>
      <c r="B216" s="437"/>
      <c r="C216" s="438"/>
      <c r="D216" s="438"/>
      <c r="E216" s="214"/>
      <c r="F216" s="214"/>
      <c r="G216" s="439"/>
      <c r="H216" s="439"/>
      <c r="I216" s="499"/>
    </row>
    <row r="217" spans="1:9" s="147" customFormat="1" ht="15.5" x14ac:dyDescent="0.35">
      <c r="A217" s="332">
        <v>198</v>
      </c>
      <c r="B217" s="437"/>
      <c r="C217" s="438"/>
      <c r="D217" s="438"/>
      <c r="E217" s="214"/>
      <c r="F217" s="214"/>
      <c r="G217" s="439"/>
      <c r="H217" s="439"/>
      <c r="I217" s="499"/>
    </row>
    <row r="218" spans="1:9" s="147" customFormat="1" ht="15.5" x14ac:dyDescent="0.35">
      <c r="A218" s="332">
        <v>199</v>
      </c>
      <c r="B218" s="437"/>
      <c r="C218" s="438"/>
      <c r="D218" s="438"/>
      <c r="E218" s="214"/>
      <c r="F218" s="214"/>
      <c r="G218" s="439"/>
      <c r="H218" s="439"/>
      <c r="I218" s="499"/>
    </row>
    <row r="219" spans="1:9" s="147" customFormat="1" ht="15.5" x14ac:dyDescent="0.35">
      <c r="A219" s="332">
        <v>200</v>
      </c>
      <c r="B219" s="437"/>
      <c r="C219" s="438"/>
      <c r="D219" s="438"/>
      <c r="E219" s="214"/>
      <c r="F219" s="214"/>
      <c r="G219" s="439"/>
      <c r="H219" s="439"/>
      <c r="I219" s="499"/>
    </row>
    <row r="220" spans="1:9" s="147" customFormat="1" ht="15.5" x14ac:dyDescent="0.35">
      <c r="A220" s="332">
        <v>201</v>
      </c>
      <c r="B220" s="437"/>
      <c r="C220" s="438"/>
      <c r="D220" s="438"/>
      <c r="E220" s="214"/>
      <c r="F220" s="214"/>
      <c r="G220" s="439"/>
      <c r="H220" s="439"/>
      <c r="I220" s="499"/>
    </row>
    <row r="221" spans="1:9" s="147" customFormat="1" ht="15.5" x14ac:dyDescent="0.35">
      <c r="A221" s="332">
        <v>202</v>
      </c>
      <c r="B221" s="437"/>
      <c r="C221" s="438"/>
      <c r="D221" s="438"/>
      <c r="E221" s="214"/>
      <c r="F221" s="214"/>
      <c r="G221" s="439"/>
      <c r="H221" s="439"/>
      <c r="I221" s="499"/>
    </row>
    <row r="222" spans="1:9" s="147" customFormat="1" ht="15.5" x14ac:dyDescent="0.35">
      <c r="A222" s="332">
        <v>203</v>
      </c>
      <c r="B222" s="437"/>
      <c r="C222" s="438"/>
      <c r="D222" s="438"/>
      <c r="E222" s="214"/>
      <c r="F222" s="214"/>
      <c r="G222" s="439"/>
      <c r="H222" s="439"/>
      <c r="I222" s="499"/>
    </row>
    <row r="223" spans="1:9" s="147" customFormat="1" ht="15.5" x14ac:dyDescent="0.35">
      <c r="A223" s="332">
        <v>204</v>
      </c>
      <c r="B223" s="437"/>
      <c r="C223" s="438"/>
      <c r="D223" s="438"/>
      <c r="E223" s="214"/>
      <c r="F223" s="214"/>
      <c r="G223" s="439"/>
      <c r="H223" s="439"/>
      <c r="I223" s="499"/>
    </row>
    <row r="224" spans="1:9" s="147" customFormat="1" ht="15.5" x14ac:dyDescent="0.35">
      <c r="A224" s="332">
        <v>205</v>
      </c>
      <c r="B224" s="437"/>
      <c r="C224" s="438"/>
      <c r="D224" s="438"/>
      <c r="E224" s="214"/>
      <c r="F224" s="214"/>
      <c r="G224" s="439"/>
      <c r="H224" s="439"/>
      <c r="I224" s="499"/>
    </row>
    <row r="225" spans="1:9" s="147" customFormat="1" ht="15.5" x14ac:dyDescent="0.35">
      <c r="A225" s="332">
        <v>206</v>
      </c>
      <c r="B225" s="437"/>
      <c r="C225" s="438"/>
      <c r="D225" s="438"/>
      <c r="E225" s="214"/>
      <c r="F225" s="214"/>
      <c r="G225" s="439"/>
      <c r="H225" s="439"/>
      <c r="I225" s="499"/>
    </row>
    <row r="226" spans="1:9" s="147" customFormat="1" ht="15.5" x14ac:dyDescent="0.35">
      <c r="A226" s="332">
        <v>207</v>
      </c>
      <c r="B226" s="437"/>
      <c r="C226" s="438"/>
      <c r="D226" s="438"/>
      <c r="E226" s="214"/>
      <c r="F226" s="214"/>
      <c r="G226" s="439"/>
      <c r="H226" s="439"/>
      <c r="I226" s="499"/>
    </row>
    <row r="227" spans="1:9" s="147" customFormat="1" ht="15.5" x14ac:dyDescent="0.35">
      <c r="A227" s="332">
        <v>208</v>
      </c>
      <c r="B227" s="437"/>
      <c r="C227" s="438"/>
      <c r="D227" s="438"/>
      <c r="E227" s="214"/>
      <c r="F227" s="214"/>
      <c r="G227" s="439"/>
      <c r="H227" s="439"/>
      <c r="I227" s="499"/>
    </row>
    <row r="228" spans="1:9" s="147" customFormat="1" ht="15.5" x14ac:dyDescent="0.35">
      <c r="A228" s="332">
        <v>209</v>
      </c>
      <c r="B228" s="437"/>
      <c r="C228" s="438"/>
      <c r="D228" s="438"/>
      <c r="E228" s="214"/>
      <c r="F228" s="214"/>
      <c r="G228" s="439"/>
      <c r="H228" s="439"/>
      <c r="I228" s="499"/>
    </row>
    <row r="229" spans="1:9" s="147" customFormat="1" ht="15.5" x14ac:dyDescent="0.35">
      <c r="A229" s="332">
        <v>210</v>
      </c>
      <c r="B229" s="437"/>
      <c r="C229" s="438"/>
      <c r="D229" s="438"/>
      <c r="E229" s="214"/>
      <c r="F229" s="214"/>
      <c r="G229" s="439"/>
      <c r="H229" s="439"/>
      <c r="I229" s="499"/>
    </row>
    <row r="230" spans="1:9" s="147" customFormat="1" ht="15.5" x14ac:dyDescent="0.35">
      <c r="A230" s="332">
        <v>211</v>
      </c>
      <c r="B230" s="437"/>
      <c r="C230" s="438"/>
      <c r="D230" s="438"/>
      <c r="E230" s="214"/>
      <c r="F230" s="214"/>
      <c r="G230" s="439"/>
      <c r="H230" s="439"/>
      <c r="I230" s="499"/>
    </row>
    <row r="231" spans="1:9" s="147" customFormat="1" ht="15.5" x14ac:dyDescent="0.35">
      <c r="A231" s="332">
        <v>212</v>
      </c>
      <c r="B231" s="437"/>
      <c r="C231" s="438"/>
      <c r="D231" s="438"/>
      <c r="E231" s="214"/>
      <c r="F231" s="214"/>
      <c r="G231" s="439"/>
      <c r="H231" s="439"/>
      <c r="I231" s="499"/>
    </row>
    <row r="232" spans="1:9" s="147" customFormat="1" ht="15.5" x14ac:dyDescent="0.35">
      <c r="A232" s="332">
        <v>213</v>
      </c>
      <c r="B232" s="437"/>
      <c r="C232" s="438"/>
      <c r="D232" s="438"/>
      <c r="E232" s="214"/>
      <c r="F232" s="214"/>
      <c r="G232" s="439"/>
      <c r="H232" s="439"/>
      <c r="I232" s="499"/>
    </row>
    <row r="233" spans="1:9" s="147" customFormat="1" ht="15.5" x14ac:dyDescent="0.35">
      <c r="A233" s="332">
        <v>214</v>
      </c>
      <c r="B233" s="437"/>
      <c r="C233" s="438"/>
      <c r="D233" s="438"/>
      <c r="E233" s="214"/>
      <c r="F233" s="214"/>
      <c r="G233" s="439"/>
      <c r="H233" s="439"/>
      <c r="I233" s="499"/>
    </row>
    <row r="234" spans="1:9" s="147" customFormat="1" ht="15.5" x14ac:dyDescent="0.35">
      <c r="A234" s="332">
        <v>215</v>
      </c>
      <c r="B234" s="437"/>
      <c r="C234" s="438"/>
      <c r="D234" s="438"/>
      <c r="E234" s="214"/>
      <c r="F234" s="214"/>
      <c r="G234" s="439"/>
      <c r="H234" s="439"/>
      <c r="I234" s="499"/>
    </row>
    <row r="235" spans="1:9" s="147" customFormat="1" ht="15.5" x14ac:dyDescent="0.35">
      <c r="A235" s="332">
        <v>216</v>
      </c>
      <c r="B235" s="437"/>
      <c r="C235" s="438"/>
      <c r="D235" s="438"/>
      <c r="E235" s="214"/>
      <c r="F235" s="214"/>
      <c r="G235" s="439"/>
      <c r="H235" s="439"/>
      <c r="I235" s="499"/>
    </row>
    <row r="236" spans="1:9" s="147" customFormat="1" ht="15.5" x14ac:dyDescent="0.35">
      <c r="A236" s="332">
        <v>217</v>
      </c>
      <c r="B236" s="437"/>
      <c r="C236" s="438"/>
      <c r="D236" s="438"/>
      <c r="E236" s="214"/>
      <c r="F236" s="214"/>
      <c r="G236" s="439"/>
      <c r="H236" s="439"/>
      <c r="I236" s="499"/>
    </row>
    <row r="237" spans="1:9" s="147" customFormat="1" ht="15.5" x14ac:dyDescent="0.35">
      <c r="A237" s="332">
        <v>218</v>
      </c>
      <c r="B237" s="437"/>
      <c r="C237" s="438"/>
      <c r="D237" s="438"/>
      <c r="E237" s="214"/>
      <c r="F237" s="214"/>
      <c r="G237" s="439"/>
      <c r="H237" s="439"/>
      <c r="I237" s="499"/>
    </row>
    <row r="238" spans="1:9" s="147" customFormat="1" ht="15.5" x14ac:dyDescent="0.35">
      <c r="A238" s="332">
        <v>219</v>
      </c>
      <c r="B238" s="437"/>
      <c r="C238" s="438"/>
      <c r="D238" s="438"/>
      <c r="E238" s="214"/>
      <c r="F238" s="214"/>
      <c r="G238" s="439"/>
      <c r="H238" s="439"/>
      <c r="I238" s="499"/>
    </row>
    <row r="239" spans="1:9" s="147" customFormat="1" ht="15.5" x14ac:dyDescent="0.35">
      <c r="A239" s="332">
        <v>220</v>
      </c>
      <c r="B239" s="437"/>
      <c r="C239" s="438"/>
      <c r="D239" s="438"/>
      <c r="E239" s="214"/>
      <c r="F239" s="214"/>
      <c r="G239" s="439"/>
      <c r="H239" s="439"/>
      <c r="I239" s="499"/>
    </row>
    <row r="240" spans="1:9" s="147" customFormat="1" ht="15.5" x14ac:dyDescent="0.35">
      <c r="A240" s="332">
        <v>221</v>
      </c>
      <c r="B240" s="437"/>
      <c r="C240" s="438"/>
      <c r="D240" s="438"/>
      <c r="E240" s="214"/>
      <c r="F240" s="214"/>
      <c r="G240" s="439"/>
      <c r="H240" s="439"/>
      <c r="I240" s="499"/>
    </row>
    <row r="241" spans="1:9" s="147" customFormat="1" ht="15.5" x14ac:dyDescent="0.35">
      <c r="A241" s="332">
        <v>222</v>
      </c>
      <c r="B241" s="437"/>
      <c r="C241" s="438"/>
      <c r="D241" s="438"/>
      <c r="E241" s="214"/>
      <c r="F241" s="214"/>
      <c r="G241" s="439"/>
      <c r="H241" s="439"/>
      <c r="I241" s="499"/>
    </row>
    <row r="242" spans="1:9" s="147" customFormat="1" ht="15.5" x14ac:dyDescent="0.35">
      <c r="A242" s="332">
        <v>223</v>
      </c>
      <c r="B242" s="437"/>
      <c r="C242" s="438"/>
      <c r="D242" s="438"/>
      <c r="E242" s="214"/>
      <c r="F242" s="214"/>
      <c r="G242" s="439"/>
      <c r="H242" s="439"/>
      <c r="I242" s="499"/>
    </row>
    <row r="243" spans="1:9" s="147" customFormat="1" ht="15.5" x14ac:dyDescent="0.35">
      <c r="A243" s="332">
        <v>224</v>
      </c>
      <c r="B243" s="437"/>
      <c r="C243" s="438"/>
      <c r="D243" s="438"/>
      <c r="E243" s="214"/>
      <c r="F243" s="214"/>
      <c r="G243" s="439"/>
      <c r="H243" s="439"/>
      <c r="I243" s="499"/>
    </row>
    <row r="244" spans="1:9" s="147" customFormat="1" ht="15.5" x14ac:dyDescent="0.35">
      <c r="A244" s="332">
        <v>225</v>
      </c>
      <c r="B244" s="437"/>
      <c r="C244" s="438"/>
      <c r="D244" s="438"/>
      <c r="E244" s="214"/>
      <c r="F244" s="214"/>
      <c r="G244" s="439"/>
      <c r="H244" s="439"/>
      <c r="I244" s="499"/>
    </row>
    <row r="245" spans="1:9" s="147" customFormat="1" ht="15.5" x14ac:dyDescent="0.35">
      <c r="A245" s="332">
        <v>226</v>
      </c>
      <c r="B245" s="437"/>
      <c r="C245" s="438"/>
      <c r="D245" s="438"/>
      <c r="E245" s="214"/>
      <c r="F245" s="214"/>
      <c r="G245" s="439"/>
      <c r="H245" s="439"/>
      <c r="I245" s="499"/>
    </row>
    <row r="246" spans="1:9" s="147" customFormat="1" ht="15.5" x14ac:dyDescent="0.35">
      <c r="A246" s="332">
        <v>227</v>
      </c>
      <c r="B246" s="437"/>
      <c r="C246" s="438"/>
      <c r="D246" s="438"/>
      <c r="E246" s="214"/>
      <c r="F246" s="214"/>
      <c r="G246" s="439"/>
      <c r="H246" s="439"/>
      <c r="I246" s="499"/>
    </row>
    <row r="247" spans="1:9" s="147" customFormat="1" ht="15.5" x14ac:dyDescent="0.35">
      <c r="A247" s="332">
        <v>228</v>
      </c>
      <c r="B247" s="437"/>
      <c r="C247" s="438"/>
      <c r="D247" s="438"/>
      <c r="E247" s="214"/>
      <c r="F247" s="214"/>
      <c r="G247" s="439"/>
      <c r="H247" s="439"/>
      <c r="I247" s="499"/>
    </row>
    <row r="248" spans="1:9" s="147" customFormat="1" ht="15.5" x14ac:dyDescent="0.35">
      <c r="A248" s="332">
        <v>229</v>
      </c>
      <c r="B248" s="437"/>
      <c r="C248" s="438"/>
      <c r="D248" s="438"/>
      <c r="E248" s="214"/>
      <c r="F248" s="214"/>
      <c r="G248" s="439"/>
      <c r="H248" s="439"/>
      <c r="I248" s="499"/>
    </row>
    <row r="249" spans="1:9" s="147" customFormat="1" ht="15.5" x14ac:dyDescent="0.35">
      <c r="A249" s="332">
        <v>230</v>
      </c>
      <c r="B249" s="437"/>
      <c r="C249" s="438"/>
      <c r="D249" s="438"/>
      <c r="E249" s="214"/>
      <c r="F249" s="214"/>
      <c r="G249" s="439"/>
      <c r="H249" s="439"/>
      <c r="I249" s="499"/>
    </row>
    <row r="250" spans="1:9" s="147" customFormat="1" ht="15.5" x14ac:dyDescent="0.35">
      <c r="A250" s="332">
        <v>231</v>
      </c>
      <c r="B250" s="437"/>
      <c r="C250" s="438"/>
      <c r="D250" s="438"/>
      <c r="E250" s="214"/>
      <c r="F250" s="214"/>
      <c r="G250" s="439"/>
      <c r="H250" s="439"/>
      <c r="I250" s="499"/>
    </row>
    <row r="251" spans="1:9" s="147" customFormat="1" ht="15.5" x14ac:dyDescent="0.35">
      <c r="A251" s="332">
        <v>232</v>
      </c>
      <c r="B251" s="437"/>
      <c r="C251" s="438"/>
      <c r="D251" s="438"/>
      <c r="E251" s="214"/>
      <c r="F251" s="214"/>
      <c r="G251" s="439"/>
      <c r="H251" s="439"/>
      <c r="I251" s="499"/>
    </row>
    <row r="252" spans="1:9" s="147" customFormat="1" ht="15.5" x14ac:dyDescent="0.35">
      <c r="A252" s="332">
        <v>233</v>
      </c>
      <c r="B252" s="437"/>
      <c r="C252" s="438"/>
      <c r="D252" s="438"/>
      <c r="E252" s="214"/>
      <c r="F252" s="214"/>
      <c r="G252" s="439"/>
      <c r="H252" s="439"/>
      <c r="I252" s="499"/>
    </row>
    <row r="253" spans="1:9" s="147" customFormat="1" ht="15.5" x14ac:dyDescent="0.35">
      <c r="A253" s="332">
        <v>234</v>
      </c>
      <c r="B253" s="437"/>
      <c r="C253" s="438"/>
      <c r="D253" s="438"/>
      <c r="E253" s="214"/>
      <c r="F253" s="214"/>
      <c r="G253" s="439"/>
      <c r="H253" s="439"/>
      <c r="I253" s="499"/>
    </row>
    <row r="254" spans="1:9" s="147" customFormat="1" ht="15.5" x14ac:dyDescent="0.35">
      <c r="A254" s="332">
        <v>235</v>
      </c>
      <c r="B254" s="437"/>
      <c r="C254" s="438"/>
      <c r="D254" s="438"/>
      <c r="E254" s="214"/>
      <c r="F254" s="214"/>
      <c r="G254" s="439"/>
      <c r="H254" s="439"/>
      <c r="I254" s="499"/>
    </row>
    <row r="255" spans="1:9" s="147" customFormat="1" ht="15.5" x14ac:dyDescent="0.35">
      <c r="A255" s="332">
        <v>236</v>
      </c>
      <c r="B255" s="437"/>
      <c r="C255" s="438"/>
      <c r="D255" s="438"/>
      <c r="E255" s="214"/>
      <c r="F255" s="214"/>
      <c r="G255" s="439"/>
      <c r="H255" s="439"/>
      <c r="I255" s="499"/>
    </row>
    <row r="256" spans="1:9" s="147" customFormat="1" ht="15.5" x14ac:dyDescent="0.35">
      <c r="A256" s="332">
        <v>237</v>
      </c>
      <c r="B256" s="437"/>
      <c r="C256" s="438"/>
      <c r="D256" s="438"/>
      <c r="E256" s="214"/>
      <c r="F256" s="214"/>
      <c r="G256" s="439"/>
      <c r="H256" s="439"/>
      <c r="I256" s="499"/>
    </row>
    <row r="257" spans="1:9" s="147" customFormat="1" ht="15.5" x14ac:dyDescent="0.35">
      <c r="A257" s="332">
        <v>238</v>
      </c>
      <c r="B257" s="437"/>
      <c r="C257" s="438"/>
      <c r="D257" s="438"/>
      <c r="E257" s="214"/>
      <c r="F257" s="214"/>
      <c r="G257" s="439"/>
      <c r="H257" s="439"/>
      <c r="I257" s="499"/>
    </row>
    <row r="258" spans="1:9" s="147" customFormat="1" ht="15.5" x14ac:dyDescent="0.35">
      <c r="A258" s="332">
        <v>239</v>
      </c>
      <c r="B258" s="437"/>
      <c r="C258" s="438"/>
      <c r="D258" s="438"/>
      <c r="E258" s="214"/>
      <c r="F258" s="214"/>
      <c r="G258" s="439"/>
      <c r="H258" s="439"/>
      <c r="I258" s="499"/>
    </row>
    <row r="259" spans="1:9" s="147" customFormat="1" ht="15.5" x14ac:dyDescent="0.35">
      <c r="A259" s="332">
        <v>240</v>
      </c>
      <c r="B259" s="437"/>
      <c r="C259" s="438"/>
      <c r="D259" s="438"/>
      <c r="E259" s="214"/>
      <c r="F259" s="214"/>
      <c r="G259" s="439"/>
      <c r="H259" s="439"/>
      <c r="I259" s="499"/>
    </row>
    <row r="260" spans="1:9" s="147" customFormat="1" ht="15.5" x14ac:dyDescent="0.35">
      <c r="A260" s="332">
        <v>241</v>
      </c>
      <c r="B260" s="437"/>
      <c r="C260" s="438"/>
      <c r="D260" s="438"/>
      <c r="E260" s="214"/>
      <c r="F260" s="214"/>
      <c r="G260" s="439"/>
      <c r="H260" s="439"/>
      <c r="I260" s="499"/>
    </row>
    <row r="261" spans="1:9" s="147" customFormat="1" ht="15.5" x14ac:dyDescent="0.35">
      <c r="A261" s="332">
        <v>242</v>
      </c>
      <c r="B261" s="437"/>
      <c r="C261" s="438"/>
      <c r="D261" s="438"/>
      <c r="E261" s="214"/>
      <c r="F261" s="214"/>
      <c r="G261" s="439"/>
      <c r="H261" s="439"/>
      <c r="I261" s="499"/>
    </row>
    <row r="262" spans="1:9" s="147" customFormat="1" ht="15.5" x14ac:dyDescent="0.35">
      <c r="A262" s="332">
        <v>243</v>
      </c>
      <c r="B262" s="437"/>
      <c r="C262" s="438"/>
      <c r="D262" s="438"/>
      <c r="E262" s="214"/>
      <c r="F262" s="214"/>
      <c r="G262" s="439"/>
      <c r="H262" s="439"/>
      <c r="I262" s="499"/>
    </row>
    <row r="263" spans="1:9" s="147" customFormat="1" ht="15.5" x14ac:dyDescent="0.35">
      <c r="A263" s="332">
        <v>244</v>
      </c>
      <c r="B263" s="437"/>
      <c r="C263" s="438"/>
      <c r="D263" s="438"/>
      <c r="E263" s="214"/>
      <c r="F263" s="214"/>
      <c r="G263" s="439"/>
      <c r="H263" s="439"/>
      <c r="I263" s="499"/>
    </row>
    <row r="264" spans="1:9" s="147" customFormat="1" ht="15.5" x14ac:dyDescent="0.35">
      <c r="A264" s="332">
        <v>245</v>
      </c>
      <c r="B264" s="437"/>
      <c r="C264" s="438"/>
      <c r="D264" s="438"/>
      <c r="E264" s="214"/>
      <c r="F264" s="214"/>
      <c r="G264" s="439"/>
      <c r="H264" s="439"/>
      <c r="I264" s="499"/>
    </row>
    <row r="265" spans="1:9" s="147" customFormat="1" ht="15.5" x14ac:dyDescent="0.35">
      <c r="A265" s="332">
        <v>246</v>
      </c>
      <c r="B265" s="437"/>
      <c r="C265" s="438"/>
      <c r="D265" s="438"/>
      <c r="E265" s="214"/>
      <c r="F265" s="214"/>
      <c r="G265" s="439"/>
      <c r="H265" s="439"/>
      <c r="I265" s="499"/>
    </row>
    <row r="266" spans="1:9" s="147" customFormat="1" ht="15.5" x14ac:dyDescent="0.35">
      <c r="A266" s="332">
        <v>247</v>
      </c>
      <c r="B266" s="437"/>
      <c r="C266" s="438"/>
      <c r="D266" s="438"/>
      <c r="E266" s="214"/>
      <c r="F266" s="214"/>
      <c r="G266" s="439"/>
      <c r="H266" s="439"/>
      <c r="I266" s="499"/>
    </row>
    <row r="267" spans="1:9" s="147" customFormat="1" ht="15.5" x14ac:dyDescent="0.35">
      <c r="A267" s="332">
        <v>248</v>
      </c>
      <c r="B267" s="437"/>
      <c r="C267" s="438"/>
      <c r="D267" s="438"/>
      <c r="E267" s="214"/>
      <c r="F267" s="214"/>
      <c r="G267" s="439"/>
      <c r="H267" s="439"/>
      <c r="I267" s="499"/>
    </row>
    <row r="268" spans="1:9" s="147" customFormat="1" ht="15.5" x14ac:dyDescent="0.35">
      <c r="A268" s="332">
        <v>249</v>
      </c>
      <c r="B268" s="437"/>
      <c r="C268" s="438"/>
      <c r="D268" s="438"/>
      <c r="E268" s="214"/>
      <c r="F268" s="214"/>
      <c r="G268" s="439"/>
      <c r="H268" s="439"/>
      <c r="I268" s="499"/>
    </row>
    <row r="269" spans="1:9" s="147" customFormat="1" ht="15.5" x14ac:dyDescent="0.35">
      <c r="A269" s="332">
        <v>250</v>
      </c>
      <c r="B269" s="437"/>
      <c r="C269" s="438"/>
      <c r="D269" s="438"/>
      <c r="E269" s="214"/>
      <c r="F269" s="214"/>
      <c r="G269" s="439"/>
      <c r="H269" s="439"/>
      <c r="I269" s="499"/>
    </row>
    <row r="270" spans="1:9" s="147" customFormat="1" ht="15.5" x14ac:dyDescent="0.35">
      <c r="A270" s="332">
        <v>251</v>
      </c>
      <c r="B270" s="437"/>
      <c r="C270" s="438"/>
      <c r="D270" s="438"/>
      <c r="E270" s="214"/>
      <c r="F270" s="214"/>
      <c r="G270" s="439"/>
      <c r="H270" s="439"/>
      <c r="I270" s="499"/>
    </row>
    <row r="271" spans="1:9" s="147" customFormat="1" ht="15.5" x14ac:dyDescent="0.35">
      <c r="A271" s="332">
        <v>252</v>
      </c>
      <c r="B271" s="437"/>
      <c r="C271" s="438"/>
      <c r="D271" s="438"/>
      <c r="E271" s="214"/>
      <c r="F271" s="214"/>
      <c r="G271" s="439"/>
      <c r="H271" s="439"/>
      <c r="I271" s="499"/>
    </row>
    <row r="272" spans="1:9" s="147" customFormat="1" ht="15.5" x14ac:dyDescent="0.35">
      <c r="A272" s="332">
        <v>253</v>
      </c>
      <c r="B272" s="437"/>
      <c r="C272" s="438"/>
      <c r="D272" s="438"/>
      <c r="E272" s="214"/>
      <c r="F272" s="214"/>
      <c r="G272" s="439"/>
      <c r="H272" s="439"/>
      <c r="I272" s="499"/>
    </row>
    <row r="273" spans="1:9" s="147" customFormat="1" ht="15.5" x14ac:dyDescent="0.35">
      <c r="A273" s="332">
        <v>254</v>
      </c>
      <c r="B273" s="437"/>
      <c r="C273" s="438"/>
      <c r="D273" s="438"/>
      <c r="E273" s="214"/>
      <c r="F273" s="214"/>
      <c r="G273" s="439"/>
      <c r="H273" s="439"/>
      <c r="I273" s="499"/>
    </row>
    <row r="274" spans="1:9" s="147" customFormat="1" ht="15.5" x14ac:dyDescent="0.35">
      <c r="A274" s="332">
        <v>255</v>
      </c>
      <c r="B274" s="437"/>
      <c r="C274" s="438"/>
      <c r="D274" s="438"/>
      <c r="E274" s="214"/>
      <c r="F274" s="214"/>
      <c r="G274" s="439"/>
      <c r="H274" s="439"/>
      <c r="I274" s="499"/>
    </row>
    <row r="275" spans="1:9" s="147" customFormat="1" ht="15.5" x14ac:dyDescent="0.35">
      <c r="A275" s="332">
        <v>256</v>
      </c>
      <c r="B275" s="437"/>
      <c r="C275" s="438"/>
      <c r="D275" s="438"/>
      <c r="E275" s="214"/>
      <c r="F275" s="214"/>
      <c r="G275" s="439"/>
      <c r="H275" s="439"/>
      <c r="I275" s="499"/>
    </row>
    <row r="276" spans="1:9" s="147" customFormat="1" ht="15.5" x14ac:dyDescent="0.35">
      <c r="A276" s="332">
        <v>257</v>
      </c>
      <c r="B276" s="437"/>
      <c r="C276" s="438"/>
      <c r="D276" s="438"/>
      <c r="E276" s="214"/>
      <c r="F276" s="214"/>
      <c r="G276" s="439"/>
      <c r="H276" s="439"/>
      <c r="I276" s="499"/>
    </row>
    <row r="277" spans="1:9" s="147" customFormat="1" ht="15.5" x14ac:dyDescent="0.35">
      <c r="A277" s="332">
        <v>258</v>
      </c>
      <c r="B277" s="437"/>
      <c r="C277" s="438"/>
      <c r="D277" s="438"/>
      <c r="E277" s="214"/>
      <c r="F277" s="214"/>
      <c r="G277" s="439"/>
      <c r="H277" s="439"/>
      <c r="I277" s="499"/>
    </row>
    <row r="278" spans="1:9" s="147" customFormat="1" ht="15.5" x14ac:dyDescent="0.35">
      <c r="A278" s="332">
        <v>259</v>
      </c>
      <c r="B278" s="437"/>
      <c r="C278" s="438"/>
      <c r="D278" s="438"/>
      <c r="E278" s="214"/>
      <c r="F278" s="214"/>
      <c r="G278" s="439"/>
      <c r="H278" s="439"/>
      <c r="I278" s="499"/>
    </row>
    <row r="279" spans="1:9" s="147" customFormat="1" ht="15.5" x14ac:dyDescent="0.35">
      <c r="A279" s="332">
        <v>260</v>
      </c>
      <c r="B279" s="437"/>
      <c r="C279" s="438"/>
      <c r="D279" s="438"/>
      <c r="E279" s="214"/>
      <c r="F279" s="214"/>
      <c r="G279" s="439"/>
      <c r="H279" s="439"/>
      <c r="I279" s="499"/>
    </row>
    <row r="280" spans="1:9" s="147" customFormat="1" ht="15.5" x14ac:dyDescent="0.35">
      <c r="A280" s="332">
        <v>261</v>
      </c>
      <c r="B280" s="437"/>
      <c r="C280" s="438"/>
      <c r="D280" s="438"/>
      <c r="E280" s="214"/>
      <c r="F280" s="214"/>
      <c r="G280" s="439"/>
      <c r="H280" s="439"/>
      <c r="I280" s="499"/>
    </row>
    <row r="281" spans="1:9" s="147" customFormat="1" ht="15.5" x14ac:dyDescent="0.35">
      <c r="A281" s="332">
        <v>262</v>
      </c>
      <c r="B281" s="437"/>
      <c r="C281" s="438"/>
      <c r="D281" s="438"/>
      <c r="E281" s="214"/>
      <c r="F281" s="214"/>
      <c r="G281" s="439"/>
      <c r="H281" s="439"/>
      <c r="I281" s="499"/>
    </row>
    <row r="282" spans="1:9" s="147" customFormat="1" ht="15.5" x14ac:dyDescent="0.35">
      <c r="A282" s="332">
        <v>263</v>
      </c>
      <c r="B282" s="437"/>
      <c r="C282" s="438"/>
      <c r="D282" s="438"/>
      <c r="E282" s="214"/>
      <c r="F282" s="214"/>
      <c r="G282" s="439"/>
      <c r="H282" s="439"/>
      <c r="I282" s="499"/>
    </row>
    <row r="283" spans="1:9" s="147" customFormat="1" ht="15.5" x14ac:dyDescent="0.35">
      <c r="A283" s="332">
        <v>264</v>
      </c>
      <c r="B283" s="437"/>
      <c r="C283" s="438"/>
      <c r="D283" s="438"/>
      <c r="E283" s="214"/>
      <c r="F283" s="214"/>
      <c r="G283" s="439"/>
      <c r="H283" s="439"/>
      <c r="I283" s="499"/>
    </row>
    <row r="284" spans="1:9" s="147" customFormat="1" ht="15.5" x14ac:dyDescent="0.35">
      <c r="A284" s="332">
        <v>265</v>
      </c>
      <c r="B284" s="437"/>
      <c r="C284" s="438"/>
      <c r="D284" s="438"/>
      <c r="E284" s="214"/>
      <c r="F284" s="214"/>
      <c r="G284" s="439"/>
      <c r="H284" s="439"/>
      <c r="I284" s="499"/>
    </row>
    <row r="285" spans="1:9" s="147" customFormat="1" ht="15.5" x14ac:dyDescent="0.35">
      <c r="A285" s="332">
        <v>266</v>
      </c>
      <c r="B285" s="437"/>
      <c r="C285" s="438"/>
      <c r="D285" s="438"/>
      <c r="E285" s="214"/>
      <c r="F285" s="214"/>
      <c r="G285" s="439"/>
      <c r="H285" s="439"/>
      <c r="I285" s="499"/>
    </row>
    <row r="286" spans="1:9" s="147" customFormat="1" ht="15.5" x14ac:dyDescent="0.35">
      <c r="A286" s="332">
        <v>267</v>
      </c>
      <c r="B286" s="437"/>
      <c r="C286" s="438"/>
      <c r="D286" s="438"/>
      <c r="E286" s="214"/>
      <c r="F286" s="214"/>
      <c r="G286" s="439"/>
      <c r="H286" s="439"/>
      <c r="I286" s="499"/>
    </row>
    <row r="287" spans="1:9" s="147" customFormat="1" ht="15.5" x14ac:dyDescent="0.35">
      <c r="A287" s="332">
        <v>268</v>
      </c>
      <c r="B287" s="437"/>
      <c r="C287" s="438"/>
      <c r="D287" s="438"/>
      <c r="E287" s="214"/>
      <c r="F287" s="214"/>
      <c r="G287" s="439"/>
      <c r="H287" s="439"/>
      <c r="I287" s="499"/>
    </row>
    <row r="288" spans="1:9" s="147" customFormat="1" ht="15.5" x14ac:dyDescent="0.35">
      <c r="A288" s="332">
        <v>269</v>
      </c>
      <c r="B288" s="437"/>
      <c r="C288" s="438"/>
      <c r="D288" s="438"/>
      <c r="E288" s="214"/>
      <c r="F288" s="214"/>
      <c r="G288" s="439"/>
      <c r="H288" s="439"/>
      <c r="I288" s="499"/>
    </row>
    <row r="289" spans="1:9" s="147" customFormat="1" ht="15.5" x14ac:dyDescent="0.35">
      <c r="A289" s="332">
        <v>270</v>
      </c>
      <c r="B289" s="437"/>
      <c r="C289" s="438"/>
      <c r="D289" s="438"/>
      <c r="E289" s="214"/>
      <c r="F289" s="214"/>
      <c r="G289" s="439"/>
      <c r="H289" s="439"/>
      <c r="I289" s="499"/>
    </row>
    <row r="290" spans="1:9" s="147" customFormat="1" ht="15.5" x14ac:dyDescent="0.35">
      <c r="A290" s="332">
        <v>271</v>
      </c>
      <c r="B290" s="437"/>
      <c r="C290" s="438"/>
      <c r="D290" s="438"/>
      <c r="E290" s="214"/>
      <c r="F290" s="214"/>
      <c r="G290" s="439"/>
      <c r="H290" s="439"/>
      <c r="I290" s="499"/>
    </row>
    <row r="291" spans="1:9" s="147" customFormat="1" ht="15.5" x14ac:dyDescent="0.35">
      <c r="A291" s="332">
        <v>272</v>
      </c>
      <c r="B291" s="437"/>
      <c r="C291" s="438"/>
      <c r="D291" s="438"/>
      <c r="E291" s="214"/>
      <c r="F291" s="214"/>
      <c r="G291" s="439"/>
      <c r="H291" s="439"/>
      <c r="I291" s="499"/>
    </row>
    <row r="292" spans="1:9" s="147" customFormat="1" ht="15.5" x14ac:dyDescent="0.35">
      <c r="A292" s="332">
        <v>273</v>
      </c>
      <c r="B292" s="437"/>
      <c r="C292" s="438"/>
      <c r="D292" s="438"/>
      <c r="E292" s="214"/>
      <c r="F292" s="214"/>
      <c r="G292" s="439"/>
      <c r="H292" s="439"/>
      <c r="I292" s="499"/>
    </row>
    <row r="293" spans="1:9" s="147" customFormat="1" ht="15.5" x14ac:dyDescent="0.35">
      <c r="A293" s="332">
        <v>274</v>
      </c>
      <c r="B293" s="437"/>
      <c r="C293" s="438"/>
      <c r="D293" s="438"/>
      <c r="E293" s="214"/>
      <c r="F293" s="214"/>
      <c r="G293" s="439"/>
      <c r="H293" s="439"/>
      <c r="I293" s="499"/>
    </row>
    <row r="294" spans="1:9" s="147" customFormat="1" ht="15.5" x14ac:dyDescent="0.35">
      <c r="A294" s="332">
        <v>275</v>
      </c>
      <c r="B294" s="437"/>
      <c r="C294" s="438"/>
      <c r="D294" s="438"/>
      <c r="E294" s="214"/>
      <c r="F294" s="214"/>
      <c r="G294" s="439"/>
      <c r="H294" s="439"/>
      <c r="I294" s="499"/>
    </row>
    <row r="295" spans="1:9" s="147" customFormat="1" ht="15.5" x14ac:dyDescent="0.35">
      <c r="A295" s="332">
        <v>276</v>
      </c>
      <c r="B295" s="437"/>
      <c r="C295" s="438"/>
      <c r="D295" s="438"/>
      <c r="E295" s="214"/>
      <c r="F295" s="214"/>
      <c r="G295" s="439"/>
      <c r="H295" s="439"/>
      <c r="I295" s="499"/>
    </row>
    <row r="296" spans="1:9" s="147" customFormat="1" ht="15.5" x14ac:dyDescent="0.35">
      <c r="A296" s="332">
        <v>277</v>
      </c>
      <c r="B296" s="437"/>
      <c r="C296" s="438"/>
      <c r="D296" s="438"/>
      <c r="E296" s="214"/>
      <c r="F296" s="214"/>
      <c r="G296" s="439"/>
      <c r="H296" s="439"/>
      <c r="I296" s="499"/>
    </row>
    <row r="297" spans="1:9" s="147" customFormat="1" ht="15.5" x14ac:dyDescent="0.35">
      <c r="A297" s="332">
        <v>278</v>
      </c>
      <c r="B297" s="437"/>
      <c r="C297" s="438"/>
      <c r="D297" s="438"/>
      <c r="E297" s="214"/>
      <c r="F297" s="214"/>
      <c r="G297" s="439"/>
      <c r="H297" s="439"/>
      <c r="I297" s="499"/>
    </row>
    <row r="298" spans="1:9" s="147" customFormat="1" ht="15.5" x14ac:dyDescent="0.35">
      <c r="A298" s="332">
        <v>279</v>
      </c>
      <c r="B298" s="437"/>
      <c r="C298" s="438"/>
      <c r="D298" s="438"/>
      <c r="E298" s="214"/>
      <c r="F298" s="214"/>
      <c r="G298" s="439"/>
      <c r="H298" s="439"/>
      <c r="I298" s="499"/>
    </row>
    <row r="299" spans="1:9" s="147" customFormat="1" ht="15.5" x14ac:dyDescent="0.35">
      <c r="A299" s="332">
        <v>280</v>
      </c>
      <c r="B299" s="437"/>
      <c r="C299" s="438"/>
      <c r="D299" s="438"/>
      <c r="E299" s="214"/>
      <c r="F299" s="214"/>
      <c r="G299" s="439"/>
      <c r="H299" s="439"/>
      <c r="I299" s="499"/>
    </row>
    <row r="300" spans="1:9" s="147" customFormat="1" ht="15.5" x14ac:dyDescent="0.35">
      <c r="A300" s="332">
        <v>281</v>
      </c>
      <c r="B300" s="437"/>
      <c r="C300" s="438"/>
      <c r="D300" s="438"/>
      <c r="E300" s="214"/>
      <c r="F300" s="214"/>
      <c r="G300" s="439"/>
      <c r="H300" s="439"/>
      <c r="I300" s="499"/>
    </row>
    <row r="301" spans="1:9" s="147" customFormat="1" ht="15.5" x14ac:dyDescent="0.35">
      <c r="A301" s="332">
        <v>282</v>
      </c>
      <c r="B301" s="437"/>
      <c r="C301" s="438"/>
      <c r="D301" s="438"/>
      <c r="E301" s="214"/>
      <c r="F301" s="214"/>
      <c r="G301" s="439"/>
      <c r="H301" s="439"/>
      <c r="I301" s="499"/>
    </row>
    <row r="302" spans="1:9" s="147" customFormat="1" ht="15.5" x14ac:dyDescent="0.35">
      <c r="A302" s="332">
        <v>283</v>
      </c>
      <c r="B302" s="437"/>
      <c r="C302" s="438"/>
      <c r="D302" s="438"/>
      <c r="E302" s="214"/>
      <c r="F302" s="214"/>
      <c r="G302" s="439"/>
      <c r="H302" s="439"/>
      <c r="I302" s="499"/>
    </row>
    <row r="303" spans="1:9" s="147" customFormat="1" ht="15.5" x14ac:dyDescent="0.35">
      <c r="A303" s="332">
        <v>284</v>
      </c>
      <c r="B303" s="437"/>
      <c r="C303" s="438"/>
      <c r="D303" s="438"/>
      <c r="E303" s="214"/>
      <c r="F303" s="214"/>
      <c r="G303" s="439"/>
      <c r="H303" s="439"/>
      <c r="I303" s="499"/>
    </row>
    <row r="304" spans="1:9" s="147" customFormat="1" ht="15.5" x14ac:dyDescent="0.35">
      <c r="A304" s="332">
        <v>285</v>
      </c>
      <c r="B304" s="437"/>
      <c r="C304" s="438"/>
      <c r="D304" s="438"/>
      <c r="E304" s="214"/>
      <c r="F304" s="214"/>
      <c r="G304" s="439"/>
      <c r="H304" s="439"/>
      <c r="I304" s="499"/>
    </row>
    <row r="305" spans="1:9" s="147" customFormat="1" ht="15.5" x14ac:dyDescent="0.35">
      <c r="A305" s="332">
        <v>286</v>
      </c>
      <c r="B305" s="437"/>
      <c r="C305" s="438"/>
      <c r="D305" s="438"/>
      <c r="E305" s="214"/>
      <c r="F305" s="214"/>
      <c r="G305" s="439"/>
      <c r="H305" s="439"/>
      <c r="I305" s="499"/>
    </row>
    <row r="306" spans="1:9" s="147" customFormat="1" ht="15.5" x14ac:dyDescent="0.35">
      <c r="A306" s="332">
        <v>287</v>
      </c>
      <c r="B306" s="437"/>
      <c r="C306" s="438"/>
      <c r="D306" s="438"/>
      <c r="E306" s="214"/>
      <c r="F306" s="214"/>
      <c r="G306" s="439"/>
      <c r="H306" s="439"/>
      <c r="I306" s="499"/>
    </row>
    <row r="307" spans="1:9" s="147" customFormat="1" ht="15.5" x14ac:dyDescent="0.35">
      <c r="A307" s="332">
        <v>288</v>
      </c>
      <c r="B307" s="437"/>
      <c r="C307" s="438"/>
      <c r="D307" s="438"/>
      <c r="E307" s="214"/>
      <c r="F307" s="214"/>
      <c r="G307" s="439"/>
      <c r="H307" s="439"/>
      <c r="I307" s="499"/>
    </row>
    <row r="308" spans="1:9" s="147" customFormat="1" ht="15.5" x14ac:dyDescent="0.35">
      <c r="A308" s="332">
        <v>289</v>
      </c>
      <c r="B308" s="437"/>
      <c r="C308" s="438"/>
      <c r="D308" s="438"/>
      <c r="E308" s="214"/>
      <c r="F308" s="214"/>
      <c r="G308" s="439"/>
      <c r="H308" s="439"/>
      <c r="I308" s="499"/>
    </row>
    <row r="309" spans="1:9" s="147" customFormat="1" ht="15.5" x14ac:dyDescent="0.35">
      <c r="A309" s="332">
        <v>290</v>
      </c>
      <c r="B309" s="437"/>
      <c r="C309" s="438"/>
      <c r="D309" s="438"/>
      <c r="E309" s="214"/>
      <c r="F309" s="214"/>
      <c r="G309" s="439"/>
      <c r="H309" s="439"/>
      <c r="I309" s="499"/>
    </row>
    <row r="310" spans="1:9" s="147" customFormat="1" ht="15.5" x14ac:dyDescent="0.35">
      <c r="A310" s="332">
        <v>291</v>
      </c>
      <c r="B310" s="437"/>
      <c r="C310" s="438"/>
      <c r="D310" s="438"/>
      <c r="E310" s="214"/>
      <c r="F310" s="214"/>
      <c r="G310" s="439"/>
      <c r="H310" s="439"/>
      <c r="I310" s="499"/>
    </row>
    <row r="311" spans="1:9" s="147" customFormat="1" ht="15.5" x14ac:dyDescent="0.35">
      <c r="A311" s="332">
        <v>292</v>
      </c>
      <c r="B311" s="437"/>
      <c r="C311" s="438"/>
      <c r="D311" s="438"/>
      <c r="E311" s="214"/>
      <c r="F311" s="214"/>
      <c r="G311" s="439"/>
      <c r="H311" s="439"/>
      <c r="I311" s="499"/>
    </row>
    <row r="312" spans="1:9" s="147" customFormat="1" ht="15.5" x14ac:dyDescent="0.35">
      <c r="A312" s="332">
        <v>293</v>
      </c>
      <c r="B312" s="437"/>
      <c r="C312" s="438"/>
      <c r="D312" s="438"/>
      <c r="E312" s="214"/>
      <c r="F312" s="214"/>
      <c r="G312" s="439"/>
      <c r="H312" s="439"/>
      <c r="I312" s="499"/>
    </row>
    <row r="313" spans="1:9" s="147" customFormat="1" ht="15.5" x14ac:dyDescent="0.35">
      <c r="A313" s="332">
        <v>294</v>
      </c>
      <c r="B313" s="437"/>
      <c r="C313" s="438"/>
      <c r="D313" s="438"/>
      <c r="E313" s="214"/>
      <c r="F313" s="214"/>
      <c r="G313" s="439"/>
      <c r="H313" s="439"/>
      <c r="I313" s="499"/>
    </row>
    <row r="314" spans="1:9" s="147" customFormat="1" ht="15.5" x14ac:dyDescent="0.35">
      <c r="A314" s="332">
        <v>295</v>
      </c>
      <c r="B314" s="437"/>
      <c r="C314" s="438"/>
      <c r="D314" s="438"/>
      <c r="E314" s="214"/>
      <c r="F314" s="214"/>
      <c r="G314" s="439"/>
      <c r="H314" s="439"/>
      <c r="I314" s="499"/>
    </row>
    <row r="315" spans="1:9" s="147" customFormat="1" ht="15.5" x14ac:dyDescent="0.35">
      <c r="A315" s="332">
        <v>296</v>
      </c>
      <c r="B315" s="437"/>
      <c r="C315" s="438"/>
      <c r="D315" s="438"/>
      <c r="E315" s="214"/>
      <c r="F315" s="214"/>
      <c r="G315" s="439"/>
      <c r="H315" s="439"/>
      <c r="I315" s="499"/>
    </row>
    <row r="316" spans="1:9" s="147" customFormat="1" ht="15.5" x14ac:dyDescent="0.35">
      <c r="A316" s="332">
        <v>297</v>
      </c>
      <c r="B316" s="437"/>
      <c r="C316" s="438"/>
      <c r="D316" s="438"/>
      <c r="E316" s="214"/>
      <c r="F316" s="214"/>
      <c r="G316" s="439"/>
      <c r="H316" s="439"/>
      <c r="I316" s="499"/>
    </row>
    <row r="317" spans="1:9" s="147" customFormat="1" ht="15.5" x14ac:dyDescent="0.35">
      <c r="A317" s="332">
        <v>298</v>
      </c>
      <c r="B317" s="437"/>
      <c r="C317" s="438"/>
      <c r="D317" s="438"/>
      <c r="E317" s="214"/>
      <c r="F317" s="214"/>
      <c r="G317" s="439"/>
      <c r="H317" s="439"/>
      <c r="I317" s="499"/>
    </row>
    <row r="318" spans="1:9" s="147" customFormat="1" ht="15.5" x14ac:dyDescent="0.35">
      <c r="A318" s="332">
        <v>299</v>
      </c>
      <c r="B318" s="437"/>
      <c r="C318" s="438"/>
      <c r="D318" s="438"/>
      <c r="E318" s="214"/>
      <c r="F318" s="214"/>
      <c r="G318" s="439"/>
      <c r="H318" s="439"/>
      <c r="I318" s="499"/>
    </row>
    <row r="319" spans="1:9" s="147" customFormat="1" ht="15.5" x14ac:dyDescent="0.35">
      <c r="A319" s="332">
        <v>300</v>
      </c>
      <c r="B319" s="437"/>
      <c r="C319" s="438"/>
      <c r="D319" s="438"/>
      <c r="E319" s="214"/>
      <c r="F319" s="214"/>
      <c r="G319" s="439"/>
      <c r="H319" s="439"/>
      <c r="I319" s="499"/>
    </row>
    <row r="320" spans="1:9" s="147" customFormat="1" ht="15.5" x14ac:dyDescent="0.35">
      <c r="A320" s="332">
        <v>301</v>
      </c>
      <c r="B320" s="437"/>
      <c r="C320" s="438"/>
      <c r="D320" s="438"/>
      <c r="E320" s="214"/>
      <c r="F320" s="214"/>
      <c r="G320" s="439"/>
      <c r="H320" s="439"/>
      <c r="I320" s="499"/>
    </row>
    <row r="321" spans="1:9" s="147" customFormat="1" ht="15.5" x14ac:dyDescent="0.35">
      <c r="A321" s="332">
        <v>302</v>
      </c>
      <c r="B321" s="437"/>
      <c r="C321" s="438"/>
      <c r="D321" s="438"/>
      <c r="E321" s="214"/>
      <c r="F321" s="214"/>
      <c r="G321" s="439"/>
      <c r="H321" s="439"/>
      <c r="I321" s="499"/>
    </row>
    <row r="322" spans="1:9" s="147" customFormat="1" ht="15.5" x14ac:dyDescent="0.35">
      <c r="A322" s="332">
        <v>303</v>
      </c>
      <c r="B322" s="437"/>
      <c r="C322" s="438"/>
      <c r="D322" s="438"/>
      <c r="E322" s="214"/>
      <c r="F322" s="214"/>
      <c r="G322" s="439"/>
      <c r="H322" s="439"/>
      <c r="I322" s="499"/>
    </row>
    <row r="323" spans="1:9" s="147" customFormat="1" ht="15.5" x14ac:dyDescent="0.35">
      <c r="A323" s="332">
        <v>304</v>
      </c>
      <c r="B323" s="437"/>
      <c r="C323" s="438"/>
      <c r="D323" s="438"/>
      <c r="E323" s="214"/>
      <c r="F323" s="214"/>
      <c r="G323" s="439"/>
      <c r="H323" s="439"/>
      <c r="I323" s="499"/>
    </row>
    <row r="324" spans="1:9" s="147" customFormat="1" ht="15.5" x14ac:dyDescent="0.35">
      <c r="A324" s="332">
        <v>305</v>
      </c>
      <c r="B324" s="437"/>
      <c r="C324" s="438"/>
      <c r="D324" s="438"/>
      <c r="E324" s="214"/>
      <c r="F324" s="214"/>
      <c r="G324" s="439"/>
      <c r="H324" s="439"/>
      <c r="I324" s="499"/>
    </row>
    <row r="325" spans="1:9" s="147" customFormat="1" ht="15.5" x14ac:dyDescent="0.35">
      <c r="A325" s="332">
        <v>306</v>
      </c>
      <c r="B325" s="437"/>
      <c r="C325" s="438"/>
      <c r="D325" s="438"/>
      <c r="E325" s="214"/>
      <c r="F325" s="214"/>
      <c r="G325" s="439"/>
      <c r="H325" s="439"/>
      <c r="I325" s="499"/>
    </row>
    <row r="326" spans="1:9" s="147" customFormat="1" ht="15.5" x14ac:dyDescent="0.35">
      <c r="A326" s="332">
        <v>307</v>
      </c>
      <c r="B326" s="437"/>
      <c r="C326" s="438"/>
      <c r="D326" s="438"/>
      <c r="E326" s="214"/>
      <c r="F326" s="214"/>
      <c r="G326" s="439"/>
      <c r="H326" s="439"/>
      <c r="I326" s="499"/>
    </row>
    <row r="327" spans="1:9" s="147" customFormat="1" ht="15.5" x14ac:dyDescent="0.35">
      <c r="A327" s="332">
        <v>308</v>
      </c>
      <c r="B327" s="437"/>
      <c r="C327" s="438"/>
      <c r="D327" s="438"/>
      <c r="E327" s="214"/>
      <c r="F327" s="214"/>
      <c r="G327" s="439"/>
      <c r="H327" s="439"/>
      <c r="I327" s="499"/>
    </row>
    <row r="328" spans="1:9" s="147" customFormat="1" ht="15.5" x14ac:dyDescent="0.35">
      <c r="A328" s="332">
        <v>309</v>
      </c>
      <c r="B328" s="437"/>
      <c r="C328" s="438"/>
      <c r="D328" s="438"/>
      <c r="E328" s="214"/>
      <c r="F328" s="214"/>
      <c r="G328" s="439"/>
      <c r="H328" s="439"/>
      <c r="I328" s="499"/>
    </row>
    <row r="329" spans="1:9" s="147" customFormat="1" ht="15.5" x14ac:dyDescent="0.35">
      <c r="A329" s="332">
        <v>310</v>
      </c>
      <c r="B329" s="437"/>
      <c r="C329" s="438"/>
      <c r="D329" s="438"/>
      <c r="E329" s="214"/>
      <c r="F329" s="214"/>
      <c r="G329" s="439"/>
      <c r="H329" s="439"/>
      <c r="I329" s="499"/>
    </row>
    <row r="330" spans="1:9" s="147" customFormat="1" ht="15.5" x14ac:dyDescent="0.35">
      <c r="A330" s="332">
        <v>311</v>
      </c>
      <c r="B330" s="437"/>
      <c r="C330" s="438"/>
      <c r="D330" s="438"/>
      <c r="E330" s="214"/>
      <c r="F330" s="214"/>
      <c r="G330" s="439"/>
      <c r="H330" s="439"/>
      <c r="I330" s="499"/>
    </row>
    <row r="331" spans="1:9" s="147" customFormat="1" ht="15.5" x14ac:dyDescent="0.35">
      <c r="A331" s="332">
        <v>312</v>
      </c>
      <c r="B331" s="437"/>
      <c r="C331" s="438"/>
      <c r="D331" s="438"/>
      <c r="E331" s="214"/>
      <c r="F331" s="214"/>
      <c r="G331" s="439"/>
      <c r="H331" s="439"/>
      <c r="I331" s="499"/>
    </row>
    <row r="332" spans="1:9" s="147" customFormat="1" ht="15.5" x14ac:dyDescent="0.35">
      <c r="A332" s="332">
        <v>313</v>
      </c>
      <c r="B332" s="437"/>
      <c r="C332" s="438"/>
      <c r="D332" s="438"/>
      <c r="E332" s="214"/>
      <c r="F332" s="214"/>
      <c r="G332" s="439"/>
      <c r="H332" s="439"/>
      <c r="I332" s="499"/>
    </row>
    <row r="333" spans="1:9" s="147" customFormat="1" ht="15.5" x14ac:dyDescent="0.35">
      <c r="A333" s="332">
        <v>314</v>
      </c>
      <c r="B333" s="437"/>
      <c r="C333" s="438"/>
      <c r="D333" s="438"/>
      <c r="E333" s="214"/>
      <c r="F333" s="214"/>
      <c r="G333" s="439"/>
      <c r="H333" s="439"/>
      <c r="I333" s="499"/>
    </row>
    <row r="334" spans="1:9" s="147" customFormat="1" ht="15.5" x14ac:dyDescent="0.35">
      <c r="A334" s="332">
        <v>315</v>
      </c>
      <c r="B334" s="437"/>
      <c r="C334" s="438"/>
      <c r="D334" s="438"/>
      <c r="E334" s="214"/>
      <c r="F334" s="214"/>
      <c r="G334" s="439"/>
      <c r="H334" s="439"/>
      <c r="I334" s="499"/>
    </row>
    <row r="335" spans="1:9" s="147" customFormat="1" ht="15.5" x14ac:dyDescent="0.35">
      <c r="A335" s="332">
        <v>316</v>
      </c>
      <c r="B335" s="437"/>
      <c r="C335" s="438"/>
      <c r="D335" s="438"/>
      <c r="E335" s="214"/>
      <c r="F335" s="214"/>
      <c r="G335" s="439"/>
      <c r="H335" s="439"/>
      <c r="I335" s="499"/>
    </row>
    <row r="336" spans="1:9" s="147" customFormat="1" ht="15.5" x14ac:dyDescent="0.35">
      <c r="A336" s="332">
        <v>317</v>
      </c>
      <c r="B336" s="437"/>
      <c r="C336" s="438"/>
      <c r="D336" s="438"/>
      <c r="E336" s="214"/>
      <c r="F336" s="214"/>
      <c r="G336" s="439"/>
      <c r="H336" s="439"/>
      <c r="I336" s="499"/>
    </row>
    <row r="337" spans="1:9" s="147" customFormat="1" ht="15.5" x14ac:dyDescent="0.35">
      <c r="A337" s="332">
        <v>318</v>
      </c>
      <c r="B337" s="437"/>
      <c r="C337" s="438"/>
      <c r="D337" s="438"/>
      <c r="E337" s="214"/>
      <c r="F337" s="214"/>
      <c r="G337" s="439"/>
      <c r="H337" s="439"/>
      <c r="I337" s="499"/>
    </row>
    <row r="338" spans="1:9" s="147" customFormat="1" ht="15.5" x14ac:dyDescent="0.35">
      <c r="A338" s="332">
        <v>319</v>
      </c>
      <c r="B338" s="437"/>
      <c r="C338" s="438"/>
      <c r="D338" s="438"/>
      <c r="E338" s="214"/>
      <c r="F338" s="214"/>
      <c r="G338" s="439"/>
      <c r="H338" s="439"/>
      <c r="I338" s="499"/>
    </row>
    <row r="339" spans="1:9" s="147" customFormat="1" ht="15.5" x14ac:dyDescent="0.35">
      <c r="A339" s="332">
        <v>320</v>
      </c>
      <c r="B339" s="437"/>
      <c r="C339" s="438"/>
      <c r="D339" s="438"/>
      <c r="E339" s="214"/>
      <c r="F339" s="214"/>
      <c r="G339" s="439"/>
      <c r="H339" s="439"/>
      <c r="I339" s="499"/>
    </row>
    <row r="340" spans="1:9" s="147" customFormat="1" ht="15.5" x14ac:dyDescent="0.35">
      <c r="A340" s="332">
        <v>321</v>
      </c>
      <c r="B340" s="437"/>
      <c r="C340" s="438"/>
      <c r="D340" s="438"/>
      <c r="E340" s="214"/>
      <c r="F340" s="214"/>
      <c r="G340" s="439"/>
      <c r="H340" s="439"/>
      <c r="I340" s="499"/>
    </row>
    <row r="341" spans="1:9" s="147" customFormat="1" ht="15.5" x14ac:dyDescent="0.35">
      <c r="A341" s="332">
        <v>322</v>
      </c>
      <c r="B341" s="437"/>
      <c r="C341" s="438"/>
      <c r="D341" s="438"/>
      <c r="E341" s="214"/>
      <c r="F341" s="214"/>
      <c r="G341" s="439"/>
      <c r="H341" s="439"/>
      <c r="I341" s="499"/>
    </row>
    <row r="342" spans="1:9" s="147" customFormat="1" ht="15.5" x14ac:dyDescent="0.35">
      <c r="A342" s="332">
        <v>323</v>
      </c>
      <c r="B342" s="437"/>
      <c r="C342" s="438"/>
      <c r="D342" s="438"/>
      <c r="E342" s="214"/>
      <c r="F342" s="214"/>
      <c r="G342" s="439"/>
      <c r="H342" s="439"/>
      <c r="I342" s="499"/>
    </row>
    <row r="343" spans="1:9" s="147" customFormat="1" ht="15.5" x14ac:dyDescent="0.35">
      <c r="A343" s="332">
        <v>324</v>
      </c>
      <c r="B343" s="437"/>
      <c r="C343" s="438"/>
      <c r="D343" s="438"/>
      <c r="E343" s="214"/>
      <c r="F343" s="214"/>
      <c r="G343" s="439"/>
      <c r="H343" s="439"/>
      <c r="I343" s="499"/>
    </row>
    <row r="344" spans="1:9" s="147" customFormat="1" ht="15.5" x14ac:dyDescent="0.35">
      <c r="A344" s="332">
        <v>325</v>
      </c>
      <c r="B344" s="437"/>
      <c r="C344" s="438"/>
      <c r="D344" s="438"/>
      <c r="E344" s="214"/>
      <c r="F344" s="214"/>
      <c r="G344" s="439"/>
      <c r="H344" s="439"/>
      <c r="I344" s="499"/>
    </row>
    <row r="345" spans="1:9" s="147" customFormat="1" ht="15.5" x14ac:dyDescent="0.35">
      <c r="A345" s="332">
        <v>326</v>
      </c>
      <c r="B345" s="437"/>
      <c r="C345" s="438"/>
      <c r="D345" s="438"/>
      <c r="E345" s="214"/>
      <c r="F345" s="214"/>
      <c r="G345" s="439"/>
      <c r="H345" s="439"/>
      <c r="I345" s="499"/>
    </row>
    <row r="346" spans="1:9" s="147" customFormat="1" ht="15.5" x14ac:dyDescent="0.35">
      <c r="A346" s="332">
        <v>327</v>
      </c>
      <c r="B346" s="437"/>
      <c r="C346" s="438"/>
      <c r="D346" s="438"/>
      <c r="E346" s="214"/>
      <c r="F346" s="214"/>
      <c r="G346" s="439"/>
      <c r="H346" s="439"/>
      <c r="I346" s="499"/>
    </row>
    <row r="347" spans="1:9" s="147" customFormat="1" ht="15.5" x14ac:dyDescent="0.35">
      <c r="A347" s="332">
        <v>328</v>
      </c>
      <c r="B347" s="437"/>
      <c r="C347" s="438"/>
      <c r="D347" s="438"/>
      <c r="E347" s="214"/>
      <c r="F347" s="214"/>
      <c r="G347" s="439"/>
      <c r="H347" s="439"/>
      <c r="I347" s="499"/>
    </row>
    <row r="348" spans="1:9" s="147" customFormat="1" ht="15.5" x14ac:dyDescent="0.35">
      <c r="A348" s="332">
        <v>329</v>
      </c>
      <c r="B348" s="437"/>
      <c r="C348" s="438"/>
      <c r="D348" s="438"/>
      <c r="E348" s="214"/>
      <c r="F348" s="214"/>
      <c r="G348" s="439"/>
      <c r="H348" s="439"/>
      <c r="I348" s="499"/>
    </row>
    <row r="349" spans="1:9" s="147" customFormat="1" ht="15.5" x14ac:dyDescent="0.35">
      <c r="A349" s="332">
        <v>330</v>
      </c>
      <c r="B349" s="437"/>
      <c r="C349" s="438"/>
      <c r="D349" s="438"/>
      <c r="E349" s="214"/>
      <c r="F349" s="214"/>
      <c r="G349" s="439"/>
      <c r="H349" s="439"/>
      <c r="I349" s="499"/>
    </row>
    <row r="350" spans="1:9" s="147" customFormat="1" ht="15.5" x14ac:dyDescent="0.35">
      <c r="A350" s="332">
        <v>331</v>
      </c>
      <c r="B350" s="437"/>
      <c r="C350" s="438"/>
      <c r="D350" s="438"/>
      <c r="E350" s="214"/>
      <c r="F350" s="214"/>
      <c r="G350" s="439"/>
      <c r="H350" s="439"/>
      <c r="I350" s="499"/>
    </row>
    <row r="351" spans="1:9" s="147" customFormat="1" ht="15.5" x14ac:dyDescent="0.35">
      <c r="A351" s="332">
        <v>332</v>
      </c>
      <c r="B351" s="437"/>
      <c r="C351" s="438"/>
      <c r="D351" s="438"/>
      <c r="E351" s="214"/>
      <c r="F351" s="214"/>
      <c r="G351" s="439"/>
      <c r="H351" s="439"/>
      <c r="I351" s="499"/>
    </row>
    <row r="352" spans="1:9" s="147" customFormat="1" ht="15.5" x14ac:dyDescent="0.35">
      <c r="A352" s="332">
        <v>333</v>
      </c>
      <c r="B352" s="437"/>
      <c r="C352" s="438"/>
      <c r="D352" s="438"/>
      <c r="E352" s="214"/>
      <c r="F352" s="214"/>
      <c r="G352" s="439"/>
      <c r="H352" s="439"/>
      <c r="I352" s="499"/>
    </row>
    <row r="353" spans="1:9" s="147" customFormat="1" ht="15.5" x14ac:dyDescent="0.35">
      <c r="A353" s="332">
        <v>334</v>
      </c>
      <c r="B353" s="437"/>
      <c r="C353" s="438"/>
      <c r="D353" s="438"/>
      <c r="E353" s="214"/>
      <c r="F353" s="214"/>
      <c r="G353" s="439"/>
      <c r="H353" s="439"/>
      <c r="I353" s="499"/>
    </row>
    <row r="354" spans="1:9" s="147" customFormat="1" ht="15.5" x14ac:dyDescent="0.35">
      <c r="A354" s="332">
        <v>335</v>
      </c>
      <c r="B354" s="437"/>
      <c r="C354" s="438"/>
      <c r="D354" s="438"/>
      <c r="E354" s="214"/>
      <c r="F354" s="214"/>
      <c r="G354" s="439"/>
      <c r="H354" s="439"/>
      <c r="I354" s="499"/>
    </row>
    <row r="355" spans="1:9" s="147" customFormat="1" ht="15.5" x14ac:dyDescent="0.35">
      <c r="A355" s="332">
        <v>336</v>
      </c>
      <c r="B355" s="437"/>
      <c r="C355" s="438"/>
      <c r="D355" s="438"/>
      <c r="E355" s="214"/>
      <c r="F355" s="214"/>
      <c r="G355" s="439"/>
      <c r="H355" s="439"/>
      <c r="I355" s="499"/>
    </row>
    <row r="356" spans="1:9" s="147" customFormat="1" ht="15.5" x14ac:dyDescent="0.35">
      <c r="A356" s="332">
        <v>337</v>
      </c>
      <c r="B356" s="437"/>
      <c r="C356" s="438"/>
      <c r="D356" s="438"/>
      <c r="E356" s="214"/>
      <c r="F356" s="214"/>
      <c r="G356" s="439"/>
      <c r="H356" s="439"/>
      <c r="I356" s="499"/>
    </row>
    <row r="357" spans="1:9" s="147" customFormat="1" ht="15.5" x14ac:dyDescent="0.35">
      <c r="A357" s="332">
        <v>338</v>
      </c>
      <c r="B357" s="437"/>
      <c r="C357" s="438"/>
      <c r="D357" s="438"/>
      <c r="E357" s="214"/>
      <c r="F357" s="214"/>
      <c r="G357" s="439"/>
      <c r="H357" s="439"/>
      <c r="I357" s="499"/>
    </row>
    <row r="358" spans="1:9" s="147" customFormat="1" ht="15.5" x14ac:dyDescent="0.35">
      <c r="A358" s="332">
        <v>339</v>
      </c>
      <c r="B358" s="437"/>
      <c r="C358" s="438"/>
      <c r="D358" s="438"/>
      <c r="E358" s="214"/>
      <c r="F358" s="214"/>
      <c r="G358" s="439"/>
      <c r="H358" s="439"/>
      <c r="I358" s="499"/>
    </row>
    <row r="359" spans="1:9" s="147" customFormat="1" ht="15.5" x14ac:dyDescent="0.35">
      <c r="A359" s="332">
        <v>340</v>
      </c>
      <c r="B359" s="437"/>
      <c r="C359" s="438"/>
      <c r="D359" s="438"/>
      <c r="E359" s="214"/>
      <c r="F359" s="214"/>
      <c r="G359" s="439"/>
      <c r="H359" s="439"/>
      <c r="I359" s="499"/>
    </row>
    <row r="360" spans="1:9" s="147" customFormat="1" ht="15.5" x14ac:dyDescent="0.35">
      <c r="A360" s="332">
        <v>341</v>
      </c>
      <c r="B360" s="437"/>
      <c r="C360" s="438"/>
      <c r="D360" s="438"/>
      <c r="E360" s="214"/>
      <c r="F360" s="214"/>
      <c r="G360" s="439"/>
      <c r="H360" s="439"/>
      <c r="I360" s="499"/>
    </row>
    <row r="361" spans="1:9" s="147" customFormat="1" ht="15.5" x14ac:dyDescent="0.35">
      <c r="A361" s="332">
        <v>342</v>
      </c>
      <c r="B361" s="437"/>
      <c r="C361" s="438"/>
      <c r="D361" s="438"/>
      <c r="E361" s="214"/>
      <c r="F361" s="214"/>
      <c r="G361" s="439"/>
      <c r="H361" s="439"/>
      <c r="I361" s="499"/>
    </row>
    <row r="362" spans="1:9" s="147" customFormat="1" ht="15.5" x14ac:dyDescent="0.35">
      <c r="A362" s="332">
        <v>343</v>
      </c>
      <c r="B362" s="437"/>
      <c r="C362" s="438"/>
      <c r="D362" s="438"/>
      <c r="E362" s="214"/>
      <c r="F362" s="214"/>
      <c r="G362" s="439"/>
      <c r="H362" s="439"/>
      <c r="I362" s="499"/>
    </row>
    <row r="363" spans="1:9" s="147" customFormat="1" ht="15.5" x14ac:dyDescent="0.35">
      <c r="A363" s="332">
        <v>344</v>
      </c>
      <c r="B363" s="437"/>
      <c r="C363" s="438"/>
      <c r="D363" s="438"/>
      <c r="E363" s="214"/>
      <c r="F363" s="214"/>
      <c r="G363" s="439"/>
      <c r="H363" s="439"/>
      <c r="I363" s="499"/>
    </row>
    <row r="364" spans="1:9" s="147" customFormat="1" ht="15.5" x14ac:dyDescent="0.35">
      <c r="A364" s="332">
        <v>345</v>
      </c>
      <c r="B364" s="437"/>
      <c r="C364" s="438"/>
      <c r="D364" s="438"/>
      <c r="E364" s="214"/>
      <c r="F364" s="214"/>
      <c r="G364" s="439"/>
      <c r="H364" s="439"/>
      <c r="I364" s="499"/>
    </row>
    <row r="365" spans="1:9" s="147" customFormat="1" ht="15.5" x14ac:dyDescent="0.35">
      <c r="A365" s="332">
        <v>346</v>
      </c>
      <c r="B365" s="437"/>
      <c r="C365" s="438"/>
      <c r="D365" s="438"/>
      <c r="E365" s="214"/>
      <c r="F365" s="214"/>
      <c r="G365" s="439"/>
      <c r="H365" s="439"/>
      <c r="I365" s="499"/>
    </row>
    <row r="366" spans="1:9" s="147" customFormat="1" ht="15.5" x14ac:dyDescent="0.35">
      <c r="A366" s="332">
        <v>347</v>
      </c>
      <c r="B366" s="437"/>
      <c r="C366" s="438"/>
      <c r="D366" s="438"/>
      <c r="E366" s="214"/>
      <c r="F366" s="214"/>
      <c r="G366" s="439"/>
      <c r="H366" s="439"/>
      <c r="I366" s="499"/>
    </row>
    <row r="367" spans="1:9" s="147" customFormat="1" ht="15.5" x14ac:dyDescent="0.35">
      <c r="A367" s="332">
        <v>348</v>
      </c>
      <c r="B367" s="437"/>
      <c r="C367" s="438"/>
      <c r="D367" s="438"/>
      <c r="E367" s="214"/>
      <c r="F367" s="214"/>
      <c r="G367" s="439"/>
      <c r="H367" s="439"/>
      <c r="I367" s="499"/>
    </row>
    <row r="368" spans="1:9" s="147" customFormat="1" ht="15.5" x14ac:dyDescent="0.35">
      <c r="A368" s="332">
        <v>349</v>
      </c>
      <c r="B368" s="437"/>
      <c r="C368" s="438"/>
      <c r="D368" s="438"/>
      <c r="E368" s="214"/>
      <c r="F368" s="214"/>
      <c r="G368" s="439"/>
      <c r="H368" s="439"/>
      <c r="I368" s="499"/>
    </row>
    <row r="369" spans="1:9" s="147" customFormat="1" ht="15.5" x14ac:dyDescent="0.35">
      <c r="A369" s="332">
        <v>350</v>
      </c>
      <c r="B369" s="437"/>
      <c r="C369" s="438"/>
      <c r="D369" s="438"/>
      <c r="E369" s="214"/>
      <c r="F369" s="214"/>
      <c r="G369" s="439"/>
      <c r="H369" s="439"/>
      <c r="I369" s="499"/>
    </row>
    <row r="370" spans="1:9" s="147" customFormat="1" ht="15.5" x14ac:dyDescent="0.35">
      <c r="A370" s="332">
        <v>351</v>
      </c>
      <c r="B370" s="437"/>
      <c r="C370" s="438"/>
      <c r="D370" s="438"/>
      <c r="E370" s="214"/>
      <c r="F370" s="214"/>
      <c r="G370" s="439"/>
      <c r="H370" s="439"/>
      <c r="I370" s="499"/>
    </row>
    <row r="371" spans="1:9" s="147" customFormat="1" ht="15.5" x14ac:dyDescent="0.35">
      <c r="A371" s="332">
        <v>352</v>
      </c>
      <c r="B371" s="437"/>
      <c r="C371" s="438"/>
      <c r="D371" s="438"/>
      <c r="E371" s="214"/>
      <c r="F371" s="214"/>
      <c r="G371" s="439"/>
      <c r="H371" s="439"/>
      <c r="I371" s="499"/>
    </row>
    <row r="372" spans="1:9" s="147" customFormat="1" ht="15.5" x14ac:dyDescent="0.35">
      <c r="A372" s="332">
        <v>353</v>
      </c>
      <c r="B372" s="437"/>
      <c r="C372" s="438"/>
      <c r="D372" s="438"/>
      <c r="E372" s="214"/>
      <c r="F372" s="214"/>
      <c r="G372" s="439"/>
      <c r="H372" s="439"/>
      <c r="I372" s="499"/>
    </row>
    <row r="373" spans="1:9" s="147" customFormat="1" ht="15.5" x14ac:dyDescent="0.35">
      <c r="A373" s="332">
        <v>354</v>
      </c>
      <c r="B373" s="437"/>
      <c r="C373" s="438"/>
      <c r="D373" s="438"/>
      <c r="E373" s="214"/>
      <c r="F373" s="214"/>
      <c r="G373" s="439"/>
      <c r="H373" s="439"/>
      <c r="I373" s="499"/>
    </row>
    <row r="374" spans="1:9" s="147" customFormat="1" ht="15.5" x14ac:dyDescent="0.35">
      <c r="A374" s="332">
        <v>355</v>
      </c>
      <c r="B374" s="437"/>
      <c r="C374" s="438"/>
      <c r="D374" s="438"/>
      <c r="E374" s="214"/>
      <c r="F374" s="214"/>
      <c r="G374" s="439"/>
      <c r="H374" s="439"/>
      <c r="I374" s="499"/>
    </row>
    <row r="375" spans="1:9" s="147" customFormat="1" ht="15.5" x14ac:dyDescent="0.35">
      <c r="A375" s="332">
        <v>356</v>
      </c>
      <c r="B375" s="437"/>
      <c r="C375" s="438"/>
      <c r="D375" s="438"/>
      <c r="E375" s="214"/>
      <c r="F375" s="214"/>
      <c r="G375" s="439"/>
      <c r="H375" s="439"/>
      <c r="I375" s="499"/>
    </row>
    <row r="376" spans="1:9" s="147" customFormat="1" ht="15.5" x14ac:dyDescent="0.35">
      <c r="A376" s="332">
        <v>357</v>
      </c>
      <c r="B376" s="437"/>
      <c r="C376" s="438"/>
      <c r="D376" s="438"/>
      <c r="E376" s="214"/>
      <c r="F376" s="214"/>
      <c r="G376" s="439"/>
      <c r="H376" s="439"/>
      <c r="I376" s="499"/>
    </row>
    <row r="377" spans="1:9" s="147" customFormat="1" ht="15.5" x14ac:dyDescent="0.35">
      <c r="A377" s="332">
        <v>358</v>
      </c>
      <c r="B377" s="437"/>
      <c r="C377" s="438"/>
      <c r="D377" s="438"/>
      <c r="E377" s="214"/>
      <c r="F377" s="214"/>
      <c r="G377" s="439"/>
      <c r="H377" s="439"/>
      <c r="I377" s="499"/>
    </row>
    <row r="378" spans="1:9" s="147" customFormat="1" ht="15.5" x14ac:dyDescent="0.35">
      <c r="A378" s="332">
        <v>359</v>
      </c>
      <c r="B378" s="437"/>
      <c r="C378" s="438"/>
      <c r="D378" s="438"/>
      <c r="E378" s="214"/>
      <c r="F378" s="214"/>
      <c r="G378" s="439"/>
      <c r="H378" s="439"/>
      <c r="I378" s="499"/>
    </row>
    <row r="379" spans="1:9" s="147" customFormat="1" ht="15.5" x14ac:dyDescent="0.35">
      <c r="A379" s="332">
        <v>360</v>
      </c>
      <c r="B379" s="437"/>
      <c r="C379" s="438"/>
      <c r="D379" s="438"/>
      <c r="E379" s="214"/>
      <c r="F379" s="214"/>
      <c r="G379" s="439"/>
      <c r="H379" s="439"/>
      <c r="I379" s="499"/>
    </row>
    <row r="380" spans="1:9" s="147" customFormat="1" ht="15.5" x14ac:dyDescent="0.35">
      <c r="A380" s="332">
        <v>361</v>
      </c>
      <c r="B380" s="437"/>
      <c r="C380" s="438"/>
      <c r="D380" s="438"/>
      <c r="E380" s="214"/>
      <c r="F380" s="214"/>
      <c r="G380" s="439"/>
      <c r="H380" s="439"/>
      <c r="I380" s="499"/>
    </row>
    <row r="381" spans="1:9" s="147" customFormat="1" ht="15.5" x14ac:dyDescent="0.35">
      <c r="A381" s="332">
        <v>362</v>
      </c>
      <c r="B381" s="437"/>
      <c r="C381" s="438"/>
      <c r="D381" s="438"/>
      <c r="E381" s="214"/>
      <c r="F381" s="214"/>
      <c r="G381" s="439"/>
      <c r="H381" s="439"/>
      <c r="I381" s="499"/>
    </row>
    <row r="382" spans="1:9" s="147" customFormat="1" ht="15.5" x14ac:dyDescent="0.35">
      <c r="A382" s="332">
        <v>363</v>
      </c>
      <c r="B382" s="437"/>
      <c r="C382" s="438"/>
      <c r="D382" s="438"/>
      <c r="E382" s="214"/>
      <c r="F382" s="214"/>
      <c r="G382" s="439"/>
      <c r="H382" s="439"/>
      <c r="I382" s="499"/>
    </row>
    <row r="383" spans="1:9" s="147" customFormat="1" ht="15.5" x14ac:dyDescent="0.35">
      <c r="A383" s="332">
        <v>364</v>
      </c>
      <c r="B383" s="437"/>
      <c r="C383" s="438"/>
      <c r="D383" s="438"/>
      <c r="E383" s="214"/>
      <c r="F383" s="214"/>
      <c r="G383" s="439"/>
      <c r="H383" s="439"/>
      <c r="I383" s="499"/>
    </row>
    <row r="384" spans="1:9" s="147" customFormat="1" ht="15.5" x14ac:dyDescent="0.35">
      <c r="A384" s="332">
        <v>365</v>
      </c>
      <c r="B384" s="437"/>
      <c r="C384" s="438"/>
      <c r="D384" s="438"/>
      <c r="E384" s="214"/>
      <c r="F384" s="214"/>
      <c r="G384" s="439"/>
      <c r="H384" s="439"/>
      <c r="I384" s="499"/>
    </row>
    <row r="385" spans="1:9" s="147" customFormat="1" ht="15.5" x14ac:dyDescent="0.35">
      <c r="A385" s="332">
        <v>366</v>
      </c>
      <c r="B385" s="437"/>
      <c r="C385" s="438"/>
      <c r="D385" s="438"/>
      <c r="E385" s="214"/>
      <c r="F385" s="214"/>
      <c r="G385" s="439"/>
      <c r="H385" s="439"/>
      <c r="I385" s="499"/>
    </row>
    <row r="386" spans="1:9" s="147" customFormat="1" ht="15.5" x14ac:dyDescent="0.35">
      <c r="A386" s="332">
        <v>367</v>
      </c>
      <c r="B386" s="437"/>
      <c r="C386" s="438"/>
      <c r="D386" s="438"/>
      <c r="E386" s="214"/>
      <c r="F386" s="214"/>
      <c r="G386" s="439"/>
      <c r="H386" s="439"/>
      <c r="I386" s="499"/>
    </row>
    <row r="387" spans="1:9" s="147" customFormat="1" ht="15.5" x14ac:dyDescent="0.35">
      <c r="A387" s="332">
        <v>368</v>
      </c>
      <c r="B387" s="437"/>
      <c r="C387" s="438"/>
      <c r="D387" s="438"/>
      <c r="E387" s="214"/>
      <c r="F387" s="214"/>
      <c r="G387" s="439"/>
      <c r="H387" s="439"/>
      <c r="I387" s="499"/>
    </row>
    <row r="388" spans="1:9" s="147" customFormat="1" ht="15.5" x14ac:dyDescent="0.35">
      <c r="A388" s="332">
        <v>369</v>
      </c>
      <c r="B388" s="437"/>
      <c r="C388" s="438"/>
      <c r="D388" s="438"/>
      <c r="E388" s="214"/>
      <c r="F388" s="214"/>
      <c r="G388" s="439"/>
      <c r="H388" s="439"/>
      <c r="I388" s="499"/>
    </row>
    <row r="389" spans="1:9" s="147" customFormat="1" ht="15.5" x14ac:dyDescent="0.35">
      <c r="A389" s="332">
        <v>370</v>
      </c>
      <c r="B389" s="437"/>
      <c r="C389" s="438"/>
      <c r="D389" s="438"/>
      <c r="E389" s="214"/>
      <c r="F389" s="214"/>
      <c r="G389" s="439"/>
      <c r="H389" s="439"/>
      <c r="I389" s="499"/>
    </row>
    <row r="390" spans="1:9" s="147" customFormat="1" ht="15.5" x14ac:dyDescent="0.35">
      <c r="A390" s="332">
        <v>371</v>
      </c>
      <c r="B390" s="437"/>
      <c r="C390" s="438"/>
      <c r="D390" s="438"/>
      <c r="E390" s="214"/>
      <c r="F390" s="214"/>
      <c r="G390" s="439"/>
      <c r="H390" s="439"/>
      <c r="I390" s="499"/>
    </row>
    <row r="391" spans="1:9" s="147" customFormat="1" ht="15.5" x14ac:dyDescent="0.35">
      <c r="A391" s="332">
        <v>372</v>
      </c>
      <c r="B391" s="437"/>
      <c r="C391" s="438"/>
      <c r="D391" s="438"/>
      <c r="E391" s="214"/>
      <c r="F391" s="214"/>
      <c r="G391" s="439"/>
      <c r="H391" s="439"/>
      <c r="I391" s="499"/>
    </row>
    <row r="392" spans="1:9" s="147" customFormat="1" ht="15.5" x14ac:dyDescent="0.35">
      <c r="A392" s="332">
        <v>373</v>
      </c>
      <c r="B392" s="437"/>
      <c r="C392" s="438"/>
      <c r="D392" s="438"/>
      <c r="E392" s="214"/>
      <c r="F392" s="214"/>
      <c r="G392" s="439"/>
      <c r="H392" s="439"/>
      <c r="I392" s="499"/>
    </row>
    <row r="393" spans="1:9" s="147" customFormat="1" ht="15.5" x14ac:dyDescent="0.35">
      <c r="A393" s="332">
        <v>374</v>
      </c>
      <c r="B393" s="437"/>
      <c r="C393" s="438"/>
      <c r="D393" s="438"/>
      <c r="E393" s="214"/>
      <c r="F393" s="214"/>
      <c r="G393" s="439"/>
      <c r="H393" s="439"/>
      <c r="I393" s="499"/>
    </row>
    <row r="394" spans="1:9" s="147" customFormat="1" ht="15.5" x14ac:dyDescent="0.35">
      <c r="A394" s="332">
        <v>375</v>
      </c>
      <c r="B394" s="437"/>
      <c r="C394" s="438"/>
      <c r="D394" s="438"/>
      <c r="E394" s="214"/>
      <c r="F394" s="214"/>
      <c r="G394" s="439"/>
      <c r="H394" s="439"/>
      <c r="I394" s="499"/>
    </row>
    <row r="395" spans="1:9" s="147" customFormat="1" ht="15.5" x14ac:dyDescent="0.35">
      <c r="A395" s="332">
        <v>376</v>
      </c>
      <c r="B395" s="437"/>
      <c r="C395" s="438"/>
      <c r="D395" s="438"/>
      <c r="E395" s="214"/>
      <c r="F395" s="214"/>
      <c r="G395" s="439"/>
      <c r="H395" s="439"/>
      <c r="I395" s="499"/>
    </row>
    <row r="396" spans="1:9" s="147" customFormat="1" ht="15.5" x14ac:dyDescent="0.35">
      <c r="A396" s="332">
        <v>377</v>
      </c>
      <c r="B396" s="437"/>
      <c r="C396" s="438"/>
      <c r="D396" s="438"/>
      <c r="E396" s="214"/>
      <c r="F396" s="214"/>
      <c r="G396" s="439"/>
      <c r="H396" s="439"/>
      <c r="I396" s="499"/>
    </row>
    <row r="397" spans="1:9" s="147" customFormat="1" ht="15.5" x14ac:dyDescent="0.35">
      <c r="A397" s="332">
        <v>378</v>
      </c>
      <c r="B397" s="437"/>
      <c r="C397" s="438"/>
      <c r="D397" s="438"/>
      <c r="E397" s="214"/>
      <c r="F397" s="214"/>
      <c r="G397" s="439"/>
      <c r="H397" s="439"/>
      <c r="I397" s="499"/>
    </row>
    <row r="398" spans="1:9" s="147" customFormat="1" ht="15.5" x14ac:dyDescent="0.35">
      <c r="A398" s="332">
        <v>379</v>
      </c>
      <c r="B398" s="437"/>
      <c r="C398" s="438"/>
      <c r="D398" s="438"/>
      <c r="E398" s="214"/>
      <c r="F398" s="214"/>
      <c r="G398" s="439"/>
      <c r="H398" s="439"/>
      <c r="I398" s="499"/>
    </row>
    <row r="399" spans="1:9" s="147" customFormat="1" ht="15.5" x14ac:dyDescent="0.35">
      <c r="A399" s="332">
        <v>380</v>
      </c>
      <c r="B399" s="437"/>
      <c r="C399" s="438"/>
      <c r="D399" s="438"/>
      <c r="E399" s="214"/>
      <c r="F399" s="214"/>
      <c r="G399" s="439"/>
      <c r="H399" s="439"/>
      <c r="I399" s="499"/>
    </row>
    <row r="400" spans="1:9" s="147" customFormat="1" ht="15.5" x14ac:dyDescent="0.35">
      <c r="A400" s="332">
        <v>381</v>
      </c>
      <c r="B400" s="437"/>
      <c r="C400" s="438"/>
      <c r="D400" s="438"/>
      <c r="E400" s="214"/>
      <c r="F400" s="214"/>
      <c r="G400" s="439"/>
      <c r="H400" s="439"/>
      <c r="I400" s="499"/>
    </row>
    <row r="401" spans="1:9" s="147" customFormat="1" ht="15.5" x14ac:dyDescent="0.35">
      <c r="A401" s="332">
        <v>382</v>
      </c>
      <c r="B401" s="437"/>
      <c r="C401" s="438"/>
      <c r="D401" s="438"/>
      <c r="E401" s="214"/>
      <c r="F401" s="214"/>
      <c r="G401" s="439"/>
      <c r="H401" s="439"/>
      <c r="I401" s="499"/>
    </row>
    <row r="402" spans="1:9" s="147" customFormat="1" ht="15.5" x14ac:dyDescent="0.35">
      <c r="A402" s="332">
        <v>383</v>
      </c>
      <c r="B402" s="437"/>
      <c r="C402" s="438"/>
      <c r="D402" s="438"/>
      <c r="E402" s="214"/>
      <c r="F402" s="214"/>
      <c r="G402" s="439"/>
      <c r="H402" s="439"/>
      <c r="I402" s="499"/>
    </row>
    <row r="403" spans="1:9" s="147" customFormat="1" ht="15.5" x14ac:dyDescent="0.35">
      <c r="A403" s="332">
        <v>384</v>
      </c>
      <c r="B403" s="437"/>
      <c r="C403" s="438"/>
      <c r="D403" s="438"/>
      <c r="E403" s="214"/>
      <c r="F403" s="214"/>
      <c r="G403" s="439"/>
      <c r="H403" s="439"/>
      <c r="I403" s="499"/>
    </row>
    <row r="404" spans="1:9" s="147" customFormat="1" ht="15.5" x14ac:dyDescent="0.35">
      <c r="A404" s="332">
        <v>385</v>
      </c>
      <c r="B404" s="437"/>
      <c r="C404" s="438"/>
      <c r="D404" s="438"/>
      <c r="E404" s="214"/>
      <c r="F404" s="214"/>
      <c r="G404" s="439"/>
      <c r="H404" s="439"/>
      <c r="I404" s="499"/>
    </row>
    <row r="405" spans="1:9" s="147" customFormat="1" ht="15.5" x14ac:dyDescent="0.35">
      <c r="A405" s="332">
        <v>386</v>
      </c>
      <c r="B405" s="437"/>
      <c r="C405" s="438"/>
      <c r="D405" s="438"/>
      <c r="E405" s="214"/>
      <c r="F405" s="214"/>
      <c r="G405" s="439"/>
      <c r="H405" s="439"/>
      <c r="I405" s="499"/>
    </row>
    <row r="406" spans="1:9" s="147" customFormat="1" ht="15.5" x14ac:dyDescent="0.35">
      <c r="A406" s="332">
        <v>387</v>
      </c>
      <c r="B406" s="437"/>
      <c r="C406" s="438"/>
      <c r="D406" s="438"/>
      <c r="E406" s="214"/>
      <c r="F406" s="214"/>
      <c r="G406" s="439"/>
      <c r="H406" s="439"/>
      <c r="I406" s="499"/>
    </row>
    <row r="407" spans="1:9" s="147" customFormat="1" ht="15.5" x14ac:dyDescent="0.35">
      <c r="A407" s="332">
        <v>388</v>
      </c>
      <c r="B407" s="437"/>
      <c r="C407" s="438"/>
      <c r="D407" s="438"/>
      <c r="E407" s="214"/>
      <c r="F407" s="214"/>
      <c r="G407" s="439"/>
      <c r="H407" s="439"/>
      <c r="I407" s="499"/>
    </row>
    <row r="408" spans="1:9" s="147" customFormat="1" ht="15.5" x14ac:dyDescent="0.35">
      <c r="A408" s="332">
        <v>389</v>
      </c>
      <c r="B408" s="437"/>
      <c r="C408" s="438"/>
      <c r="D408" s="438"/>
      <c r="E408" s="214"/>
      <c r="F408" s="214"/>
      <c r="G408" s="439"/>
      <c r="H408" s="439"/>
      <c r="I408" s="499"/>
    </row>
    <row r="409" spans="1:9" s="147" customFormat="1" ht="15.5" x14ac:dyDescent="0.35">
      <c r="A409" s="332">
        <v>390</v>
      </c>
      <c r="B409" s="437"/>
      <c r="C409" s="438"/>
      <c r="D409" s="438"/>
      <c r="E409" s="214"/>
      <c r="F409" s="214"/>
      <c r="G409" s="439"/>
      <c r="H409" s="439"/>
      <c r="I409" s="499"/>
    </row>
    <row r="410" spans="1:9" s="147" customFormat="1" ht="15.5" x14ac:dyDescent="0.35">
      <c r="A410" s="332">
        <v>391</v>
      </c>
      <c r="B410" s="437"/>
      <c r="C410" s="438"/>
      <c r="D410" s="438"/>
      <c r="E410" s="214"/>
      <c r="F410" s="214"/>
      <c r="G410" s="439"/>
      <c r="H410" s="439"/>
      <c r="I410" s="499"/>
    </row>
    <row r="411" spans="1:9" s="147" customFormat="1" ht="15.5" x14ac:dyDescent="0.35">
      <c r="A411" s="332">
        <v>392</v>
      </c>
      <c r="B411" s="437"/>
      <c r="C411" s="438"/>
      <c r="D411" s="438"/>
      <c r="E411" s="214"/>
      <c r="F411" s="214"/>
      <c r="G411" s="439"/>
      <c r="H411" s="439"/>
      <c r="I411" s="499"/>
    </row>
    <row r="412" spans="1:9" s="147" customFormat="1" ht="15.5" x14ac:dyDescent="0.35">
      <c r="A412" s="332">
        <v>393</v>
      </c>
      <c r="B412" s="437"/>
      <c r="C412" s="438"/>
      <c r="D412" s="438"/>
      <c r="E412" s="214"/>
      <c r="F412" s="214"/>
      <c r="G412" s="439"/>
      <c r="H412" s="439"/>
      <c r="I412" s="499"/>
    </row>
    <row r="413" spans="1:9" s="147" customFormat="1" ht="15.5" x14ac:dyDescent="0.35">
      <c r="A413" s="332">
        <v>394</v>
      </c>
      <c r="B413" s="437"/>
      <c r="C413" s="438"/>
      <c r="D413" s="438"/>
      <c r="E413" s="214"/>
      <c r="F413" s="214"/>
      <c r="G413" s="439"/>
      <c r="H413" s="439"/>
      <c r="I413" s="499"/>
    </row>
    <row r="414" spans="1:9" s="147" customFormat="1" ht="15.5" x14ac:dyDescent="0.35">
      <c r="A414" s="332">
        <v>395</v>
      </c>
      <c r="B414" s="437"/>
      <c r="C414" s="438"/>
      <c r="D414" s="438"/>
      <c r="E414" s="214"/>
      <c r="F414" s="214"/>
      <c r="G414" s="439"/>
      <c r="H414" s="439"/>
      <c r="I414" s="499"/>
    </row>
    <row r="415" spans="1:9" s="147" customFormat="1" ht="15.5" x14ac:dyDescent="0.35">
      <c r="A415" s="332">
        <v>396</v>
      </c>
      <c r="B415" s="437"/>
      <c r="C415" s="438"/>
      <c r="D415" s="438"/>
      <c r="E415" s="214"/>
      <c r="F415" s="214"/>
      <c r="G415" s="439"/>
      <c r="H415" s="439"/>
      <c r="I415" s="499"/>
    </row>
    <row r="416" spans="1:9" s="147" customFormat="1" ht="15.5" x14ac:dyDescent="0.35">
      <c r="A416" s="332">
        <v>397</v>
      </c>
      <c r="B416" s="437"/>
      <c r="C416" s="438"/>
      <c r="D416" s="438"/>
      <c r="E416" s="214"/>
      <c r="F416" s="214"/>
      <c r="G416" s="439"/>
      <c r="H416" s="439"/>
      <c r="I416" s="499"/>
    </row>
    <row r="417" spans="1:9" s="147" customFormat="1" ht="15.5" x14ac:dyDescent="0.35">
      <c r="A417" s="332">
        <v>398</v>
      </c>
      <c r="B417" s="437"/>
      <c r="C417" s="438"/>
      <c r="D417" s="438"/>
      <c r="E417" s="214"/>
      <c r="F417" s="214"/>
      <c r="G417" s="439"/>
      <c r="H417" s="439"/>
      <c r="I417" s="499"/>
    </row>
    <row r="418" spans="1:9" s="147" customFormat="1" ht="15.5" x14ac:dyDescent="0.35">
      <c r="A418" s="332">
        <v>399</v>
      </c>
      <c r="B418" s="437"/>
      <c r="C418" s="438"/>
      <c r="D418" s="438"/>
      <c r="E418" s="214"/>
      <c r="F418" s="214"/>
      <c r="G418" s="439"/>
      <c r="H418" s="439"/>
      <c r="I418" s="499"/>
    </row>
    <row r="419" spans="1:9" s="147" customFormat="1" ht="15.5" x14ac:dyDescent="0.35">
      <c r="A419" s="332">
        <v>400</v>
      </c>
      <c r="B419" s="437"/>
      <c r="C419" s="438"/>
      <c r="D419" s="438"/>
      <c r="E419" s="214"/>
      <c r="F419" s="214"/>
      <c r="G419" s="439"/>
      <c r="H419" s="439"/>
      <c r="I419" s="499"/>
    </row>
    <row r="420" spans="1:9" s="147" customFormat="1" ht="15.5" x14ac:dyDescent="0.35">
      <c r="A420" s="332">
        <v>401</v>
      </c>
      <c r="B420" s="437"/>
      <c r="C420" s="438"/>
      <c r="D420" s="438"/>
      <c r="E420" s="214"/>
      <c r="F420" s="214"/>
      <c r="G420" s="439"/>
      <c r="H420" s="439"/>
      <c r="I420" s="499"/>
    </row>
    <row r="421" spans="1:9" s="147" customFormat="1" ht="15.5" x14ac:dyDescent="0.35">
      <c r="A421" s="332">
        <v>402</v>
      </c>
      <c r="B421" s="437"/>
      <c r="C421" s="438"/>
      <c r="D421" s="438"/>
      <c r="E421" s="214"/>
      <c r="F421" s="214"/>
      <c r="G421" s="439"/>
      <c r="H421" s="439"/>
      <c r="I421" s="499"/>
    </row>
    <row r="422" spans="1:9" s="147" customFormat="1" ht="15.5" x14ac:dyDescent="0.35">
      <c r="A422" s="332">
        <v>403</v>
      </c>
      <c r="B422" s="437"/>
      <c r="C422" s="438"/>
      <c r="D422" s="438"/>
      <c r="E422" s="214"/>
      <c r="F422" s="214"/>
      <c r="G422" s="439"/>
      <c r="H422" s="439"/>
      <c r="I422" s="499"/>
    </row>
    <row r="423" spans="1:9" s="147" customFormat="1" ht="15.5" x14ac:dyDescent="0.35">
      <c r="A423" s="332">
        <v>404</v>
      </c>
      <c r="B423" s="437"/>
      <c r="C423" s="438"/>
      <c r="D423" s="438"/>
      <c r="E423" s="214"/>
      <c r="F423" s="214"/>
      <c r="G423" s="439"/>
      <c r="H423" s="439"/>
      <c r="I423" s="499"/>
    </row>
    <row r="424" spans="1:9" s="147" customFormat="1" ht="15.5" x14ac:dyDescent="0.35">
      <c r="A424" s="332">
        <v>405</v>
      </c>
      <c r="B424" s="437"/>
      <c r="C424" s="438"/>
      <c r="D424" s="438"/>
      <c r="E424" s="214"/>
      <c r="F424" s="214"/>
      <c r="G424" s="439"/>
      <c r="H424" s="439"/>
      <c r="I424" s="499"/>
    </row>
    <row r="425" spans="1:9" s="147" customFormat="1" ht="15.5" x14ac:dyDescent="0.35">
      <c r="A425" s="332">
        <v>406</v>
      </c>
      <c r="B425" s="437"/>
      <c r="C425" s="438"/>
      <c r="D425" s="438"/>
      <c r="E425" s="214"/>
      <c r="F425" s="214"/>
      <c r="G425" s="439"/>
      <c r="H425" s="439"/>
      <c r="I425" s="499"/>
    </row>
    <row r="426" spans="1:9" s="147" customFormat="1" ht="15.5" x14ac:dyDescent="0.35">
      <c r="A426" s="332">
        <v>407</v>
      </c>
      <c r="B426" s="437"/>
      <c r="C426" s="438"/>
      <c r="D426" s="438"/>
      <c r="E426" s="214"/>
      <c r="F426" s="214"/>
      <c r="G426" s="439"/>
      <c r="H426" s="439"/>
      <c r="I426" s="499"/>
    </row>
    <row r="427" spans="1:9" s="147" customFormat="1" ht="15.5" x14ac:dyDescent="0.35">
      <c r="A427" s="332">
        <v>408</v>
      </c>
      <c r="B427" s="437"/>
      <c r="C427" s="438"/>
      <c r="D427" s="438"/>
      <c r="E427" s="214"/>
      <c r="F427" s="214"/>
      <c r="G427" s="439"/>
      <c r="H427" s="439"/>
      <c r="I427" s="499"/>
    </row>
    <row r="428" spans="1:9" s="147" customFormat="1" ht="15.5" x14ac:dyDescent="0.35">
      <c r="A428" s="332">
        <v>409</v>
      </c>
      <c r="B428" s="437"/>
      <c r="C428" s="438"/>
      <c r="D428" s="438"/>
      <c r="E428" s="214"/>
      <c r="F428" s="214"/>
      <c r="G428" s="439"/>
      <c r="H428" s="439"/>
      <c r="I428" s="499"/>
    </row>
    <row r="429" spans="1:9" s="147" customFormat="1" ht="15.5" x14ac:dyDescent="0.35">
      <c r="A429" s="332">
        <v>410</v>
      </c>
      <c r="B429" s="437"/>
      <c r="C429" s="438"/>
      <c r="D429" s="438"/>
      <c r="E429" s="214"/>
      <c r="F429" s="214"/>
      <c r="G429" s="439"/>
      <c r="H429" s="439"/>
      <c r="I429" s="499"/>
    </row>
    <row r="430" spans="1:9" s="147" customFormat="1" ht="15.5" x14ac:dyDescent="0.35">
      <c r="A430" s="332">
        <v>411</v>
      </c>
      <c r="B430" s="437"/>
      <c r="C430" s="438"/>
      <c r="D430" s="438"/>
      <c r="E430" s="214"/>
      <c r="F430" s="214"/>
      <c r="G430" s="439"/>
      <c r="H430" s="439"/>
      <c r="I430" s="499"/>
    </row>
    <row r="431" spans="1:9" s="147" customFormat="1" ht="15.5" x14ac:dyDescent="0.35">
      <c r="A431" s="332">
        <v>412</v>
      </c>
      <c r="B431" s="437"/>
      <c r="C431" s="438"/>
      <c r="D431" s="438"/>
      <c r="E431" s="214"/>
      <c r="F431" s="214"/>
      <c r="G431" s="439"/>
      <c r="H431" s="439"/>
      <c r="I431" s="499"/>
    </row>
    <row r="432" spans="1:9" s="147" customFormat="1" ht="15.5" x14ac:dyDescent="0.35">
      <c r="A432" s="332">
        <v>413</v>
      </c>
      <c r="B432" s="437"/>
      <c r="C432" s="438"/>
      <c r="D432" s="438"/>
      <c r="E432" s="214"/>
      <c r="F432" s="214"/>
      <c r="G432" s="439"/>
      <c r="H432" s="439"/>
      <c r="I432" s="499"/>
    </row>
    <row r="433" spans="1:9" s="147" customFormat="1" ht="15.5" x14ac:dyDescent="0.35">
      <c r="A433" s="332">
        <v>414</v>
      </c>
      <c r="B433" s="437"/>
      <c r="C433" s="438"/>
      <c r="D433" s="438"/>
      <c r="E433" s="214"/>
      <c r="F433" s="214"/>
      <c r="G433" s="439"/>
      <c r="H433" s="439"/>
      <c r="I433" s="499"/>
    </row>
    <row r="434" spans="1:9" s="147" customFormat="1" ht="15.5" x14ac:dyDescent="0.35">
      <c r="A434" s="332">
        <v>415</v>
      </c>
      <c r="B434" s="437"/>
      <c r="C434" s="438"/>
      <c r="D434" s="438"/>
      <c r="E434" s="214"/>
      <c r="F434" s="214"/>
      <c r="G434" s="439"/>
      <c r="H434" s="439"/>
      <c r="I434" s="499"/>
    </row>
    <row r="435" spans="1:9" s="147" customFormat="1" ht="15.5" x14ac:dyDescent="0.35">
      <c r="A435" s="332">
        <v>416</v>
      </c>
      <c r="B435" s="437"/>
      <c r="C435" s="438"/>
      <c r="D435" s="438"/>
      <c r="E435" s="214"/>
      <c r="F435" s="214"/>
      <c r="G435" s="439"/>
      <c r="H435" s="439"/>
      <c r="I435" s="499"/>
    </row>
    <row r="436" spans="1:9" s="147" customFormat="1" ht="15.5" x14ac:dyDescent="0.35">
      <c r="A436" s="332">
        <v>417</v>
      </c>
      <c r="B436" s="437"/>
      <c r="C436" s="438"/>
      <c r="D436" s="438"/>
      <c r="E436" s="214"/>
      <c r="F436" s="214"/>
      <c r="G436" s="439"/>
      <c r="H436" s="439"/>
      <c r="I436" s="499"/>
    </row>
    <row r="437" spans="1:9" s="147" customFormat="1" ht="15.5" x14ac:dyDescent="0.35">
      <c r="A437" s="332">
        <v>418</v>
      </c>
      <c r="B437" s="437"/>
      <c r="C437" s="438"/>
      <c r="D437" s="438"/>
      <c r="E437" s="214"/>
      <c r="F437" s="214"/>
      <c r="G437" s="439"/>
      <c r="H437" s="439"/>
      <c r="I437" s="499"/>
    </row>
    <row r="438" spans="1:9" s="147" customFormat="1" ht="15.5" x14ac:dyDescent="0.35">
      <c r="A438" s="332">
        <v>419</v>
      </c>
      <c r="B438" s="437"/>
      <c r="C438" s="438"/>
      <c r="D438" s="438"/>
      <c r="E438" s="214"/>
      <c r="F438" s="214"/>
      <c r="G438" s="439"/>
      <c r="H438" s="439"/>
      <c r="I438" s="499"/>
    </row>
    <row r="439" spans="1:9" s="147" customFormat="1" ht="15.5" x14ac:dyDescent="0.35">
      <c r="A439" s="332">
        <v>420</v>
      </c>
      <c r="B439" s="437"/>
      <c r="C439" s="438"/>
      <c r="D439" s="438"/>
      <c r="E439" s="214"/>
      <c r="F439" s="214"/>
      <c r="G439" s="439"/>
      <c r="H439" s="439"/>
      <c r="I439" s="499"/>
    </row>
    <row r="440" spans="1:9" s="147" customFormat="1" ht="15.5" x14ac:dyDescent="0.35">
      <c r="A440" s="332">
        <v>421</v>
      </c>
      <c r="B440" s="437"/>
      <c r="C440" s="438"/>
      <c r="D440" s="438"/>
      <c r="E440" s="214"/>
      <c r="F440" s="214"/>
      <c r="G440" s="439"/>
      <c r="H440" s="439"/>
      <c r="I440" s="499"/>
    </row>
    <row r="441" spans="1:9" s="147" customFormat="1" ht="15.5" x14ac:dyDescent="0.35">
      <c r="A441" s="332">
        <v>422</v>
      </c>
      <c r="B441" s="437"/>
      <c r="C441" s="438"/>
      <c r="D441" s="438"/>
      <c r="E441" s="214"/>
      <c r="F441" s="214"/>
      <c r="G441" s="439"/>
      <c r="H441" s="439"/>
      <c r="I441" s="499"/>
    </row>
    <row r="442" spans="1:9" s="147" customFormat="1" ht="15.5" x14ac:dyDescent="0.35">
      <c r="A442" s="332">
        <v>423</v>
      </c>
      <c r="B442" s="437"/>
      <c r="C442" s="438"/>
      <c r="D442" s="438"/>
      <c r="E442" s="214"/>
      <c r="F442" s="214"/>
      <c r="G442" s="439"/>
      <c r="H442" s="439"/>
      <c r="I442" s="499"/>
    </row>
    <row r="443" spans="1:9" s="147" customFormat="1" ht="15.5" x14ac:dyDescent="0.35">
      <c r="A443" s="332">
        <v>424</v>
      </c>
      <c r="B443" s="437"/>
      <c r="C443" s="438"/>
      <c r="D443" s="438"/>
      <c r="E443" s="214"/>
      <c r="F443" s="214"/>
      <c r="G443" s="439"/>
      <c r="H443" s="439"/>
      <c r="I443" s="499"/>
    </row>
    <row r="444" spans="1:9" s="147" customFormat="1" ht="15.5" x14ac:dyDescent="0.35">
      <c r="A444" s="332">
        <v>425</v>
      </c>
      <c r="B444" s="437"/>
      <c r="C444" s="438"/>
      <c r="D444" s="438"/>
      <c r="E444" s="214"/>
      <c r="F444" s="214"/>
      <c r="G444" s="439"/>
      <c r="H444" s="439"/>
      <c r="I444" s="499"/>
    </row>
    <row r="445" spans="1:9" s="147" customFormat="1" ht="15.5" x14ac:dyDescent="0.35">
      <c r="A445" s="332">
        <v>426</v>
      </c>
      <c r="B445" s="437"/>
      <c r="C445" s="438"/>
      <c r="D445" s="438"/>
      <c r="E445" s="214"/>
      <c r="F445" s="214"/>
      <c r="G445" s="439"/>
      <c r="H445" s="439"/>
      <c r="I445" s="499"/>
    </row>
    <row r="446" spans="1:9" s="147" customFormat="1" ht="15.5" x14ac:dyDescent="0.35">
      <c r="A446" s="332">
        <v>427</v>
      </c>
      <c r="B446" s="437"/>
      <c r="C446" s="438"/>
      <c r="D446" s="438"/>
      <c r="E446" s="214"/>
      <c r="F446" s="214"/>
      <c r="G446" s="439"/>
      <c r="H446" s="439"/>
      <c r="I446" s="499"/>
    </row>
    <row r="447" spans="1:9" s="147" customFormat="1" ht="15.5" x14ac:dyDescent="0.35">
      <c r="A447" s="332">
        <v>428</v>
      </c>
      <c r="B447" s="437"/>
      <c r="C447" s="438"/>
      <c r="D447" s="438"/>
      <c r="E447" s="214"/>
      <c r="F447" s="214"/>
      <c r="G447" s="439"/>
      <c r="H447" s="439"/>
      <c r="I447" s="499"/>
    </row>
    <row r="448" spans="1:9" s="147" customFormat="1" ht="15.5" x14ac:dyDescent="0.35">
      <c r="A448" s="332">
        <v>429</v>
      </c>
      <c r="B448" s="437"/>
      <c r="C448" s="438"/>
      <c r="D448" s="438"/>
      <c r="E448" s="214"/>
      <c r="F448" s="214"/>
      <c r="G448" s="439"/>
      <c r="H448" s="439"/>
      <c r="I448" s="499"/>
    </row>
    <row r="449" spans="1:9" s="147" customFormat="1" ht="15.5" x14ac:dyDescent="0.35">
      <c r="A449" s="332">
        <v>430</v>
      </c>
      <c r="B449" s="437"/>
      <c r="C449" s="438"/>
      <c r="D449" s="438"/>
      <c r="E449" s="214"/>
      <c r="F449" s="214"/>
      <c r="G449" s="439"/>
      <c r="H449" s="439"/>
      <c r="I449" s="499"/>
    </row>
    <row r="450" spans="1:9" s="147" customFormat="1" ht="15.5" x14ac:dyDescent="0.35">
      <c r="A450" s="332">
        <v>431</v>
      </c>
      <c r="B450" s="437"/>
      <c r="C450" s="438"/>
      <c r="D450" s="438"/>
      <c r="E450" s="214"/>
      <c r="F450" s="214"/>
      <c r="G450" s="439"/>
      <c r="H450" s="439"/>
      <c r="I450" s="499"/>
    </row>
    <row r="451" spans="1:9" s="147" customFormat="1" ht="15.5" x14ac:dyDescent="0.35">
      <c r="A451" s="332">
        <v>432</v>
      </c>
      <c r="B451" s="437"/>
      <c r="C451" s="438"/>
      <c r="D451" s="438"/>
      <c r="E451" s="214"/>
      <c r="F451" s="214"/>
      <c r="G451" s="439"/>
      <c r="H451" s="439"/>
      <c r="I451" s="499"/>
    </row>
    <row r="452" spans="1:9" s="147" customFormat="1" ht="15.5" x14ac:dyDescent="0.35">
      <c r="A452" s="332">
        <v>433</v>
      </c>
      <c r="B452" s="437"/>
      <c r="C452" s="438"/>
      <c r="D452" s="438"/>
      <c r="E452" s="214"/>
      <c r="F452" s="214"/>
      <c r="G452" s="439"/>
      <c r="H452" s="439"/>
      <c r="I452" s="499"/>
    </row>
    <row r="453" spans="1:9" s="147" customFormat="1" ht="15.5" x14ac:dyDescent="0.35">
      <c r="A453" s="332">
        <v>434</v>
      </c>
      <c r="B453" s="437"/>
      <c r="C453" s="438"/>
      <c r="D453" s="438"/>
      <c r="E453" s="214"/>
      <c r="F453" s="214"/>
      <c r="G453" s="439"/>
      <c r="H453" s="439"/>
      <c r="I453" s="499"/>
    </row>
    <row r="454" spans="1:9" s="147" customFormat="1" ht="15.5" x14ac:dyDescent="0.35">
      <c r="A454" s="332">
        <v>435</v>
      </c>
      <c r="B454" s="437"/>
      <c r="C454" s="438"/>
      <c r="D454" s="438"/>
      <c r="E454" s="214"/>
      <c r="F454" s="214"/>
      <c r="G454" s="439"/>
      <c r="H454" s="439"/>
      <c r="I454" s="499"/>
    </row>
    <row r="455" spans="1:9" s="147" customFormat="1" ht="15.5" x14ac:dyDescent="0.35">
      <c r="A455" s="332">
        <v>436</v>
      </c>
      <c r="B455" s="437"/>
      <c r="C455" s="438"/>
      <c r="D455" s="438"/>
      <c r="E455" s="214"/>
      <c r="F455" s="214"/>
      <c r="G455" s="439"/>
      <c r="H455" s="439"/>
      <c r="I455" s="499"/>
    </row>
    <row r="456" spans="1:9" s="147" customFormat="1" ht="15.5" x14ac:dyDescent="0.35">
      <c r="A456" s="332">
        <v>437</v>
      </c>
      <c r="B456" s="437"/>
      <c r="C456" s="438"/>
      <c r="D456" s="438"/>
      <c r="E456" s="214"/>
      <c r="F456" s="214"/>
      <c r="G456" s="439"/>
      <c r="H456" s="439"/>
      <c r="I456" s="499"/>
    </row>
    <row r="457" spans="1:9" s="147" customFormat="1" ht="15.5" x14ac:dyDescent="0.35">
      <c r="A457" s="332">
        <v>438</v>
      </c>
      <c r="B457" s="437"/>
      <c r="C457" s="438"/>
      <c r="D457" s="438"/>
      <c r="E457" s="214"/>
      <c r="F457" s="214"/>
      <c r="G457" s="439"/>
      <c r="H457" s="439"/>
      <c r="I457" s="499"/>
    </row>
    <row r="458" spans="1:9" s="147" customFormat="1" ht="15.5" x14ac:dyDescent="0.35">
      <c r="A458" s="332">
        <v>439</v>
      </c>
      <c r="B458" s="437"/>
      <c r="C458" s="438"/>
      <c r="D458" s="438"/>
      <c r="E458" s="214"/>
      <c r="F458" s="214"/>
      <c r="G458" s="439"/>
      <c r="H458" s="439"/>
      <c r="I458" s="499"/>
    </row>
    <row r="459" spans="1:9" s="147" customFormat="1" ht="15.5" x14ac:dyDescent="0.35">
      <c r="A459" s="332">
        <v>440</v>
      </c>
      <c r="B459" s="437"/>
      <c r="C459" s="438"/>
      <c r="D459" s="438"/>
      <c r="E459" s="214"/>
      <c r="F459" s="214"/>
      <c r="G459" s="439"/>
      <c r="H459" s="439"/>
      <c r="I459" s="499"/>
    </row>
    <row r="460" spans="1:9" s="147" customFormat="1" ht="15.5" x14ac:dyDescent="0.35">
      <c r="A460" s="332">
        <v>441</v>
      </c>
      <c r="B460" s="437"/>
      <c r="C460" s="438"/>
      <c r="D460" s="438"/>
      <c r="E460" s="214"/>
      <c r="F460" s="214"/>
      <c r="G460" s="439"/>
      <c r="H460" s="439"/>
      <c r="I460" s="499"/>
    </row>
    <row r="461" spans="1:9" s="147" customFormat="1" ht="15.5" x14ac:dyDescent="0.35">
      <c r="A461" s="332">
        <v>442</v>
      </c>
      <c r="B461" s="437"/>
      <c r="C461" s="438"/>
      <c r="D461" s="438"/>
      <c r="E461" s="214"/>
      <c r="F461" s="214"/>
      <c r="G461" s="439"/>
      <c r="H461" s="439"/>
      <c r="I461" s="499"/>
    </row>
    <row r="462" spans="1:9" s="147" customFormat="1" ht="15.5" x14ac:dyDescent="0.35">
      <c r="A462" s="332">
        <v>443</v>
      </c>
      <c r="B462" s="437"/>
      <c r="C462" s="438"/>
      <c r="D462" s="438"/>
      <c r="E462" s="214"/>
      <c r="F462" s="214"/>
      <c r="G462" s="439"/>
      <c r="H462" s="439"/>
      <c r="I462" s="499"/>
    </row>
    <row r="463" spans="1:9" s="147" customFormat="1" ht="15.5" x14ac:dyDescent="0.35">
      <c r="A463" s="332">
        <v>444</v>
      </c>
      <c r="B463" s="437"/>
      <c r="C463" s="438"/>
      <c r="D463" s="438"/>
      <c r="E463" s="214"/>
      <c r="F463" s="214"/>
      <c r="G463" s="439"/>
      <c r="H463" s="439"/>
      <c r="I463" s="499"/>
    </row>
    <row r="464" spans="1:9" s="147" customFormat="1" ht="15.5" x14ac:dyDescent="0.35">
      <c r="A464" s="332">
        <v>445</v>
      </c>
      <c r="B464" s="437"/>
      <c r="C464" s="438"/>
      <c r="D464" s="438"/>
      <c r="E464" s="214"/>
      <c r="F464" s="214"/>
      <c r="G464" s="439"/>
      <c r="H464" s="439"/>
      <c r="I464" s="499"/>
    </row>
    <row r="465" spans="1:9" s="147" customFormat="1" ht="15.5" x14ac:dyDescent="0.35">
      <c r="A465" s="332">
        <v>446</v>
      </c>
      <c r="B465" s="437"/>
      <c r="C465" s="438"/>
      <c r="D465" s="438"/>
      <c r="E465" s="214"/>
      <c r="F465" s="214"/>
      <c r="G465" s="439"/>
      <c r="H465" s="439"/>
      <c r="I465" s="499"/>
    </row>
    <row r="466" spans="1:9" s="147" customFormat="1" ht="15.5" x14ac:dyDescent="0.35">
      <c r="A466" s="332">
        <v>447</v>
      </c>
      <c r="B466" s="437"/>
      <c r="C466" s="438"/>
      <c r="D466" s="438"/>
      <c r="E466" s="214"/>
      <c r="F466" s="214"/>
      <c r="G466" s="439"/>
      <c r="H466" s="439"/>
      <c r="I466" s="499"/>
    </row>
    <row r="467" spans="1:9" s="147" customFormat="1" ht="15.5" x14ac:dyDescent="0.35">
      <c r="A467" s="332">
        <v>448</v>
      </c>
      <c r="B467" s="437"/>
      <c r="C467" s="438"/>
      <c r="D467" s="438"/>
      <c r="E467" s="214"/>
      <c r="F467" s="214"/>
      <c r="G467" s="439"/>
      <c r="H467" s="439"/>
      <c r="I467" s="499"/>
    </row>
    <row r="468" spans="1:9" s="147" customFormat="1" ht="15.5" x14ac:dyDescent="0.35">
      <c r="A468" s="332">
        <v>449</v>
      </c>
      <c r="B468" s="437"/>
      <c r="C468" s="438"/>
      <c r="D468" s="438"/>
      <c r="E468" s="214"/>
      <c r="F468" s="214"/>
      <c r="G468" s="439"/>
      <c r="H468" s="439"/>
      <c r="I468" s="499"/>
    </row>
    <row r="469" spans="1:9" s="147" customFormat="1" ht="15.5" x14ac:dyDescent="0.35">
      <c r="A469" s="332">
        <v>450</v>
      </c>
      <c r="B469" s="437"/>
      <c r="C469" s="438"/>
      <c r="D469" s="438"/>
      <c r="E469" s="214"/>
      <c r="F469" s="214"/>
      <c r="G469" s="439"/>
      <c r="H469" s="439"/>
      <c r="I469" s="499"/>
    </row>
    <row r="470" spans="1:9" s="147" customFormat="1" ht="15.5" x14ac:dyDescent="0.35">
      <c r="A470" s="332">
        <v>451</v>
      </c>
      <c r="B470" s="437"/>
      <c r="C470" s="438"/>
      <c r="D470" s="438"/>
      <c r="E470" s="214"/>
      <c r="F470" s="214"/>
      <c r="G470" s="439"/>
      <c r="H470" s="439"/>
      <c r="I470" s="499"/>
    </row>
    <row r="471" spans="1:9" s="147" customFormat="1" ht="15.5" x14ac:dyDescent="0.35">
      <c r="A471" s="332">
        <v>452</v>
      </c>
      <c r="B471" s="437"/>
      <c r="C471" s="438"/>
      <c r="D471" s="438"/>
      <c r="E471" s="214"/>
      <c r="F471" s="214"/>
      <c r="G471" s="439"/>
      <c r="H471" s="439"/>
      <c r="I471" s="499"/>
    </row>
    <row r="472" spans="1:9" s="147" customFormat="1" ht="15.5" x14ac:dyDescent="0.35">
      <c r="A472" s="332">
        <v>453</v>
      </c>
      <c r="B472" s="437"/>
      <c r="C472" s="438"/>
      <c r="D472" s="438"/>
      <c r="E472" s="214"/>
      <c r="F472" s="214"/>
      <c r="G472" s="439"/>
      <c r="H472" s="439"/>
      <c r="I472" s="499"/>
    </row>
    <row r="473" spans="1:9" s="147" customFormat="1" ht="15.5" x14ac:dyDescent="0.35">
      <c r="A473" s="332">
        <v>454</v>
      </c>
      <c r="B473" s="437"/>
      <c r="C473" s="438"/>
      <c r="D473" s="438"/>
      <c r="E473" s="214"/>
      <c r="F473" s="214"/>
      <c r="G473" s="439"/>
      <c r="H473" s="439"/>
      <c r="I473" s="499"/>
    </row>
    <row r="474" spans="1:9" s="147" customFormat="1" ht="15.5" x14ac:dyDescent="0.35">
      <c r="A474" s="332">
        <v>455</v>
      </c>
      <c r="B474" s="437"/>
      <c r="C474" s="438"/>
      <c r="D474" s="438"/>
      <c r="E474" s="214"/>
      <c r="F474" s="214"/>
      <c r="G474" s="439"/>
      <c r="H474" s="439"/>
      <c r="I474" s="499"/>
    </row>
    <row r="475" spans="1:9" s="147" customFormat="1" ht="15.5" x14ac:dyDescent="0.35">
      <c r="A475" s="332">
        <v>456</v>
      </c>
      <c r="B475" s="437"/>
      <c r="C475" s="438"/>
      <c r="D475" s="438"/>
      <c r="E475" s="214"/>
      <c r="F475" s="214"/>
      <c r="G475" s="439"/>
      <c r="H475" s="439"/>
      <c r="I475" s="499"/>
    </row>
    <row r="476" spans="1:9" s="147" customFormat="1" ht="15.5" x14ac:dyDescent="0.35">
      <c r="A476" s="332">
        <v>457</v>
      </c>
      <c r="B476" s="437"/>
      <c r="C476" s="438"/>
      <c r="D476" s="438"/>
      <c r="E476" s="214"/>
      <c r="F476" s="214"/>
      <c r="G476" s="439"/>
      <c r="H476" s="439"/>
      <c r="I476" s="499"/>
    </row>
    <row r="477" spans="1:9" s="147" customFormat="1" ht="15.5" x14ac:dyDescent="0.35">
      <c r="A477" s="332">
        <v>458</v>
      </c>
      <c r="B477" s="437"/>
      <c r="C477" s="438"/>
      <c r="D477" s="438"/>
      <c r="E477" s="214"/>
      <c r="F477" s="214"/>
      <c r="G477" s="439"/>
      <c r="H477" s="439"/>
      <c r="I477" s="499"/>
    </row>
    <row r="478" spans="1:9" s="147" customFormat="1" ht="15.5" x14ac:dyDescent="0.35">
      <c r="A478" s="332">
        <v>459</v>
      </c>
      <c r="B478" s="437"/>
      <c r="C478" s="438"/>
      <c r="D478" s="438"/>
      <c r="E478" s="214"/>
      <c r="F478" s="214"/>
      <c r="G478" s="439"/>
      <c r="H478" s="439"/>
      <c r="I478" s="499"/>
    </row>
    <row r="479" spans="1:9" s="147" customFormat="1" ht="15.5" x14ac:dyDescent="0.35">
      <c r="A479" s="332">
        <v>460</v>
      </c>
      <c r="B479" s="437"/>
      <c r="C479" s="438"/>
      <c r="D479" s="438"/>
      <c r="E479" s="214"/>
      <c r="F479" s="214"/>
      <c r="G479" s="439"/>
      <c r="H479" s="439"/>
      <c r="I479" s="499"/>
    </row>
    <row r="480" spans="1:9" s="147" customFormat="1" ht="15.5" x14ac:dyDescent="0.35">
      <c r="A480" s="332">
        <v>461</v>
      </c>
      <c r="B480" s="437"/>
      <c r="C480" s="438"/>
      <c r="D480" s="438"/>
      <c r="E480" s="214"/>
      <c r="F480" s="214"/>
      <c r="G480" s="439"/>
      <c r="H480" s="439"/>
      <c r="I480" s="499"/>
    </row>
    <row r="481" spans="1:9" s="147" customFormat="1" ht="15.5" x14ac:dyDescent="0.35">
      <c r="A481" s="332">
        <v>462</v>
      </c>
      <c r="B481" s="437"/>
      <c r="C481" s="438"/>
      <c r="D481" s="438"/>
      <c r="E481" s="214"/>
      <c r="F481" s="214"/>
      <c r="G481" s="439"/>
      <c r="H481" s="439"/>
      <c r="I481" s="499"/>
    </row>
    <row r="482" spans="1:9" s="147" customFormat="1" ht="15.5" x14ac:dyDescent="0.35">
      <c r="A482" s="332">
        <v>463</v>
      </c>
      <c r="B482" s="437"/>
      <c r="C482" s="438"/>
      <c r="D482" s="438"/>
      <c r="E482" s="214"/>
      <c r="F482" s="214"/>
      <c r="G482" s="439"/>
      <c r="H482" s="439"/>
      <c r="I482" s="499"/>
    </row>
    <row r="483" spans="1:9" s="147" customFormat="1" ht="15.5" x14ac:dyDescent="0.35">
      <c r="A483" s="332">
        <v>464</v>
      </c>
      <c r="B483" s="437"/>
      <c r="C483" s="438"/>
      <c r="D483" s="438"/>
      <c r="E483" s="214"/>
      <c r="F483" s="214"/>
      <c r="G483" s="439"/>
      <c r="H483" s="439"/>
      <c r="I483" s="499"/>
    </row>
    <row r="484" spans="1:9" s="147" customFormat="1" ht="15.5" x14ac:dyDescent="0.35">
      <c r="A484" s="332">
        <v>465</v>
      </c>
      <c r="B484" s="437"/>
      <c r="C484" s="438"/>
      <c r="D484" s="438"/>
      <c r="E484" s="214"/>
      <c r="F484" s="214"/>
      <c r="G484" s="439"/>
      <c r="H484" s="439"/>
      <c r="I484" s="499"/>
    </row>
    <row r="485" spans="1:9" s="147" customFormat="1" ht="15.5" x14ac:dyDescent="0.35">
      <c r="A485" s="332">
        <v>466</v>
      </c>
      <c r="B485" s="437"/>
      <c r="C485" s="438"/>
      <c r="D485" s="438"/>
      <c r="E485" s="214"/>
      <c r="F485" s="214"/>
      <c r="G485" s="439"/>
      <c r="H485" s="439"/>
      <c r="I485" s="499"/>
    </row>
    <row r="486" spans="1:9" s="147" customFormat="1" ht="15.5" x14ac:dyDescent="0.35">
      <c r="A486" s="332">
        <v>467</v>
      </c>
      <c r="B486" s="437"/>
      <c r="C486" s="438"/>
      <c r="D486" s="438"/>
      <c r="E486" s="214"/>
      <c r="F486" s="214"/>
      <c r="G486" s="439"/>
      <c r="H486" s="439"/>
      <c r="I486" s="499"/>
    </row>
    <row r="487" spans="1:9" s="147" customFormat="1" ht="15.5" x14ac:dyDescent="0.35">
      <c r="A487" s="332">
        <v>468</v>
      </c>
      <c r="B487" s="437"/>
      <c r="C487" s="438"/>
      <c r="D487" s="438"/>
      <c r="E487" s="214"/>
      <c r="F487" s="214"/>
      <c r="G487" s="439"/>
      <c r="H487" s="439"/>
      <c r="I487" s="499"/>
    </row>
    <row r="488" spans="1:9" s="147" customFormat="1" ht="15.5" x14ac:dyDescent="0.35">
      <c r="A488" s="332">
        <v>469</v>
      </c>
      <c r="B488" s="437"/>
      <c r="C488" s="438"/>
      <c r="D488" s="438"/>
      <c r="E488" s="214"/>
      <c r="F488" s="214"/>
      <c r="G488" s="439"/>
      <c r="H488" s="439"/>
      <c r="I488" s="499"/>
    </row>
    <row r="489" spans="1:9" s="147" customFormat="1" ht="15.5" x14ac:dyDescent="0.35">
      <c r="A489" s="332">
        <v>470</v>
      </c>
      <c r="B489" s="437"/>
      <c r="C489" s="438"/>
      <c r="D489" s="438"/>
      <c r="E489" s="214"/>
      <c r="F489" s="214"/>
      <c r="G489" s="439"/>
      <c r="H489" s="439"/>
      <c r="I489" s="499"/>
    </row>
    <row r="490" spans="1:9" s="147" customFormat="1" ht="15.5" x14ac:dyDescent="0.35">
      <c r="A490" s="332">
        <v>471</v>
      </c>
      <c r="B490" s="437"/>
      <c r="C490" s="438"/>
      <c r="D490" s="438"/>
      <c r="E490" s="214"/>
      <c r="F490" s="214"/>
      <c r="G490" s="439"/>
      <c r="H490" s="439"/>
      <c r="I490" s="499"/>
    </row>
    <row r="491" spans="1:9" s="147" customFormat="1" ht="15.5" x14ac:dyDescent="0.35">
      <c r="A491" s="332">
        <v>472</v>
      </c>
      <c r="B491" s="437"/>
      <c r="C491" s="438"/>
      <c r="D491" s="438"/>
      <c r="E491" s="214"/>
      <c r="F491" s="214"/>
      <c r="G491" s="439"/>
      <c r="H491" s="439"/>
      <c r="I491" s="499"/>
    </row>
    <row r="492" spans="1:9" s="147" customFormat="1" ht="15.5" x14ac:dyDescent="0.35">
      <c r="A492" s="332">
        <v>473</v>
      </c>
      <c r="B492" s="437"/>
      <c r="C492" s="438"/>
      <c r="D492" s="438"/>
      <c r="E492" s="214"/>
      <c r="F492" s="214"/>
      <c r="G492" s="439"/>
      <c r="H492" s="439"/>
      <c r="I492" s="499"/>
    </row>
    <row r="493" spans="1:9" s="147" customFormat="1" ht="15.5" x14ac:dyDescent="0.35">
      <c r="A493" s="332">
        <v>474</v>
      </c>
      <c r="B493" s="437"/>
      <c r="C493" s="438"/>
      <c r="D493" s="438"/>
      <c r="E493" s="214"/>
      <c r="F493" s="214"/>
      <c r="G493" s="439"/>
      <c r="H493" s="439"/>
      <c r="I493" s="499"/>
    </row>
    <row r="494" spans="1:9" s="147" customFormat="1" ht="15.5" x14ac:dyDescent="0.35">
      <c r="A494" s="332">
        <v>475</v>
      </c>
      <c r="B494" s="437"/>
      <c r="C494" s="438"/>
      <c r="D494" s="438"/>
      <c r="E494" s="214"/>
      <c r="F494" s="214"/>
      <c r="G494" s="439"/>
      <c r="H494" s="439"/>
      <c r="I494" s="499"/>
    </row>
    <row r="495" spans="1:9" s="147" customFormat="1" ht="15.5" x14ac:dyDescent="0.35">
      <c r="A495" s="332">
        <v>476</v>
      </c>
      <c r="B495" s="437"/>
      <c r="C495" s="438"/>
      <c r="D495" s="438"/>
      <c r="E495" s="214"/>
      <c r="F495" s="214"/>
      <c r="G495" s="439"/>
      <c r="H495" s="439"/>
      <c r="I495" s="499"/>
    </row>
    <row r="496" spans="1:9" s="147" customFormat="1" ht="15.5" x14ac:dyDescent="0.35">
      <c r="A496" s="332">
        <v>477</v>
      </c>
      <c r="B496" s="437"/>
      <c r="C496" s="438"/>
      <c r="D496" s="438"/>
      <c r="E496" s="214"/>
      <c r="F496" s="214"/>
      <c r="G496" s="439"/>
      <c r="H496" s="439"/>
      <c r="I496" s="499"/>
    </row>
    <row r="497" spans="1:9" s="147" customFormat="1" ht="15.5" x14ac:dyDescent="0.35">
      <c r="A497" s="332">
        <v>478</v>
      </c>
      <c r="B497" s="437"/>
      <c r="C497" s="438"/>
      <c r="D497" s="438"/>
      <c r="E497" s="214"/>
      <c r="F497" s="214"/>
      <c r="G497" s="439"/>
      <c r="H497" s="439"/>
      <c r="I497" s="499"/>
    </row>
    <row r="498" spans="1:9" s="147" customFormat="1" ht="15.5" x14ac:dyDescent="0.35">
      <c r="A498" s="332">
        <v>479</v>
      </c>
      <c r="B498" s="437"/>
      <c r="C498" s="438"/>
      <c r="D498" s="438"/>
      <c r="E498" s="214"/>
      <c r="F498" s="214"/>
      <c r="G498" s="439"/>
      <c r="H498" s="439"/>
      <c r="I498" s="499"/>
    </row>
    <row r="499" spans="1:9" s="147" customFormat="1" ht="15.5" x14ac:dyDescent="0.35">
      <c r="A499" s="332">
        <v>480</v>
      </c>
      <c r="B499" s="437"/>
      <c r="C499" s="438"/>
      <c r="D499" s="438"/>
      <c r="E499" s="214"/>
      <c r="F499" s="214"/>
      <c r="G499" s="439"/>
      <c r="H499" s="439"/>
      <c r="I499" s="499"/>
    </row>
    <row r="500" spans="1:9" s="147" customFormat="1" ht="15.5" x14ac:dyDescent="0.35">
      <c r="A500" s="332">
        <v>481</v>
      </c>
      <c r="B500" s="437"/>
      <c r="C500" s="438"/>
      <c r="D500" s="438"/>
      <c r="E500" s="214"/>
      <c r="F500" s="214"/>
      <c r="G500" s="439"/>
      <c r="H500" s="439"/>
      <c r="I500" s="499"/>
    </row>
    <row r="501" spans="1:9" s="147" customFormat="1" ht="15.5" x14ac:dyDescent="0.35">
      <c r="A501" s="332">
        <v>482</v>
      </c>
      <c r="B501" s="437"/>
      <c r="C501" s="438"/>
      <c r="D501" s="438"/>
      <c r="E501" s="214"/>
      <c r="F501" s="214"/>
      <c r="G501" s="439"/>
      <c r="H501" s="439"/>
      <c r="I501" s="499"/>
    </row>
    <row r="502" spans="1:9" s="147" customFormat="1" ht="15.5" x14ac:dyDescent="0.35">
      <c r="A502" s="332">
        <v>483</v>
      </c>
      <c r="B502" s="437"/>
      <c r="C502" s="438"/>
      <c r="D502" s="438"/>
      <c r="E502" s="214"/>
      <c r="F502" s="214"/>
      <c r="G502" s="439"/>
      <c r="H502" s="439"/>
      <c r="I502" s="499"/>
    </row>
    <row r="503" spans="1:9" s="147" customFormat="1" ht="15.5" x14ac:dyDescent="0.35">
      <c r="A503" s="332">
        <v>484</v>
      </c>
      <c r="B503" s="437"/>
      <c r="C503" s="438"/>
      <c r="D503" s="438"/>
      <c r="E503" s="214"/>
      <c r="F503" s="214"/>
      <c r="G503" s="439"/>
      <c r="H503" s="439"/>
      <c r="I503" s="499"/>
    </row>
    <row r="504" spans="1:9" s="147" customFormat="1" ht="15.5" x14ac:dyDescent="0.35">
      <c r="A504" s="332">
        <v>485</v>
      </c>
      <c r="B504" s="437"/>
      <c r="C504" s="438"/>
      <c r="D504" s="438"/>
      <c r="E504" s="214"/>
      <c r="F504" s="214"/>
      <c r="G504" s="439"/>
      <c r="H504" s="439"/>
      <c r="I504" s="499"/>
    </row>
    <row r="505" spans="1:9" s="147" customFormat="1" ht="15.5" x14ac:dyDescent="0.35">
      <c r="A505" s="332">
        <v>486</v>
      </c>
      <c r="B505" s="437"/>
      <c r="C505" s="438"/>
      <c r="D505" s="438"/>
      <c r="E505" s="214"/>
      <c r="F505" s="214"/>
      <c r="G505" s="439"/>
      <c r="H505" s="439"/>
      <c r="I505" s="499"/>
    </row>
    <row r="506" spans="1:9" s="147" customFormat="1" ht="15.5" x14ac:dyDescent="0.35">
      <c r="A506" s="332">
        <v>487</v>
      </c>
      <c r="B506" s="437"/>
      <c r="C506" s="438"/>
      <c r="D506" s="438"/>
      <c r="E506" s="214"/>
      <c r="F506" s="214"/>
      <c r="G506" s="439"/>
      <c r="H506" s="439"/>
      <c r="I506" s="499"/>
    </row>
    <row r="507" spans="1:9" s="147" customFormat="1" ht="15.5" x14ac:dyDescent="0.35">
      <c r="A507" s="332">
        <v>488</v>
      </c>
      <c r="B507" s="437"/>
      <c r="C507" s="438"/>
      <c r="D507" s="438"/>
      <c r="E507" s="214"/>
      <c r="F507" s="214"/>
      <c r="G507" s="439"/>
      <c r="H507" s="439"/>
      <c r="I507" s="499"/>
    </row>
    <row r="508" spans="1:9" s="147" customFormat="1" ht="15.5" x14ac:dyDescent="0.35">
      <c r="A508" s="332">
        <v>489</v>
      </c>
      <c r="B508" s="437"/>
      <c r="C508" s="438"/>
      <c r="D508" s="438"/>
      <c r="E508" s="214"/>
      <c r="F508" s="214"/>
      <c r="G508" s="439"/>
      <c r="H508" s="439"/>
      <c r="I508" s="499"/>
    </row>
    <row r="509" spans="1:9" s="147" customFormat="1" ht="15.5" x14ac:dyDescent="0.35">
      <c r="A509" s="332">
        <v>490</v>
      </c>
      <c r="B509" s="437"/>
      <c r="C509" s="438"/>
      <c r="D509" s="438"/>
      <c r="E509" s="214"/>
      <c r="F509" s="214"/>
      <c r="G509" s="439"/>
      <c r="H509" s="439"/>
      <c r="I509" s="499"/>
    </row>
    <row r="510" spans="1:9" s="147" customFormat="1" ht="15.5" x14ac:dyDescent="0.35">
      <c r="A510" s="332">
        <v>491</v>
      </c>
      <c r="B510" s="437"/>
      <c r="C510" s="438"/>
      <c r="D510" s="438"/>
      <c r="E510" s="214"/>
      <c r="F510" s="214"/>
      <c r="G510" s="439"/>
      <c r="H510" s="439"/>
      <c r="I510" s="499"/>
    </row>
    <row r="511" spans="1:9" s="147" customFormat="1" ht="15.5" x14ac:dyDescent="0.35">
      <c r="A511" s="332">
        <v>492</v>
      </c>
      <c r="B511" s="437"/>
      <c r="C511" s="438"/>
      <c r="D511" s="438"/>
      <c r="E511" s="214"/>
      <c r="F511" s="214"/>
      <c r="G511" s="439"/>
      <c r="H511" s="439"/>
      <c r="I511" s="499"/>
    </row>
    <row r="512" spans="1:9" s="147" customFormat="1" ht="15.5" x14ac:dyDescent="0.35">
      <c r="A512" s="332">
        <v>493</v>
      </c>
      <c r="B512" s="437"/>
      <c r="C512" s="438"/>
      <c r="D512" s="438"/>
      <c r="E512" s="214"/>
      <c r="F512" s="214"/>
      <c r="G512" s="439"/>
      <c r="H512" s="439"/>
      <c r="I512" s="499"/>
    </row>
    <row r="513" spans="1:9" s="147" customFormat="1" ht="15.5" x14ac:dyDescent="0.35">
      <c r="A513" s="332">
        <v>494</v>
      </c>
      <c r="B513" s="437"/>
      <c r="C513" s="438"/>
      <c r="D513" s="438"/>
      <c r="E513" s="214"/>
      <c r="F513" s="214"/>
      <c r="G513" s="439"/>
      <c r="H513" s="439"/>
      <c r="I513" s="499"/>
    </row>
    <row r="514" spans="1:9" s="147" customFormat="1" ht="15.5" x14ac:dyDescent="0.35">
      <c r="A514" s="332">
        <v>495</v>
      </c>
      <c r="B514" s="437"/>
      <c r="C514" s="438"/>
      <c r="D514" s="438"/>
      <c r="E514" s="214"/>
      <c r="F514" s="214"/>
      <c r="G514" s="439"/>
      <c r="H514" s="439"/>
      <c r="I514" s="499"/>
    </row>
    <row r="515" spans="1:9" s="147" customFormat="1" ht="15.5" x14ac:dyDescent="0.35">
      <c r="A515" s="332">
        <v>496</v>
      </c>
      <c r="B515" s="437"/>
      <c r="C515" s="438"/>
      <c r="D515" s="438"/>
      <c r="E515" s="214"/>
      <c r="F515" s="214"/>
      <c r="G515" s="439"/>
      <c r="H515" s="439"/>
      <c r="I515" s="499"/>
    </row>
    <row r="516" spans="1:9" s="147" customFormat="1" ht="15.5" x14ac:dyDescent="0.35">
      <c r="A516" s="332">
        <v>497</v>
      </c>
      <c r="B516" s="437"/>
      <c r="C516" s="438"/>
      <c r="D516" s="438"/>
      <c r="E516" s="214"/>
      <c r="F516" s="214"/>
      <c r="G516" s="439"/>
      <c r="H516" s="439"/>
      <c r="I516" s="499"/>
    </row>
    <row r="517" spans="1:9" s="147" customFormat="1" ht="15.5" x14ac:dyDescent="0.35">
      <c r="A517" s="332">
        <v>498</v>
      </c>
      <c r="B517" s="437"/>
      <c r="C517" s="438"/>
      <c r="D517" s="438"/>
      <c r="E517" s="214"/>
      <c r="F517" s="214"/>
      <c r="G517" s="439"/>
      <c r="H517" s="439"/>
      <c r="I517" s="499"/>
    </row>
    <row r="518" spans="1:9" s="147" customFormat="1" ht="15.5" x14ac:dyDescent="0.35">
      <c r="A518" s="332">
        <v>499</v>
      </c>
      <c r="B518" s="437"/>
      <c r="C518" s="438"/>
      <c r="D518" s="438"/>
      <c r="E518" s="214"/>
      <c r="F518" s="214"/>
      <c r="G518" s="439"/>
      <c r="H518" s="439"/>
      <c r="I518" s="499"/>
    </row>
    <row r="519" spans="1:9" s="147" customFormat="1" ht="15.5" x14ac:dyDescent="0.35">
      <c r="A519" s="332">
        <v>500</v>
      </c>
      <c r="B519" s="437"/>
      <c r="C519" s="438"/>
      <c r="D519" s="438"/>
      <c r="E519" s="214"/>
      <c r="F519" s="214"/>
      <c r="G519" s="439"/>
      <c r="H519" s="439"/>
      <c r="I519" s="499"/>
    </row>
    <row r="520" spans="1:9" s="147" customFormat="1" ht="15.5" x14ac:dyDescent="0.35">
      <c r="A520" s="332">
        <v>501</v>
      </c>
      <c r="B520" s="437"/>
      <c r="C520" s="438"/>
      <c r="D520" s="438"/>
      <c r="E520" s="214"/>
      <c r="F520" s="214"/>
      <c r="G520" s="439"/>
      <c r="H520" s="439"/>
      <c r="I520" s="499"/>
    </row>
    <row r="521" spans="1:9" s="147" customFormat="1" ht="15.5" x14ac:dyDescent="0.35">
      <c r="A521" s="332">
        <v>502</v>
      </c>
      <c r="B521" s="437"/>
      <c r="C521" s="438"/>
      <c r="D521" s="438"/>
      <c r="E521" s="214"/>
      <c r="F521" s="214"/>
      <c r="G521" s="439"/>
      <c r="H521" s="439"/>
      <c r="I521" s="499"/>
    </row>
    <row r="522" spans="1:9" s="147" customFormat="1" ht="15.5" x14ac:dyDescent="0.35">
      <c r="A522" s="332">
        <v>503</v>
      </c>
      <c r="B522" s="437"/>
      <c r="C522" s="438"/>
      <c r="D522" s="438"/>
      <c r="E522" s="214"/>
      <c r="F522" s="214"/>
      <c r="G522" s="439"/>
      <c r="H522" s="439"/>
      <c r="I522" s="499"/>
    </row>
    <row r="523" spans="1:9" s="147" customFormat="1" ht="15.5" x14ac:dyDescent="0.35">
      <c r="A523" s="332">
        <v>504</v>
      </c>
      <c r="B523" s="437"/>
      <c r="C523" s="438"/>
      <c r="D523" s="438"/>
      <c r="E523" s="214"/>
      <c r="F523" s="214"/>
      <c r="G523" s="439"/>
      <c r="H523" s="439"/>
      <c r="I523" s="499"/>
    </row>
    <row r="524" spans="1:9" s="147" customFormat="1" ht="15.5" x14ac:dyDescent="0.35">
      <c r="A524" s="332">
        <v>505</v>
      </c>
      <c r="B524" s="437"/>
      <c r="C524" s="438"/>
      <c r="D524" s="438"/>
      <c r="E524" s="214"/>
      <c r="F524" s="214"/>
      <c r="G524" s="439"/>
      <c r="H524" s="439"/>
      <c r="I524" s="499"/>
    </row>
    <row r="525" spans="1:9" s="147" customFormat="1" ht="15.5" x14ac:dyDescent="0.35">
      <c r="A525" s="332">
        <v>506</v>
      </c>
      <c r="B525" s="437"/>
      <c r="C525" s="438"/>
      <c r="D525" s="438"/>
      <c r="E525" s="214"/>
      <c r="F525" s="214"/>
      <c r="G525" s="439"/>
      <c r="H525" s="439"/>
      <c r="I525" s="499"/>
    </row>
    <row r="526" spans="1:9" s="147" customFormat="1" ht="15.5" x14ac:dyDescent="0.35">
      <c r="A526" s="332">
        <v>507</v>
      </c>
      <c r="B526" s="437"/>
      <c r="C526" s="438"/>
      <c r="D526" s="438"/>
      <c r="E526" s="214"/>
      <c r="F526" s="214"/>
      <c r="G526" s="439"/>
      <c r="H526" s="439"/>
      <c r="I526" s="499"/>
    </row>
    <row r="527" spans="1:9" s="147" customFormat="1" ht="15.5" x14ac:dyDescent="0.35">
      <c r="A527" s="332">
        <v>508</v>
      </c>
      <c r="B527" s="437"/>
      <c r="C527" s="438"/>
      <c r="D527" s="438"/>
      <c r="E527" s="214"/>
      <c r="F527" s="214"/>
      <c r="G527" s="439"/>
      <c r="H527" s="439"/>
      <c r="I527" s="499"/>
    </row>
    <row r="528" spans="1:9" s="147" customFormat="1" ht="15.5" x14ac:dyDescent="0.35">
      <c r="A528" s="332">
        <v>509</v>
      </c>
      <c r="B528" s="437"/>
      <c r="C528" s="438"/>
      <c r="D528" s="438"/>
      <c r="E528" s="214"/>
      <c r="F528" s="214"/>
      <c r="G528" s="439"/>
      <c r="H528" s="439"/>
      <c r="I528" s="499"/>
    </row>
    <row r="529" spans="1:9" s="147" customFormat="1" ht="15.5" x14ac:dyDescent="0.35">
      <c r="A529" s="332">
        <v>510</v>
      </c>
      <c r="B529" s="437"/>
      <c r="C529" s="438"/>
      <c r="D529" s="438"/>
      <c r="E529" s="214"/>
      <c r="F529" s="214"/>
      <c r="G529" s="439"/>
      <c r="H529" s="439"/>
      <c r="I529" s="499"/>
    </row>
    <row r="530" spans="1:9" s="147" customFormat="1" ht="15.5" x14ac:dyDescent="0.35">
      <c r="A530" s="332">
        <v>511</v>
      </c>
      <c r="B530" s="437"/>
      <c r="C530" s="438"/>
      <c r="D530" s="438"/>
      <c r="E530" s="214"/>
      <c r="F530" s="214"/>
      <c r="G530" s="439"/>
      <c r="H530" s="439"/>
      <c r="I530" s="499"/>
    </row>
    <row r="531" spans="1:9" s="147" customFormat="1" ht="15.5" x14ac:dyDescent="0.35">
      <c r="A531" s="332">
        <v>512</v>
      </c>
      <c r="B531" s="437"/>
      <c r="C531" s="438"/>
      <c r="D531" s="438"/>
      <c r="E531" s="214"/>
      <c r="F531" s="214"/>
      <c r="G531" s="439"/>
      <c r="H531" s="439"/>
      <c r="I531" s="499"/>
    </row>
    <row r="532" spans="1:9" s="147" customFormat="1" ht="15.5" x14ac:dyDescent="0.35">
      <c r="A532" s="332">
        <v>513</v>
      </c>
      <c r="B532" s="437"/>
      <c r="C532" s="438"/>
      <c r="D532" s="438"/>
      <c r="E532" s="214"/>
      <c r="F532" s="214"/>
      <c r="G532" s="439"/>
      <c r="H532" s="439"/>
      <c r="I532" s="499"/>
    </row>
    <row r="533" spans="1:9" s="147" customFormat="1" ht="15.5" x14ac:dyDescent="0.35">
      <c r="A533" s="332">
        <v>514</v>
      </c>
      <c r="B533" s="437"/>
      <c r="C533" s="438"/>
      <c r="D533" s="438"/>
      <c r="E533" s="214"/>
      <c r="F533" s="214"/>
      <c r="G533" s="439"/>
      <c r="H533" s="439"/>
      <c r="I533" s="499"/>
    </row>
    <row r="534" spans="1:9" s="147" customFormat="1" ht="15.5" x14ac:dyDescent="0.35">
      <c r="A534" s="332">
        <v>515</v>
      </c>
      <c r="B534" s="437"/>
      <c r="C534" s="438"/>
      <c r="D534" s="438"/>
      <c r="E534" s="214"/>
      <c r="F534" s="214"/>
      <c r="G534" s="439"/>
      <c r="H534" s="439"/>
      <c r="I534" s="499"/>
    </row>
    <row r="535" spans="1:9" s="147" customFormat="1" ht="15.5" x14ac:dyDescent="0.35">
      <c r="A535" s="332">
        <v>516</v>
      </c>
      <c r="B535" s="437"/>
      <c r="C535" s="438"/>
      <c r="D535" s="438"/>
      <c r="E535" s="214"/>
      <c r="F535" s="214"/>
      <c r="G535" s="439"/>
      <c r="H535" s="439"/>
      <c r="I535" s="499"/>
    </row>
    <row r="536" spans="1:9" s="147" customFormat="1" ht="15.5" x14ac:dyDescent="0.35">
      <c r="A536" s="332">
        <v>517</v>
      </c>
      <c r="B536" s="437"/>
      <c r="C536" s="438"/>
      <c r="D536" s="438"/>
      <c r="E536" s="214"/>
      <c r="F536" s="214"/>
      <c r="G536" s="439"/>
      <c r="H536" s="439"/>
      <c r="I536" s="499"/>
    </row>
    <row r="537" spans="1:9" s="147" customFormat="1" ht="15.5" x14ac:dyDescent="0.35">
      <c r="A537" s="332">
        <v>518</v>
      </c>
      <c r="B537" s="437"/>
      <c r="C537" s="438"/>
      <c r="D537" s="438"/>
      <c r="E537" s="214"/>
      <c r="F537" s="214"/>
      <c r="G537" s="439"/>
      <c r="H537" s="439"/>
      <c r="I537" s="499"/>
    </row>
    <row r="538" spans="1:9" s="147" customFormat="1" ht="15.5" x14ac:dyDescent="0.35">
      <c r="A538" s="332">
        <v>519</v>
      </c>
      <c r="B538" s="437"/>
      <c r="C538" s="438"/>
      <c r="D538" s="438"/>
      <c r="E538" s="214"/>
      <c r="F538" s="214"/>
      <c r="G538" s="439"/>
      <c r="H538" s="439"/>
      <c r="I538" s="499"/>
    </row>
    <row r="539" spans="1:9" s="147" customFormat="1" ht="15.5" x14ac:dyDescent="0.35">
      <c r="A539" s="332">
        <v>520</v>
      </c>
      <c r="B539" s="437"/>
      <c r="C539" s="438"/>
      <c r="D539" s="438"/>
      <c r="E539" s="214"/>
      <c r="F539" s="214"/>
      <c r="G539" s="439"/>
      <c r="H539" s="439"/>
      <c r="I539" s="499"/>
    </row>
    <row r="540" spans="1:9" s="147" customFormat="1" ht="15.5" x14ac:dyDescent="0.35">
      <c r="A540" s="332">
        <v>521</v>
      </c>
      <c r="B540" s="437"/>
      <c r="C540" s="438"/>
      <c r="D540" s="438"/>
      <c r="E540" s="214"/>
      <c r="F540" s="214"/>
      <c r="G540" s="439"/>
      <c r="H540" s="439"/>
      <c r="I540" s="499"/>
    </row>
    <row r="541" spans="1:9" s="147" customFormat="1" ht="15.5" x14ac:dyDescent="0.35">
      <c r="A541" s="332">
        <v>522</v>
      </c>
      <c r="B541" s="437"/>
      <c r="C541" s="438"/>
      <c r="D541" s="438"/>
      <c r="E541" s="214"/>
      <c r="F541" s="214"/>
      <c r="G541" s="439"/>
      <c r="H541" s="439"/>
      <c r="I541" s="499"/>
    </row>
    <row r="542" spans="1:9" s="147" customFormat="1" ht="15.5" x14ac:dyDescent="0.35">
      <c r="A542" s="332">
        <v>523</v>
      </c>
      <c r="B542" s="437"/>
      <c r="C542" s="438"/>
      <c r="D542" s="438"/>
      <c r="E542" s="214"/>
      <c r="F542" s="214"/>
      <c r="G542" s="439"/>
      <c r="H542" s="439"/>
      <c r="I542" s="499"/>
    </row>
    <row r="543" spans="1:9" s="147" customFormat="1" ht="15.5" x14ac:dyDescent="0.35">
      <c r="A543" s="332">
        <v>524</v>
      </c>
      <c r="B543" s="437"/>
      <c r="C543" s="438"/>
      <c r="D543" s="438"/>
      <c r="E543" s="214"/>
      <c r="F543" s="214"/>
      <c r="G543" s="439"/>
      <c r="H543" s="439"/>
      <c r="I543" s="499"/>
    </row>
    <row r="544" spans="1:9" s="147" customFormat="1" ht="15.5" x14ac:dyDescent="0.35">
      <c r="A544" s="332">
        <v>525</v>
      </c>
      <c r="B544" s="437"/>
      <c r="C544" s="438"/>
      <c r="D544" s="438"/>
      <c r="E544" s="214"/>
      <c r="F544" s="214"/>
      <c r="G544" s="439"/>
      <c r="H544" s="439"/>
      <c r="I544" s="499"/>
    </row>
    <row r="545" spans="1:9" s="147" customFormat="1" ht="15.5" x14ac:dyDescent="0.35">
      <c r="A545" s="332">
        <v>526</v>
      </c>
      <c r="B545" s="437"/>
      <c r="C545" s="438"/>
      <c r="D545" s="438"/>
      <c r="E545" s="214"/>
      <c r="F545" s="214"/>
      <c r="G545" s="439"/>
      <c r="H545" s="439"/>
      <c r="I545" s="499"/>
    </row>
    <row r="546" spans="1:9" s="147" customFormat="1" ht="15.5" x14ac:dyDescent="0.35">
      <c r="A546" s="332">
        <v>527</v>
      </c>
      <c r="B546" s="437"/>
      <c r="C546" s="438"/>
      <c r="D546" s="438"/>
      <c r="E546" s="214"/>
      <c r="F546" s="214"/>
      <c r="G546" s="439"/>
      <c r="H546" s="439"/>
      <c r="I546" s="499"/>
    </row>
    <row r="547" spans="1:9" s="147" customFormat="1" ht="15.5" x14ac:dyDescent="0.35">
      <c r="A547" s="332">
        <v>528</v>
      </c>
      <c r="B547" s="437"/>
      <c r="C547" s="438"/>
      <c r="D547" s="438"/>
      <c r="E547" s="214"/>
      <c r="F547" s="214"/>
      <c r="G547" s="439"/>
      <c r="H547" s="439"/>
      <c r="I547" s="499"/>
    </row>
    <row r="548" spans="1:9" s="147" customFormat="1" ht="15.5" x14ac:dyDescent="0.35">
      <c r="A548" s="332">
        <v>529</v>
      </c>
      <c r="B548" s="437"/>
      <c r="C548" s="438"/>
      <c r="D548" s="438"/>
      <c r="E548" s="214"/>
      <c r="F548" s="214"/>
      <c r="G548" s="439"/>
      <c r="H548" s="439"/>
      <c r="I548" s="499"/>
    </row>
    <row r="549" spans="1:9" s="147" customFormat="1" ht="15.5" x14ac:dyDescent="0.35">
      <c r="A549" s="332">
        <v>530</v>
      </c>
      <c r="B549" s="437"/>
      <c r="C549" s="438"/>
      <c r="D549" s="438"/>
      <c r="E549" s="214"/>
      <c r="F549" s="214"/>
      <c r="G549" s="439"/>
      <c r="H549" s="439"/>
      <c r="I549" s="499"/>
    </row>
    <row r="550" spans="1:9" s="147" customFormat="1" ht="15.5" x14ac:dyDescent="0.35">
      <c r="A550" s="332">
        <v>531</v>
      </c>
      <c r="B550" s="437"/>
      <c r="C550" s="438"/>
      <c r="D550" s="438"/>
      <c r="E550" s="214"/>
      <c r="F550" s="214"/>
      <c r="G550" s="439"/>
      <c r="H550" s="439"/>
      <c r="I550" s="499"/>
    </row>
    <row r="551" spans="1:9" s="147" customFormat="1" ht="15.5" x14ac:dyDescent="0.35">
      <c r="A551" s="332">
        <v>532</v>
      </c>
      <c r="B551" s="437"/>
      <c r="C551" s="438"/>
      <c r="D551" s="438"/>
      <c r="E551" s="214"/>
      <c r="F551" s="214"/>
      <c r="G551" s="439"/>
      <c r="H551" s="439"/>
      <c r="I551" s="499"/>
    </row>
    <row r="552" spans="1:9" s="147" customFormat="1" ht="15.5" x14ac:dyDescent="0.35">
      <c r="A552" s="332">
        <v>533</v>
      </c>
      <c r="B552" s="437"/>
      <c r="C552" s="438"/>
      <c r="D552" s="438"/>
      <c r="E552" s="214"/>
      <c r="F552" s="214"/>
      <c r="G552" s="439"/>
      <c r="H552" s="439"/>
      <c r="I552" s="499"/>
    </row>
    <row r="553" spans="1:9" s="147" customFormat="1" ht="15.5" x14ac:dyDescent="0.35">
      <c r="A553" s="332">
        <v>534</v>
      </c>
      <c r="B553" s="437"/>
      <c r="C553" s="438"/>
      <c r="D553" s="438"/>
      <c r="E553" s="214"/>
      <c r="F553" s="214"/>
      <c r="G553" s="439"/>
      <c r="H553" s="439"/>
      <c r="I553" s="499"/>
    </row>
    <row r="554" spans="1:9" s="147" customFormat="1" ht="15.5" x14ac:dyDescent="0.35">
      <c r="A554" s="332">
        <v>535</v>
      </c>
      <c r="B554" s="437"/>
      <c r="C554" s="438"/>
      <c r="D554" s="438"/>
      <c r="E554" s="214"/>
      <c r="F554" s="214"/>
      <c r="G554" s="439"/>
      <c r="H554" s="439"/>
      <c r="I554" s="499"/>
    </row>
    <row r="555" spans="1:9" s="147" customFormat="1" ht="15.5" x14ac:dyDescent="0.35">
      <c r="A555" s="332">
        <v>536</v>
      </c>
      <c r="B555" s="437"/>
      <c r="C555" s="438"/>
      <c r="D555" s="438"/>
      <c r="E555" s="214"/>
      <c r="F555" s="214"/>
      <c r="G555" s="439"/>
      <c r="H555" s="439"/>
      <c r="I555" s="499"/>
    </row>
    <row r="556" spans="1:9" s="147" customFormat="1" ht="15.5" x14ac:dyDescent="0.35">
      <c r="A556" s="332">
        <v>537</v>
      </c>
      <c r="B556" s="437"/>
      <c r="C556" s="438"/>
      <c r="D556" s="438"/>
      <c r="E556" s="214"/>
      <c r="F556" s="214"/>
      <c r="G556" s="439"/>
      <c r="H556" s="439"/>
      <c r="I556" s="499"/>
    </row>
    <row r="557" spans="1:9" s="147" customFormat="1" ht="15.5" x14ac:dyDescent="0.35">
      <c r="A557" s="332">
        <v>538</v>
      </c>
      <c r="B557" s="437"/>
      <c r="C557" s="438"/>
      <c r="D557" s="438"/>
      <c r="E557" s="214"/>
      <c r="F557" s="214"/>
      <c r="G557" s="439"/>
      <c r="H557" s="439"/>
      <c r="I557" s="499"/>
    </row>
    <row r="558" spans="1:9" s="147" customFormat="1" ht="15.5" x14ac:dyDescent="0.35">
      <c r="A558" s="332">
        <v>539</v>
      </c>
      <c r="B558" s="437"/>
      <c r="C558" s="438"/>
      <c r="D558" s="438"/>
      <c r="E558" s="214"/>
      <c r="F558" s="214"/>
      <c r="G558" s="439"/>
      <c r="H558" s="439"/>
      <c r="I558" s="499"/>
    </row>
    <row r="559" spans="1:9" s="147" customFormat="1" ht="15.5" x14ac:dyDescent="0.35">
      <c r="A559" s="332">
        <v>540</v>
      </c>
      <c r="B559" s="437"/>
      <c r="C559" s="438"/>
      <c r="D559" s="438"/>
      <c r="E559" s="214"/>
      <c r="F559" s="214"/>
      <c r="G559" s="439"/>
      <c r="H559" s="439"/>
      <c r="I559" s="499"/>
    </row>
    <row r="560" spans="1:9" s="147" customFormat="1" ht="15.5" x14ac:dyDescent="0.35">
      <c r="A560" s="332">
        <v>541</v>
      </c>
      <c r="B560" s="437"/>
      <c r="C560" s="438"/>
      <c r="D560" s="438"/>
      <c r="E560" s="214"/>
      <c r="F560" s="214"/>
      <c r="G560" s="439"/>
      <c r="H560" s="439"/>
      <c r="I560" s="499"/>
    </row>
    <row r="561" spans="1:9" s="147" customFormat="1" ht="15.5" x14ac:dyDescent="0.35">
      <c r="A561" s="332">
        <v>542</v>
      </c>
      <c r="B561" s="437"/>
      <c r="C561" s="438"/>
      <c r="D561" s="438"/>
      <c r="E561" s="214"/>
      <c r="F561" s="214"/>
      <c r="G561" s="439"/>
      <c r="H561" s="439"/>
      <c r="I561" s="499"/>
    </row>
    <row r="562" spans="1:9" s="147" customFormat="1" ht="15.5" x14ac:dyDescent="0.35">
      <c r="A562" s="332">
        <v>543</v>
      </c>
      <c r="B562" s="437"/>
      <c r="C562" s="438"/>
      <c r="D562" s="438"/>
      <c r="E562" s="214"/>
      <c r="F562" s="214"/>
      <c r="G562" s="439"/>
      <c r="H562" s="439"/>
      <c r="I562" s="499"/>
    </row>
    <row r="563" spans="1:9" s="147" customFormat="1" ht="15.5" x14ac:dyDescent="0.35">
      <c r="A563" s="332">
        <v>544</v>
      </c>
      <c r="B563" s="437"/>
      <c r="C563" s="438"/>
      <c r="D563" s="438"/>
      <c r="E563" s="214"/>
      <c r="F563" s="214"/>
      <c r="G563" s="439"/>
      <c r="H563" s="439"/>
      <c r="I563" s="499"/>
    </row>
    <row r="564" spans="1:9" s="147" customFormat="1" ht="15.5" x14ac:dyDescent="0.35">
      <c r="A564" s="332">
        <v>545</v>
      </c>
      <c r="B564" s="437"/>
      <c r="C564" s="438"/>
      <c r="D564" s="438"/>
      <c r="E564" s="214"/>
      <c r="F564" s="214"/>
      <c r="G564" s="439"/>
      <c r="H564" s="439"/>
      <c r="I564" s="499"/>
    </row>
    <row r="565" spans="1:9" s="147" customFormat="1" ht="15.5" x14ac:dyDescent="0.35">
      <c r="A565" s="332">
        <v>546</v>
      </c>
      <c r="B565" s="437"/>
      <c r="C565" s="438"/>
      <c r="D565" s="438"/>
      <c r="E565" s="214"/>
      <c r="F565" s="214"/>
      <c r="G565" s="439"/>
      <c r="H565" s="439"/>
      <c r="I565" s="499"/>
    </row>
    <row r="566" spans="1:9" s="147" customFormat="1" ht="15.5" x14ac:dyDescent="0.35">
      <c r="A566" s="332">
        <v>547</v>
      </c>
      <c r="B566" s="437"/>
      <c r="C566" s="438"/>
      <c r="D566" s="438"/>
      <c r="E566" s="214"/>
      <c r="F566" s="214"/>
      <c r="G566" s="439"/>
      <c r="H566" s="439"/>
      <c r="I566" s="499"/>
    </row>
    <row r="567" spans="1:9" s="147" customFormat="1" ht="15.5" x14ac:dyDescent="0.35">
      <c r="A567" s="332">
        <v>548</v>
      </c>
      <c r="B567" s="437"/>
      <c r="C567" s="438"/>
      <c r="D567" s="438"/>
      <c r="E567" s="214"/>
      <c r="F567" s="214"/>
      <c r="G567" s="439"/>
      <c r="H567" s="439"/>
      <c r="I567" s="499"/>
    </row>
    <row r="568" spans="1:9" s="147" customFormat="1" ht="15.5" x14ac:dyDescent="0.35">
      <c r="A568" s="332">
        <v>549</v>
      </c>
      <c r="B568" s="437"/>
      <c r="C568" s="438"/>
      <c r="D568" s="438"/>
      <c r="E568" s="214"/>
      <c r="F568" s="214"/>
      <c r="G568" s="439"/>
      <c r="H568" s="439"/>
      <c r="I568" s="499"/>
    </row>
    <row r="569" spans="1:9" s="147" customFormat="1" ht="15.5" x14ac:dyDescent="0.35">
      <c r="A569" s="332">
        <v>550</v>
      </c>
      <c r="B569" s="437"/>
      <c r="C569" s="438"/>
      <c r="D569" s="438"/>
      <c r="E569" s="214"/>
      <c r="F569" s="214"/>
      <c r="G569" s="439"/>
      <c r="H569" s="439"/>
      <c r="I569" s="499"/>
    </row>
    <row r="570" spans="1:9" s="147" customFormat="1" ht="15.5" x14ac:dyDescent="0.35">
      <c r="A570" s="332">
        <v>551</v>
      </c>
      <c r="B570" s="437"/>
      <c r="C570" s="438"/>
      <c r="D570" s="438"/>
      <c r="E570" s="214"/>
      <c r="F570" s="214"/>
      <c r="G570" s="439"/>
      <c r="H570" s="439"/>
      <c r="I570" s="499"/>
    </row>
    <row r="571" spans="1:9" s="147" customFormat="1" ht="15.5" x14ac:dyDescent="0.35">
      <c r="A571" s="332">
        <v>552</v>
      </c>
      <c r="B571" s="437"/>
      <c r="C571" s="438"/>
      <c r="D571" s="438"/>
      <c r="E571" s="214"/>
      <c r="F571" s="214"/>
      <c r="G571" s="439"/>
      <c r="H571" s="439"/>
      <c r="I571" s="499"/>
    </row>
    <row r="572" spans="1:9" s="147" customFormat="1" ht="15.5" x14ac:dyDescent="0.35">
      <c r="A572" s="332">
        <v>553</v>
      </c>
      <c r="B572" s="437"/>
      <c r="C572" s="438"/>
      <c r="D572" s="438"/>
      <c r="E572" s="214"/>
      <c r="F572" s="214"/>
      <c r="G572" s="439"/>
      <c r="H572" s="439"/>
      <c r="I572" s="499"/>
    </row>
    <row r="573" spans="1:9" s="147" customFormat="1" ht="15.5" x14ac:dyDescent="0.35">
      <c r="A573" s="332">
        <v>554</v>
      </c>
      <c r="B573" s="437"/>
      <c r="C573" s="438"/>
      <c r="D573" s="438"/>
      <c r="E573" s="214"/>
      <c r="F573" s="214"/>
      <c r="G573" s="439"/>
      <c r="H573" s="439"/>
      <c r="I573" s="499"/>
    </row>
    <row r="574" spans="1:9" s="147" customFormat="1" ht="15.5" x14ac:dyDescent="0.35">
      <c r="A574" s="332">
        <v>555</v>
      </c>
      <c r="B574" s="437"/>
      <c r="C574" s="438"/>
      <c r="D574" s="438"/>
      <c r="E574" s="214"/>
      <c r="F574" s="214"/>
      <c r="G574" s="439"/>
      <c r="H574" s="439"/>
      <c r="I574" s="499"/>
    </row>
    <row r="575" spans="1:9" s="147" customFormat="1" ht="15.5" x14ac:dyDescent="0.35">
      <c r="A575" s="332">
        <v>556</v>
      </c>
      <c r="B575" s="437"/>
      <c r="C575" s="438"/>
      <c r="D575" s="438"/>
      <c r="E575" s="214"/>
      <c r="F575" s="214"/>
      <c r="G575" s="439"/>
      <c r="H575" s="439"/>
      <c r="I575" s="499"/>
    </row>
    <row r="576" spans="1:9" s="147" customFormat="1" ht="15.5" x14ac:dyDescent="0.35">
      <c r="A576" s="332">
        <v>557</v>
      </c>
      <c r="B576" s="437"/>
      <c r="C576" s="438"/>
      <c r="D576" s="438"/>
      <c r="E576" s="214"/>
      <c r="F576" s="214"/>
      <c r="G576" s="439"/>
      <c r="H576" s="439"/>
      <c r="I576" s="499"/>
    </row>
    <row r="577" spans="1:9" s="147" customFormat="1" ht="15.5" x14ac:dyDescent="0.35">
      <c r="A577" s="332">
        <v>558</v>
      </c>
      <c r="B577" s="437"/>
      <c r="C577" s="438"/>
      <c r="D577" s="438"/>
      <c r="E577" s="214"/>
      <c r="F577" s="214"/>
      <c r="G577" s="439"/>
      <c r="H577" s="439"/>
      <c r="I577" s="499"/>
    </row>
    <row r="578" spans="1:9" s="147" customFormat="1" ht="15.5" x14ac:dyDescent="0.35">
      <c r="A578" s="332">
        <v>559</v>
      </c>
      <c r="B578" s="437"/>
      <c r="C578" s="438"/>
      <c r="D578" s="438"/>
      <c r="E578" s="214"/>
      <c r="F578" s="214"/>
      <c r="G578" s="439"/>
      <c r="H578" s="439"/>
      <c r="I578" s="499"/>
    </row>
    <row r="579" spans="1:9" s="147" customFormat="1" ht="15.5" x14ac:dyDescent="0.35">
      <c r="A579" s="332">
        <v>560</v>
      </c>
      <c r="B579" s="437"/>
      <c r="C579" s="438"/>
      <c r="D579" s="438"/>
      <c r="E579" s="214"/>
      <c r="F579" s="214"/>
      <c r="G579" s="439"/>
      <c r="H579" s="439"/>
      <c r="I579" s="499"/>
    </row>
    <row r="580" spans="1:9" s="147" customFormat="1" ht="15.5" x14ac:dyDescent="0.35">
      <c r="A580" s="332">
        <v>561</v>
      </c>
      <c r="B580" s="437"/>
      <c r="C580" s="438"/>
      <c r="D580" s="438"/>
      <c r="E580" s="214"/>
      <c r="F580" s="214"/>
      <c r="G580" s="439"/>
      <c r="H580" s="439"/>
      <c r="I580" s="499"/>
    </row>
    <row r="581" spans="1:9" s="147" customFormat="1" ht="15.5" x14ac:dyDescent="0.35">
      <c r="A581" s="332">
        <v>562</v>
      </c>
      <c r="B581" s="437"/>
      <c r="C581" s="438"/>
      <c r="D581" s="438"/>
      <c r="E581" s="214"/>
      <c r="F581" s="214"/>
      <c r="G581" s="439"/>
      <c r="H581" s="439"/>
      <c r="I581" s="499"/>
    </row>
    <row r="582" spans="1:9" s="147" customFormat="1" ht="15.5" x14ac:dyDescent="0.35">
      <c r="A582" s="332">
        <v>563</v>
      </c>
      <c r="B582" s="437"/>
      <c r="C582" s="438"/>
      <c r="D582" s="438"/>
      <c r="E582" s="214"/>
      <c r="F582" s="214"/>
      <c r="G582" s="439"/>
      <c r="H582" s="439"/>
      <c r="I582" s="499"/>
    </row>
    <row r="583" spans="1:9" s="147" customFormat="1" ht="15.5" x14ac:dyDescent="0.35">
      <c r="A583" s="332">
        <v>564</v>
      </c>
      <c r="B583" s="437"/>
      <c r="C583" s="438"/>
      <c r="D583" s="438"/>
      <c r="E583" s="214"/>
      <c r="F583" s="214"/>
      <c r="G583" s="439"/>
      <c r="H583" s="439"/>
      <c r="I583" s="499"/>
    </row>
    <row r="584" spans="1:9" s="147" customFormat="1" ht="15.5" x14ac:dyDescent="0.35">
      <c r="A584" s="332">
        <v>565</v>
      </c>
      <c r="B584" s="437"/>
      <c r="C584" s="438"/>
      <c r="D584" s="438"/>
      <c r="E584" s="214"/>
      <c r="F584" s="214"/>
      <c r="G584" s="439"/>
      <c r="H584" s="439"/>
      <c r="I584" s="499"/>
    </row>
    <row r="585" spans="1:9" s="147" customFormat="1" ht="15.5" x14ac:dyDescent="0.35">
      <c r="A585" s="332">
        <v>566</v>
      </c>
      <c r="B585" s="437"/>
      <c r="C585" s="438"/>
      <c r="D585" s="438"/>
      <c r="E585" s="214"/>
      <c r="F585" s="214"/>
      <c r="G585" s="439"/>
      <c r="H585" s="439"/>
      <c r="I585" s="499"/>
    </row>
    <row r="586" spans="1:9" s="147" customFormat="1" ht="15.5" x14ac:dyDescent="0.35">
      <c r="A586" s="332">
        <v>567</v>
      </c>
      <c r="B586" s="437"/>
      <c r="C586" s="438"/>
      <c r="D586" s="438"/>
      <c r="E586" s="214"/>
      <c r="F586" s="214"/>
      <c r="G586" s="439"/>
      <c r="H586" s="439"/>
      <c r="I586" s="499"/>
    </row>
    <row r="587" spans="1:9" s="147" customFormat="1" ht="15.5" x14ac:dyDescent="0.35">
      <c r="A587" s="332">
        <v>568</v>
      </c>
      <c r="B587" s="437"/>
      <c r="C587" s="438"/>
      <c r="D587" s="438"/>
      <c r="E587" s="214"/>
      <c r="F587" s="214"/>
      <c r="G587" s="439"/>
      <c r="H587" s="439"/>
      <c r="I587" s="499"/>
    </row>
    <row r="588" spans="1:9" s="147" customFormat="1" ht="15.5" x14ac:dyDescent="0.35">
      <c r="A588" s="332">
        <v>569</v>
      </c>
      <c r="B588" s="437"/>
      <c r="C588" s="438"/>
      <c r="D588" s="438"/>
      <c r="E588" s="214"/>
      <c r="F588" s="214"/>
      <c r="G588" s="439"/>
      <c r="H588" s="439"/>
      <c r="I588" s="499"/>
    </row>
    <row r="589" spans="1:9" s="147" customFormat="1" ht="15.5" x14ac:dyDescent="0.35">
      <c r="A589" s="332">
        <v>570</v>
      </c>
      <c r="B589" s="437"/>
      <c r="C589" s="438"/>
      <c r="D589" s="438"/>
      <c r="E589" s="214"/>
      <c r="F589" s="214"/>
      <c r="G589" s="439"/>
      <c r="H589" s="439"/>
      <c r="I589" s="499"/>
    </row>
    <row r="590" spans="1:9" s="147" customFormat="1" ht="15.5" x14ac:dyDescent="0.35">
      <c r="A590" s="332">
        <v>571</v>
      </c>
      <c r="B590" s="437"/>
      <c r="C590" s="438"/>
      <c r="D590" s="438"/>
      <c r="E590" s="214"/>
      <c r="F590" s="214"/>
      <c r="G590" s="439"/>
      <c r="H590" s="439"/>
      <c r="I590" s="499"/>
    </row>
    <row r="591" spans="1:9" s="147" customFormat="1" ht="15.5" x14ac:dyDescent="0.35">
      <c r="A591" s="332">
        <v>572</v>
      </c>
      <c r="B591" s="437"/>
      <c r="C591" s="438"/>
      <c r="D591" s="438"/>
      <c r="E591" s="214"/>
      <c r="F591" s="214"/>
      <c r="G591" s="439"/>
      <c r="H591" s="439"/>
      <c r="I591" s="499"/>
    </row>
    <row r="592" spans="1:9" s="147" customFormat="1" ht="15.5" x14ac:dyDescent="0.35">
      <c r="A592" s="332">
        <v>573</v>
      </c>
      <c r="B592" s="437"/>
      <c r="C592" s="438"/>
      <c r="D592" s="438"/>
      <c r="E592" s="214"/>
      <c r="F592" s="214"/>
      <c r="G592" s="439"/>
      <c r="H592" s="439"/>
      <c r="I592" s="499"/>
    </row>
    <row r="593" spans="1:9" s="147" customFormat="1" ht="15.5" x14ac:dyDescent="0.35">
      <c r="A593" s="332">
        <v>574</v>
      </c>
      <c r="B593" s="437"/>
      <c r="C593" s="438"/>
      <c r="D593" s="438"/>
      <c r="E593" s="214"/>
      <c r="F593" s="214"/>
      <c r="G593" s="439"/>
      <c r="H593" s="439"/>
      <c r="I593" s="499"/>
    </row>
    <row r="594" spans="1:9" s="147" customFormat="1" ht="15.5" x14ac:dyDescent="0.35">
      <c r="A594" s="332">
        <v>575</v>
      </c>
      <c r="B594" s="437"/>
      <c r="C594" s="438"/>
      <c r="D594" s="438"/>
      <c r="E594" s="214"/>
      <c r="F594" s="214"/>
      <c r="G594" s="439"/>
      <c r="H594" s="439"/>
      <c r="I594" s="499"/>
    </row>
    <row r="595" spans="1:9" s="147" customFormat="1" ht="15.5" x14ac:dyDescent="0.35">
      <c r="A595" s="332">
        <v>576</v>
      </c>
      <c r="B595" s="437"/>
      <c r="C595" s="438"/>
      <c r="D595" s="438"/>
      <c r="E595" s="214"/>
      <c r="F595" s="214"/>
      <c r="G595" s="439"/>
      <c r="H595" s="439"/>
      <c r="I595" s="499"/>
    </row>
    <row r="596" spans="1:9" s="147" customFormat="1" ht="15.5" x14ac:dyDescent="0.35">
      <c r="A596" s="332">
        <v>577</v>
      </c>
      <c r="B596" s="437"/>
      <c r="C596" s="438"/>
      <c r="D596" s="438"/>
      <c r="E596" s="214"/>
      <c r="F596" s="214"/>
      <c r="G596" s="439"/>
      <c r="H596" s="439"/>
      <c r="I596" s="499"/>
    </row>
    <row r="597" spans="1:9" s="147" customFormat="1" ht="15.5" x14ac:dyDescent="0.35">
      <c r="A597" s="332">
        <v>578</v>
      </c>
      <c r="B597" s="437"/>
      <c r="C597" s="438"/>
      <c r="D597" s="438"/>
      <c r="E597" s="214"/>
      <c r="F597" s="214"/>
      <c r="G597" s="439"/>
      <c r="H597" s="439"/>
      <c r="I597" s="499"/>
    </row>
    <row r="598" spans="1:9" s="147" customFormat="1" ht="15.5" x14ac:dyDescent="0.35">
      <c r="A598" s="332">
        <v>579</v>
      </c>
      <c r="B598" s="437"/>
      <c r="C598" s="438"/>
      <c r="D598" s="438"/>
      <c r="E598" s="214"/>
      <c r="F598" s="214"/>
      <c r="G598" s="439"/>
      <c r="H598" s="439"/>
      <c r="I598" s="499"/>
    </row>
    <row r="599" spans="1:9" s="147" customFormat="1" ht="15.5" x14ac:dyDescent="0.35">
      <c r="A599" s="332">
        <v>580</v>
      </c>
      <c r="B599" s="437"/>
      <c r="C599" s="438"/>
      <c r="D599" s="438"/>
      <c r="E599" s="214"/>
      <c r="F599" s="214"/>
      <c r="G599" s="439"/>
      <c r="H599" s="439"/>
      <c r="I599" s="499"/>
    </row>
    <row r="600" spans="1:9" s="147" customFormat="1" ht="15.5" x14ac:dyDescent="0.35">
      <c r="A600" s="332">
        <v>581</v>
      </c>
      <c r="B600" s="437"/>
      <c r="C600" s="438"/>
      <c r="D600" s="438"/>
      <c r="E600" s="214"/>
      <c r="F600" s="214"/>
      <c r="G600" s="439"/>
      <c r="H600" s="439"/>
      <c r="I600" s="499"/>
    </row>
    <row r="601" spans="1:9" s="147" customFormat="1" ht="15.5" x14ac:dyDescent="0.35">
      <c r="A601" s="332">
        <v>582</v>
      </c>
      <c r="B601" s="437"/>
      <c r="C601" s="438"/>
      <c r="D601" s="438"/>
      <c r="E601" s="214"/>
      <c r="F601" s="214"/>
      <c r="G601" s="439"/>
      <c r="H601" s="439"/>
      <c r="I601" s="499"/>
    </row>
    <row r="602" spans="1:9" s="147" customFormat="1" ht="15.5" x14ac:dyDescent="0.35">
      <c r="A602" s="332">
        <v>583</v>
      </c>
      <c r="B602" s="437"/>
      <c r="C602" s="438"/>
      <c r="D602" s="438"/>
      <c r="E602" s="214"/>
      <c r="F602" s="214"/>
      <c r="G602" s="439"/>
      <c r="H602" s="439"/>
      <c r="I602" s="499"/>
    </row>
    <row r="603" spans="1:9" s="147" customFormat="1" ht="15.5" x14ac:dyDescent="0.35">
      <c r="A603" s="332">
        <v>584</v>
      </c>
      <c r="B603" s="437"/>
      <c r="C603" s="438"/>
      <c r="D603" s="438"/>
      <c r="E603" s="214"/>
      <c r="F603" s="214"/>
      <c r="G603" s="439"/>
      <c r="H603" s="439"/>
      <c r="I603" s="499"/>
    </row>
    <row r="604" spans="1:9" s="147" customFormat="1" ht="15.5" x14ac:dyDescent="0.35">
      <c r="A604" s="332">
        <v>585</v>
      </c>
      <c r="B604" s="437"/>
      <c r="C604" s="438"/>
      <c r="D604" s="438"/>
      <c r="E604" s="214"/>
      <c r="F604" s="214"/>
      <c r="G604" s="439"/>
      <c r="H604" s="439"/>
      <c r="I604" s="499"/>
    </row>
    <row r="605" spans="1:9" s="147" customFormat="1" ht="15.5" x14ac:dyDescent="0.35">
      <c r="A605" s="332">
        <v>586</v>
      </c>
      <c r="B605" s="437"/>
      <c r="C605" s="438"/>
      <c r="D605" s="438"/>
      <c r="E605" s="214"/>
      <c r="F605" s="214"/>
      <c r="G605" s="439"/>
      <c r="H605" s="439"/>
      <c r="I605" s="499"/>
    </row>
    <row r="606" spans="1:9" s="147" customFormat="1" ht="15.5" x14ac:dyDescent="0.35">
      <c r="A606" s="332">
        <v>587</v>
      </c>
      <c r="B606" s="437"/>
      <c r="C606" s="438"/>
      <c r="D606" s="438"/>
      <c r="E606" s="214"/>
      <c r="F606" s="214"/>
      <c r="G606" s="439"/>
      <c r="H606" s="439"/>
      <c r="I606" s="499"/>
    </row>
    <row r="607" spans="1:9" s="147" customFormat="1" ht="15.5" x14ac:dyDescent="0.35">
      <c r="A607" s="332">
        <v>588</v>
      </c>
      <c r="B607" s="437"/>
      <c r="C607" s="438"/>
      <c r="D607" s="438"/>
      <c r="E607" s="214"/>
      <c r="F607" s="214"/>
      <c r="G607" s="439"/>
      <c r="H607" s="439"/>
      <c r="I607" s="499"/>
    </row>
    <row r="608" spans="1:9" s="147" customFormat="1" ht="15.5" x14ac:dyDescent="0.35">
      <c r="A608" s="332">
        <v>589</v>
      </c>
      <c r="B608" s="437"/>
      <c r="C608" s="438"/>
      <c r="D608" s="438"/>
      <c r="E608" s="214"/>
      <c r="F608" s="214"/>
      <c r="G608" s="439"/>
      <c r="H608" s="439"/>
      <c r="I608" s="499"/>
    </row>
    <row r="609" spans="1:9" s="147" customFormat="1" ht="15.5" x14ac:dyDescent="0.35">
      <c r="A609" s="332">
        <v>590</v>
      </c>
      <c r="B609" s="437"/>
      <c r="C609" s="438"/>
      <c r="D609" s="438"/>
      <c r="E609" s="214"/>
      <c r="F609" s="214"/>
      <c r="G609" s="439"/>
      <c r="H609" s="439"/>
      <c r="I609" s="499"/>
    </row>
    <row r="610" spans="1:9" s="147" customFormat="1" ht="15.5" x14ac:dyDescent="0.35">
      <c r="A610" s="332">
        <v>591</v>
      </c>
      <c r="B610" s="437"/>
      <c r="C610" s="438"/>
      <c r="D610" s="438"/>
      <c r="E610" s="214"/>
      <c r="F610" s="214"/>
      <c r="G610" s="439"/>
      <c r="H610" s="439"/>
      <c r="I610" s="499"/>
    </row>
    <row r="611" spans="1:9" s="147" customFormat="1" ht="15.5" x14ac:dyDescent="0.35">
      <c r="A611" s="332">
        <v>592</v>
      </c>
      <c r="B611" s="437"/>
      <c r="C611" s="438"/>
      <c r="D611" s="438"/>
      <c r="E611" s="214"/>
      <c r="F611" s="214"/>
      <c r="G611" s="439"/>
      <c r="H611" s="439"/>
      <c r="I611" s="499"/>
    </row>
    <row r="612" spans="1:9" s="147" customFormat="1" ht="15.5" x14ac:dyDescent="0.35">
      <c r="A612" s="332">
        <v>593</v>
      </c>
      <c r="B612" s="437"/>
      <c r="C612" s="438"/>
      <c r="D612" s="438"/>
      <c r="E612" s="214"/>
      <c r="F612" s="214"/>
      <c r="G612" s="439"/>
      <c r="H612" s="439"/>
      <c r="I612" s="499"/>
    </row>
    <row r="613" spans="1:9" s="147" customFormat="1" ht="15.5" x14ac:dyDescent="0.35">
      <c r="A613" s="332">
        <v>594</v>
      </c>
      <c r="B613" s="437"/>
      <c r="C613" s="438"/>
      <c r="D613" s="438"/>
      <c r="E613" s="214"/>
      <c r="F613" s="214"/>
      <c r="G613" s="439"/>
      <c r="H613" s="439"/>
      <c r="I613" s="499"/>
    </row>
    <row r="614" spans="1:9" s="147" customFormat="1" ht="15.5" x14ac:dyDescent="0.35">
      <c r="A614" s="332">
        <v>595</v>
      </c>
      <c r="B614" s="437"/>
      <c r="C614" s="438"/>
      <c r="D614" s="438"/>
      <c r="E614" s="214"/>
      <c r="F614" s="214"/>
      <c r="G614" s="439"/>
      <c r="H614" s="439"/>
      <c r="I614" s="499"/>
    </row>
    <row r="615" spans="1:9" s="147" customFormat="1" ht="15.5" x14ac:dyDescent="0.35">
      <c r="A615" s="332">
        <v>596</v>
      </c>
      <c r="B615" s="437"/>
      <c r="C615" s="438"/>
      <c r="D615" s="438"/>
      <c r="E615" s="214"/>
      <c r="F615" s="214"/>
      <c r="G615" s="439"/>
      <c r="H615" s="439"/>
      <c r="I615" s="499"/>
    </row>
    <row r="616" spans="1:9" s="147" customFormat="1" ht="15.5" x14ac:dyDescent="0.35">
      <c r="A616" s="332">
        <v>597</v>
      </c>
      <c r="B616" s="437"/>
      <c r="C616" s="438"/>
      <c r="D616" s="438"/>
      <c r="E616" s="214"/>
      <c r="F616" s="214"/>
      <c r="G616" s="439"/>
      <c r="H616" s="439"/>
      <c r="I616" s="499"/>
    </row>
    <row r="617" spans="1:9" s="147" customFormat="1" ht="15.5" x14ac:dyDescent="0.35">
      <c r="A617" s="332">
        <v>598</v>
      </c>
      <c r="B617" s="437"/>
      <c r="C617" s="438"/>
      <c r="D617" s="438"/>
      <c r="E617" s="214"/>
      <c r="F617" s="214"/>
      <c r="G617" s="439"/>
      <c r="H617" s="439"/>
      <c r="I617" s="499"/>
    </row>
    <row r="618" spans="1:9" s="147" customFormat="1" ht="15.5" x14ac:dyDescent="0.35">
      <c r="A618" s="332">
        <v>599</v>
      </c>
      <c r="B618" s="437"/>
      <c r="C618" s="438"/>
      <c r="D618" s="438"/>
      <c r="E618" s="214"/>
      <c r="F618" s="214"/>
      <c r="G618" s="439"/>
      <c r="H618" s="439"/>
      <c r="I618" s="499"/>
    </row>
    <row r="619" spans="1:9" s="147" customFormat="1" ht="15.5" x14ac:dyDescent="0.35">
      <c r="A619" s="332">
        <v>600</v>
      </c>
      <c r="B619" s="437"/>
      <c r="C619" s="438"/>
      <c r="D619" s="438"/>
      <c r="E619" s="214"/>
      <c r="F619" s="214"/>
      <c r="G619" s="439"/>
      <c r="H619" s="439"/>
      <c r="I619" s="499"/>
    </row>
    <row r="620" spans="1:9" s="147" customFormat="1" ht="15.5" x14ac:dyDescent="0.35">
      <c r="A620" s="332">
        <v>601</v>
      </c>
      <c r="B620" s="437"/>
      <c r="C620" s="438"/>
      <c r="D620" s="438"/>
      <c r="E620" s="214"/>
      <c r="F620" s="214"/>
      <c r="G620" s="439"/>
      <c r="H620" s="439"/>
      <c r="I620" s="499"/>
    </row>
    <row r="621" spans="1:9" s="147" customFormat="1" ht="15.5" x14ac:dyDescent="0.35">
      <c r="A621" s="332">
        <v>602</v>
      </c>
      <c r="B621" s="437"/>
      <c r="C621" s="438"/>
      <c r="D621" s="438"/>
      <c r="E621" s="214"/>
      <c r="F621" s="214"/>
      <c r="G621" s="439"/>
      <c r="H621" s="439"/>
      <c r="I621" s="499"/>
    </row>
    <row r="622" spans="1:9" s="147" customFormat="1" ht="15.5" x14ac:dyDescent="0.35">
      <c r="A622" s="332">
        <v>603</v>
      </c>
      <c r="B622" s="437"/>
      <c r="C622" s="438"/>
      <c r="D622" s="438"/>
      <c r="E622" s="214"/>
      <c r="F622" s="214"/>
      <c r="G622" s="439"/>
      <c r="H622" s="439"/>
      <c r="I622" s="499"/>
    </row>
    <row r="623" spans="1:9" s="147" customFormat="1" ht="15.5" x14ac:dyDescent="0.35">
      <c r="A623" s="332">
        <v>604</v>
      </c>
      <c r="B623" s="437"/>
      <c r="C623" s="438"/>
      <c r="D623" s="438"/>
      <c r="E623" s="214"/>
      <c r="F623" s="214"/>
      <c r="G623" s="439"/>
      <c r="H623" s="439"/>
      <c r="I623" s="499"/>
    </row>
    <row r="624" spans="1:9" s="147" customFormat="1" ht="15.5" x14ac:dyDescent="0.35">
      <c r="A624" s="332">
        <v>605</v>
      </c>
      <c r="B624" s="437"/>
      <c r="C624" s="438"/>
      <c r="D624" s="438"/>
      <c r="E624" s="214"/>
      <c r="F624" s="214"/>
      <c r="G624" s="439"/>
      <c r="H624" s="439"/>
      <c r="I624" s="499"/>
    </row>
    <row r="625" spans="1:9" s="147" customFormat="1" ht="15.5" x14ac:dyDescent="0.35">
      <c r="A625" s="332">
        <v>606</v>
      </c>
      <c r="B625" s="437"/>
      <c r="C625" s="438"/>
      <c r="D625" s="438"/>
      <c r="E625" s="214"/>
      <c r="F625" s="214"/>
      <c r="G625" s="439"/>
      <c r="H625" s="439"/>
      <c r="I625" s="499"/>
    </row>
    <row r="626" spans="1:9" s="147" customFormat="1" ht="15.5" x14ac:dyDescent="0.35">
      <c r="A626" s="332">
        <v>607</v>
      </c>
      <c r="B626" s="437"/>
      <c r="C626" s="438"/>
      <c r="D626" s="438"/>
      <c r="E626" s="214"/>
      <c r="F626" s="214"/>
      <c r="G626" s="439"/>
      <c r="H626" s="439"/>
      <c r="I626" s="499"/>
    </row>
    <row r="627" spans="1:9" s="147" customFormat="1" ht="15.5" x14ac:dyDescent="0.35">
      <c r="A627" s="332">
        <v>608</v>
      </c>
      <c r="B627" s="437"/>
      <c r="C627" s="438"/>
      <c r="D627" s="438"/>
      <c r="E627" s="214"/>
      <c r="F627" s="214"/>
      <c r="G627" s="439"/>
      <c r="H627" s="439"/>
      <c r="I627" s="499"/>
    </row>
    <row r="628" spans="1:9" s="147" customFormat="1" ht="15.5" x14ac:dyDescent="0.35">
      <c r="A628" s="332">
        <v>609</v>
      </c>
      <c r="B628" s="437"/>
      <c r="C628" s="438"/>
      <c r="D628" s="438"/>
      <c r="E628" s="214"/>
      <c r="F628" s="214"/>
      <c r="G628" s="439"/>
      <c r="H628" s="439"/>
      <c r="I628" s="499"/>
    </row>
    <row r="629" spans="1:9" s="147" customFormat="1" ht="15.5" x14ac:dyDescent="0.35">
      <c r="A629" s="332">
        <v>610</v>
      </c>
      <c r="B629" s="437"/>
      <c r="C629" s="438"/>
      <c r="D629" s="438"/>
      <c r="E629" s="214"/>
      <c r="F629" s="214"/>
      <c r="G629" s="439"/>
      <c r="H629" s="439"/>
      <c r="I629" s="499"/>
    </row>
    <row r="630" spans="1:9" s="147" customFormat="1" ht="15.5" x14ac:dyDescent="0.35">
      <c r="A630" s="332">
        <v>611</v>
      </c>
      <c r="B630" s="437"/>
      <c r="C630" s="438"/>
      <c r="D630" s="438"/>
      <c r="E630" s="214"/>
      <c r="F630" s="214"/>
      <c r="G630" s="439"/>
      <c r="H630" s="439"/>
      <c r="I630" s="499"/>
    </row>
    <row r="631" spans="1:9" s="147" customFormat="1" ht="15.5" x14ac:dyDescent="0.35">
      <c r="A631" s="332">
        <v>612</v>
      </c>
      <c r="B631" s="437"/>
      <c r="C631" s="438"/>
      <c r="D631" s="438"/>
      <c r="E631" s="214"/>
      <c r="F631" s="214"/>
      <c r="G631" s="439"/>
      <c r="H631" s="439"/>
      <c r="I631" s="499"/>
    </row>
    <row r="632" spans="1:9" s="147" customFormat="1" ht="15.5" x14ac:dyDescent="0.35">
      <c r="A632" s="332">
        <v>613</v>
      </c>
      <c r="B632" s="437"/>
      <c r="C632" s="438"/>
      <c r="D632" s="438"/>
      <c r="E632" s="214"/>
      <c r="F632" s="214"/>
      <c r="G632" s="439"/>
      <c r="H632" s="439"/>
      <c r="I632" s="499"/>
    </row>
    <row r="633" spans="1:9" s="147" customFormat="1" ht="15.5" x14ac:dyDescent="0.35">
      <c r="A633" s="332">
        <v>614</v>
      </c>
      <c r="B633" s="437"/>
      <c r="C633" s="438"/>
      <c r="D633" s="438"/>
      <c r="E633" s="214"/>
      <c r="F633" s="214"/>
      <c r="G633" s="439"/>
      <c r="H633" s="439"/>
      <c r="I633" s="499"/>
    </row>
    <row r="634" spans="1:9" s="147" customFormat="1" ht="15.5" x14ac:dyDescent="0.35">
      <c r="A634" s="332">
        <v>615</v>
      </c>
      <c r="B634" s="437"/>
      <c r="C634" s="438"/>
      <c r="D634" s="438"/>
      <c r="E634" s="214"/>
      <c r="F634" s="214"/>
      <c r="G634" s="439"/>
      <c r="H634" s="439"/>
      <c r="I634" s="499"/>
    </row>
    <row r="635" spans="1:9" s="147" customFormat="1" ht="15.5" x14ac:dyDescent="0.35">
      <c r="A635" s="332">
        <v>616</v>
      </c>
      <c r="B635" s="437"/>
      <c r="C635" s="438"/>
      <c r="D635" s="438"/>
      <c r="E635" s="214"/>
      <c r="F635" s="214"/>
      <c r="G635" s="439"/>
      <c r="H635" s="439"/>
      <c r="I635" s="499"/>
    </row>
    <row r="636" spans="1:9" s="147" customFormat="1" ht="15.5" x14ac:dyDescent="0.35">
      <c r="A636" s="332">
        <v>617</v>
      </c>
      <c r="B636" s="437"/>
      <c r="C636" s="438"/>
      <c r="D636" s="438"/>
      <c r="E636" s="214"/>
      <c r="F636" s="214"/>
      <c r="G636" s="439"/>
      <c r="H636" s="439"/>
      <c r="I636" s="499"/>
    </row>
    <row r="637" spans="1:9" s="147" customFormat="1" ht="15.5" x14ac:dyDescent="0.35">
      <c r="A637" s="332">
        <v>618</v>
      </c>
      <c r="B637" s="437"/>
      <c r="C637" s="438"/>
      <c r="D637" s="438"/>
      <c r="E637" s="214"/>
      <c r="F637" s="214"/>
      <c r="G637" s="439"/>
      <c r="H637" s="439"/>
      <c r="I637" s="499"/>
    </row>
    <row r="638" spans="1:9" s="147" customFormat="1" ht="15.5" x14ac:dyDescent="0.35">
      <c r="A638" s="332">
        <v>619</v>
      </c>
      <c r="B638" s="437"/>
      <c r="C638" s="438"/>
      <c r="D638" s="438"/>
      <c r="E638" s="214"/>
      <c r="F638" s="214"/>
      <c r="G638" s="439"/>
      <c r="H638" s="439"/>
      <c r="I638" s="499"/>
    </row>
    <row r="639" spans="1:9" s="147" customFormat="1" ht="15.5" x14ac:dyDescent="0.35">
      <c r="A639" s="332">
        <v>620</v>
      </c>
      <c r="B639" s="437"/>
      <c r="C639" s="438"/>
      <c r="D639" s="438"/>
      <c r="E639" s="214"/>
      <c r="F639" s="214"/>
      <c r="G639" s="439"/>
      <c r="H639" s="439"/>
      <c r="I639" s="499"/>
    </row>
    <row r="640" spans="1:9" s="147" customFormat="1" ht="15.5" x14ac:dyDescent="0.35">
      <c r="A640" s="332">
        <v>621</v>
      </c>
      <c r="B640" s="437"/>
      <c r="C640" s="438"/>
      <c r="D640" s="438"/>
      <c r="E640" s="214"/>
      <c r="F640" s="214"/>
      <c r="G640" s="439"/>
      <c r="H640" s="439"/>
      <c r="I640" s="499"/>
    </row>
    <row r="641" spans="1:9" s="147" customFormat="1" ht="15.5" x14ac:dyDescent="0.35">
      <c r="A641" s="332">
        <v>622</v>
      </c>
      <c r="B641" s="437"/>
      <c r="C641" s="438"/>
      <c r="D641" s="438"/>
      <c r="E641" s="214"/>
      <c r="F641" s="214"/>
      <c r="G641" s="439"/>
      <c r="H641" s="439"/>
      <c r="I641" s="499"/>
    </row>
    <row r="642" spans="1:9" s="147" customFormat="1" ht="15.5" x14ac:dyDescent="0.35">
      <c r="A642" s="332">
        <v>623</v>
      </c>
      <c r="B642" s="437"/>
      <c r="C642" s="438"/>
      <c r="D642" s="438"/>
      <c r="E642" s="214"/>
      <c r="F642" s="214"/>
      <c r="G642" s="439"/>
      <c r="H642" s="439"/>
      <c r="I642" s="499"/>
    </row>
    <row r="643" spans="1:9" s="147" customFormat="1" ht="15.5" x14ac:dyDescent="0.35">
      <c r="A643" s="332">
        <v>624</v>
      </c>
      <c r="B643" s="437"/>
      <c r="C643" s="438"/>
      <c r="D643" s="438"/>
      <c r="E643" s="214"/>
      <c r="F643" s="214"/>
      <c r="G643" s="439"/>
      <c r="H643" s="439"/>
      <c r="I643" s="499"/>
    </row>
    <row r="644" spans="1:9" s="147" customFormat="1" ht="15.5" x14ac:dyDescent="0.35">
      <c r="A644" s="332">
        <v>625</v>
      </c>
      <c r="B644" s="437"/>
      <c r="C644" s="438"/>
      <c r="D644" s="438"/>
      <c r="E644" s="214"/>
      <c r="F644" s="214"/>
      <c r="G644" s="439"/>
      <c r="H644" s="439"/>
      <c r="I644" s="499"/>
    </row>
    <row r="645" spans="1:9" s="147" customFormat="1" ht="15.5" x14ac:dyDescent="0.35">
      <c r="A645" s="332">
        <v>626</v>
      </c>
      <c r="B645" s="437"/>
      <c r="C645" s="438"/>
      <c r="D645" s="438"/>
      <c r="E645" s="214"/>
      <c r="F645" s="214"/>
      <c r="G645" s="439"/>
      <c r="H645" s="439"/>
      <c r="I645" s="499"/>
    </row>
    <row r="646" spans="1:9" s="147" customFormat="1" ht="15.5" x14ac:dyDescent="0.35">
      <c r="A646" s="332">
        <v>627</v>
      </c>
      <c r="B646" s="437"/>
      <c r="C646" s="438"/>
      <c r="D646" s="438"/>
      <c r="E646" s="214"/>
      <c r="F646" s="214"/>
      <c r="G646" s="439"/>
      <c r="H646" s="439"/>
      <c r="I646" s="499"/>
    </row>
    <row r="647" spans="1:9" s="147" customFormat="1" ht="15.5" x14ac:dyDescent="0.35">
      <c r="A647" s="332">
        <v>628</v>
      </c>
      <c r="B647" s="437"/>
      <c r="C647" s="438"/>
      <c r="D647" s="438"/>
      <c r="E647" s="214"/>
      <c r="F647" s="214"/>
      <c r="G647" s="439"/>
      <c r="H647" s="439"/>
      <c r="I647" s="499"/>
    </row>
    <row r="648" spans="1:9" s="147" customFormat="1" ht="15.5" x14ac:dyDescent="0.35">
      <c r="A648" s="332">
        <v>629</v>
      </c>
      <c r="B648" s="437"/>
      <c r="C648" s="438"/>
      <c r="D648" s="438"/>
      <c r="E648" s="214"/>
      <c r="F648" s="214"/>
      <c r="G648" s="439"/>
      <c r="H648" s="439"/>
      <c r="I648" s="499"/>
    </row>
    <row r="649" spans="1:9" s="147" customFormat="1" ht="15.5" x14ac:dyDescent="0.35">
      <c r="A649" s="332">
        <v>630</v>
      </c>
      <c r="B649" s="437"/>
      <c r="C649" s="438"/>
      <c r="D649" s="438"/>
      <c r="E649" s="214"/>
      <c r="F649" s="214"/>
      <c r="G649" s="439"/>
      <c r="H649" s="439"/>
      <c r="I649" s="499"/>
    </row>
    <row r="650" spans="1:9" s="147" customFormat="1" ht="15.5" x14ac:dyDescent="0.35">
      <c r="A650" s="332">
        <v>631</v>
      </c>
      <c r="B650" s="437"/>
      <c r="C650" s="438"/>
      <c r="D650" s="438"/>
      <c r="E650" s="214"/>
      <c r="F650" s="214"/>
      <c r="G650" s="439"/>
      <c r="H650" s="439"/>
      <c r="I650" s="499"/>
    </row>
    <row r="651" spans="1:9" s="147" customFormat="1" ht="15.5" x14ac:dyDescent="0.35">
      <c r="A651" s="332">
        <v>632</v>
      </c>
      <c r="B651" s="437"/>
      <c r="C651" s="438"/>
      <c r="D651" s="438"/>
      <c r="E651" s="214"/>
      <c r="F651" s="214"/>
      <c r="G651" s="439"/>
      <c r="H651" s="439"/>
      <c r="I651" s="499"/>
    </row>
    <row r="652" spans="1:9" s="147" customFormat="1" ht="15.5" x14ac:dyDescent="0.35">
      <c r="A652" s="332">
        <v>633</v>
      </c>
      <c r="B652" s="437"/>
      <c r="C652" s="438"/>
      <c r="D652" s="438"/>
      <c r="E652" s="214"/>
      <c r="F652" s="214"/>
      <c r="G652" s="439"/>
      <c r="H652" s="439"/>
      <c r="I652" s="499"/>
    </row>
    <row r="653" spans="1:9" s="147" customFormat="1" ht="15.5" x14ac:dyDescent="0.35">
      <c r="A653" s="332">
        <v>634</v>
      </c>
      <c r="B653" s="437"/>
      <c r="C653" s="438"/>
      <c r="D653" s="438"/>
      <c r="E653" s="214"/>
      <c r="F653" s="214"/>
      <c r="G653" s="439"/>
      <c r="H653" s="439"/>
      <c r="I653" s="499"/>
    </row>
    <row r="654" spans="1:9" s="147" customFormat="1" ht="15.5" x14ac:dyDescent="0.35">
      <c r="A654" s="332">
        <v>635</v>
      </c>
      <c r="B654" s="437"/>
      <c r="C654" s="438"/>
      <c r="D654" s="438"/>
      <c r="E654" s="214"/>
      <c r="F654" s="214"/>
      <c r="G654" s="439"/>
      <c r="H654" s="439"/>
      <c r="I654" s="499"/>
    </row>
    <row r="655" spans="1:9" s="147" customFormat="1" ht="15.5" x14ac:dyDescent="0.35">
      <c r="A655" s="332">
        <v>636</v>
      </c>
      <c r="B655" s="437"/>
      <c r="C655" s="438"/>
      <c r="D655" s="438"/>
      <c r="E655" s="214"/>
      <c r="F655" s="214"/>
      <c r="G655" s="439"/>
      <c r="H655" s="439"/>
      <c r="I655" s="499"/>
    </row>
    <row r="656" spans="1:9" s="147" customFormat="1" ht="15.5" x14ac:dyDescent="0.35">
      <c r="A656" s="332">
        <v>637</v>
      </c>
      <c r="B656" s="437"/>
      <c r="C656" s="438"/>
      <c r="D656" s="438"/>
      <c r="E656" s="214"/>
      <c r="F656" s="214"/>
      <c r="G656" s="439"/>
      <c r="H656" s="439"/>
      <c r="I656" s="499"/>
    </row>
    <row r="657" spans="1:9" s="147" customFormat="1" ht="15.5" x14ac:dyDescent="0.35">
      <c r="A657" s="332">
        <v>638</v>
      </c>
      <c r="B657" s="437"/>
      <c r="C657" s="438"/>
      <c r="D657" s="438"/>
      <c r="E657" s="214"/>
      <c r="F657" s="214"/>
      <c r="G657" s="439"/>
      <c r="H657" s="439"/>
      <c r="I657" s="499"/>
    </row>
    <row r="658" spans="1:9" s="147" customFormat="1" ht="15.5" x14ac:dyDescent="0.35">
      <c r="A658" s="332">
        <v>639</v>
      </c>
      <c r="B658" s="437"/>
      <c r="C658" s="438"/>
      <c r="D658" s="438"/>
      <c r="E658" s="214"/>
      <c r="F658" s="214"/>
      <c r="G658" s="439"/>
      <c r="H658" s="439"/>
      <c r="I658" s="499"/>
    </row>
    <row r="659" spans="1:9" s="147" customFormat="1" ht="15.5" x14ac:dyDescent="0.35">
      <c r="A659" s="332">
        <v>640</v>
      </c>
      <c r="B659" s="437"/>
      <c r="C659" s="438"/>
      <c r="D659" s="438"/>
      <c r="E659" s="214"/>
      <c r="F659" s="214"/>
      <c r="G659" s="439"/>
      <c r="H659" s="439"/>
      <c r="I659" s="499"/>
    </row>
    <row r="660" spans="1:9" s="147" customFormat="1" ht="15.5" x14ac:dyDescent="0.35">
      <c r="A660" s="332">
        <v>641</v>
      </c>
      <c r="B660" s="437"/>
      <c r="C660" s="438"/>
      <c r="D660" s="438"/>
      <c r="E660" s="214"/>
      <c r="F660" s="214"/>
      <c r="G660" s="439"/>
      <c r="H660" s="439"/>
      <c r="I660" s="499"/>
    </row>
    <row r="661" spans="1:9" s="147" customFormat="1" ht="15.5" x14ac:dyDescent="0.35">
      <c r="A661" s="332">
        <v>642</v>
      </c>
      <c r="B661" s="437"/>
      <c r="C661" s="438"/>
      <c r="D661" s="438"/>
      <c r="E661" s="214"/>
      <c r="F661" s="214"/>
      <c r="G661" s="439"/>
      <c r="H661" s="439"/>
      <c r="I661" s="499"/>
    </row>
    <row r="662" spans="1:9" s="147" customFormat="1" ht="15.5" x14ac:dyDescent="0.35">
      <c r="A662" s="332">
        <v>643</v>
      </c>
      <c r="B662" s="437"/>
      <c r="C662" s="438"/>
      <c r="D662" s="438"/>
      <c r="E662" s="214"/>
      <c r="F662" s="214"/>
      <c r="G662" s="439"/>
      <c r="H662" s="439"/>
      <c r="I662" s="499"/>
    </row>
    <row r="663" spans="1:9" s="147" customFormat="1" ht="15.5" x14ac:dyDescent="0.35">
      <c r="A663" s="332">
        <v>644</v>
      </c>
      <c r="B663" s="437"/>
      <c r="C663" s="438"/>
      <c r="D663" s="438"/>
      <c r="E663" s="214"/>
      <c r="F663" s="214"/>
      <c r="G663" s="439"/>
      <c r="H663" s="439"/>
      <c r="I663" s="499"/>
    </row>
    <row r="664" spans="1:9" s="147" customFormat="1" ht="15.5" x14ac:dyDescent="0.35">
      <c r="A664" s="332">
        <v>645</v>
      </c>
      <c r="B664" s="437"/>
      <c r="C664" s="438"/>
      <c r="D664" s="438"/>
      <c r="E664" s="214"/>
      <c r="F664" s="214"/>
      <c r="G664" s="439"/>
      <c r="H664" s="439"/>
      <c r="I664" s="499"/>
    </row>
    <row r="665" spans="1:9" s="147" customFormat="1" ht="15.5" x14ac:dyDescent="0.35">
      <c r="A665" s="332">
        <v>646</v>
      </c>
      <c r="B665" s="437"/>
      <c r="C665" s="438"/>
      <c r="D665" s="438"/>
      <c r="E665" s="214"/>
      <c r="F665" s="214"/>
      <c r="G665" s="439"/>
      <c r="H665" s="439"/>
      <c r="I665" s="499"/>
    </row>
    <row r="666" spans="1:9" s="147" customFormat="1" ht="15.5" x14ac:dyDescent="0.35">
      <c r="A666" s="332">
        <v>647</v>
      </c>
      <c r="B666" s="437"/>
      <c r="C666" s="438"/>
      <c r="D666" s="438"/>
      <c r="E666" s="214"/>
      <c r="F666" s="214"/>
      <c r="G666" s="439"/>
      <c r="H666" s="439"/>
      <c r="I666" s="499"/>
    </row>
    <row r="667" spans="1:9" s="147" customFormat="1" ht="15.5" x14ac:dyDescent="0.35">
      <c r="A667" s="332">
        <v>648</v>
      </c>
      <c r="B667" s="437"/>
      <c r="C667" s="438"/>
      <c r="D667" s="438"/>
      <c r="E667" s="214"/>
      <c r="F667" s="214"/>
      <c r="G667" s="439"/>
      <c r="H667" s="439"/>
      <c r="I667" s="499"/>
    </row>
    <row r="668" spans="1:9" s="147" customFormat="1" ht="15.5" x14ac:dyDescent="0.35">
      <c r="A668" s="332">
        <v>649</v>
      </c>
      <c r="B668" s="437"/>
      <c r="C668" s="438"/>
      <c r="D668" s="438"/>
      <c r="E668" s="214"/>
      <c r="F668" s="214"/>
      <c r="G668" s="439"/>
      <c r="H668" s="439"/>
      <c r="I668" s="499"/>
    </row>
    <row r="669" spans="1:9" s="147" customFormat="1" ht="15.5" x14ac:dyDescent="0.35">
      <c r="A669" s="332">
        <v>650</v>
      </c>
      <c r="B669" s="437"/>
      <c r="C669" s="438"/>
      <c r="D669" s="438"/>
      <c r="E669" s="214"/>
      <c r="F669" s="214"/>
      <c r="G669" s="439"/>
      <c r="H669" s="439"/>
      <c r="I669" s="499"/>
    </row>
    <row r="670" spans="1:9" s="147" customFormat="1" ht="15.5" x14ac:dyDescent="0.35">
      <c r="A670" s="332">
        <v>651</v>
      </c>
      <c r="B670" s="437"/>
      <c r="C670" s="438"/>
      <c r="D670" s="438"/>
      <c r="E670" s="214"/>
      <c r="F670" s="214"/>
      <c r="G670" s="439"/>
      <c r="H670" s="439"/>
      <c r="I670" s="499"/>
    </row>
    <row r="671" spans="1:9" s="147" customFormat="1" ht="15.5" x14ac:dyDescent="0.35">
      <c r="A671" s="332">
        <v>652</v>
      </c>
      <c r="B671" s="437"/>
      <c r="C671" s="438"/>
      <c r="D671" s="438"/>
      <c r="E671" s="214"/>
      <c r="F671" s="214"/>
      <c r="G671" s="439"/>
      <c r="H671" s="439"/>
      <c r="I671" s="499"/>
    </row>
    <row r="672" spans="1:9" s="147" customFormat="1" ht="15.5" x14ac:dyDescent="0.35">
      <c r="A672" s="332">
        <v>653</v>
      </c>
      <c r="B672" s="437"/>
      <c r="C672" s="438"/>
      <c r="D672" s="438"/>
      <c r="E672" s="214"/>
      <c r="F672" s="214"/>
      <c r="G672" s="439"/>
      <c r="H672" s="439"/>
      <c r="I672" s="499"/>
    </row>
    <row r="673" spans="1:9" s="147" customFormat="1" ht="15.5" x14ac:dyDescent="0.35">
      <c r="A673" s="332">
        <v>654</v>
      </c>
      <c r="B673" s="437"/>
      <c r="C673" s="438"/>
      <c r="D673" s="438"/>
      <c r="E673" s="214"/>
      <c r="F673" s="214"/>
      <c r="G673" s="439"/>
      <c r="H673" s="439"/>
      <c r="I673" s="499"/>
    </row>
    <row r="674" spans="1:9" s="147" customFormat="1" ht="15.5" x14ac:dyDescent="0.35">
      <c r="A674" s="332">
        <v>655</v>
      </c>
      <c r="B674" s="437"/>
      <c r="C674" s="438"/>
      <c r="D674" s="438"/>
      <c r="E674" s="214"/>
      <c r="F674" s="214"/>
      <c r="G674" s="439"/>
      <c r="H674" s="439"/>
      <c r="I674" s="499"/>
    </row>
    <row r="675" spans="1:9" s="147" customFormat="1" ht="15.5" x14ac:dyDescent="0.35">
      <c r="A675" s="332">
        <v>656</v>
      </c>
      <c r="B675" s="437"/>
      <c r="C675" s="438"/>
      <c r="D675" s="438"/>
      <c r="E675" s="214"/>
      <c r="F675" s="214"/>
      <c r="G675" s="439"/>
      <c r="H675" s="439"/>
      <c r="I675" s="499"/>
    </row>
    <row r="676" spans="1:9" s="147" customFormat="1" ht="15.5" x14ac:dyDescent="0.35">
      <c r="A676" s="332">
        <v>657</v>
      </c>
      <c r="B676" s="437"/>
      <c r="C676" s="438"/>
      <c r="D676" s="438"/>
      <c r="E676" s="214"/>
      <c r="F676" s="214"/>
      <c r="G676" s="439"/>
      <c r="H676" s="439"/>
      <c r="I676" s="499"/>
    </row>
    <row r="677" spans="1:9" s="147" customFormat="1" ht="15.5" x14ac:dyDescent="0.35">
      <c r="A677" s="332">
        <v>658</v>
      </c>
      <c r="B677" s="437"/>
      <c r="C677" s="438"/>
      <c r="D677" s="438"/>
      <c r="E677" s="214"/>
      <c r="F677" s="214"/>
      <c r="G677" s="439"/>
      <c r="H677" s="439"/>
      <c r="I677" s="499"/>
    </row>
    <row r="678" spans="1:9" s="147" customFormat="1" ht="15.5" x14ac:dyDescent="0.35">
      <c r="A678" s="332">
        <v>659</v>
      </c>
      <c r="B678" s="437"/>
      <c r="C678" s="438"/>
      <c r="D678" s="438"/>
      <c r="E678" s="214"/>
      <c r="F678" s="214"/>
      <c r="G678" s="439"/>
      <c r="H678" s="439"/>
      <c r="I678" s="499"/>
    </row>
    <row r="679" spans="1:9" s="147" customFormat="1" ht="15.5" x14ac:dyDescent="0.35">
      <c r="A679" s="332">
        <v>660</v>
      </c>
      <c r="B679" s="437"/>
      <c r="C679" s="438"/>
      <c r="D679" s="438"/>
      <c r="E679" s="214"/>
      <c r="F679" s="214"/>
      <c r="G679" s="439"/>
      <c r="H679" s="439"/>
      <c r="I679" s="499"/>
    </row>
    <row r="680" spans="1:9" s="147" customFormat="1" ht="15.5" x14ac:dyDescent="0.35">
      <c r="A680" s="332">
        <v>661</v>
      </c>
      <c r="B680" s="437"/>
      <c r="C680" s="438"/>
      <c r="D680" s="438"/>
      <c r="E680" s="214"/>
      <c r="F680" s="214"/>
      <c r="G680" s="439"/>
      <c r="H680" s="439"/>
      <c r="I680" s="499"/>
    </row>
    <row r="681" spans="1:9" s="147" customFormat="1" ht="15.5" x14ac:dyDescent="0.35">
      <c r="A681" s="332">
        <v>662</v>
      </c>
      <c r="B681" s="437"/>
      <c r="C681" s="438"/>
      <c r="D681" s="438"/>
      <c r="E681" s="214"/>
      <c r="F681" s="214"/>
      <c r="G681" s="439"/>
      <c r="H681" s="439"/>
      <c r="I681" s="499"/>
    </row>
    <row r="682" spans="1:9" s="147" customFormat="1" ht="15.5" x14ac:dyDescent="0.35">
      <c r="A682" s="332">
        <v>663</v>
      </c>
      <c r="B682" s="437"/>
      <c r="C682" s="438"/>
      <c r="D682" s="438"/>
      <c r="E682" s="214"/>
      <c r="F682" s="214"/>
      <c r="G682" s="439"/>
      <c r="H682" s="439"/>
      <c r="I682" s="499"/>
    </row>
    <row r="683" spans="1:9" s="147" customFormat="1" ht="15.5" x14ac:dyDescent="0.35">
      <c r="A683" s="332">
        <v>664</v>
      </c>
      <c r="B683" s="437"/>
      <c r="C683" s="438"/>
      <c r="D683" s="438"/>
      <c r="E683" s="214"/>
      <c r="F683" s="214"/>
      <c r="G683" s="439"/>
      <c r="H683" s="439"/>
      <c r="I683" s="499"/>
    </row>
    <row r="684" spans="1:9" s="147" customFormat="1" ht="15.5" x14ac:dyDescent="0.35">
      <c r="A684" s="332">
        <v>665</v>
      </c>
      <c r="B684" s="437"/>
      <c r="C684" s="438"/>
      <c r="D684" s="438"/>
      <c r="E684" s="214"/>
      <c r="F684" s="214"/>
      <c r="G684" s="439"/>
      <c r="H684" s="439"/>
      <c r="I684" s="499"/>
    </row>
    <row r="685" spans="1:9" s="147" customFormat="1" ht="15.5" x14ac:dyDescent="0.35">
      <c r="A685" s="332">
        <v>666</v>
      </c>
      <c r="B685" s="437"/>
      <c r="C685" s="438"/>
      <c r="D685" s="438"/>
      <c r="E685" s="214"/>
      <c r="F685" s="214"/>
      <c r="G685" s="439"/>
      <c r="H685" s="439"/>
      <c r="I685" s="499"/>
    </row>
    <row r="686" spans="1:9" s="147" customFormat="1" ht="15.5" x14ac:dyDescent="0.35">
      <c r="A686" s="332">
        <v>667</v>
      </c>
      <c r="B686" s="437"/>
      <c r="C686" s="438"/>
      <c r="D686" s="438"/>
      <c r="E686" s="214"/>
      <c r="F686" s="214"/>
      <c r="G686" s="439"/>
      <c r="H686" s="439"/>
      <c r="I686" s="499"/>
    </row>
    <row r="687" spans="1:9" s="147" customFormat="1" ht="15.5" x14ac:dyDescent="0.35">
      <c r="A687" s="332">
        <v>668</v>
      </c>
      <c r="B687" s="437"/>
      <c r="C687" s="438"/>
      <c r="D687" s="438"/>
      <c r="E687" s="214"/>
      <c r="F687" s="214"/>
      <c r="G687" s="439"/>
      <c r="H687" s="439"/>
      <c r="I687" s="499"/>
    </row>
    <row r="688" spans="1:9" s="147" customFormat="1" ht="15.5" x14ac:dyDescent="0.35">
      <c r="A688" s="332">
        <v>669</v>
      </c>
      <c r="B688" s="437"/>
      <c r="C688" s="438"/>
      <c r="D688" s="438"/>
      <c r="E688" s="214"/>
      <c r="F688" s="214"/>
      <c r="G688" s="439"/>
      <c r="H688" s="439"/>
      <c r="I688" s="499"/>
    </row>
    <row r="689" spans="1:9" s="147" customFormat="1" ht="15.5" x14ac:dyDescent="0.35">
      <c r="A689" s="332">
        <v>670</v>
      </c>
      <c r="B689" s="437"/>
      <c r="C689" s="438"/>
      <c r="D689" s="438"/>
      <c r="E689" s="214"/>
      <c r="F689" s="214"/>
      <c r="G689" s="439"/>
      <c r="H689" s="439"/>
      <c r="I689" s="499"/>
    </row>
    <row r="690" spans="1:9" s="147" customFormat="1" ht="15.5" x14ac:dyDescent="0.35">
      <c r="A690" s="332">
        <v>671</v>
      </c>
      <c r="B690" s="437"/>
      <c r="C690" s="438"/>
      <c r="D690" s="438"/>
      <c r="E690" s="214"/>
      <c r="F690" s="214"/>
      <c r="G690" s="439"/>
      <c r="H690" s="439"/>
      <c r="I690" s="499"/>
    </row>
    <row r="691" spans="1:9" s="147" customFormat="1" ht="15.5" x14ac:dyDescent="0.35">
      <c r="A691" s="332">
        <v>672</v>
      </c>
      <c r="B691" s="437"/>
      <c r="C691" s="438"/>
      <c r="D691" s="438"/>
      <c r="E691" s="214"/>
      <c r="F691" s="214"/>
      <c r="G691" s="439"/>
      <c r="H691" s="439"/>
      <c r="I691" s="499"/>
    </row>
    <row r="692" spans="1:9" s="147" customFormat="1" ht="15.5" x14ac:dyDescent="0.35">
      <c r="A692" s="332">
        <v>673</v>
      </c>
      <c r="B692" s="437"/>
      <c r="C692" s="438"/>
      <c r="D692" s="438"/>
      <c r="E692" s="214"/>
      <c r="F692" s="214"/>
      <c r="G692" s="439"/>
      <c r="H692" s="439"/>
      <c r="I692" s="499"/>
    </row>
    <row r="693" spans="1:9" s="147" customFormat="1" ht="15.5" x14ac:dyDescent="0.35">
      <c r="A693" s="332">
        <v>674</v>
      </c>
      <c r="B693" s="437"/>
      <c r="C693" s="438"/>
      <c r="D693" s="438"/>
      <c r="E693" s="214"/>
      <c r="F693" s="214"/>
      <c r="G693" s="439"/>
      <c r="H693" s="439"/>
      <c r="I693" s="499"/>
    </row>
    <row r="694" spans="1:9" s="147" customFormat="1" ht="15.5" x14ac:dyDescent="0.35">
      <c r="A694" s="332">
        <v>675</v>
      </c>
      <c r="B694" s="437"/>
      <c r="C694" s="438"/>
      <c r="D694" s="438"/>
      <c r="E694" s="214"/>
      <c r="F694" s="214"/>
      <c r="G694" s="439"/>
      <c r="H694" s="439"/>
      <c r="I694" s="499"/>
    </row>
    <row r="695" spans="1:9" s="147" customFormat="1" ht="15.5" x14ac:dyDescent="0.35">
      <c r="A695" s="332">
        <v>676</v>
      </c>
      <c r="B695" s="437"/>
      <c r="C695" s="438"/>
      <c r="D695" s="438"/>
      <c r="E695" s="214"/>
      <c r="F695" s="214"/>
      <c r="G695" s="439"/>
      <c r="H695" s="439"/>
      <c r="I695" s="499"/>
    </row>
    <row r="696" spans="1:9" s="147" customFormat="1" ht="15.5" x14ac:dyDescent="0.35">
      <c r="A696" s="332">
        <v>677</v>
      </c>
      <c r="B696" s="437"/>
      <c r="C696" s="438"/>
      <c r="D696" s="438"/>
      <c r="E696" s="214"/>
      <c r="F696" s="214"/>
      <c r="G696" s="439"/>
      <c r="H696" s="439"/>
      <c r="I696" s="499"/>
    </row>
    <row r="697" spans="1:9" s="147" customFormat="1" ht="15.5" x14ac:dyDescent="0.35">
      <c r="A697" s="332">
        <v>678</v>
      </c>
      <c r="B697" s="437"/>
      <c r="C697" s="438"/>
      <c r="D697" s="438"/>
      <c r="E697" s="214"/>
      <c r="F697" s="214"/>
      <c r="G697" s="439"/>
      <c r="H697" s="439"/>
      <c r="I697" s="499"/>
    </row>
    <row r="698" spans="1:9" s="147" customFormat="1" ht="15.5" x14ac:dyDescent="0.35">
      <c r="A698" s="332">
        <v>679</v>
      </c>
      <c r="B698" s="437"/>
      <c r="C698" s="438"/>
      <c r="D698" s="438"/>
      <c r="E698" s="214"/>
      <c r="F698" s="214"/>
      <c r="G698" s="439"/>
      <c r="H698" s="439"/>
      <c r="I698" s="499"/>
    </row>
    <row r="699" spans="1:9" s="147" customFormat="1" ht="15.5" x14ac:dyDescent="0.35">
      <c r="A699" s="332">
        <v>680</v>
      </c>
      <c r="B699" s="437"/>
      <c r="C699" s="438"/>
      <c r="D699" s="438"/>
      <c r="E699" s="214"/>
      <c r="F699" s="214"/>
      <c r="G699" s="439"/>
      <c r="H699" s="439"/>
      <c r="I699" s="499"/>
    </row>
    <row r="700" spans="1:9" s="147" customFormat="1" ht="15.5" x14ac:dyDescent="0.35">
      <c r="A700" s="332">
        <v>681</v>
      </c>
      <c r="B700" s="437"/>
      <c r="C700" s="438"/>
      <c r="D700" s="438"/>
      <c r="E700" s="214"/>
      <c r="F700" s="214"/>
      <c r="G700" s="439"/>
      <c r="H700" s="439"/>
      <c r="I700" s="499"/>
    </row>
    <row r="701" spans="1:9" s="147" customFormat="1" ht="15.5" x14ac:dyDescent="0.35">
      <c r="A701" s="332">
        <v>682</v>
      </c>
      <c r="B701" s="437"/>
      <c r="C701" s="438"/>
      <c r="D701" s="438"/>
      <c r="E701" s="214"/>
      <c r="F701" s="214"/>
      <c r="G701" s="439"/>
      <c r="H701" s="439"/>
      <c r="I701" s="499"/>
    </row>
    <row r="702" spans="1:9" s="147" customFormat="1" ht="15.5" x14ac:dyDescent="0.35">
      <c r="A702" s="332">
        <v>683</v>
      </c>
      <c r="B702" s="437"/>
      <c r="C702" s="438"/>
      <c r="D702" s="438"/>
      <c r="E702" s="214"/>
      <c r="F702" s="214"/>
      <c r="G702" s="439"/>
      <c r="H702" s="439"/>
      <c r="I702" s="499"/>
    </row>
    <row r="703" spans="1:9" s="147" customFormat="1" ht="15.5" x14ac:dyDescent="0.35">
      <c r="A703" s="332">
        <v>684</v>
      </c>
      <c r="B703" s="437"/>
      <c r="C703" s="438"/>
      <c r="D703" s="438"/>
      <c r="E703" s="214"/>
      <c r="F703" s="214"/>
      <c r="G703" s="439"/>
      <c r="H703" s="439"/>
      <c r="I703" s="499"/>
    </row>
    <row r="704" spans="1:9" s="147" customFormat="1" ht="15.5" x14ac:dyDescent="0.35">
      <c r="A704" s="332">
        <v>685</v>
      </c>
      <c r="B704" s="437"/>
      <c r="C704" s="438"/>
      <c r="D704" s="438"/>
      <c r="E704" s="214"/>
      <c r="F704" s="214"/>
      <c r="G704" s="439"/>
      <c r="H704" s="439"/>
      <c r="I704" s="499"/>
    </row>
    <row r="705" spans="1:9" s="147" customFormat="1" ht="15.5" x14ac:dyDescent="0.35">
      <c r="A705" s="332">
        <v>686</v>
      </c>
      <c r="B705" s="437"/>
      <c r="C705" s="438"/>
      <c r="D705" s="438"/>
      <c r="E705" s="214"/>
      <c r="F705" s="214"/>
      <c r="G705" s="439"/>
      <c r="H705" s="439"/>
      <c r="I705" s="499"/>
    </row>
    <row r="706" spans="1:9" s="147" customFormat="1" ht="15.5" x14ac:dyDescent="0.35">
      <c r="A706" s="332">
        <v>687</v>
      </c>
      <c r="B706" s="437"/>
      <c r="C706" s="438"/>
      <c r="D706" s="438"/>
      <c r="E706" s="214"/>
      <c r="F706" s="214"/>
      <c r="G706" s="439"/>
      <c r="H706" s="439"/>
      <c r="I706" s="499"/>
    </row>
    <row r="707" spans="1:9" s="147" customFormat="1" ht="15.5" x14ac:dyDescent="0.35">
      <c r="A707" s="332">
        <v>688</v>
      </c>
      <c r="B707" s="437"/>
      <c r="C707" s="438"/>
      <c r="D707" s="438"/>
      <c r="E707" s="214"/>
      <c r="F707" s="214"/>
      <c r="G707" s="439"/>
      <c r="H707" s="439"/>
      <c r="I707" s="499"/>
    </row>
    <row r="708" spans="1:9" s="147" customFormat="1" ht="15.5" x14ac:dyDescent="0.35">
      <c r="A708" s="332">
        <v>689</v>
      </c>
      <c r="B708" s="437"/>
      <c r="C708" s="438"/>
      <c r="D708" s="438"/>
      <c r="E708" s="214"/>
      <c r="F708" s="214"/>
      <c r="G708" s="439"/>
      <c r="H708" s="439"/>
      <c r="I708" s="499"/>
    </row>
    <row r="709" spans="1:9" s="147" customFormat="1" ht="15.5" x14ac:dyDescent="0.35">
      <c r="A709" s="332">
        <v>690</v>
      </c>
      <c r="B709" s="437"/>
      <c r="C709" s="438"/>
      <c r="D709" s="438"/>
      <c r="E709" s="214"/>
      <c r="F709" s="214"/>
      <c r="G709" s="439"/>
      <c r="H709" s="439"/>
      <c r="I709" s="499"/>
    </row>
    <row r="710" spans="1:9" s="147" customFormat="1" ht="15.5" x14ac:dyDescent="0.35">
      <c r="A710" s="332">
        <v>691</v>
      </c>
      <c r="B710" s="437"/>
      <c r="C710" s="438"/>
      <c r="D710" s="438"/>
      <c r="E710" s="214"/>
      <c r="F710" s="214"/>
      <c r="G710" s="439"/>
      <c r="H710" s="439"/>
      <c r="I710" s="499"/>
    </row>
    <row r="711" spans="1:9" s="147" customFormat="1" ht="15.5" x14ac:dyDescent="0.35">
      <c r="A711" s="332">
        <v>692</v>
      </c>
      <c r="B711" s="437"/>
      <c r="C711" s="438"/>
      <c r="D711" s="438"/>
      <c r="E711" s="214"/>
      <c r="F711" s="214"/>
      <c r="G711" s="439"/>
      <c r="H711" s="439"/>
      <c r="I711" s="499"/>
    </row>
    <row r="712" spans="1:9" s="147" customFormat="1" ht="15.5" x14ac:dyDescent="0.35">
      <c r="A712" s="332">
        <v>693</v>
      </c>
      <c r="B712" s="437"/>
      <c r="C712" s="438"/>
      <c r="D712" s="438"/>
      <c r="E712" s="214"/>
      <c r="F712" s="214"/>
      <c r="G712" s="439"/>
      <c r="H712" s="439"/>
      <c r="I712" s="499"/>
    </row>
    <row r="713" spans="1:9" s="147" customFormat="1" ht="15.5" x14ac:dyDescent="0.35">
      <c r="A713" s="332">
        <v>694</v>
      </c>
      <c r="B713" s="437"/>
      <c r="C713" s="438"/>
      <c r="D713" s="438"/>
      <c r="E713" s="214"/>
      <c r="F713" s="214"/>
      <c r="G713" s="439"/>
      <c r="H713" s="439"/>
      <c r="I713" s="499"/>
    </row>
    <row r="714" spans="1:9" s="147" customFormat="1" ht="15.5" x14ac:dyDescent="0.35">
      <c r="A714" s="332">
        <v>695</v>
      </c>
      <c r="B714" s="437"/>
      <c r="C714" s="438"/>
      <c r="D714" s="438"/>
      <c r="E714" s="214"/>
      <c r="F714" s="214"/>
      <c r="G714" s="439"/>
      <c r="H714" s="439"/>
      <c r="I714" s="499"/>
    </row>
    <row r="715" spans="1:9" s="147" customFormat="1" ht="15.5" x14ac:dyDescent="0.35">
      <c r="A715" s="332">
        <v>696</v>
      </c>
      <c r="B715" s="437"/>
      <c r="C715" s="438"/>
      <c r="D715" s="438"/>
      <c r="E715" s="214"/>
      <c r="F715" s="214"/>
      <c r="G715" s="439"/>
      <c r="H715" s="439"/>
      <c r="I715" s="499"/>
    </row>
    <row r="716" spans="1:9" s="147" customFormat="1" ht="15.5" x14ac:dyDescent="0.35">
      <c r="A716" s="332">
        <v>697</v>
      </c>
      <c r="B716" s="437"/>
      <c r="C716" s="438"/>
      <c r="D716" s="438"/>
      <c r="E716" s="214"/>
      <c r="F716" s="214"/>
      <c r="G716" s="439"/>
      <c r="H716" s="439"/>
      <c r="I716" s="499"/>
    </row>
    <row r="717" spans="1:9" s="147" customFormat="1" ht="15.5" x14ac:dyDescent="0.35">
      <c r="A717" s="332">
        <v>698</v>
      </c>
      <c r="B717" s="437"/>
      <c r="C717" s="438"/>
      <c r="D717" s="438"/>
      <c r="E717" s="214"/>
      <c r="F717" s="214"/>
      <c r="G717" s="439"/>
      <c r="H717" s="439"/>
      <c r="I717" s="499"/>
    </row>
    <row r="718" spans="1:9" s="147" customFormat="1" ht="15.5" x14ac:dyDescent="0.35">
      <c r="A718" s="332">
        <v>699</v>
      </c>
      <c r="B718" s="437"/>
      <c r="C718" s="438"/>
      <c r="D718" s="438"/>
      <c r="E718" s="214"/>
      <c r="F718" s="214"/>
      <c r="G718" s="439"/>
      <c r="H718" s="439"/>
      <c r="I718" s="499"/>
    </row>
    <row r="719" spans="1:9" s="147" customFormat="1" ht="15.5" x14ac:dyDescent="0.35">
      <c r="A719" s="332">
        <v>700</v>
      </c>
      <c r="B719" s="437"/>
      <c r="C719" s="438"/>
      <c r="D719" s="438"/>
      <c r="E719" s="214"/>
      <c r="F719" s="214"/>
      <c r="G719" s="439"/>
      <c r="H719" s="439"/>
      <c r="I719" s="499"/>
    </row>
    <row r="720" spans="1:9" s="147" customFormat="1" ht="15.5" x14ac:dyDescent="0.35">
      <c r="A720" s="332">
        <v>701</v>
      </c>
      <c r="B720" s="437"/>
      <c r="C720" s="438"/>
      <c r="D720" s="438"/>
      <c r="E720" s="214"/>
      <c r="F720" s="214"/>
      <c r="G720" s="439"/>
      <c r="H720" s="439"/>
      <c r="I720" s="499"/>
    </row>
    <row r="721" spans="1:9" s="147" customFormat="1" ht="15.5" x14ac:dyDescent="0.35">
      <c r="A721" s="332">
        <v>702</v>
      </c>
      <c r="B721" s="437"/>
      <c r="C721" s="438"/>
      <c r="D721" s="438"/>
      <c r="E721" s="214"/>
      <c r="F721" s="214"/>
      <c r="G721" s="439"/>
      <c r="H721" s="439"/>
      <c r="I721" s="499"/>
    </row>
    <row r="722" spans="1:9" s="147" customFormat="1" ht="15.5" x14ac:dyDescent="0.35">
      <c r="A722" s="332">
        <v>703</v>
      </c>
      <c r="B722" s="437"/>
      <c r="C722" s="438"/>
      <c r="D722" s="438"/>
      <c r="E722" s="214"/>
      <c r="F722" s="214"/>
      <c r="G722" s="439"/>
      <c r="H722" s="439"/>
      <c r="I722" s="499"/>
    </row>
    <row r="723" spans="1:9" s="147" customFormat="1" ht="15.5" x14ac:dyDescent="0.35">
      <c r="A723" s="332">
        <v>704</v>
      </c>
      <c r="B723" s="437"/>
      <c r="C723" s="438"/>
      <c r="D723" s="438"/>
      <c r="E723" s="214"/>
      <c r="F723" s="214"/>
      <c r="G723" s="439"/>
      <c r="H723" s="439"/>
      <c r="I723" s="499"/>
    </row>
    <row r="724" spans="1:9" s="147" customFormat="1" ht="15.5" x14ac:dyDescent="0.35">
      <c r="A724" s="332">
        <v>705</v>
      </c>
      <c r="B724" s="437"/>
      <c r="C724" s="438"/>
      <c r="D724" s="438"/>
      <c r="E724" s="214"/>
      <c r="F724" s="214"/>
      <c r="G724" s="439"/>
      <c r="H724" s="439"/>
      <c r="I724" s="499"/>
    </row>
    <row r="725" spans="1:9" s="147" customFormat="1" ht="15.5" x14ac:dyDescent="0.35">
      <c r="A725" s="332">
        <v>706</v>
      </c>
      <c r="B725" s="437"/>
      <c r="C725" s="438"/>
      <c r="D725" s="438"/>
      <c r="E725" s="214"/>
      <c r="F725" s="214"/>
      <c r="G725" s="439"/>
      <c r="H725" s="439"/>
      <c r="I725" s="499"/>
    </row>
    <row r="726" spans="1:9" s="147" customFormat="1" ht="15.5" x14ac:dyDescent="0.35">
      <c r="A726" s="332">
        <v>707</v>
      </c>
      <c r="B726" s="437"/>
      <c r="C726" s="438"/>
      <c r="D726" s="438"/>
      <c r="E726" s="214"/>
      <c r="F726" s="214"/>
      <c r="G726" s="439"/>
      <c r="H726" s="439"/>
      <c r="I726" s="499"/>
    </row>
    <row r="727" spans="1:9" s="147" customFormat="1" ht="15.5" x14ac:dyDescent="0.35">
      <c r="A727" s="332">
        <v>708</v>
      </c>
      <c r="B727" s="437"/>
      <c r="C727" s="438"/>
      <c r="D727" s="438"/>
      <c r="E727" s="214"/>
      <c r="F727" s="214"/>
      <c r="G727" s="439"/>
      <c r="H727" s="439"/>
      <c r="I727" s="499"/>
    </row>
    <row r="728" spans="1:9" s="147" customFormat="1" ht="15.5" x14ac:dyDescent="0.35">
      <c r="A728" s="332">
        <v>709</v>
      </c>
      <c r="B728" s="437"/>
      <c r="C728" s="438"/>
      <c r="D728" s="438"/>
      <c r="E728" s="214"/>
      <c r="F728" s="214"/>
      <c r="G728" s="439"/>
      <c r="H728" s="439"/>
      <c r="I728" s="499"/>
    </row>
    <row r="729" spans="1:9" s="147" customFormat="1" ht="15.5" x14ac:dyDescent="0.35">
      <c r="A729" s="332">
        <v>710</v>
      </c>
      <c r="B729" s="437"/>
      <c r="C729" s="438"/>
      <c r="D729" s="438"/>
      <c r="E729" s="214"/>
      <c r="F729" s="214"/>
      <c r="G729" s="439"/>
      <c r="H729" s="439"/>
      <c r="I729" s="499"/>
    </row>
    <row r="730" spans="1:9" s="147" customFormat="1" ht="15.5" x14ac:dyDescent="0.35">
      <c r="A730" s="332">
        <v>711</v>
      </c>
      <c r="B730" s="437"/>
      <c r="C730" s="438"/>
      <c r="D730" s="438"/>
      <c r="E730" s="214"/>
      <c r="F730" s="214"/>
      <c r="G730" s="439"/>
      <c r="H730" s="439"/>
      <c r="I730" s="499"/>
    </row>
    <row r="731" spans="1:9" s="147" customFormat="1" ht="15.5" x14ac:dyDescent="0.35">
      <c r="A731" s="332">
        <v>712</v>
      </c>
      <c r="B731" s="437"/>
      <c r="C731" s="438"/>
      <c r="D731" s="438"/>
      <c r="E731" s="214"/>
      <c r="F731" s="214"/>
      <c r="G731" s="439"/>
      <c r="H731" s="439"/>
      <c r="I731" s="499"/>
    </row>
    <row r="732" spans="1:9" s="147" customFormat="1" ht="15.5" x14ac:dyDescent="0.35">
      <c r="A732" s="332">
        <v>713</v>
      </c>
      <c r="B732" s="437"/>
      <c r="C732" s="438"/>
      <c r="D732" s="438"/>
      <c r="E732" s="214"/>
      <c r="F732" s="214"/>
      <c r="G732" s="439"/>
      <c r="H732" s="439"/>
      <c r="I732" s="499"/>
    </row>
    <row r="733" spans="1:9" s="147" customFormat="1" ht="15.5" x14ac:dyDescent="0.35">
      <c r="A733" s="332">
        <v>714</v>
      </c>
      <c r="B733" s="437"/>
      <c r="C733" s="438"/>
      <c r="D733" s="438"/>
      <c r="E733" s="214"/>
      <c r="F733" s="214"/>
      <c r="G733" s="439"/>
      <c r="H733" s="439"/>
      <c r="I733" s="499"/>
    </row>
    <row r="734" spans="1:9" s="147" customFormat="1" ht="15.5" x14ac:dyDescent="0.35">
      <c r="A734" s="332">
        <v>715</v>
      </c>
      <c r="B734" s="437"/>
      <c r="C734" s="438"/>
      <c r="D734" s="438"/>
      <c r="E734" s="214"/>
      <c r="F734" s="214"/>
      <c r="G734" s="439"/>
      <c r="H734" s="439"/>
      <c r="I734" s="499"/>
    </row>
    <row r="735" spans="1:9" s="147" customFormat="1" ht="15.5" x14ac:dyDescent="0.35">
      <c r="A735" s="332">
        <v>716</v>
      </c>
      <c r="B735" s="437"/>
      <c r="C735" s="438"/>
      <c r="D735" s="438"/>
      <c r="E735" s="214"/>
      <c r="F735" s="214"/>
      <c r="G735" s="439"/>
      <c r="H735" s="439"/>
      <c r="I735" s="499"/>
    </row>
    <row r="736" spans="1:9" s="147" customFormat="1" ht="15.5" x14ac:dyDescent="0.35">
      <c r="A736" s="332">
        <v>717</v>
      </c>
      <c r="B736" s="437"/>
      <c r="C736" s="438"/>
      <c r="D736" s="438"/>
      <c r="E736" s="214"/>
      <c r="F736" s="214"/>
      <c r="G736" s="439"/>
      <c r="H736" s="439"/>
      <c r="I736" s="499"/>
    </row>
    <row r="737" spans="1:9" s="147" customFormat="1" ht="15.5" x14ac:dyDescent="0.35">
      <c r="A737" s="332">
        <v>718</v>
      </c>
      <c r="B737" s="437"/>
      <c r="C737" s="438"/>
      <c r="D737" s="438"/>
      <c r="E737" s="214"/>
      <c r="F737" s="214"/>
      <c r="G737" s="439"/>
      <c r="H737" s="439"/>
      <c r="I737" s="499"/>
    </row>
    <row r="738" spans="1:9" s="147" customFormat="1" ht="15.5" x14ac:dyDescent="0.35">
      <c r="A738" s="332">
        <v>719</v>
      </c>
      <c r="B738" s="437"/>
      <c r="C738" s="438"/>
      <c r="D738" s="438"/>
      <c r="E738" s="214"/>
      <c r="F738" s="214"/>
      <c r="G738" s="439"/>
      <c r="H738" s="439"/>
      <c r="I738" s="499"/>
    </row>
    <row r="739" spans="1:9" s="147" customFormat="1" ht="15.5" x14ac:dyDescent="0.35">
      <c r="A739" s="332">
        <v>720</v>
      </c>
      <c r="B739" s="437"/>
      <c r="C739" s="438"/>
      <c r="D739" s="438"/>
      <c r="E739" s="214"/>
      <c r="F739" s="214"/>
      <c r="G739" s="439"/>
      <c r="H739" s="439"/>
      <c r="I739" s="499"/>
    </row>
    <row r="740" spans="1:9" s="147" customFormat="1" ht="15.5" x14ac:dyDescent="0.35">
      <c r="A740" s="332">
        <v>721</v>
      </c>
      <c r="B740" s="437"/>
      <c r="C740" s="438"/>
      <c r="D740" s="438"/>
      <c r="E740" s="214"/>
      <c r="F740" s="214"/>
      <c r="G740" s="439"/>
      <c r="H740" s="439"/>
      <c r="I740" s="499"/>
    </row>
    <row r="741" spans="1:9" s="147" customFormat="1" ht="15.5" x14ac:dyDescent="0.35">
      <c r="A741" s="332">
        <v>722</v>
      </c>
      <c r="B741" s="437"/>
      <c r="C741" s="438"/>
      <c r="D741" s="438"/>
      <c r="E741" s="214"/>
      <c r="F741" s="214"/>
      <c r="G741" s="439"/>
      <c r="H741" s="439"/>
      <c r="I741" s="499"/>
    </row>
    <row r="742" spans="1:9" s="147" customFormat="1" ht="15.5" x14ac:dyDescent="0.35">
      <c r="A742" s="332">
        <v>723</v>
      </c>
      <c r="B742" s="437"/>
      <c r="C742" s="438"/>
      <c r="D742" s="438"/>
      <c r="E742" s="214"/>
      <c r="F742" s="214"/>
      <c r="G742" s="439"/>
      <c r="H742" s="439"/>
      <c r="I742" s="499"/>
    </row>
    <row r="743" spans="1:9" s="147" customFormat="1" ht="15.5" x14ac:dyDescent="0.35">
      <c r="A743" s="332">
        <v>724</v>
      </c>
      <c r="B743" s="437"/>
      <c r="C743" s="438"/>
      <c r="D743" s="438"/>
      <c r="E743" s="214"/>
      <c r="F743" s="214"/>
      <c r="G743" s="439"/>
      <c r="H743" s="439"/>
      <c r="I743" s="499"/>
    </row>
    <row r="744" spans="1:9" s="147" customFormat="1" ht="15.5" x14ac:dyDescent="0.35">
      <c r="A744" s="332">
        <v>725</v>
      </c>
      <c r="B744" s="437"/>
      <c r="C744" s="438"/>
      <c r="D744" s="438"/>
      <c r="E744" s="214"/>
      <c r="F744" s="214"/>
      <c r="G744" s="439"/>
      <c r="H744" s="439"/>
      <c r="I744" s="499"/>
    </row>
    <row r="745" spans="1:9" s="147" customFormat="1" ht="15.5" x14ac:dyDescent="0.35">
      <c r="A745" s="332">
        <v>726</v>
      </c>
      <c r="B745" s="437"/>
      <c r="C745" s="438"/>
      <c r="D745" s="438"/>
      <c r="E745" s="214"/>
      <c r="F745" s="214"/>
      <c r="G745" s="439"/>
      <c r="H745" s="439"/>
      <c r="I745" s="499"/>
    </row>
    <row r="746" spans="1:9" s="147" customFormat="1" ht="15.5" x14ac:dyDescent="0.35">
      <c r="A746" s="332">
        <v>727</v>
      </c>
      <c r="B746" s="437"/>
      <c r="C746" s="438"/>
      <c r="D746" s="438"/>
      <c r="E746" s="214"/>
      <c r="F746" s="214"/>
      <c r="G746" s="439"/>
      <c r="H746" s="439"/>
      <c r="I746" s="499"/>
    </row>
    <row r="747" spans="1:9" s="147" customFormat="1" ht="15.5" x14ac:dyDescent="0.35">
      <c r="A747" s="332">
        <v>728</v>
      </c>
      <c r="B747" s="437"/>
      <c r="C747" s="438"/>
      <c r="D747" s="438"/>
      <c r="E747" s="214"/>
      <c r="F747" s="214"/>
      <c r="G747" s="439"/>
      <c r="H747" s="439"/>
      <c r="I747" s="499"/>
    </row>
    <row r="748" spans="1:9" s="147" customFormat="1" ht="15.5" x14ac:dyDescent="0.35">
      <c r="A748" s="332">
        <v>729</v>
      </c>
      <c r="B748" s="437"/>
      <c r="C748" s="438"/>
      <c r="D748" s="438"/>
      <c r="E748" s="214"/>
      <c r="F748" s="214"/>
      <c r="G748" s="439"/>
      <c r="H748" s="439"/>
      <c r="I748" s="499"/>
    </row>
    <row r="749" spans="1:9" s="147" customFormat="1" ht="15.5" x14ac:dyDescent="0.35">
      <c r="A749" s="332">
        <v>730</v>
      </c>
      <c r="B749" s="437"/>
      <c r="C749" s="438"/>
      <c r="D749" s="438"/>
      <c r="E749" s="214"/>
      <c r="F749" s="214"/>
      <c r="G749" s="439"/>
      <c r="H749" s="439"/>
      <c r="I749" s="499"/>
    </row>
    <row r="750" spans="1:9" s="147" customFormat="1" ht="15.5" x14ac:dyDescent="0.35">
      <c r="A750" s="332">
        <v>731</v>
      </c>
      <c r="B750" s="437"/>
      <c r="C750" s="438"/>
      <c r="D750" s="438"/>
      <c r="E750" s="214"/>
      <c r="F750" s="214"/>
      <c r="G750" s="439"/>
      <c r="H750" s="439"/>
      <c r="I750" s="499"/>
    </row>
    <row r="751" spans="1:9" s="147" customFormat="1" ht="15.5" x14ac:dyDescent="0.35">
      <c r="A751" s="332">
        <v>732</v>
      </c>
      <c r="B751" s="437"/>
      <c r="C751" s="438"/>
      <c r="D751" s="438"/>
      <c r="E751" s="214"/>
      <c r="F751" s="214"/>
      <c r="G751" s="439"/>
      <c r="H751" s="439"/>
      <c r="I751" s="499"/>
    </row>
    <row r="752" spans="1:9" s="147" customFormat="1" ht="15.5" x14ac:dyDescent="0.35">
      <c r="A752" s="332">
        <v>733</v>
      </c>
      <c r="B752" s="437"/>
      <c r="C752" s="438"/>
      <c r="D752" s="438"/>
      <c r="E752" s="214"/>
      <c r="F752" s="214"/>
      <c r="G752" s="439"/>
      <c r="H752" s="439"/>
      <c r="I752" s="499"/>
    </row>
    <row r="753" spans="1:9" s="147" customFormat="1" ht="15.5" x14ac:dyDescent="0.35">
      <c r="A753" s="332">
        <v>734</v>
      </c>
      <c r="B753" s="437"/>
      <c r="C753" s="438"/>
      <c r="D753" s="438"/>
      <c r="E753" s="214"/>
      <c r="F753" s="214"/>
      <c r="G753" s="439"/>
      <c r="H753" s="439"/>
      <c r="I753" s="499"/>
    </row>
    <row r="754" spans="1:9" s="147" customFormat="1" ht="15.5" x14ac:dyDescent="0.35">
      <c r="A754" s="332">
        <v>735</v>
      </c>
      <c r="B754" s="437"/>
      <c r="C754" s="438"/>
      <c r="D754" s="438"/>
      <c r="E754" s="214"/>
      <c r="F754" s="214"/>
      <c r="G754" s="439"/>
      <c r="H754" s="439"/>
      <c r="I754" s="499"/>
    </row>
    <row r="755" spans="1:9" s="147" customFormat="1" ht="15.5" x14ac:dyDescent="0.35">
      <c r="A755" s="332">
        <v>736</v>
      </c>
      <c r="B755" s="437"/>
      <c r="C755" s="438"/>
      <c r="D755" s="438"/>
      <c r="E755" s="214"/>
      <c r="F755" s="214"/>
      <c r="G755" s="439"/>
      <c r="H755" s="439"/>
      <c r="I755" s="499"/>
    </row>
    <row r="756" spans="1:9" s="147" customFormat="1" ht="15.5" x14ac:dyDescent="0.35">
      <c r="A756" s="332">
        <v>737</v>
      </c>
      <c r="B756" s="437"/>
      <c r="C756" s="438"/>
      <c r="D756" s="438"/>
      <c r="E756" s="214"/>
      <c r="F756" s="214"/>
      <c r="G756" s="439"/>
      <c r="H756" s="439"/>
      <c r="I756" s="499"/>
    </row>
    <row r="757" spans="1:9" s="147" customFormat="1" ht="15.5" x14ac:dyDescent="0.35">
      <c r="A757" s="332">
        <v>738</v>
      </c>
      <c r="B757" s="437"/>
      <c r="C757" s="438"/>
      <c r="D757" s="438"/>
      <c r="E757" s="214"/>
      <c r="F757" s="214"/>
      <c r="G757" s="439"/>
      <c r="H757" s="439"/>
      <c r="I757" s="499"/>
    </row>
    <row r="758" spans="1:9" s="147" customFormat="1" ht="15.5" x14ac:dyDescent="0.35">
      <c r="A758" s="332">
        <v>739</v>
      </c>
      <c r="B758" s="437"/>
      <c r="C758" s="438"/>
      <c r="D758" s="438"/>
      <c r="E758" s="214"/>
      <c r="F758" s="214"/>
      <c r="G758" s="439"/>
      <c r="H758" s="439"/>
      <c r="I758" s="499"/>
    </row>
    <row r="759" spans="1:9" s="147" customFormat="1" ht="15.5" x14ac:dyDescent="0.35">
      <c r="A759" s="332">
        <v>740</v>
      </c>
      <c r="B759" s="437"/>
      <c r="C759" s="438"/>
      <c r="D759" s="438"/>
      <c r="E759" s="214"/>
      <c r="F759" s="214"/>
      <c r="G759" s="439"/>
      <c r="H759" s="439"/>
      <c r="I759" s="499"/>
    </row>
    <row r="760" spans="1:9" s="147" customFormat="1" ht="15.5" x14ac:dyDescent="0.35">
      <c r="A760" s="332">
        <v>741</v>
      </c>
      <c r="B760" s="437"/>
      <c r="C760" s="438"/>
      <c r="D760" s="438"/>
      <c r="E760" s="214"/>
      <c r="F760" s="214"/>
      <c r="G760" s="439"/>
      <c r="H760" s="439"/>
      <c r="I760" s="499"/>
    </row>
    <row r="761" spans="1:9" s="147" customFormat="1" ht="15.5" x14ac:dyDescent="0.35">
      <c r="A761" s="332">
        <v>742</v>
      </c>
      <c r="B761" s="437"/>
      <c r="C761" s="438"/>
      <c r="D761" s="438"/>
      <c r="E761" s="214"/>
      <c r="F761" s="214"/>
      <c r="G761" s="439"/>
      <c r="H761" s="439"/>
      <c r="I761" s="499"/>
    </row>
    <row r="762" spans="1:9" s="147" customFormat="1" ht="15.5" x14ac:dyDescent="0.35">
      <c r="A762" s="332">
        <v>743</v>
      </c>
      <c r="B762" s="437"/>
      <c r="C762" s="438"/>
      <c r="D762" s="438"/>
      <c r="E762" s="214"/>
      <c r="F762" s="214"/>
      <c r="G762" s="439"/>
      <c r="H762" s="439"/>
      <c r="I762" s="499"/>
    </row>
    <row r="763" spans="1:9" s="147" customFormat="1" ht="15.5" x14ac:dyDescent="0.35">
      <c r="A763" s="332">
        <v>744</v>
      </c>
      <c r="B763" s="437"/>
      <c r="C763" s="438"/>
      <c r="D763" s="438"/>
      <c r="E763" s="214"/>
      <c r="F763" s="214"/>
      <c r="G763" s="439"/>
      <c r="H763" s="439"/>
      <c r="I763" s="499"/>
    </row>
    <row r="764" spans="1:9" s="147" customFormat="1" ht="15.5" x14ac:dyDescent="0.35">
      <c r="A764" s="332">
        <v>745</v>
      </c>
      <c r="B764" s="437"/>
      <c r="C764" s="438"/>
      <c r="D764" s="438"/>
      <c r="E764" s="214"/>
      <c r="F764" s="214"/>
      <c r="G764" s="439"/>
      <c r="H764" s="439"/>
      <c r="I764" s="499"/>
    </row>
    <row r="765" spans="1:9" s="147" customFormat="1" ht="15.5" x14ac:dyDescent="0.35">
      <c r="A765" s="332">
        <v>746</v>
      </c>
      <c r="B765" s="437"/>
      <c r="C765" s="438"/>
      <c r="D765" s="438"/>
      <c r="E765" s="214"/>
      <c r="F765" s="214"/>
      <c r="G765" s="439"/>
      <c r="H765" s="439"/>
      <c r="I765" s="499"/>
    </row>
    <row r="766" spans="1:9" s="147" customFormat="1" ht="15.5" x14ac:dyDescent="0.35">
      <c r="A766" s="332">
        <v>747</v>
      </c>
      <c r="B766" s="437"/>
      <c r="C766" s="438"/>
      <c r="D766" s="438"/>
      <c r="E766" s="214"/>
      <c r="F766" s="214"/>
      <c r="G766" s="439"/>
      <c r="H766" s="439"/>
      <c r="I766" s="499"/>
    </row>
    <row r="767" spans="1:9" s="147" customFormat="1" ht="15.5" x14ac:dyDescent="0.35">
      <c r="A767" s="332">
        <v>748</v>
      </c>
      <c r="B767" s="437"/>
      <c r="C767" s="438"/>
      <c r="D767" s="438"/>
      <c r="E767" s="214"/>
      <c r="F767" s="214"/>
      <c r="G767" s="439"/>
      <c r="H767" s="439"/>
      <c r="I767" s="499"/>
    </row>
    <row r="768" spans="1:9" s="147" customFormat="1" ht="15.5" x14ac:dyDescent="0.35">
      <c r="A768" s="332">
        <v>749</v>
      </c>
      <c r="B768" s="437"/>
      <c r="C768" s="438"/>
      <c r="D768" s="438"/>
      <c r="E768" s="214"/>
      <c r="F768" s="214"/>
      <c r="G768" s="439"/>
      <c r="H768" s="439"/>
      <c r="I768" s="499"/>
    </row>
    <row r="769" spans="1:9" s="147" customFormat="1" ht="15.5" x14ac:dyDescent="0.35">
      <c r="A769" s="332">
        <v>750</v>
      </c>
      <c r="B769" s="437"/>
      <c r="C769" s="438"/>
      <c r="D769" s="438"/>
      <c r="E769" s="214"/>
      <c r="F769" s="214"/>
      <c r="G769" s="439"/>
      <c r="H769" s="439"/>
      <c r="I769" s="499"/>
    </row>
    <row r="770" spans="1:9" s="147" customFormat="1" ht="15.5" x14ac:dyDescent="0.35">
      <c r="A770" s="332">
        <v>751</v>
      </c>
      <c r="B770" s="437"/>
      <c r="C770" s="438"/>
      <c r="D770" s="438"/>
      <c r="E770" s="214"/>
      <c r="F770" s="214"/>
      <c r="G770" s="439"/>
      <c r="H770" s="439"/>
      <c r="I770" s="499"/>
    </row>
    <row r="771" spans="1:9" s="147" customFormat="1" ht="15.5" x14ac:dyDescent="0.35">
      <c r="A771" s="332">
        <v>752</v>
      </c>
      <c r="B771" s="437"/>
      <c r="C771" s="438"/>
      <c r="D771" s="438"/>
      <c r="E771" s="214"/>
      <c r="F771" s="214"/>
      <c r="G771" s="439"/>
      <c r="H771" s="439"/>
      <c r="I771" s="499"/>
    </row>
    <row r="772" spans="1:9" s="147" customFormat="1" ht="15.5" x14ac:dyDescent="0.35">
      <c r="A772" s="332">
        <v>753</v>
      </c>
      <c r="B772" s="437"/>
      <c r="C772" s="438"/>
      <c r="D772" s="438"/>
      <c r="E772" s="214"/>
      <c r="F772" s="214"/>
      <c r="G772" s="439"/>
      <c r="H772" s="439"/>
      <c r="I772" s="499"/>
    </row>
    <row r="773" spans="1:9" s="147" customFormat="1" ht="15.5" x14ac:dyDescent="0.35">
      <c r="A773" s="332">
        <v>754</v>
      </c>
      <c r="B773" s="437"/>
      <c r="C773" s="438"/>
      <c r="D773" s="438"/>
      <c r="E773" s="214"/>
      <c r="F773" s="214"/>
      <c r="G773" s="439"/>
      <c r="H773" s="439"/>
      <c r="I773" s="499"/>
    </row>
    <row r="774" spans="1:9" s="147" customFormat="1" ht="15.5" x14ac:dyDescent="0.35">
      <c r="A774" s="332">
        <v>755</v>
      </c>
      <c r="B774" s="437"/>
      <c r="C774" s="438"/>
      <c r="D774" s="438"/>
      <c r="E774" s="214"/>
      <c r="F774" s="214"/>
      <c r="G774" s="439"/>
      <c r="H774" s="439"/>
      <c r="I774" s="499"/>
    </row>
    <row r="775" spans="1:9" s="147" customFormat="1" ht="15.5" x14ac:dyDescent="0.35">
      <c r="A775" s="332">
        <v>756</v>
      </c>
      <c r="B775" s="437"/>
      <c r="C775" s="438"/>
      <c r="D775" s="438"/>
      <c r="E775" s="214"/>
      <c r="F775" s="214"/>
      <c r="G775" s="439"/>
      <c r="H775" s="439"/>
      <c r="I775" s="499"/>
    </row>
    <row r="776" spans="1:9" s="147" customFormat="1" ht="15.5" x14ac:dyDescent="0.35">
      <c r="A776" s="332">
        <v>757</v>
      </c>
      <c r="B776" s="437"/>
      <c r="C776" s="438"/>
      <c r="D776" s="438"/>
      <c r="E776" s="214"/>
      <c r="F776" s="214"/>
      <c r="G776" s="439"/>
      <c r="H776" s="439"/>
      <c r="I776" s="499"/>
    </row>
    <row r="777" spans="1:9" s="147" customFormat="1" ht="15.5" x14ac:dyDescent="0.35">
      <c r="A777" s="332">
        <v>758</v>
      </c>
      <c r="B777" s="437"/>
      <c r="C777" s="438"/>
      <c r="D777" s="438"/>
      <c r="E777" s="214"/>
      <c r="F777" s="214"/>
      <c r="G777" s="439"/>
      <c r="H777" s="439"/>
      <c r="I777" s="499"/>
    </row>
    <row r="778" spans="1:9" s="147" customFormat="1" ht="15.5" x14ac:dyDescent="0.35">
      <c r="A778" s="332">
        <v>759</v>
      </c>
      <c r="B778" s="437"/>
      <c r="C778" s="438"/>
      <c r="D778" s="438"/>
      <c r="E778" s="214"/>
      <c r="F778" s="214"/>
      <c r="G778" s="439"/>
      <c r="H778" s="439"/>
      <c r="I778" s="499"/>
    </row>
    <row r="779" spans="1:9" s="147" customFormat="1" ht="15.5" x14ac:dyDescent="0.35">
      <c r="A779" s="332">
        <v>760</v>
      </c>
      <c r="B779" s="437"/>
      <c r="C779" s="438"/>
      <c r="D779" s="438"/>
      <c r="E779" s="214"/>
      <c r="F779" s="214"/>
      <c r="G779" s="439"/>
      <c r="H779" s="439"/>
      <c r="I779" s="499"/>
    </row>
    <row r="780" spans="1:9" s="147" customFormat="1" ht="15.5" x14ac:dyDescent="0.35">
      <c r="A780" s="332">
        <v>761</v>
      </c>
      <c r="B780" s="437"/>
      <c r="C780" s="438"/>
      <c r="D780" s="438"/>
      <c r="E780" s="214"/>
      <c r="F780" s="214"/>
      <c r="G780" s="439"/>
      <c r="H780" s="439"/>
      <c r="I780" s="499"/>
    </row>
    <row r="781" spans="1:9" s="147" customFormat="1" ht="15.5" x14ac:dyDescent="0.35">
      <c r="A781" s="332">
        <v>762</v>
      </c>
      <c r="B781" s="437"/>
      <c r="C781" s="438"/>
      <c r="D781" s="438"/>
      <c r="E781" s="214"/>
      <c r="F781" s="214"/>
      <c r="G781" s="439"/>
      <c r="H781" s="439"/>
      <c r="I781" s="499"/>
    </row>
    <row r="782" spans="1:9" s="147" customFormat="1" ht="15.5" x14ac:dyDescent="0.35">
      <c r="A782" s="332">
        <v>763</v>
      </c>
      <c r="B782" s="437"/>
      <c r="C782" s="438"/>
      <c r="D782" s="438"/>
      <c r="E782" s="214"/>
      <c r="F782" s="214"/>
      <c r="G782" s="439"/>
      <c r="H782" s="439"/>
      <c r="I782" s="499"/>
    </row>
    <row r="783" spans="1:9" s="147" customFormat="1" ht="15.5" x14ac:dyDescent="0.35">
      <c r="A783" s="332">
        <v>764</v>
      </c>
      <c r="B783" s="437"/>
      <c r="C783" s="438"/>
      <c r="D783" s="438"/>
      <c r="E783" s="214"/>
      <c r="F783" s="214"/>
      <c r="G783" s="439"/>
      <c r="H783" s="439"/>
      <c r="I783" s="499"/>
    </row>
    <row r="784" spans="1:9" s="147" customFormat="1" ht="15.5" x14ac:dyDescent="0.35">
      <c r="A784" s="332">
        <v>765</v>
      </c>
      <c r="B784" s="437"/>
      <c r="C784" s="438"/>
      <c r="D784" s="438"/>
      <c r="E784" s="214"/>
      <c r="F784" s="214"/>
      <c r="G784" s="439"/>
      <c r="H784" s="439"/>
      <c r="I784" s="499"/>
    </row>
    <row r="785" spans="1:9" s="147" customFormat="1" ht="15.5" x14ac:dyDescent="0.35">
      <c r="A785" s="332">
        <v>766</v>
      </c>
      <c r="B785" s="437"/>
      <c r="C785" s="438"/>
      <c r="D785" s="438"/>
      <c r="E785" s="214"/>
      <c r="F785" s="214"/>
      <c r="G785" s="439"/>
      <c r="H785" s="439"/>
      <c r="I785" s="499"/>
    </row>
    <row r="786" spans="1:9" s="147" customFormat="1" ht="15.5" x14ac:dyDescent="0.35">
      <c r="A786" s="332">
        <v>767</v>
      </c>
      <c r="B786" s="437"/>
      <c r="C786" s="438"/>
      <c r="D786" s="438"/>
      <c r="E786" s="214"/>
      <c r="F786" s="214"/>
      <c r="G786" s="439"/>
      <c r="H786" s="439"/>
      <c r="I786" s="499"/>
    </row>
    <row r="787" spans="1:9" s="147" customFormat="1" ht="15.5" x14ac:dyDescent="0.35">
      <c r="A787" s="332">
        <v>768</v>
      </c>
      <c r="B787" s="437"/>
      <c r="C787" s="438"/>
      <c r="D787" s="438"/>
      <c r="E787" s="214"/>
      <c r="F787" s="214"/>
      <c r="G787" s="439"/>
      <c r="H787" s="439"/>
      <c r="I787" s="499"/>
    </row>
    <row r="788" spans="1:9" s="147" customFormat="1" ht="15.5" x14ac:dyDescent="0.35">
      <c r="A788" s="332">
        <v>769</v>
      </c>
      <c r="B788" s="437"/>
      <c r="C788" s="438"/>
      <c r="D788" s="438"/>
      <c r="E788" s="214"/>
      <c r="F788" s="214"/>
      <c r="G788" s="439"/>
      <c r="H788" s="439"/>
      <c r="I788" s="499"/>
    </row>
    <row r="789" spans="1:9" s="147" customFormat="1" ht="15.5" x14ac:dyDescent="0.35">
      <c r="A789" s="332">
        <v>770</v>
      </c>
      <c r="B789" s="437"/>
      <c r="C789" s="438"/>
      <c r="D789" s="438"/>
      <c r="E789" s="214"/>
      <c r="F789" s="214"/>
      <c r="G789" s="439"/>
      <c r="H789" s="439"/>
      <c r="I789" s="499"/>
    </row>
    <row r="790" spans="1:9" s="147" customFormat="1" ht="15.5" x14ac:dyDescent="0.35">
      <c r="A790" s="332">
        <v>771</v>
      </c>
      <c r="B790" s="437"/>
      <c r="C790" s="438"/>
      <c r="D790" s="438"/>
      <c r="E790" s="214"/>
      <c r="F790" s="214"/>
      <c r="G790" s="439"/>
      <c r="H790" s="439"/>
      <c r="I790" s="499"/>
    </row>
    <row r="791" spans="1:9" s="147" customFormat="1" ht="15.5" x14ac:dyDescent="0.35">
      <c r="A791" s="332">
        <v>772</v>
      </c>
      <c r="B791" s="437"/>
      <c r="C791" s="438"/>
      <c r="D791" s="438"/>
      <c r="E791" s="214"/>
      <c r="F791" s="214"/>
      <c r="G791" s="439"/>
      <c r="H791" s="439"/>
      <c r="I791" s="499"/>
    </row>
    <row r="792" spans="1:9" s="147" customFormat="1" ht="15.5" x14ac:dyDescent="0.35">
      <c r="A792" s="332">
        <v>773</v>
      </c>
      <c r="B792" s="437"/>
      <c r="C792" s="438"/>
      <c r="D792" s="438"/>
      <c r="E792" s="214"/>
      <c r="F792" s="214"/>
      <c r="G792" s="439"/>
      <c r="H792" s="439"/>
      <c r="I792" s="499"/>
    </row>
    <row r="793" spans="1:9" s="147" customFormat="1" ht="15.5" x14ac:dyDescent="0.35">
      <c r="A793" s="332">
        <v>774</v>
      </c>
      <c r="B793" s="437"/>
      <c r="C793" s="438"/>
      <c r="D793" s="438"/>
      <c r="E793" s="214"/>
      <c r="F793" s="214"/>
      <c r="G793" s="439"/>
      <c r="H793" s="439"/>
      <c r="I793" s="499"/>
    </row>
    <row r="794" spans="1:9" s="147" customFormat="1" ht="15.5" x14ac:dyDescent="0.35">
      <c r="A794" s="332">
        <v>775</v>
      </c>
      <c r="B794" s="437"/>
      <c r="C794" s="438"/>
      <c r="D794" s="438"/>
      <c r="E794" s="214"/>
      <c r="F794" s="214"/>
      <c r="G794" s="439"/>
      <c r="H794" s="439"/>
      <c r="I794" s="499"/>
    </row>
    <row r="795" spans="1:9" s="147" customFormat="1" ht="15.5" x14ac:dyDescent="0.35">
      <c r="A795" s="332">
        <v>776</v>
      </c>
      <c r="B795" s="437"/>
      <c r="C795" s="438"/>
      <c r="D795" s="438"/>
      <c r="E795" s="214"/>
      <c r="F795" s="214"/>
      <c r="G795" s="439"/>
      <c r="H795" s="439"/>
      <c r="I795" s="499"/>
    </row>
    <row r="796" spans="1:9" s="147" customFormat="1" ht="15.5" x14ac:dyDescent="0.35">
      <c r="A796" s="332">
        <v>777</v>
      </c>
      <c r="B796" s="437"/>
      <c r="C796" s="438"/>
      <c r="D796" s="438"/>
      <c r="E796" s="214"/>
      <c r="F796" s="214"/>
      <c r="G796" s="439"/>
      <c r="H796" s="439"/>
      <c r="I796" s="499"/>
    </row>
    <row r="797" spans="1:9" s="147" customFormat="1" ht="15.5" x14ac:dyDescent="0.35">
      <c r="A797" s="332">
        <v>778</v>
      </c>
      <c r="B797" s="437"/>
      <c r="C797" s="438"/>
      <c r="D797" s="438"/>
      <c r="E797" s="214"/>
      <c r="F797" s="214"/>
      <c r="G797" s="439"/>
      <c r="H797" s="439"/>
      <c r="I797" s="499"/>
    </row>
    <row r="798" spans="1:9" s="147" customFormat="1" ht="15.5" x14ac:dyDescent="0.35">
      <c r="A798" s="332">
        <v>779</v>
      </c>
      <c r="B798" s="437"/>
      <c r="C798" s="438"/>
      <c r="D798" s="438"/>
      <c r="E798" s="214"/>
      <c r="F798" s="214"/>
      <c r="G798" s="439"/>
      <c r="H798" s="439"/>
      <c r="I798" s="499"/>
    </row>
    <row r="799" spans="1:9" s="147" customFormat="1" ht="15.5" x14ac:dyDescent="0.35">
      <c r="A799" s="332">
        <v>780</v>
      </c>
      <c r="B799" s="437"/>
      <c r="C799" s="438"/>
      <c r="D799" s="438"/>
      <c r="E799" s="214"/>
      <c r="F799" s="214"/>
      <c r="G799" s="439"/>
      <c r="H799" s="439"/>
      <c r="I799" s="499"/>
    </row>
    <row r="800" spans="1:9" s="147" customFormat="1" ht="15.5" x14ac:dyDescent="0.35">
      <c r="A800" s="332">
        <v>781</v>
      </c>
      <c r="B800" s="437"/>
      <c r="C800" s="438"/>
      <c r="D800" s="438"/>
      <c r="E800" s="214"/>
      <c r="F800" s="214"/>
      <c r="G800" s="439"/>
      <c r="H800" s="439"/>
      <c r="I800" s="499"/>
    </row>
    <row r="801" spans="1:9" s="147" customFormat="1" ht="15.5" x14ac:dyDescent="0.35">
      <c r="A801" s="332">
        <v>782</v>
      </c>
      <c r="B801" s="437"/>
      <c r="C801" s="438"/>
      <c r="D801" s="438"/>
      <c r="E801" s="214"/>
      <c r="F801" s="214"/>
      <c r="G801" s="439"/>
      <c r="H801" s="439"/>
      <c r="I801" s="499"/>
    </row>
    <row r="802" spans="1:9" s="147" customFormat="1" ht="15.5" x14ac:dyDescent="0.35">
      <c r="A802" s="332">
        <v>783</v>
      </c>
      <c r="B802" s="437"/>
      <c r="C802" s="438"/>
      <c r="D802" s="438"/>
      <c r="E802" s="214"/>
      <c r="F802" s="214"/>
      <c r="G802" s="439"/>
      <c r="H802" s="439"/>
      <c r="I802" s="499"/>
    </row>
    <row r="803" spans="1:9" s="147" customFormat="1" ht="15.5" x14ac:dyDescent="0.35">
      <c r="A803" s="332">
        <v>784</v>
      </c>
      <c r="B803" s="437"/>
      <c r="C803" s="438"/>
      <c r="D803" s="438"/>
      <c r="E803" s="214"/>
      <c r="F803" s="214"/>
      <c r="G803" s="439"/>
      <c r="H803" s="439"/>
      <c r="I803" s="499"/>
    </row>
    <row r="804" spans="1:9" s="147" customFormat="1" ht="15.5" x14ac:dyDescent="0.35">
      <c r="A804" s="332">
        <v>785</v>
      </c>
      <c r="B804" s="437"/>
      <c r="C804" s="438"/>
      <c r="D804" s="438"/>
      <c r="E804" s="214"/>
      <c r="F804" s="214"/>
      <c r="G804" s="439"/>
      <c r="H804" s="439"/>
      <c r="I804" s="499"/>
    </row>
    <row r="805" spans="1:9" s="147" customFormat="1" ht="15.5" x14ac:dyDescent="0.35">
      <c r="A805" s="332">
        <v>786</v>
      </c>
      <c r="B805" s="437"/>
      <c r="C805" s="438"/>
      <c r="D805" s="438"/>
      <c r="E805" s="214"/>
      <c r="F805" s="214"/>
      <c r="G805" s="439"/>
      <c r="H805" s="439"/>
      <c r="I805" s="499"/>
    </row>
    <row r="806" spans="1:9" s="147" customFormat="1" ht="15.5" x14ac:dyDescent="0.35">
      <c r="A806" s="332">
        <v>787</v>
      </c>
      <c r="B806" s="437"/>
      <c r="C806" s="438"/>
      <c r="D806" s="438"/>
      <c r="E806" s="214"/>
      <c r="F806" s="214"/>
      <c r="G806" s="439"/>
      <c r="H806" s="439"/>
      <c r="I806" s="499"/>
    </row>
    <row r="807" spans="1:9" s="147" customFormat="1" ht="15.5" x14ac:dyDescent="0.35">
      <c r="A807" s="332">
        <v>788</v>
      </c>
      <c r="B807" s="437"/>
      <c r="C807" s="438"/>
      <c r="D807" s="438"/>
      <c r="E807" s="214"/>
      <c r="F807" s="214"/>
      <c r="G807" s="439"/>
      <c r="H807" s="439"/>
      <c r="I807" s="499"/>
    </row>
    <row r="808" spans="1:9" s="147" customFormat="1" ht="15.5" x14ac:dyDescent="0.35">
      <c r="A808" s="332">
        <v>789</v>
      </c>
      <c r="B808" s="437"/>
      <c r="C808" s="438"/>
      <c r="D808" s="438"/>
      <c r="E808" s="214"/>
      <c r="F808" s="214"/>
      <c r="G808" s="439"/>
      <c r="H808" s="439"/>
      <c r="I808" s="499"/>
    </row>
    <row r="809" spans="1:9" s="147" customFormat="1" ht="15.5" x14ac:dyDescent="0.35">
      <c r="A809" s="332">
        <v>790</v>
      </c>
      <c r="B809" s="437"/>
      <c r="C809" s="438"/>
      <c r="D809" s="438"/>
      <c r="E809" s="214"/>
      <c r="F809" s="214"/>
      <c r="G809" s="439"/>
      <c r="H809" s="439"/>
      <c r="I809" s="499"/>
    </row>
    <row r="810" spans="1:9" s="147" customFormat="1" ht="15.5" x14ac:dyDescent="0.35">
      <c r="A810" s="332">
        <v>791</v>
      </c>
      <c r="B810" s="437"/>
      <c r="C810" s="438"/>
      <c r="D810" s="438"/>
      <c r="E810" s="214"/>
      <c r="F810" s="214"/>
      <c r="G810" s="439"/>
      <c r="H810" s="439"/>
      <c r="I810" s="499"/>
    </row>
    <row r="811" spans="1:9" s="147" customFormat="1" ht="15.5" x14ac:dyDescent="0.35">
      <c r="A811" s="332">
        <v>792</v>
      </c>
      <c r="B811" s="437"/>
      <c r="C811" s="438"/>
      <c r="D811" s="438"/>
      <c r="E811" s="214"/>
      <c r="F811" s="214"/>
      <c r="G811" s="439"/>
      <c r="H811" s="439"/>
      <c r="I811" s="499"/>
    </row>
    <row r="812" spans="1:9" s="147" customFormat="1" ht="15.5" x14ac:dyDescent="0.35">
      <c r="A812" s="332">
        <v>793</v>
      </c>
      <c r="B812" s="437"/>
      <c r="C812" s="438"/>
      <c r="D812" s="438"/>
      <c r="E812" s="214"/>
      <c r="F812" s="214"/>
      <c r="G812" s="439"/>
      <c r="H812" s="439"/>
      <c r="I812" s="499"/>
    </row>
    <row r="813" spans="1:9" s="147" customFormat="1" ht="15.5" x14ac:dyDescent="0.35">
      <c r="A813" s="332">
        <v>794</v>
      </c>
      <c r="B813" s="437"/>
      <c r="C813" s="438"/>
      <c r="D813" s="438"/>
      <c r="E813" s="214"/>
      <c r="F813" s="214"/>
      <c r="G813" s="439"/>
      <c r="H813" s="439"/>
      <c r="I813" s="499"/>
    </row>
    <row r="814" spans="1:9" s="147" customFormat="1" ht="15.5" x14ac:dyDescent="0.35">
      <c r="A814" s="332">
        <v>795</v>
      </c>
      <c r="B814" s="437"/>
      <c r="C814" s="438"/>
      <c r="D814" s="438"/>
      <c r="E814" s="214"/>
      <c r="F814" s="214"/>
      <c r="G814" s="439"/>
      <c r="H814" s="439"/>
      <c r="I814" s="499"/>
    </row>
    <row r="815" spans="1:9" s="147" customFormat="1" ht="15.5" x14ac:dyDescent="0.35">
      <c r="A815" s="332">
        <v>796</v>
      </c>
      <c r="B815" s="437"/>
      <c r="C815" s="438"/>
      <c r="D815" s="438"/>
      <c r="E815" s="214"/>
      <c r="F815" s="214"/>
      <c r="G815" s="439"/>
      <c r="H815" s="439"/>
      <c r="I815" s="499"/>
    </row>
    <row r="816" spans="1:9" s="147" customFormat="1" ht="15.5" x14ac:dyDescent="0.35">
      <c r="A816" s="332">
        <v>797</v>
      </c>
      <c r="B816" s="437"/>
      <c r="C816" s="438"/>
      <c r="D816" s="438"/>
      <c r="E816" s="214"/>
      <c r="F816" s="214"/>
      <c r="G816" s="439"/>
      <c r="H816" s="439"/>
      <c r="I816" s="499"/>
    </row>
    <row r="817" spans="1:9" s="147" customFormat="1" ht="15.5" x14ac:dyDescent="0.35">
      <c r="A817" s="332">
        <v>798</v>
      </c>
      <c r="B817" s="437"/>
      <c r="C817" s="438"/>
      <c r="D817" s="438"/>
      <c r="E817" s="214"/>
      <c r="F817" s="214"/>
      <c r="G817" s="439"/>
      <c r="H817" s="439"/>
      <c r="I817" s="499"/>
    </row>
    <row r="818" spans="1:9" s="147" customFormat="1" ht="15.5" x14ac:dyDescent="0.35">
      <c r="A818" s="332">
        <v>799</v>
      </c>
      <c r="B818" s="437"/>
      <c r="C818" s="438"/>
      <c r="D818" s="438"/>
      <c r="E818" s="214"/>
      <c r="F818" s="214"/>
      <c r="G818" s="439"/>
      <c r="H818" s="439"/>
      <c r="I818" s="499"/>
    </row>
    <row r="819" spans="1:9" s="147" customFormat="1" ht="15.5" x14ac:dyDescent="0.35">
      <c r="A819" s="332">
        <v>800</v>
      </c>
      <c r="B819" s="437"/>
      <c r="C819" s="438"/>
      <c r="D819" s="438"/>
      <c r="E819" s="214"/>
      <c r="F819" s="214"/>
      <c r="G819" s="439"/>
      <c r="H819" s="439"/>
      <c r="I819" s="499"/>
    </row>
    <row r="820" spans="1:9" s="147" customFormat="1" ht="15.5" x14ac:dyDescent="0.35">
      <c r="A820" s="332">
        <v>801</v>
      </c>
      <c r="B820" s="437"/>
      <c r="C820" s="438"/>
      <c r="D820" s="438"/>
      <c r="E820" s="214"/>
      <c r="F820" s="214"/>
      <c r="G820" s="439"/>
      <c r="H820" s="439"/>
      <c r="I820" s="499"/>
    </row>
    <row r="821" spans="1:9" s="147" customFormat="1" ht="15.5" x14ac:dyDescent="0.35">
      <c r="A821" s="332">
        <v>802</v>
      </c>
      <c r="B821" s="437"/>
      <c r="C821" s="438"/>
      <c r="D821" s="438"/>
      <c r="E821" s="214"/>
      <c r="F821" s="214"/>
      <c r="G821" s="439"/>
      <c r="H821" s="439"/>
      <c r="I821" s="499"/>
    </row>
    <row r="822" spans="1:9" s="147" customFormat="1" ht="15.5" x14ac:dyDescent="0.35">
      <c r="A822" s="332">
        <v>803</v>
      </c>
      <c r="B822" s="437"/>
      <c r="C822" s="438"/>
      <c r="D822" s="438"/>
      <c r="E822" s="214"/>
      <c r="F822" s="214"/>
      <c r="G822" s="439"/>
      <c r="H822" s="439"/>
      <c r="I822" s="499"/>
    </row>
    <row r="823" spans="1:9" s="147" customFormat="1" ht="15.5" x14ac:dyDescent="0.35">
      <c r="A823" s="332">
        <v>804</v>
      </c>
      <c r="B823" s="437"/>
      <c r="C823" s="438"/>
      <c r="D823" s="438"/>
      <c r="E823" s="214"/>
      <c r="F823" s="214"/>
      <c r="G823" s="439"/>
      <c r="H823" s="439"/>
      <c r="I823" s="499"/>
    </row>
    <row r="824" spans="1:9" s="147" customFormat="1" ht="15.5" x14ac:dyDescent="0.35">
      <c r="A824" s="332">
        <v>805</v>
      </c>
      <c r="B824" s="437"/>
      <c r="C824" s="438"/>
      <c r="D824" s="438"/>
      <c r="E824" s="214"/>
      <c r="F824" s="214"/>
      <c r="G824" s="439"/>
      <c r="H824" s="439"/>
      <c r="I824" s="499"/>
    </row>
    <row r="825" spans="1:9" s="147" customFormat="1" ht="15.5" x14ac:dyDescent="0.35">
      <c r="A825" s="332">
        <v>806</v>
      </c>
      <c r="B825" s="437"/>
      <c r="C825" s="438"/>
      <c r="D825" s="438"/>
      <c r="E825" s="214"/>
      <c r="F825" s="214"/>
      <c r="G825" s="439"/>
      <c r="H825" s="439"/>
      <c r="I825" s="499"/>
    </row>
    <row r="826" spans="1:9" s="147" customFormat="1" ht="15.5" x14ac:dyDescent="0.35">
      <c r="A826" s="332">
        <v>807</v>
      </c>
      <c r="B826" s="437"/>
      <c r="C826" s="438"/>
      <c r="D826" s="438"/>
      <c r="E826" s="214"/>
      <c r="F826" s="214"/>
      <c r="G826" s="439"/>
      <c r="H826" s="439"/>
      <c r="I826" s="499"/>
    </row>
    <row r="827" spans="1:9" s="147" customFormat="1" ht="15.5" x14ac:dyDescent="0.35">
      <c r="A827" s="332">
        <v>808</v>
      </c>
      <c r="B827" s="437"/>
      <c r="C827" s="438"/>
      <c r="D827" s="438"/>
      <c r="E827" s="214"/>
      <c r="F827" s="214"/>
      <c r="G827" s="439"/>
      <c r="H827" s="439"/>
      <c r="I827" s="499"/>
    </row>
    <row r="828" spans="1:9" s="147" customFormat="1" ht="15.5" x14ac:dyDescent="0.35">
      <c r="A828" s="332">
        <v>809</v>
      </c>
      <c r="B828" s="437"/>
      <c r="C828" s="438"/>
      <c r="D828" s="438"/>
      <c r="E828" s="214"/>
      <c r="F828" s="214"/>
      <c r="G828" s="439"/>
      <c r="H828" s="439"/>
      <c r="I828" s="499"/>
    </row>
    <row r="829" spans="1:9" s="147" customFormat="1" ht="15.5" x14ac:dyDescent="0.35">
      <c r="A829" s="332">
        <v>810</v>
      </c>
      <c r="B829" s="437"/>
      <c r="C829" s="438"/>
      <c r="D829" s="438"/>
      <c r="E829" s="214"/>
      <c r="F829" s="214"/>
      <c r="G829" s="439"/>
      <c r="H829" s="439"/>
      <c r="I829" s="499"/>
    </row>
    <row r="830" spans="1:9" s="147" customFormat="1" ht="15.5" x14ac:dyDescent="0.35">
      <c r="A830" s="332">
        <v>811</v>
      </c>
      <c r="B830" s="437"/>
      <c r="C830" s="438"/>
      <c r="D830" s="438"/>
      <c r="E830" s="214"/>
      <c r="F830" s="214"/>
      <c r="G830" s="439"/>
      <c r="H830" s="439"/>
      <c r="I830" s="499"/>
    </row>
    <row r="831" spans="1:9" s="147" customFormat="1" ht="15.5" x14ac:dyDescent="0.35">
      <c r="A831" s="332">
        <v>812</v>
      </c>
      <c r="B831" s="437"/>
      <c r="C831" s="438"/>
      <c r="D831" s="438"/>
      <c r="E831" s="214"/>
      <c r="F831" s="214"/>
      <c r="G831" s="439"/>
      <c r="H831" s="439"/>
      <c r="I831" s="499"/>
    </row>
    <row r="832" spans="1:9" s="147" customFormat="1" ht="15.5" x14ac:dyDescent="0.35">
      <c r="A832" s="332">
        <v>813</v>
      </c>
      <c r="B832" s="437"/>
      <c r="C832" s="438"/>
      <c r="D832" s="438"/>
      <c r="E832" s="214"/>
      <c r="F832" s="214"/>
      <c r="G832" s="439"/>
      <c r="H832" s="439"/>
      <c r="I832" s="499"/>
    </row>
    <row r="833" spans="1:9" s="147" customFormat="1" ht="15.5" x14ac:dyDescent="0.35">
      <c r="A833" s="332">
        <v>814</v>
      </c>
      <c r="B833" s="437"/>
      <c r="C833" s="438"/>
      <c r="D833" s="438"/>
      <c r="E833" s="214"/>
      <c r="F833" s="214"/>
      <c r="G833" s="439"/>
      <c r="H833" s="439"/>
      <c r="I833" s="499"/>
    </row>
    <row r="834" spans="1:9" s="147" customFormat="1" ht="15.5" x14ac:dyDescent="0.35">
      <c r="A834" s="332">
        <v>815</v>
      </c>
      <c r="B834" s="437"/>
      <c r="C834" s="438"/>
      <c r="D834" s="438"/>
      <c r="E834" s="214"/>
      <c r="F834" s="214"/>
      <c r="G834" s="439"/>
      <c r="H834" s="439"/>
      <c r="I834" s="499"/>
    </row>
    <row r="835" spans="1:9" s="147" customFormat="1" ht="15.5" x14ac:dyDescent="0.35">
      <c r="A835" s="332">
        <v>816</v>
      </c>
      <c r="B835" s="437"/>
      <c r="C835" s="438"/>
      <c r="D835" s="438"/>
      <c r="E835" s="214"/>
      <c r="F835" s="214"/>
      <c r="G835" s="439"/>
      <c r="H835" s="439"/>
      <c r="I835" s="499"/>
    </row>
    <row r="836" spans="1:9" s="147" customFormat="1" ht="15.5" x14ac:dyDescent="0.35">
      <c r="A836" s="332">
        <v>817</v>
      </c>
      <c r="B836" s="437"/>
      <c r="C836" s="438"/>
      <c r="D836" s="438"/>
      <c r="E836" s="214"/>
      <c r="F836" s="214"/>
      <c r="G836" s="439"/>
      <c r="H836" s="439"/>
      <c r="I836" s="499"/>
    </row>
    <row r="837" spans="1:9" s="147" customFormat="1" ht="15.5" x14ac:dyDescent="0.35">
      <c r="A837" s="332">
        <v>818</v>
      </c>
      <c r="B837" s="437"/>
      <c r="C837" s="438"/>
      <c r="D837" s="438"/>
      <c r="E837" s="214"/>
      <c r="F837" s="214"/>
      <c r="G837" s="439"/>
      <c r="H837" s="439"/>
      <c r="I837" s="499"/>
    </row>
    <row r="838" spans="1:9" s="147" customFormat="1" ht="15.5" x14ac:dyDescent="0.35">
      <c r="A838" s="332">
        <v>819</v>
      </c>
      <c r="B838" s="437"/>
      <c r="C838" s="438"/>
      <c r="D838" s="438"/>
      <c r="E838" s="214"/>
      <c r="F838" s="214"/>
      <c r="G838" s="439"/>
      <c r="H838" s="439"/>
      <c r="I838" s="499"/>
    </row>
    <row r="839" spans="1:9" s="147" customFormat="1" ht="15.5" x14ac:dyDescent="0.35">
      <c r="A839" s="332">
        <v>820</v>
      </c>
      <c r="B839" s="437"/>
      <c r="C839" s="438"/>
      <c r="D839" s="438"/>
      <c r="E839" s="214"/>
      <c r="F839" s="214"/>
      <c r="G839" s="439"/>
      <c r="H839" s="439"/>
      <c r="I839" s="499"/>
    </row>
    <row r="840" spans="1:9" s="147" customFormat="1" ht="15.5" x14ac:dyDescent="0.35">
      <c r="A840" s="332">
        <v>821</v>
      </c>
      <c r="B840" s="437"/>
      <c r="C840" s="438"/>
      <c r="D840" s="438"/>
      <c r="E840" s="214"/>
      <c r="F840" s="214"/>
      <c r="G840" s="439"/>
      <c r="H840" s="439"/>
      <c r="I840" s="499"/>
    </row>
    <row r="841" spans="1:9" s="147" customFormat="1" ht="15.5" x14ac:dyDescent="0.35">
      <c r="A841" s="332">
        <v>822</v>
      </c>
      <c r="B841" s="437"/>
      <c r="C841" s="438"/>
      <c r="D841" s="438"/>
      <c r="E841" s="214"/>
      <c r="F841" s="214"/>
      <c r="G841" s="439"/>
      <c r="H841" s="439"/>
      <c r="I841" s="499"/>
    </row>
    <row r="842" spans="1:9" s="147" customFormat="1" ht="15.5" x14ac:dyDescent="0.35">
      <c r="A842" s="332">
        <v>823</v>
      </c>
      <c r="B842" s="437"/>
      <c r="C842" s="438"/>
      <c r="D842" s="438"/>
      <c r="E842" s="214"/>
      <c r="F842" s="214"/>
      <c r="G842" s="439"/>
      <c r="H842" s="439"/>
      <c r="I842" s="499"/>
    </row>
    <row r="843" spans="1:9" s="147" customFormat="1" ht="15.5" x14ac:dyDescent="0.35">
      <c r="A843" s="332">
        <v>824</v>
      </c>
      <c r="B843" s="437"/>
      <c r="C843" s="438"/>
      <c r="D843" s="438"/>
      <c r="E843" s="214"/>
      <c r="F843" s="214"/>
      <c r="G843" s="439"/>
      <c r="H843" s="439"/>
      <c r="I843" s="499"/>
    </row>
    <row r="844" spans="1:9" s="147" customFormat="1" ht="15.5" x14ac:dyDescent="0.35">
      <c r="A844" s="332">
        <v>825</v>
      </c>
      <c r="B844" s="437"/>
      <c r="C844" s="438"/>
      <c r="D844" s="438"/>
      <c r="E844" s="214"/>
      <c r="F844" s="214"/>
      <c r="G844" s="439"/>
      <c r="H844" s="439"/>
      <c r="I844" s="499"/>
    </row>
    <row r="845" spans="1:9" s="147" customFormat="1" ht="15.5" x14ac:dyDescent="0.35">
      <c r="A845" s="332">
        <v>826</v>
      </c>
      <c r="B845" s="437"/>
      <c r="C845" s="438"/>
      <c r="D845" s="438"/>
      <c r="E845" s="214"/>
      <c r="F845" s="214"/>
      <c r="G845" s="439"/>
      <c r="H845" s="439"/>
      <c r="I845" s="499"/>
    </row>
    <row r="846" spans="1:9" s="147" customFormat="1" ht="15.5" x14ac:dyDescent="0.35">
      <c r="A846" s="332">
        <v>827</v>
      </c>
      <c r="B846" s="437"/>
      <c r="C846" s="438"/>
      <c r="D846" s="438"/>
      <c r="E846" s="214"/>
      <c r="F846" s="214"/>
      <c r="G846" s="439"/>
      <c r="H846" s="439"/>
      <c r="I846" s="499"/>
    </row>
    <row r="847" spans="1:9" s="147" customFormat="1" ht="15.5" x14ac:dyDescent="0.35">
      <c r="A847" s="332">
        <v>828</v>
      </c>
      <c r="B847" s="437"/>
      <c r="C847" s="438"/>
      <c r="D847" s="438"/>
      <c r="E847" s="214"/>
      <c r="F847" s="214"/>
      <c r="G847" s="439"/>
      <c r="H847" s="439"/>
      <c r="I847" s="499"/>
    </row>
    <row r="848" spans="1:9" s="147" customFormat="1" ht="15.5" x14ac:dyDescent="0.35">
      <c r="A848" s="332">
        <v>829</v>
      </c>
      <c r="B848" s="437"/>
      <c r="C848" s="438"/>
      <c r="D848" s="438"/>
      <c r="E848" s="214"/>
      <c r="F848" s="214"/>
      <c r="G848" s="439"/>
      <c r="H848" s="439"/>
      <c r="I848" s="499"/>
    </row>
    <row r="849" spans="1:9" s="147" customFormat="1" ht="15.5" x14ac:dyDescent="0.35">
      <c r="A849" s="332">
        <v>830</v>
      </c>
      <c r="B849" s="437"/>
      <c r="C849" s="438"/>
      <c r="D849" s="438"/>
      <c r="E849" s="214"/>
      <c r="F849" s="214"/>
      <c r="G849" s="439"/>
      <c r="H849" s="439"/>
      <c r="I849" s="499"/>
    </row>
    <row r="850" spans="1:9" s="147" customFormat="1" ht="15.5" x14ac:dyDescent="0.35">
      <c r="A850" s="332">
        <v>831</v>
      </c>
      <c r="B850" s="437"/>
      <c r="C850" s="438"/>
      <c r="D850" s="438"/>
      <c r="E850" s="214"/>
      <c r="F850" s="214"/>
      <c r="G850" s="439"/>
      <c r="H850" s="439"/>
      <c r="I850" s="499"/>
    </row>
    <row r="851" spans="1:9" s="147" customFormat="1" ht="15.5" x14ac:dyDescent="0.35">
      <c r="A851" s="332">
        <v>832</v>
      </c>
      <c r="B851" s="437"/>
      <c r="C851" s="438"/>
      <c r="D851" s="438"/>
      <c r="E851" s="214"/>
      <c r="F851" s="214"/>
      <c r="G851" s="439"/>
      <c r="H851" s="439"/>
      <c r="I851" s="499"/>
    </row>
    <row r="852" spans="1:9" s="147" customFormat="1" ht="15.5" x14ac:dyDescent="0.35">
      <c r="A852" s="332">
        <v>833</v>
      </c>
      <c r="B852" s="437"/>
      <c r="C852" s="438"/>
      <c r="D852" s="438"/>
      <c r="E852" s="214"/>
      <c r="F852" s="214"/>
      <c r="G852" s="439"/>
      <c r="H852" s="439"/>
      <c r="I852" s="499"/>
    </row>
    <row r="853" spans="1:9" s="147" customFormat="1" ht="15.5" x14ac:dyDescent="0.35">
      <c r="A853" s="332">
        <v>834</v>
      </c>
      <c r="B853" s="437"/>
      <c r="C853" s="438"/>
      <c r="D853" s="438"/>
      <c r="E853" s="214"/>
      <c r="F853" s="214"/>
      <c r="G853" s="439"/>
      <c r="H853" s="439"/>
      <c r="I853" s="499"/>
    </row>
    <row r="854" spans="1:9" s="147" customFormat="1" ht="15.5" x14ac:dyDescent="0.35">
      <c r="A854" s="332">
        <v>835</v>
      </c>
      <c r="B854" s="437"/>
      <c r="C854" s="438"/>
      <c r="D854" s="438"/>
      <c r="E854" s="214"/>
      <c r="F854" s="214"/>
      <c r="G854" s="439"/>
      <c r="H854" s="439"/>
      <c r="I854" s="499"/>
    </row>
    <row r="855" spans="1:9" s="147" customFormat="1" ht="15.5" x14ac:dyDescent="0.35">
      <c r="A855" s="332">
        <v>836</v>
      </c>
      <c r="B855" s="437"/>
      <c r="C855" s="438"/>
      <c r="D855" s="438"/>
      <c r="E855" s="214"/>
      <c r="F855" s="214"/>
      <c r="G855" s="439"/>
      <c r="H855" s="439"/>
      <c r="I855" s="499"/>
    </row>
    <row r="856" spans="1:9" s="147" customFormat="1" ht="15.5" x14ac:dyDescent="0.35">
      <c r="A856" s="332">
        <v>837</v>
      </c>
      <c r="B856" s="437"/>
      <c r="C856" s="438"/>
      <c r="D856" s="438"/>
      <c r="E856" s="214"/>
      <c r="F856" s="214"/>
      <c r="G856" s="439"/>
      <c r="H856" s="439"/>
      <c r="I856" s="499"/>
    </row>
    <row r="857" spans="1:9" s="147" customFormat="1" ht="15.5" x14ac:dyDescent="0.35">
      <c r="A857" s="332">
        <v>838</v>
      </c>
      <c r="B857" s="437"/>
      <c r="C857" s="438"/>
      <c r="D857" s="438"/>
      <c r="E857" s="214"/>
      <c r="F857" s="214"/>
      <c r="G857" s="439"/>
      <c r="H857" s="439"/>
      <c r="I857" s="499"/>
    </row>
    <row r="858" spans="1:9" s="147" customFormat="1" ht="15.5" x14ac:dyDescent="0.35">
      <c r="A858" s="332">
        <v>839</v>
      </c>
      <c r="B858" s="437"/>
      <c r="C858" s="438"/>
      <c r="D858" s="438"/>
      <c r="E858" s="214"/>
      <c r="F858" s="214"/>
      <c r="G858" s="439"/>
      <c r="H858" s="439"/>
      <c r="I858" s="499"/>
    </row>
    <row r="859" spans="1:9" s="147" customFormat="1" ht="15.5" x14ac:dyDescent="0.35">
      <c r="A859" s="332">
        <v>840</v>
      </c>
      <c r="B859" s="437"/>
      <c r="C859" s="438"/>
      <c r="D859" s="438"/>
      <c r="E859" s="214"/>
      <c r="F859" s="214"/>
      <c r="G859" s="439"/>
      <c r="H859" s="439"/>
      <c r="I859" s="499"/>
    </row>
    <row r="860" spans="1:9" s="147" customFormat="1" ht="15.5" x14ac:dyDescent="0.35">
      <c r="A860" s="332">
        <v>841</v>
      </c>
      <c r="B860" s="437"/>
      <c r="C860" s="438"/>
      <c r="D860" s="438"/>
      <c r="E860" s="214"/>
      <c r="F860" s="214"/>
      <c r="G860" s="439"/>
      <c r="H860" s="439"/>
      <c r="I860" s="499"/>
    </row>
    <row r="861" spans="1:9" s="147" customFormat="1" ht="15.5" x14ac:dyDescent="0.35">
      <c r="A861" s="332">
        <v>842</v>
      </c>
      <c r="B861" s="437"/>
      <c r="C861" s="438"/>
      <c r="D861" s="438"/>
      <c r="E861" s="214"/>
      <c r="F861" s="214"/>
      <c r="G861" s="439"/>
      <c r="H861" s="439"/>
      <c r="I861" s="499"/>
    </row>
    <row r="862" spans="1:9" s="147" customFormat="1" ht="15.5" x14ac:dyDescent="0.35">
      <c r="A862" s="332">
        <v>843</v>
      </c>
      <c r="B862" s="437"/>
      <c r="C862" s="438"/>
      <c r="D862" s="438"/>
      <c r="E862" s="214"/>
      <c r="F862" s="214"/>
      <c r="G862" s="439"/>
      <c r="H862" s="439"/>
      <c r="I862" s="499"/>
    </row>
    <row r="863" spans="1:9" s="147" customFormat="1" ht="15.5" x14ac:dyDescent="0.35">
      <c r="A863" s="332">
        <v>844</v>
      </c>
      <c r="B863" s="437"/>
      <c r="C863" s="438"/>
      <c r="D863" s="438"/>
      <c r="E863" s="214"/>
      <c r="F863" s="214"/>
      <c r="G863" s="439"/>
      <c r="H863" s="439"/>
      <c r="I863" s="499"/>
    </row>
    <row r="864" spans="1:9" s="147" customFormat="1" ht="15.5" x14ac:dyDescent="0.35">
      <c r="A864" s="332">
        <v>845</v>
      </c>
      <c r="B864" s="437"/>
      <c r="C864" s="438"/>
      <c r="D864" s="438"/>
      <c r="E864" s="214"/>
      <c r="F864" s="214"/>
      <c r="G864" s="439"/>
      <c r="H864" s="439"/>
      <c r="I864" s="499"/>
    </row>
    <row r="865" spans="1:9" s="147" customFormat="1" ht="15.5" x14ac:dyDescent="0.35">
      <c r="A865" s="332">
        <v>846</v>
      </c>
      <c r="B865" s="437"/>
      <c r="C865" s="438"/>
      <c r="D865" s="438"/>
      <c r="E865" s="214"/>
      <c r="F865" s="214"/>
      <c r="G865" s="439"/>
      <c r="H865" s="439"/>
      <c r="I865" s="499"/>
    </row>
    <row r="866" spans="1:9" s="147" customFormat="1" ht="15.5" x14ac:dyDescent="0.35">
      <c r="A866" s="332">
        <v>847</v>
      </c>
      <c r="B866" s="437"/>
      <c r="C866" s="438"/>
      <c r="D866" s="438"/>
      <c r="E866" s="214"/>
      <c r="F866" s="214"/>
      <c r="G866" s="439"/>
      <c r="H866" s="439"/>
      <c r="I866" s="499"/>
    </row>
    <row r="867" spans="1:9" s="147" customFormat="1" ht="15.5" x14ac:dyDescent="0.35">
      <c r="A867" s="332">
        <v>848</v>
      </c>
      <c r="B867" s="437"/>
      <c r="C867" s="438"/>
      <c r="D867" s="438"/>
      <c r="E867" s="214"/>
      <c r="F867" s="214"/>
      <c r="G867" s="439"/>
      <c r="H867" s="439"/>
      <c r="I867" s="499"/>
    </row>
    <row r="868" spans="1:9" s="147" customFormat="1" ht="15.5" x14ac:dyDescent="0.35">
      <c r="A868" s="332">
        <v>849</v>
      </c>
      <c r="B868" s="437"/>
      <c r="C868" s="438"/>
      <c r="D868" s="438"/>
      <c r="E868" s="214"/>
      <c r="F868" s="214"/>
      <c r="G868" s="439"/>
      <c r="H868" s="439"/>
      <c r="I868" s="499"/>
    </row>
    <row r="869" spans="1:9" s="147" customFormat="1" ht="15.5" x14ac:dyDescent="0.35">
      <c r="A869" s="332">
        <v>850</v>
      </c>
      <c r="B869" s="437"/>
      <c r="C869" s="438"/>
      <c r="D869" s="438"/>
      <c r="E869" s="214"/>
      <c r="F869" s="214"/>
      <c r="G869" s="439"/>
      <c r="H869" s="439"/>
      <c r="I869" s="499"/>
    </row>
    <row r="870" spans="1:9" s="147" customFormat="1" ht="15.5" x14ac:dyDescent="0.35">
      <c r="A870" s="332">
        <v>851</v>
      </c>
      <c r="B870" s="437"/>
      <c r="C870" s="438"/>
      <c r="D870" s="438"/>
      <c r="E870" s="214"/>
      <c r="F870" s="214"/>
      <c r="G870" s="439"/>
      <c r="H870" s="439"/>
      <c r="I870" s="499"/>
    </row>
    <row r="871" spans="1:9" s="147" customFormat="1" ht="15.5" x14ac:dyDescent="0.35">
      <c r="A871" s="332">
        <v>852</v>
      </c>
      <c r="B871" s="437"/>
      <c r="C871" s="438"/>
      <c r="D871" s="438"/>
      <c r="E871" s="214"/>
      <c r="F871" s="214"/>
      <c r="G871" s="439"/>
      <c r="H871" s="439"/>
      <c r="I871" s="499"/>
    </row>
    <row r="872" spans="1:9" s="147" customFormat="1" ht="15.5" x14ac:dyDescent="0.35">
      <c r="A872" s="332">
        <v>853</v>
      </c>
      <c r="B872" s="437"/>
      <c r="C872" s="438"/>
      <c r="D872" s="438"/>
      <c r="E872" s="214"/>
      <c r="F872" s="214"/>
      <c r="G872" s="439"/>
      <c r="H872" s="439"/>
      <c r="I872" s="499"/>
    </row>
    <row r="873" spans="1:9" s="147" customFormat="1" ht="15.5" x14ac:dyDescent="0.35">
      <c r="A873" s="332">
        <v>854</v>
      </c>
      <c r="B873" s="437"/>
      <c r="C873" s="438"/>
      <c r="D873" s="438"/>
      <c r="E873" s="214"/>
      <c r="F873" s="214"/>
      <c r="G873" s="439"/>
      <c r="H873" s="439"/>
      <c r="I873" s="499"/>
    </row>
    <row r="874" spans="1:9" s="147" customFormat="1" ht="15.5" x14ac:dyDescent="0.35">
      <c r="A874" s="332">
        <v>855</v>
      </c>
      <c r="B874" s="437"/>
      <c r="C874" s="438"/>
      <c r="D874" s="438"/>
      <c r="E874" s="214"/>
      <c r="F874" s="214"/>
      <c r="G874" s="439"/>
      <c r="H874" s="439"/>
      <c r="I874" s="499"/>
    </row>
    <row r="875" spans="1:9" s="147" customFormat="1" ht="15.5" x14ac:dyDescent="0.35">
      <c r="A875" s="332">
        <v>856</v>
      </c>
      <c r="B875" s="437"/>
      <c r="C875" s="438"/>
      <c r="D875" s="438"/>
      <c r="E875" s="214"/>
      <c r="F875" s="214"/>
      <c r="G875" s="439"/>
      <c r="H875" s="439"/>
      <c r="I875" s="499"/>
    </row>
    <row r="876" spans="1:9" s="147" customFormat="1" ht="15.5" x14ac:dyDescent="0.35">
      <c r="A876" s="332">
        <v>857</v>
      </c>
      <c r="B876" s="437"/>
      <c r="C876" s="438"/>
      <c r="D876" s="438"/>
      <c r="E876" s="214"/>
      <c r="F876" s="214"/>
      <c r="G876" s="439"/>
      <c r="H876" s="439"/>
      <c r="I876" s="499"/>
    </row>
    <row r="877" spans="1:9" s="147" customFormat="1" ht="15.5" x14ac:dyDescent="0.35">
      <c r="A877" s="332">
        <v>858</v>
      </c>
      <c r="B877" s="437"/>
      <c r="C877" s="438"/>
      <c r="D877" s="438"/>
      <c r="E877" s="214"/>
      <c r="F877" s="214"/>
      <c r="G877" s="439"/>
      <c r="H877" s="439"/>
      <c r="I877" s="499"/>
    </row>
    <row r="878" spans="1:9" s="147" customFormat="1" ht="15.5" x14ac:dyDescent="0.35">
      <c r="A878" s="332">
        <v>859</v>
      </c>
      <c r="B878" s="437"/>
      <c r="C878" s="438"/>
      <c r="D878" s="438"/>
      <c r="E878" s="214"/>
      <c r="F878" s="214"/>
      <c r="G878" s="439"/>
      <c r="H878" s="439"/>
      <c r="I878" s="499"/>
    </row>
    <row r="879" spans="1:9" s="147" customFormat="1" ht="15.5" x14ac:dyDescent="0.35">
      <c r="A879" s="332">
        <v>860</v>
      </c>
      <c r="B879" s="437"/>
      <c r="C879" s="438"/>
      <c r="D879" s="438"/>
      <c r="E879" s="214"/>
      <c r="F879" s="214"/>
      <c r="G879" s="439"/>
      <c r="H879" s="439"/>
      <c r="I879" s="499"/>
    </row>
    <row r="880" spans="1:9" s="147" customFormat="1" ht="15.5" x14ac:dyDescent="0.35">
      <c r="A880" s="332">
        <v>861</v>
      </c>
      <c r="B880" s="437"/>
      <c r="C880" s="438"/>
      <c r="D880" s="438"/>
      <c r="E880" s="214"/>
      <c r="F880" s="214"/>
      <c r="G880" s="439"/>
      <c r="H880" s="439"/>
      <c r="I880" s="499"/>
    </row>
    <row r="881" spans="1:9" s="147" customFormat="1" ht="15.5" x14ac:dyDescent="0.35">
      <c r="A881" s="332">
        <v>862</v>
      </c>
      <c r="B881" s="437"/>
      <c r="C881" s="438"/>
      <c r="D881" s="438"/>
      <c r="E881" s="214"/>
      <c r="F881" s="214"/>
      <c r="G881" s="439"/>
      <c r="H881" s="439"/>
      <c r="I881" s="499"/>
    </row>
    <row r="882" spans="1:9" s="147" customFormat="1" ht="15.5" x14ac:dyDescent="0.35">
      <c r="A882" s="332">
        <v>863</v>
      </c>
      <c r="B882" s="437"/>
      <c r="C882" s="438"/>
      <c r="D882" s="438"/>
      <c r="E882" s="214"/>
      <c r="F882" s="214"/>
      <c r="G882" s="439"/>
      <c r="H882" s="439"/>
      <c r="I882" s="499"/>
    </row>
    <row r="883" spans="1:9" s="147" customFormat="1" ht="15.5" x14ac:dyDescent="0.35">
      <c r="A883" s="332">
        <v>864</v>
      </c>
      <c r="B883" s="437"/>
      <c r="C883" s="438"/>
      <c r="D883" s="438"/>
      <c r="E883" s="214"/>
      <c r="F883" s="214"/>
      <c r="G883" s="439"/>
      <c r="H883" s="439"/>
      <c r="I883" s="499"/>
    </row>
    <row r="884" spans="1:9" s="147" customFormat="1" ht="15.5" x14ac:dyDescent="0.35">
      <c r="A884" s="332">
        <v>865</v>
      </c>
      <c r="B884" s="437"/>
      <c r="C884" s="438"/>
      <c r="D884" s="438"/>
      <c r="E884" s="214"/>
      <c r="F884" s="214"/>
      <c r="G884" s="439"/>
      <c r="H884" s="439"/>
      <c r="I884" s="499"/>
    </row>
    <row r="885" spans="1:9" s="147" customFormat="1" ht="15.5" x14ac:dyDescent="0.35">
      <c r="A885" s="332">
        <v>866</v>
      </c>
      <c r="B885" s="437"/>
      <c r="C885" s="438"/>
      <c r="D885" s="438"/>
      <c r="E885" s="214"/>
      <c r="F885" s="214"/>
      <c r="G885" s="439"/>
      <c r="H885" s="439"/>
      <c r="I885" s="499"/>
    </row>
    <row r="886" spans="1:9" s="147" customFormat="1" ht="15.5" x14ac:dyDescent="0.35">
      <c r="A886" s="332">
        <v>867</v>
      </c>
      <c r="B886" s="437"/>
      <c r="C886" s="438"/>
      <c r="D886" s="438"/>
      <c r="E886" s="214"/>
      <c r="F886" s="214"/>
      <c r="G886" s="439"/>
      <c r="H886" s="439"/>
      <c r="I886" s="499"/>
    </row>
    <row r="887" spans="1:9" s="147" customFormat="1" ht="15.5" x14ac:dyDescent="0.35">
      <c r="A887" s="332">
        <v>868</v>
      </c>
      <c r="B887" s="437"/>
      <c r="C887" s="438"/>
      <c r="D887" s="438"/>
      <c r="E887" s="214"/>
      <c r="F887" s="214"/>
      <c r="G887" s="439"/>
      <c r="H887" s="439"/>
      <c r="I887" s="499"/>
    </row>
    <row r="888" spans="1:9" s="147" customFormat="1" ht="15.5" x14ac:dyDescent="0.35">
      <c r="A888" s="332">
        <v>869</v>
      </c>
      <c r="B888" s="437"/>
      <c r="C888" s="438"/>
      <c r="D888" s="438"/>
      <c r="E888" s="214"/>
      <c r="F888" s="214"/>
      <c r="G888" s="439"/>
      <c r="H888" s="439"/>
      <c r="I888" s="499"/>
    </row>
    <row r="889" spans="1:9" s="147" customFormat="1" ht="15.5" x14ac:dyDescent="0.35">
      <c r="A889" s="332">
        <v>870</v>
      </c>
      <c r="B889" s="437"/>
      <c r="C889" s="438"/>
      <c r="D889" s="438"/>
      <c r="E889" s="214"/>
      <c r="F889" s="214"/>
      <c r="G889" s="439"/>
      <c r="H889" s="439"/>
      <c r="I889" s="499"/>
    </row>
    <row r="890" spans="1:9" s="147" customFormat="1" ht="15.5" x14ac:dyDescent="0.35">
      <c r="A890" s="332">
        <v>871</v>
      </c>
      <c r="B890" s="437"/>
      <c r="C890" s="438"/>
      <c r="D890" s="438"/>
      <c r="E890" s="214"/>
      <c r="F890" s="214"/>
      <c r="G890" s="439"/>
      <c r="H890" s="439"/>
      <c r="I890" s="499"/>
    </row>
    <row r="891" spans="1:9" s="147" customFormat="1" ht="15.5" x14ac:dyDescent="0.35">
      <c r="A891" s="332">
        <v>872</v>
      </c>
      <c r="B891" s="437"/>
      <c r="C891" s="438"/>
      <c r="D891" s="438"/>
      <c r="E891" s="214"/>
      <c r="F891" s="214"/>
      <c r="G891" s="439"/>
      <c r="H891" s="439"/>
      <c r="I891" s="499"/>
    </row>
    <row r="892" spans="1:9" s="147" customFormat="1" ht="15.5" x14ac:dyDescent="0.35">
      <c r="A892" s="332">
        <v>873</v>
      </c>
      <c r="B892" s="437"/>
      <c r="C892" s="438"/>
      <c r="D892" s="438"/>
      <c r="E892" s="214"/>
      <c r="F892" s="214"/>
      <c r="G892" s="439"/>
      <c r="H892" s="439"/>
      <c r="I892" s="499"/>
    </row>
    <row r="893" spans="1:9" s="147" customFormat="1" ht="15.5" x14ac:dyDescent="0.35">
      <c r="A893" s="332">
        <v>874</v>
      </c>
      <c r="B893" s="437"/>
      <c r="C893" s="438"/>
      <c r="D893" s="438"/>
      <c r="E893" s="214"/>
      <c r="F893" s="214"/>
      <c r="G893" s="439"/>
      <c r="H893" s="439"/>
      <c r="I893" s="499"/>
    </row>
    <row r="894" spans="1:9" s="147" customFormat="1" ht="15.5" x14ac:dyDescent="0.35">
      <c r="A894" s="332">
        <v>875</v>
      </c>
      <c r="B894" s="437"/>
      <c r="C894" s="438"/>
      <c r="D894" s="438"/>
      <c r="E894" s="214"/>
      <c r="F894" s="214"/>
      <c r="G894" s="439"/>
      <c r="H894" s="439"/>
      <c r="I894" s="499"/>
    </row>
    <row r="895" spans="1:9" s="147" customFormat="1" ht="15.5" x14ac:dyDescent="0.35">
      <c r="A895" s="332">
        <v>876</v>
      </c>
      <c r="B895" s="437"/>
      <c r="C895" s="438"/>
      <c r="D895" s="438"/>
      <c r="E895" s="214"/>
      <c r="F895" s="214"/>
      <c r="G895" s="439"/>
      <c r="H895" s="439"/>
      <c r="I895" s="499"/>
    </row>
    <row r="896" spans="1:9" s="147" customFormat="1" ht="15.5" x14ac:dyDescent="0.35">
      <c r="A896" s="332">
        <v>877</v>
      </c>
      <c r="B896" s="437"/>
      <c r="C896" s="438"/>
      <c r="D896" s="438"/>
      <c r="E896" s="214"/>
      <c r="F896" s="214"/>
      <c r="G896" s="439"/>
      <c r="H896" s="439"/>
      <c r="I896" s="499"/>
    </row>
    <row r="897" spans="1:9" s="147" customFormat="1" ht="15.5" x14ac:dyDescent="0.35">
      <c r="A897" s="332">
        <v>878</v>
      </c>
      <c r="B897" s="437"/>
      <c r="C897" s="438"/>
      <c r="D897" s="438"/>
      <c r="E897" s="214"/>
      <c r="F897" s="214"/>
      <c r="G897" s="439"/>
      <c r="H897" s="439"/>
      <c r="I897" s="499"/>
    </row>
    <row r="898" spans="1:9" s="147" customFormat="1" ht="15.5" x14ac:dyDescent="0.35">
      <c r="A898" s="332">
        <v>879</v>
      </c>
      <c r="B898" s="437"/>
      <c r="C898" s="438"/>
      <c r="D898" s="438"/>
      <c r="E898" s="214"/>
      <c r="F898" s="214"/>
      <c r="G898" s="439"/>
      <c r="H898" s="439"/>
      <c r="I898" s="499"/>
    </row>
    <row r="899" spans="1:9" s="147" customFormat="1" ht="15.5" x14ac:dyDescent="0.35">
      <c r="A899" s="332">
        <v>880</v>
      </c>
      <c r="B899" s="437"/>
      <c r="C899" s="438"/>
      <c r="D899" s="438"/>
      <c r="E899" s="214"/>
      <c r="F899" s="214"/>
      <c r="G899" s="439"/>
      <c r="H899" s="439"/>
      <c r="I899" s="499"/>
    </row>
    <row r="900" spans="1:9" s="147" customFormat="1" ht="15.5" x14ac:dyDescent="0.35">
      <c r="A900" s="332">
        <v>881</v>
      </c>
      <c r="B900" s="437"/>
      <c r="C900" s="438"/>
      <c r="D900" s="438"/>
      <c r="E900" s="214"/>
      <c r="F900" s="214"/>
      <c r="G900" s="439"/>
      <c r="H900" s="439"/>
      <c r="I900" s="499"/>
    </row>
    <row r="901" spans="1:9" s="147" customFormat="1" ht="15.5" x14ac:dyDescent="0.35">
      <c r="A901" s="332">
        <v>882</v>
      </c>
      <c r="B901" s="437"/>
      <c r="C901" s="438"/>
      <c r="D901" s="438"/>
      <c r="E901" s="214"/>
      <c r="F901" s="214"/>
      <c r="G901" s="439"/>
      <c r="H901" s="439"/>
      <c r="I901" s="499"/>
    </row>
    <row r="902" spans="1:9" s="147" customFormat="1" ht="15.5" x14ac:dyDescent="0.35">
      <c r="A902" s="332">
        <v>883</v>
      </c>
      <c r="B902" s="437"/>
      <c r="C902" s="438"/>
      <c r="D902" s="438"/>
      <c r="E902" s="214"/>
      <c r="F902" s="214"/>
      <c r="G902" s="439"/>
      <c r="H902" s="439"/>
      <c r="I902" s="499"/>
    </row>
    <row r="903" spans="1:9" s="147" customFormat="1" ht="15.5" x14ac:dyDescent="0.35">
      <c r="A903" s="332">
        <v>884</v>
      </c>
      <c r="B903" s="437"/>
      <c r="C903" s="438"/>
      <c r="D903" s="438"/>
      <c r="E903" s="214"/>
      <c r="F903" s="214"/>
      <c r="G903" s="439"/>
      <c r="H903" s="439"/>
      <c r="I903" s="499"/>
    </row>
    <row r="904" spans="1:9" s="147" customFormat="1" ht="15.5" x14ac:dyDescent="0.35">
      <c r="A904" s="332">
        <v>885</v>
      </c>
      <c r="B904" s="437"/>
      <c r="C904" s="438"/>
      <c r="D904" s="438"/>
      <c r="E904" s="214"/>
      <c r="F904" s="214"/>
      <c r="G904" s="439"/>
      <c r="H904" s="439"/>
      <c r="I904" s="499"/>
    </row>
    <row r="905" spans="1:9" s="147" customFormat="1" ht="15.5" x14ac:dyDescent="0.35">
      <c r="A905" s="332">
        <v>886</v>
      </c>
      <c r="B905" s="437"/>
      <c r="C905" s="438"/>
      <c r="D905" s="438"/>
      <c r="E905" s="214"/>
      <c r="F905" s="214"/>
      <c r="G905" s="439"/>
      <c r="H905" s="439"/>
      <c r="I905" s="499"/>
    </row>
    <row r="906" spans="1:9" s="147" customFormat="1" ht="15.5" x14ac:dyDescent="0.35">
      <c r="A906" s="332">
        <v>887</v>
      </c>
      <c r="B906" s="437"/>
      <c r="C906" s="438"/>
      <c r="D906" s="438"/>
      <c r="E906" s="214"/>
      <c r="F906" s="214"/>
      <c r="G906" s="439"/>
      <c r="H906" s="439"/>
      <c r="I906" s="499"/>
    </row>
    <row r="907" spans="1:9" s="147" customFormat="1" ht="15.5" x14ac:dyDescent="0.35">
      <c r="A907" s="332">
        <v>888</v>
      </c>
      <c r="B907" s="437"/>
      <c r="C907" s="438"/>
      <c r="D907" s="438"/>
      <c r="E907" s="214"/>
      <c r="F907" s="214"/>
      <c r="G907" s="439"/>
      <c r="H907" s="439"/>
      <c r="I907" s="499"/>
    </row>
    <row r="908" spans="1:9" s="147" customFormat="1" ht="15.5" x14ac:dyDescent="0.35">
      <c r="A908" s="332">
        <v>889</v>
      </c>
      <c r="B908" s="437"/>
      <c r="C908" s="438"/>
      <c r="D908" s="438"/>
      <c r="E908" s="214"/>
      <c r="F908" s="214"/>
      <c r="G908" s="439"/>
      <c r="H908" s="439"/>
      <c r="I908" s="499"/>
    </row>
    <row r="909" spans="1:9" s="147" customFormat="1" ht="15.5" x14ac:dyDescent="0.35">
      <c r="A909" s="332">
        <v>890</v>
      </c>
      <c r="B909" s="437"/>
      <c r="C909" s="438"/>
      <c r="D909" s="438"/>
      <c r="E909" s="214"/>
      <c r="F909" s="214"/>
      <c r="G909" s="439"/>
      <c r="H909" s="439"/>
      <c r="I909" s="499"/>
    </row>
    <row r="910" spans="1:9" s="147" customFormat="1" ht="15.5" x14ac:dyDescent="0.35">
      <c r="A910" s="332">
        <v>891</v>
      </c>
      <c r="B910" s="437"/>
      <c r="C910" s="438"/>
      <c r="D910" s="438"/>
      <c r="E910" s="214"/>
      <c r="F910" s="214"/>
      <c r="G910" s="439"/>
      <c r="H910" s="439"/>
      <c r="I910" s="499"/>
    </row>
    <row r="911" spans="1:9" s="147" customFormat="1" ht="15.5" x14ac:dyDescent="0.35">
      <c r="A911" s="332">
        <v>892</v>
      </c>
      <c r="B911" s="437"/>
      <c r="C911" s="438"/>
      <c r="D911" s="438"/>
      <c r="E911" s="214"/>
      <c r="F911" s="214"/>
      <c r="G911" s="439"/>
      <c r="H911" s="439"/>
      <c r="I911" s="499"/>
    </row>
    <row r="912" spans="1:9" s="147" customFormat="1" ht="15.5" x14ac:dyDescent="0.35">
      <c r="A912" s="332">
        <v>893</v>
      </c>
      <c r="B912" s="437"/>
      <c r="C912" s="438"/>
      <c r="D912" s="438"/>
      <c r="E912" s="214"/>
      <c r="F912" s="214"/>
      <c r="G912" s="439"/>
      <c r="H912" s="439"/>
      <c r="I912" s="499"/>
    </row>
    <row r="913" spans="1:9" s="147" customFormat="1" ht="15.5" x14ac:dyDescent="0.35">
      <c r="A913" s="332">
        <v>894</v>
      </c>
      <c r="B913" s="437"/>
      <c r="C913" s="438"/>
      <c r="D913" s="438"/>
      <c r="E913" s="214"/>
      <c r="F913" s="214"/>
      <c r="G913" s="439"/>
      <c r="H913" s="439"/>
      <c r="I913" s="499"/>
    </row>
    <row r="914" spans="1:9" s="147" customFormat="1" ht="15.5" x14ac:dyDescent="0.35">
      <c r="A914" s="332">
        <v>895</v>
      </c>
      <c r="B914" s="437"/>
      <c r="C914" s="438"/>
      <c r="D914" s="438"/>
      <c r="E914" s="214"/>
      <c r="F914" s="214"/>
      <c r="G914" s="439"/>
      <c r="H914" s="439"/>
      <c r="I914" s="499"/>
    </row>
    <row r="915" spans="1:9" s="147" customFormat="1" ht="15.5" x14ac:dyDescent="0.35">
      <c r="A915" s="332">
        <v>896</v>
      </c>
      <c r="B915" s="437"/>
      <c r="C915" s="438"/>
      <c r="D915" s="438"/>
      <c r="E915" s="214"/>
      <c r="F915" s="214"/>
      <c r="G915" s="439"/>
      <c r="H915" s="439"/>
      <c r="I915" s="499"/>
    </row>
    <row r="916" spans="1:9" s="147" customFormat="1" ht="15.5" x14ac:dyDescent="0.35">
      <c r="A916" s="332">
        <v>897</v>
      </c>
      <c r="B916" s="437"/>
      <c r="C916" s="438"/>
      <c r="D916" s="438"/>
      <c r="E916" s="214"/>
      <c r="F916" s="214"/>
      <c r="G916" s="439"/>
      <c r="H916" s="439"/>
      <c r="I916" s="499"/>
    </row>
    <row r="917" spans="1:9" s="147" customFormat="1" ht="15.5" x14ac:dyDescent="0.35">
      <c r="A917" s="332">
        <v>898</v>
      </c>
      <c r="B917" s="437"/>
      <c r="C917" s="438"/>
      <c r="D917" s="438"/>
      <c r="E917" s="214"/>
      <c r="F917" s="214"/>
      <c r="G917" s="439"/>
      <c r="H917" s="439"/>
      <c r="I917" s="499"/>
    </row>
    <row r="918" spans="1:9" s="147" customFormat="1" ht="15.5" x14ac:dyDescent="0.35">
      <c r="A918" s="332">
        <v>899</v>
      </c>
      <c r="B918" s="437"/>
      <c r="C918" s="438"/>
      <c r="D918" s="438"/>
      <c r="E918" s="214"/>
      <c r="F918" s="214"/>
      <c r="G918" s="439"/>
      <c r="H918" s="439"/>
      <c r="I918" s="499"/>
    </row>
    <row r="919" spans="1:9" s="147" customFormat="1" ht="15.5" x14ac:dyDescent="0.35">
      <c r="A919" s="332">
        <v>900</v>
      </c>
      <c r="B919" s="437"/>
      <c r="C919" s="438"/>
      <c r="D919" s="438"/>
      <c r="E919" s="214"/>
      <c r="F919" s="214"/>
      <c r="G919" s="439"/>
      <c r="H919" s="439"/>
      <c r="I919" s="499"/>
    </row>
    <row r="920" spans="1:9" s="147" customFormat="1" ht="15.5" x14ac:dyDescent="0.35">
      <c r="A920" s="332">
        <v>901</v>
      </c>
      <c r="B920" s="437"/>
      <c r="C920" s="438"/>
      <c r="D920" s="438"/>
      <c r="E920" s="214"/>
      <c r="F920" s="214"/>
      <c r="G920" s="439"/>
      <c r="H920" s="439"/>
      <c r="I920" s="499"/>
    </row>
    <row r="921" spans="1:9" s="147" customFormat="1" ht="15.5" x14ac:dyDescent="0.35">
      <c r="A921" s="332">
        <v>902</v>
      </c>
      <c r="B921" s="437"/>
      <c r="C921" s="438"/>
      <c r="D921" s="438"/>
      <c r="E921" s="214"/>
      <c r="F921" s="214"/>
      <c r="G921" s="439"/>
      <c r="H921" s="439"/>
      <c r="I921" s="499"/>
    </row>
    <row r="922" spans="1:9" s="147" customFormat="1" ht="15.5" x14ac:dyDescent="0.35">
      <c r="A922" s="332">
        <v>903</v>
      </c>
      <c r="B922" s="437"/>
      <c r="C922" s="438"/>
      <c r="D922" s="438"/>
      <c r="E922" s="214"/>
      <c r="F922" s="214"/>
      <c r="G922" s="439"/>
      <c r="H922" s="439"/>
      <c r="I922" s="499"/>
    </row>
    <row r="923" spans="1:9" s="147" customFormat="1" ht="15.5" x14ac:dyDescent="0.35">
      <c r="A923" s="332">
        <v>904</v>
      </c>
      <c r="B923" s="437"/>
      <c r="C923" s="438"/>
      <c r="D923" s="438"/>
      <c r="E923" s="214"/>
      <c r="F923" s="214"/>
      <c r="G923" s="439"/>
      <c r="H923" s="439"/>
      <c r="I923" s="499"/>
    </row>
    <row r="924" spans="1:9" s="147" customFormat="1" ht="15.5" x14ac:dyDescent="0.35">
      <c r="A924" s="332">
        <v>905</v>
      </c>
      <c r="B924" s="437"/>
      <c r="C924" s="438"/>
      <c r="D924" s="438"/>
      <c r="E924" s="214"/>
      <c r="F924" s="214"/>
      <c r="G924" s="439"/>
      <c r="H924" s="439"/>
      <c r="I924" s="499"/>
    </row>
    <row r="925" spans="1:9" s="147" customFormat="1" ht="15.5" x14ac:dyDescent="0.35">
      <c r="A925" s="332">
        <v>906</v>
      </c>
      <c r="B925" s="437"/>
      <c r="C925" s="438"/>
      <c r="D925" s="438"/>
      <c r="E925" s="214"/>
      <c r="F925" s="214"/>
      <c r="G925" s="439"/>
      <c r="H925" s="439"/>
      <c r="I925" s="499"/>
    </row>
    <row r="926" spans="1:9" s="147" customFormat="1" ht="15.5" x14ac:dyDescent="0.35">
      <c r="A926" s="332">
        <v>907</v>
      </c>
      <c r="B926" s="437"/>
      <c r="C926" s="438"/>
      <c r="D926" s="438"/>
      <c r="E926" s="214"/>
      <c r="F926" s="214"/>
      <c r="G926" s="439"/>
      <c r="H926" s="439"/>
      <c r="I926" s="499"/>
    </row>
    <row r="927" spans="1:9" s="147" customFormat="1" ht="15.5" x14ac:dyDescent="0.35">
      <c r="A927" s="332">
        <v>908</v>
      </c>
      <c r="B927" s="437"/>
      <c r="C927" s="438"/>
      <c r="D927" s="438"/>
      <c r="E927" s="214"/>
      <c r="F927" s="214"/>
      <c r="G927" s="439"/>
      <c r="H927" s="439"/>
      <c r="I927" s="499"/>
    </row>
    <row r="928" spans="1:9" s="147" customFormat="1" ht="15.5" x14ac:dyDescent="0.35">
      <c r="A928" s="332">
        <v>909</v>
      </c>
      <c r="B928" s="437"/>
      <c r="C928" s="438"/>
      <c r="D928" s="438"/>
      <c r="E928" s="214"/>
      <c r="F928" s="214"/>
      <c r="G928" s="439"/>
      <c r="H928" s="439"/>
      <c r="I928" s="499"/>
    </row>
    <row r="929" spans="1:9" s="147" customFormat="1" ht="15.5" x14ac:dyDescent="0.35">
      <c r="A929" s="332">
        <v>910</v>
      </c>
      <c r="B929" s="437"/>
      <c r="C929" s="438"/>
      <c r="D929" s="438"/>
      <c r="E929" s="214"/>
      <c r="F929" s="214"/>
      <c r="G929" s="439"/>
      <c r="H929" s="439"/>
      <c r="I929" s="499"/>
    </row>
    <row r="930" spans="1:9" s="147" customFormat="1" ht="15.5" x14ac:dyDescent="0.35">
      <c r="A930" s="332">
        <v>911</v>
      </c>
      <c r="B930" s="437"/>
      <c r="C930" s="438"/>
      <c r="D930" s="438"/>
      <c r="E930" s="214"/>
      <c r="F930" s="214"/>
      <c r="G930" s="439"/>
      <c r="H930" s="439"/>
      <c r="I930" s="499"/>
    </row>
    <row r="931" spans="1:9" s="147" customFormat="1" ht="15.5" x14ac:dyDescent="0.35">
      <c r="A931" s="332">
        <v>912</v>
      </c>
      <c r="B931" s="437"/>
      <c r="C931" s="438"/>
      <c r="D931" s="438"/>
      <c r="E931" s="214"/>
      <c r="F931" s="214"/>
      <c r="G931" s="439"/>
      <c r="H931" s="439"/>
      <c r="I931" s="499"/>
    </row>
    <row r="932" spans="1:9" s="147" customFormat="1" ht="15.5" x14ac:dyDescent="0.35">
      <c r="A932" s="332">
        <v>913</v>
      </c>
      <c r="B932" s="437"/>
      <c r="C932" s="438"/>
      <c r="D932" s="438"/>
      <c r="E932" s="214"/>
      <c r="F932" s="214"/>
      <c r="G932" s="439"/>
      <c r="H932" s="439"/>
      <c r="I932" s="499"/>
    </row>
    <row r="933" spans="1:9" s="147" customFormat="1" ht="15.5" x14ac:dyDescent="0.35">
      <c r="A933" s="332">
        <v>914</v>
      </c>
      <c r="B933" s="437"/>
      <c r="C933" s="438"/>
      <c r="D933" s="438"/>
      <c r="E933" s="214"/>
      <c r="F933" s="214"/>
      <c r="G933" s="439"/>
      <c r="H933" s="439"/>
      <c r="I933" s="499"/>
    </row>
    <row r="934" spans="1:9" s="147" customFormat="1" ht="15.5" x14ac:dyDescent="0.35">
      <c r="A934" s="332">
        <v>915</v>
      </c>
      <c r="B934" s="437"/>
      <c r="C934" s="438"/>
      <c r="D934" s="438"/>
      <c r="E934" s="214"/>
      <c r="F934" s="214"/>
      <c r="G934" s="439"/>
      <c r="H934" s="439"/>
      <c r="I934" s="499"/>
    </row>
    <row r="935" spans="1:9" s="147" customFormat="1" ht="15.5" x14ac:dyDescent="0.35">
      <c r="A935" s="332">
        <v>916</v>
      </c>
      <c r="B935" s="437"/>
      <c r="C935" s="438"/>
      <c r="D935" s="438"/>
      <c r="E935" s="214"/>
      <c r="F935" s="214"/>
      <c r="G935" s="439"/>
      <c r="H935" s="439"/>
      <c r="I935" s="499"/>
    </row>
    <row r="936" spans="1:9" s="147" customFormat="1" ht="15.5" x14ac:dyDescent="0.35">
      <c r="A936" s="332">
        <v>917</v>
      </c>
      <c r="B936" s="437"/>
      <c r="C936" s="438"/>
      <c r="D936" s="438"/>
      <c r="E936" s="214"/>
      <c r="F936" s="214"/>
      <c r="G936" s="439"/>
      <c r="H936" s="439"/>
      <c r="I936" s="499"/>
    </row>
    <row r="937" spans="1:9" s="147" customFormat="1" ht="15.5" x14ac:dyDescent="0.35">
      <c r="A937" s="332">
        <v>918</v>
      </c>
      <c r="B937" s="437"/>
      <c r="C937" s="438"/>
      <c r="D937" s="438"/>
      <c r="E937" s="214"/>
      <c r="F937" s="214"/>
      <c r="G937" s="439"/>
      <c r="H937" s="439"/>
      <c r="I937" s="499"/>
    </row>
    <row r="938" spans="1:9" s="147" customFormat="1" ht="15.5" x14ac:dyDescent="0.35">
      <c r="A938" s="332">
        <v>919</v>
      </c>
      <c r="B938" s="437"/>
      <c r="C938" s="438"/>
      <c r="D938" s="438"/>
      <c r="E938" s="214"/>
      <c r="F938" s="214"/>
      <c r="G938" s="439"/>
      <c r="H938" s="439"/>
      <c r="I938" s="499"/>
    </row>
    <row r="939" spans="1:9" s="147" customFormat="1" ht="15.5" x14ac:dyDescent="0.35">
      <c r="A939" s="332">
        <v>920</v>
      </c>
      <c r="B939" s="437"/>
      <c r="C939" s="438"/>
      <c r="D939" s="438"/>
      <c r="E939" s="214"/>
      <c r="F939" s="214"/>
      <c r="G939" s="439"/>
      <c r="H939" s="439"/>
      <c r="I939" s="499"/>
    </row>
    <row r="940" spans="1:9" s="147" customFormat="1" ht="15.5" x14ac:dyDescent="0.35">
      <c r="A940" s="332">
        <v>921</v>
      </c>
      <c r="B940" s="437"/>
      <c r="C940" s="438"/>
      <c r="D940" s="438"/>
      <c r="E940" s="214"/>
      <c r="F940" s="214"/>
      <c r="G940" s="439"/>
      <c r="H940" s="439"/>
      <c r="I940" s="499"/>
    </row>
    <row r="941" spans="1:9" s="147" customFormat="1" ht="15.5" x14ac:dyDescent="0.35">
      <c r="A941" s="332">
        <v>922</v>
      </c>
      <c r="B941" s="437"/>
      <c r="C941" s="438"/>
      <c r="D941" s="438"/>
      <c r="E941" s="214"/>
      <c r="F941" s="214"/>
      <c r="G941" s="439"/>
      <c r="H941" s="439"/>
      <c r="I941" s="499"/>
    </row>
    <row r="942" spans="1:9" s="147" customFormat="1" ht="15.5" x14ac:dyDescent="0.35">
      <c r="A942" s="332">
        <v>923</v>
      </c>
      <c r="B942" s="437"/>
      <c r="C942" s="438"/>
      <c r="D942" s="438"/>
      <c r="E942" s="214"/>
      <c r="F942" s="214"/>
      <c r="G942" s="439"/>
      <c r="H942" s="439"/>
      <c r="I942" s="499"/>
    </row>
    <row r="943" spans="1:9" s="147" customFormat="1" ht="15.5" x14ac:dyDescent="0.35">
      <c r="A943" s="332">
        <v>924</v>
      </c>
      <c r="B943" s="437"/>
      <c r="C943" s="438"/>
      <c r="D943" s="438"/>
      <c r="E943" s="214"/>
      <c r="F943" s="214"/>
      <c r="G943" s="439"/>
      <c r="H943" s="439"/>
      <c r="I943" s="499"/>
    </row>
    <row r="944" spans="1:9" s="147" customFormat="1" ht="15.5" x14ac:dyDescent="0.35">
      <c r="A944" s="332">
        <v>925</v>
      </c>
      <c r="B944" s="437"/>
      <c r="C944" s="438"/>
      <c r="D944" s="438"/>
      <c r="E944" s="214"/>
      <c r="F944" s="214"/>
      <c r="G944" s="439"/>
      <c r="H944" s="439"/>
      <c r="I944" s="499"/>
    </row>
    <row r="945" spans="1:9" s="147" customFormat="1" ht="15.5" x14ac:dyDescent="0.35">
      <c r="A945" s="332">
        <v>926</v>
      </c>
      <c r="B945" s="437"/>
      <c r="C945" s="438"/>
      <c r="D945" s="438"/>
      <c r="E945" s="214"/>
      <c r="F945" s="214"/>
      <c r="G945" s="439"/>
      <c r="H945" s="439"/>
      <c r="I945" s="499"/>
    </row>
    <row r="946" spans="1:9" s="147" customFormat="1" ht="15.5" x14ac:dyDescent="0.35">
      <c r="A946" s="332">
        <v>927</v>
      </c>
      <c r="B946" s="437"/>
      <c r="C946" s="438"/>
      <c r="D946" s="438"/>
      <c r="E946" s="214"/>
      <c r="F946" s="214"/>
      <c r="G946" s="439"/>
      <c r="H946" s="439"/>
      <c r="I946" s="499"/>
    </row>
    <row r="947" spans="1:9" s="147" customFormat="1" ht="15.5" x14ac:dyDescent="0.35">
      <c r="A947" s="332">
        <v>928</v>
      </c>
      <c r="B947" s="437"/>
      <c r="C947" s="438"/>
      <c r="D947" s="438"/>
      <c r="E947" s="214"/>
      <c r="F947" s="214"/>
      <c r="G947" s="439"/>
      <c r="H947" s="439"/>
      <c r="I947" s="499"/>
    </row>
    <row r="948" spans="1:9" s="147" customFormat="1" ht="15.5" x14ac:dyDescent="0.35">
      <c r="A948" s="332">
        <v>929</v>
      </c>
      <c r="B948" s="437"/>
      <c r="C948" s="438"/>
      <c r="D948" s="438"/>
      <c r="E948" s="214"/>
      <c r="F948" s="214"/>
      <c r="G948" s="439"/>
      <c r="H948" s="439"/>
      <c r="I948" s="499"/>
    </row>
    <row r="949" spans="1:9" s="147" customFormat="1" ht="15.5" x14ac:dyDescent="0.35">
      <c r="A949" s="332">
        <v>930</v>
      </c>
      <c r="B949" s="437"/>
      <c r="C949" s="438"/>
      <c r="D949" s="438"/>
      <c r="E949" s="214"/>
      <c r="F949" s="214"/>
      <c r="G949" s="439"/>
      <c r="H949" s="439"/>
      <c r="I949" s="499"/>
    </row>
    <row r="950" spans="1:9" s="147" customFormat="1" ht="15.5" x14ac:dyDescent="0.35">
      <c r="A950" s="332">
        <v>931</v>
      </c>
      <c r="B950" s="437"/>
      <c r="C950" s="438"/>
      <c r="D950" s="438"/>
      <c r="E950" s="214"/>
      <c r="F950" s="214"/>
      <c r="G950" s="439"/>
      <c r="H950" s="439"/>
      <c r="I950" s="499"/>
    </row>
    <row r="951" spans="1:9" s="147" customFormat="1" ht="15.5" x14ac:dyDescent="0.35">
      <c r="A951" s="332">
        <v>932</v>
      </c>
      <c r="B951" s="437"/>
      <c r="C951" s="438"/>
      <c r="D951" s="438"/>
      <c r="E951" s="214"/>
      <c r="F951" s="214"/>
      <c r="G951" s="439"/>
      <c r="H951" s="439"/>
      <c r="I951" s="499"/>
    </row>
    <row r="952" spans="1:9" s="147" customFormat="1" ht="15.5" x14ac:dyDescent="0.35">
      <c r="A952" s="332">
        <v>933</v>
      </c>
      <c r="B952" s="437"/>
      <c r="C952" s="438"/>
      <c r="D952" s="438"/>
      <c r="E952" s="214"/>
      <c r="F952" s="214"/>
      <c r="G952" s="439"/>
      <c r="H952" s="439"/>
      <c r="I952" s="499"/>
    </row>
    <row r="953" spans="1:9" s="147" customFormat="1" ht="15.5" x14ac:dyDescent="0.35">
      <c r="A953" s="332">
        <v>934</v>
      </c>
      <c r="B953" s="437"/>
      <c r="C953" s="438"/>
      <c r="D953" s="438"/>
      <c r="E953" s="214"/>
      <c r="F953" s="214"/>
      <c r="G953" s="439"/>
      <c r="H953" s="439"/>
      <c r="I953" s="499"/>
    </row>
    <row r="954" spans="1:9" s="147" customFormat="1" ht="15.5" x14ac:dyDescent="0.35">
      <c r="A954" s="332">
        <v>935</v>
      </c>
      <c r="B954" s="437"/>
      <c r="C954" s="438"/>
      <c r="D954" s="438"/>
      <c r="E954" s="214"/>
      <c r="F954" s="214"/>
      <c r="G954" s="439"/>
      <c r="H954" s="439"/>
      <c r="I954" s="499"/>
    </row>
    <row r="955" spans="1:9" s="147" customFormat="1" ht="15.5" x14ac:dyDescent="0.35">
      <c r="A955" s="332">
        <v>936</v>
      </c>
      <c r="B955" s="437"/>
      <c r="C955" s="438"/>
      <c r="D955" s="438"/>
      <c r="E955" s="214"/>
      <c r="F955" s="214"/>
      <c r="G955" s="439"/>
      <c r="H955" s="439"/>
      <c r="I955" s="499"/>
    </row>
    <row r="956" spans="1:9" s="147" customFormat="1" ht="15.5" x14ac:dyDescent="0.35">
      <c r="A956" s="332">
        <v>937</v>
      </c>
      <c r="B956" s="437"/>
      <c r="C956" s="438"/>
      <c r="D956" s="438"/>
      <c r="E956" s="214"/>
      <c r="F956" s="214"/>
      <c r="G956" s="439"/>
      <c r="H956" s="439"/>
      <c r="I956" s="499"/>
    </row>
    <row r="957" spans="1:9" s="147" customFormat="1" ht="15.5" x14ac:dyDescent="0.35">
      <c r="A957" s="332">
        <v>938</v>
      </c>
      <c r="B957" s="437"/>
      <c r="C957" s="438"/>
      <c r="D957" s="438"/>
      <c r="E957" s="214"/>
      <c r="F957" s="214"/>
      <c r="G957" s="439"/>
      <c r="H957" s="439"/>
      <c r="I957" s="499"/>
    </row>
    <row r="958" spans="1:9" s="147" customFormat="1" ht="15.5" x14ac:dyDescent="0.35">
      <c r="A958" s="332">
        <v>939</v>
      </c>
      <c r="B958" s="437"/>
      <c r="C958" s="438"/>
      <c r="D958" s="438"/>
      <c r="E958" s="214"/>
      <c r="F958" s="214"/>
      <c r="G958" s="439"/>
      <c r="H958" s="439"/>
      <c r="I958" s="499"/>
    </row>
    <row r="959" spans="1:9" s="147" customFormat="1" ht="15.5" x14ac:dyDescent="0.35">
      <c r="A959" s="332">
        <v>940</v>
      </c>
      <c r="B959" s="437"/>
      <c r="C959" s="438"/>
      <c r="D959" s="438"/>
      <c r="E959" s="214"/>
      <c r="F959" s="214"/>
      <c r="G959" s="439"/>
      <c r="H959" s="439"/>
      <c r="I959" s="499"/>
    </row>
    <row r="960" spans="1:9" s="147" customFormat="1" ht="15.5" x14ac:dyDescent="0.35">
      <c r="A960" s="332">
        <v>941</v>
      </c>
      <c r="B960" s="437"/>
      <c r="C960" s="438"/>
      <c r="D960" s="438"/>
      <c r="E960" s="214"/>
      <c r="F960" s="214"/>
      <c r="G960" s="439"/>
      <c r="H960" s="439"/>
      <c r="I960" s="499"/>
    </row>
    <row r="961" spans="1:9" s="147" customFormat="1" ht="15.5" x14ac:dyDescent="0.35">
      <c r="A961" s="332">
        <v>942</v>
      </c>
      <c r="B961" s="437"/>
      <c r="C961" s="438"/>
      <c r="D961" s="438"/>
      <c r="E961" s="214"/>
      <c r="F961" s="214"/>
      <c r="G961" s="439"/>
      <c r="H961" s="439"/>
      <c r="I961" s="499"/>
    </row>
    <row r="962" spans="1:9" s="147" customFormat="1" ht="15.5" x14ac:dyDescent="0.35">
      <c r="A962" s="332">
        <v>943</v>
      </c>
      <c r="B962" s="437"/>
      <c r="C962" s="438"/>
      <c r="D962" s="438"/>
      <c r="E962" s="214"/>
      <c r="F962" s="214"/>
      <c r="G962" s="439"/>
      <c r="H962" s="439"/>
      <c r="I962" s="499"/>
    </row>
    <row r="963" spans="1:9" s="147" customFormat="1" ht="15.5" x14ac:dyDescent="0.35">
      <c r="A963" s="332">
        <v>944</v>
      </c>
      <c r="B963" s="437"/>
      <c r="C963" s="438"/>
      <c r="D963" s="438"/>
      <c r="E963" s="214"/>
      <c r="F963" s="214"/>
      <c r="G963" s="439"/>
      <c r="H963" s="439"/>
      <c r="I963" s="499"/>
    </row>
    <row r="964" spans="1:9" s="147" customFormat="1" ht="15.5" x14ac:dyDescent="0.35">
      <c r="A964" s="332">
        <v>945</v>
      </c>
      <c r="B964" s="437"/>
      <c r="C964" s="438"/>
      <c r="D964" s="438"/>
      <c r="E964" s="214"/>
      <c r="F964" s="214"/>
      <c r="G964" s="439"/>
      <c r="H964" s="439"/>
      <c r="I964" s="499"/>
    </row>
    <row r="965" spans="1:9" s="147" customFormat="1" ht="15.5" x14ac:dyDescent="0.35">
      <c r="A965" s="332">
        <v>946</v>
      </c>
      <c r="B965" s="437"/>
      <c r="C965" s="438"/>
      <c r="D965" s="438"/>
      <c r="E965" s="214"/>
      <c r="F965" s="214"/>
      <c r="G965" s="439"/>
      <c r="H965" s="439"/>
      <c r="I965" s="499"/>
    </row>
    <row r="966" spans="1:9" s="147" customFormat="1" ht="15.5" x14ac:dyDescent="0.35">
      <c r="A966" s="332">
        <v>947</v>
      </c>
      <c r="B966" s="437"/>
      <c r="C966" s="438"/>
      <c r="D966" s="438"/>
      <c r="E966" s="214"/>
      <c r="F966" s="214"/>
      <c r="G966" s="439"/>
      <c r="H966" s="439"/>
      <c r="I966" s="499"/>
    </row>
    <row r="967" spans="1:9" s="147" customFormat="1" ht="15.5" x14ac:dyDescent="0.35">
      <c r="A967" s="332">
        <v>948</v>
      </c>
      <c r="B967" s="437"/>
      <c r="C967" s="438"/>
      <c r="D967" s="438"/>
      <c r="E967" s="214"/>
      <c r="F967" s="214"/>
      <c r="G967" s="439"/>
      <c r="H967" s="439"/>
      <c r="I967" s="499"/>
    </row>
    <row r="968" spans="1:9" s="147" customFormat="1" ht="15.5" x14ac:dyDescent="0.35">
      <c r="A968" s="332">
        <v>949</v>
      </c>
      <c r="B968" s="437"/>
      <c r="C968" s="438"/>
      <c r="D968" s="438"/>
      <c r="E968" s="214"/>
      <c r="F968" s="214"/>
      <c r="G968" s="439"/>
      <c r="H968" s="439"/>
      <c r="I968" s="499"/>
    </row>
    <row r="969" spans="1:9" s="147" customFormat="1" ht="15.5" x14ac:dyDescent="0.35">
      <c r="A969" s="332">
        <v>950</v>
      </c>
      <c r="B969" s="437"/>
      <c r="C969" s="438"/>
      <c r="D969" s="438"/>
      <c r="E969" s="214"/>
      <c r="F969" s="214"/>
      <c r="G969" s="439"/>
      <c r="H969" s="439"/>
      <c r="I969" s="499"/>
    </row>
    <row r="970" spans="1:9" s="147" customFormat="1" ht="15.5" x14ac:dyDescent="0.35">
      <c r="A970" s="332">
        <v>951</v>
      </c>
      <c r="B970" s="437"/>
      <c r="C970" s="438"/>
      <c r="D970" s="438"/>
      <c r="E970" s="214"/>
      <c r="F970" s="214"/>
      <c r="G970" s="439"/>
      <c r="H970" s="439"/>
      <c r="I970" s="499"/>
    </row>
    <row r="971" spans="1:9" s="147" customFormat="1" ht="15.5" x14ac:dyDescent="0.35">
      <c r="A971" s="332">
        <v>952</v>
      </c>
      <c r="B971" s="437"/>
      <c r="C971" s="438"/>
      <c r="D971" s="438"/>
      <c r="E971" s="214"/>
      <c r="F971" s="214"/>
      <c r="G971" s="439"/>
      <c r="H971" s="439"/>
      <c r="I971" s="499"/>
    </row>
    <row r="972" spans="1:9" s="147" customFormat="1" ht="15.5" x14ac:dyDescent="0.35">
      <c r="A972" s="332">
        <v>953</v>
      </c>
      <c r="B972" s="437"/>
      <c r="C972" s="438"/>
      <c r="D972" s="438"/>
      <c r="E972" s="214"/>
      <c r="F972" s="214"/>
      <c r="G972" s="439"/>
      <c r="H972" s="439"/>
      <c r="I972" s="499"/>
    </row>
    <row r="973" spans="1:9" s="147" customFormat="1" ht="15.5" x14ac:dyDescent="0.35">
      <c r="A973" s="332">
        <v>954</v>
      </c>
      <c r="B973" s="437"/>
      <c r="C973" s="438"/>
      <c r="D973" s="438"/>
      <c r="E973" s="214"/>
      <c r="F973" s="214"/>
      <c r="G973" s="439"/>
      <c r="H973" s="439"/>
      <c r="I973" s="499"/>
    </row>
    <row r="974" spans="1:9" s="147" customFormat="1" ht="15.5" x14ac:dyDescent="0.35">
      <c r="A974" s="332">
        <v>955</v>
      </c>
      <c r="B974" s="437"/>
      <c r="C974" s="438"/>
      <c r="D974" s="438"/>
      <c r="E974" s="214"/>
      <c r="F974" s="214"/>
      <c r="G974" s="439"/>
      <c r="H974" s="439"/>
      <c r="I974" s="499"/>
    </row>
    <row r="975" spans="1:9" s="147" customFormat="1" ht="15.5" x14ac:dyDescent="0.35">
      <c r="A975" s="332">
        <v>956</v>
      </c>
      <c r="B975" s="437"/>
      <c r="C975" s="438"/>
      <c r="D975" s="438"/>
      <c r="E975" s="214"/>
      <c r="F975" s="214"/>
      <c r="G975" s="439"/>
      <c r="H975" s="439"/>
      <c r="I975" s="499"/>
    </row>
    <row r="976" spans="1:9" s="147" customFormat="1" ht="15.5" x14ac:dyDescent="0.35">
      <c r="A976" s="332">
        <v>957</v>
      </c>
      <c r="B976" s="437"/>
      <c r="C976" s="438"/>
      <c r="D976" s="438"/>
      <c r="E976" s="214"/>
      <c r="F976" s="214"/>
      <c r="G976" s="439"/>
      <c r="H976" s="439"/>
      <c r="I976" s="499"/>
    </row>
    <row r="977" spans="1:9" s="147" customFormat="1" ht="15.5" x14ac:dyDescent="0.35">
      <c r="A977" s="332">
        <v>958</v>
      </c>
      <c r="B977" s="437"/>
      <c r="C977" s="438"/>
      <c r="D977" s="438"/>
      <c r="E977" s="214"/>
      <c r="F977" s="214"/>
      <c r="G977" s="439"/>
      <c r="H977" s="439"/>
      <c r="I977" s="499"/>
    </row>
    <row r="978" spans="1:9" s="147" customFormat="1" ht="15.5" x14ac:dyDescent="0.35">
      <c r="A978" s="332">
        <v>959</v>
      </c>
      <c r="B978" s="437"/>
      <c r="C978" s="438"/>
      <c r="D978" s="438"/>
      <c r="E978" s="214"/>
      <c r="F978" s="214"/>
      <c r="G978" s="439"/>
      <c r="H978" s="439"/>
      <c r="I978" s="499"/>
    </row>
    <row r="979" spans="1:9" s="147" customFormat="1" ht="15.5" x14ac:dyDescent="0.35">
      <c r="A979" s="332">
        <v>960</v>
      </c>
      <c r="B979" s="437"/>
      <c r="C979" s="438"/>
      <c r="D979" s="438"/>
      <c r="E979" s="214"/>
      <c r="F979" s="214"/>
      <c r="G979" s="439"/>
      <c r="H979" s="439"/>
      <c r="I979" s="499"/>
    </row>
    <row r="980" spans="1:9" s="147" customFormat="1" ht="15.5" x14ac:dyDescent="0.35">
      <c r="A980" s="332">
        <v>961</v>
      </c>
      <c r="B980" s="437"/>
      <c r="C980" s="438"/>
      <c r="D980" s="438"/>
      <c r="E980" s="214"/>
      <c r="F980" s="214"/>
      <c r="G980" s="439"/>
      <c r="H980" s="439"/>
      <c r="I980" s="499"/>
    </row>
    <row r="981" spans="1:9" s="147" customFormat="1" ht="15.5" x14ac:dyDescent="0.35">
      <c r="A981" s="332">
        <v>962</v>
      </c>
      <c r="B981" s="437"/>
      <c r="C981" s="438"/>
      <c r="D981" s="438"/>
      <c r="E981" s="214"/>
      <c r="F981" s="214"/>
      <c r="G981" s="439"/>
      <c r="H981" s="439"/>
      <c r="I981" s="499"/>
    </row>
    <row r="982" spans="1:9" s="147" customFormat="1" ht="15.5" x14ac:dyDescent="0.35">
      <c r="A982" s="332">
        <v>963</v>
      </c>
      <c r="B982" s="437"/>
      <c r="C982" s="438"/>
      <c r="D982" s="438"/>
      <c r="E982" s="214"/>
      <c r="F982" s="214"/>
      <c r="G982" s="439"/>
      <c r="H982" s="439"/>
      <c r="I982" s="499"/>
    </row>
    <row r="983" spans="1:9" s="147" customFormat="1" ht="15.5" x14ac:dyDescent="0.35">
      <c r="A983" s="332">
        <v>964</v>
      </c>
      <c r="B983" s="437"/>
      <c r="C983" s="438"/>
      <c r="D983" s="438"/>
      <c r="E983" s="214"/>
      <c r="F983" s="214"/>
      <c r="G983" s="439"/>
      <c r="H983" s="439"/>
      <c r="I983" s="499"/>
    </row>
    <row r="984" spans="1:9" s="147" customFormat="1" ht="15.5" x14ac:dyDescent="0.35">
      <c r="A984" s="332">
        <v>965</v>
      </c>
      <c r="B984" s="437"/>
      <c r="C984" s="438"/>
      <c r="D984" s="438"/>
      <c r="E984" s="214"/>
      <c r="F984" s="214"/>
      <c r="G984" s="439"/>
      <c r="H984" s="439"/>
      <c r="I984" s="499"/>
    </row>
    <row r="985" spans="1:9" s="147" customFormat="1" ht="15.5" x14ac:dyDescent="0.35">
      <c r="A985" s="332">
        <v>966</v>
      </c>
      <c r="B985" s="437"/>
      <c r="C985" s="438"/>
      <c r="D985" s="438"/>
      <c r="E985" s="214"/>
      <c r="F985" s="214"/>
      <c r="G985" s="439"/>
      <c r="H985" s="439"/>
      <c r="I985" s="499"/>
    </row>
    <row r="986" spans="1:9" s="147" customFormat="1" ht="15.5" x14ac:dyDescent="0.35">
      <c r="A986" s="332">
        <v>967</v>
      </c>
      <c r="B986" s="437"/>
      <c r="C986" s="438"/>
      <c r="D986" s="438"/>
      <c r="E986" s="214"/>
      <c r="F986" s="214"/>
      <c r="G986" s="439"/>
      <c r="H986" s="439"/>
      <c r="I986" s="499"/>
    </row>
    <row r="987" spans="1:9" s="147" customFormat="1" ht="15.5" x14ac:dyDescent="0.35">
      <c r="A987" s="332">
        <v>968</v>
      </c>
      <c r="B987" s="437"/>
      <c r="C987" s="438"/>
      <c r="D987" s="438"/>
      <c r="E987" s="214"/>
      <c r="F987" s="214"/>
      <c r="G987" s="439"/>
      <c r="H987" s="439"/>
      <c r="I987" s="499"/>
    </row>
    <row r="988" spans="1:9" s="147" customFormat="1" ht="15.5" x14ac:dyDescent="0.35">
      <c r="A988" s="332">
        <v>969</v>
      </c>
      <c r="B988" s="437"/>
      <c r="C988" s="438"/>
      <c r="D988" s="438"/>
      <c r="E988" s="214"/>
      <c r="F988" s="214"/>
      <c r="G988" s="439"/>
      <c r="H988" s="439"/>
      <c r="I988" s="499"/>
    </row>
    <row r="989" spans="1:9" s="147" customFormat="1" ht="15.5" x14ac:dyDescent="0.35">
      <c r="A989" s="332">
        <v>970</v>
      </c>
      <c r="B989" s="437"/>
      <c r="C989" s="438"/>
      <c r="D989" s="438"/>
      <c r="E989" s="214"/>
      <c r="F989" s="214"/>
      <c r="G989" s="439"/>
      <c r="H989" s="439"/>
      <c r="I989" s="499"/>
    </row>
    <row r="990" spans="1:9" s="147" customFormat="1" ht="15.5" x14ac:dyDescent="0.35">
      <c r="A990" s="332">
        <v>971</v>
      </c>
      <c r="B990" s="437"/>
      <c r="C990" s="438"/>
      <c r="D990" s="438"/>
      <c r="E990" s="214"/>
      <c r="F990" s="214"/>
      <c r="G990" s="439"/>
      <c r="H990" s="439"/>
      <c r="I990" s="499"/>
    </row>
    <row r="991" spans="1:9" s="147" customFormat="1" ht="15.5" x14ac:dyDescent="0.35">
      <c r="A991" s="332">
        <v>972</v>
      </c>
      <c r="B991" s="437"/>
      <c r="C991" s="438"/>
      <c r="D991" s="438"/>
      <c r="E991" s="214"/>
      <c r="F991" s="214"/>
      <c r="G991" s="439"/>
      <c r="H991" s="439"/>
      <c r="I991" s="499"/>
    </row>
    <row r="992" spans="1:9" s="147" customFormat="1" ht="15.5" x14ac:dyDescent="0.35">
      <c r="A992" s="332">
        <v>973</v>
      </c>
      <c r="B992" s="437"/>
      <c r="C992" s="438"/>
      <c r="D992" s="438"/>
      <c r="E992" s="214"/>
      <c r="F992" s="214"/>
      <c r="G992" s="439"/>
      <c r="H992" s="439"/>
      <c r="I992" s="499"/>
    </row>
    <row r="993" spans="1:9" s="147" customFormat="1" ht="15.5" x14ac:dyDescent="0.35">
      <c r="A993" s="332">
        <v>974</v>
      </c>
      <c r="B993" s="437"/>
      <c r="C993" s="438"/>
      <c r="D993" s="438"/>
      <c r="E993" s="214"/>
      <c r="F993" s="214"/>
      <c r="G993" s="439"/>
      <c r="H993" s="439"/>
      <c r="I993" s="499"/>
    </row>
    <row r="994" spans="1:9" s="147" customFormat="1" ht="15.5" x14ac:dyDescent="0.35">
      <c r="A994" s="332">
        <v>975</v>
      </c>
      <c r="B994" s="437"/>
      <c r="C994" s="438"/>
      <c r="D994" s="438"/>
      <c r="E994" s="214"/>
      <c r="F994" s="214"/>
      <c r="G994" s="439"/>
      <c r="H994" s="439"/>
      <c r="I994" s="499"/>
    </row>
    <row r="995" spans="1:9" s="147" customFormat="1" ht="15.5" x14ac:dyDescent="0.35">
      <c r="A995" s="332">
        <v>976</v>
      </c>
      <c r="B995" s="437"/>
      <c r="C995" s="438"/>
      <c r="D995" s="438"/>
      <c r="E995" s="214"/>
      <c r="F995" s="214"/>
      <c r="G995" s="439"/>
      <c r="H995" s="439"/>
      <c r="I995" s="499"/>
    </row>
    <row r="996" spans="1:9" s="147" customFormat="1" ht="15.5" x14ac:dyDescent="0.35">
      <c r="A996" s="332">
        <v>977</v>
      </c>
      <c r="B996" s="437"/>
      <c r="C996" s="438"/>
      <c r="D996" s="438"/>
      <c r="E996" s="214"/>
      <c r="F996" s="214"/>
      <c r="G996" s="439"/>
      <c r="H996" s="439"/>
      <c r="I996" s="499"/>
    </row>
    <row r="997" spans="1:9" s="147" customFormat="1" ht="15.5" x14ac:dyDescent="0.35">
      <c r="A997" s="332">
        <v>978</v>
      </c>
      <c r="B997" s="437"/>
      <c r="C997" s="438"/>
      <c r="D997" s="438"/>
      <c r="E997" s="214"/>
      <c r="F997" s="214"/>
      <c r="G997" s="439"/>
      <c r="H997" s="439"/>
      <c r="I997" s="499"/>
    </row>
    <row r="998" spans="1:9" s="147" customFormat="1" ht="15.5" x14ac:dyDescent="0.35">
      <c r="A998" s="332">
        <v>979</v>
      </c>
      <c r="B998" s="437"/>
      <c r="C998" s="438"/>
      <c r="D998" s="438"/>
      <c r="E998" s="214"/>
      <c r="F998" s="214"/>
      <c r="G998" s="439"/>
      <c r="H998" s="439"/>
      <c r="I998" s="499"/>
    </row>
    <row r="999" spans="1:9" s="147" customFormat="1" ht="15.5" x14ac:dyDescent="0.35">
      <c r="A999" s="332">
        <v>980</v>
      </c>
      <c r="B999" s="437"/>
      <c r="C999" s="438"/>
      <c r="D999" s="438"/>
      <c r="E999" s="214"/>
      <c r="F999" s="214"/>
      <c r="G999" s="439"/>
      <c r="H999" s="439"/>
      <c r="I999" s="499"/>
    </row>
    <row r="1000" spans="1:9" s="147" customFormat="1" ht="15.5" x14ac:dyDescent="0.35">
      <c r="A1000" s="332">
        <v>981</v>
      </c>
      <c r="B1000" s="437"/>
      <c r="C1000" s="438"/>
      <c r="D1000" s="438"/>
      <c r="E1000" s="214"/>
      <c r="F1000" s="214"/>
      <c r="G1000" s="439"/>
      <c r="H1000" s="439"/>
      <c r="I1000" s="499"/>
    </row>
    <row r="1001" spans="1:9" s="147" customFormat="1" ht="15.5" x14ac:dyDescent="0.35">
      <c r="A1001" s="332">
        <v>982</v>
      </c>
      <c r="B1001" s="437"/>
      <c r="C1001" s="438"/>
      <c r="D1001" s="438"/>
      <c r="E1001" s="214"/>
      <c r="F1001" s="214"/>
      <c r="G1001" s="439"/>
      <c r="H1001" s="439"/>
      <c r="I1001" s="499"/>
    </row>
    <row r="1002" spans="1:9" s="147" customFormat="1" ht="15.5" x14ac:dyDescent="0.35">
      <c r="A1002" s="332">
        <v>983</v>
      </c>
      <c r="B1002" s="437"/>
      <c r="C1002" s="438"/>
      <c r="D1002" s="438"/>
      <c r="E1002" s="214"/>
      <c r="F1002" s="214"/>
      <c r="G1002" s="439"/>
      <c r="H1002" s="439"/>
      <c r="I1002" s="499"/>
    </row>
    <row r="1003" spans="1:9" s="147" customFormat="1" ht="15.5" x14ac:dyDescent="0.35">
      <c r="A1003" s="332">
        <v>984</v>
      </c>
      <c r="B1003" s="437"/>
      <c r="C1003" s="438"/>
      <c r="D1003" s="438"/>
      <c r="E1003" s="214"/>
      <c r="F1003" s="214"/>
      <c r="G1003" s="439"/>
      <c r="H1003" s="439"/>
      <c r="I1003" s="499"/>
    </row>
    <row r="1004" spans="1:9" s="147" customFormat="1" ht="15.5" x14ac:dyDescent="0.35">
      <c r="A1004" s="332">
        <v>985</v>
      </c>
      <c r="B1004" s="437"/>
      <c r="C1004" s="438"/>
      <c r="D1004" s="438"/>
      <c r="E1004" s="214"/>
      <c r="F1004" s="214"/>
      <c r="G1004" s="439"/>
      <c r="H1004" s="439"/>
      <c r="I1004" s="499"/>
    </row>
    <row r="1005" spans="1:9" s="147" customFormat="1" ht="15.5" x14ac:dyDescent="0.35">
      <c r="A1005" s="332">
        <v>986</v>
      </c>
      <c r="B1005" s="437"/>
      <c r="C1005" s="438"/>
      <c r="D1005" s="438"/>
      <c r="E1005" s="214"/>
      <c r="F1005" s="214"/>
      <c r="G1005" s="439"/>
      <c r="H1005" s="439"/>
      <c r="I1005" s="499"/>
    </row>
    <row r="1006" spans="1:9" s="147" customFormat="1" ht="15.5" x14ac:dyDescent="0.35">
      <c r="A1006" s="332">
        <v>987</v>
      </c>
      <c r="B1006" s="437"/>
      <c r="C1006" s="438"/>
      <c r="D1006" s="438"/>
      <c r="E1006" s="214"/>
      <c r="F1006" s="214"/>
      <c r="G1006" s="439"/>
      <c r="H1006" s="439"/>
      <c r="I1006" s="499"/>
    </row>
    <row r="1007" spans="1:9" s="147" customFormat="1" ht="15.5" x14ac:dyDescent="0.35">
      <c r="A1007" s="332">
        <v>988</v>
      </c>
      <c r="B1007" s="437"/>
      <c r="C1007" s="438"/>
      <c r="D1007" s="438"/>
      <c r="E1007" s="214"/>
      <c r="F1007" s="214"/>
      <c r="G1007" s="439"/>
      <c r="H1007" s="439"/>
      <c r="I1007" s="499"/>
    </row>
    <row r="1008" spans="1:9" s="147" customFormat="1" ht="15.5" x14ac:dyDescent="0.35">
      <c r="A1008" s="332">
        <v>989</v>
      </c>
      <c r="B1008" s="437"/>
      <c r="C1008" s="438"/>
      <c r="D1008" s="438"/>
      <c r="E1008" s="214"/>
      <c r="F1008" s="214"/>
      <c r="G1008" s="439"/>
      <c r="H1008" s="439"/>
      <c r="I1008" s="499"/>
    </row>
    <row r="1009" spans="1:9" s="147" customFormat="1" ht="15.5" x14ac:dyDescent="0.35">
      <c r="A1009" s="332">
        <v>990</v>
      </c>
      <c r="B1009" s="437"/>
      <c r="C1009" s="438"/>
      <c r="D1009" s="438"/>
      <c r="E1009" s="214"/>
      <c r="F1009" s="214"/>
      <c r="G1009" s="439"/>
      <c r="H1009" s="439"/>
      <c r="I1009" s="499"/>
    </row>
    <row r="1010" spans="1:9" s="147" customFormat="1" ht="15.5" x14ac:dyDescent="0.35">
      <c r="A1010" s="332">
        <v>991</v>
      </c>
      <c r="B1010" s="437"/>
      <c r="C1010" s="438"/>
      <c r="D1010" s="438"/>
      <c r="E1010" s="214"/>
      <c r="F1010" s="214"/>
      <c r="G1010" s="439"/>
      <c r="H1010" s="439"/>
      <c r="I1010" s="499"/>
    </row>
    <row r="1011" spans="1:9" s="147" customFormat="1" ht="15.5" x14ac:dyDescent="0.35">
      <c r="A1011" s="332">
        <v>992</v>
      </c>
      <c r="B1011" s="437"/>
      <c r="C1011" s="438"/>
      <c r="D1011" s="438"/>
      <c r="E1011" s="214"/>
      <c r="F1011" s="214"/>
      <c r="G1011" s="439"/>
      <c r="H1011" s="439"/>
      <c r="I1011" s="499"/>
    </row>
    <row r="1012" spans="1:9" s="147" customFormat="1" ht="15.5" x14ac:dyDescent="0.35">
      <c r="A1012" s="332">
        <v>993</v>
      </c>
      <c r="B1012" s="437"/>
      <c r="C1012" s="438"/>
      <c r="D1012" s="438"/>
      <c r="E1012" s="214"/>
      <c r="F1012" s="214"/>
      <c r="G1012" s="439"/>
      <c r="H1012" s="439"/>
      <c r="I1012" s="499"/>
    </row>
    <row r="1013" spans="1:9" s="147" customFormat="1" ht="15.5" x14ac:dyDescent="0.35">
      <c r="A1013" s="332">
        <v>994</v>
      </c>
      <c r="B1013" s="437"/>
      <c r="C1013" s="438"/>
      <c r="D1013" s="438"/>
      <c r="E1013" s="214"/>
      <c r="F1013" s="214"/>
      <c r="G1013" s="439"/>
      <c r="H1013" s="439"/>
      <c r="I1013" s="499"/>
    </row>
    <row r="1014" spans="1:9" s="147" customFormat="1" ht="15.5" x14ac:dyDescent="0.35">
      <c r="A1014" s="332">
        <v>995</v>
      </c>
      <c r="B1014" s="437"/>
      <c r="C1014" s="438"/>
      <c r="D1014" s="438"/>
      <c r="E1014" s="214"/>
      <c r="F1014" s="214"/>
      <c r="G1014" s="439"/>
      <c r="H1014" s="439"/>
      <c r="I1014" s="499"/>
    </row>
    <row r="1015" spans="1:9" s="147" customFormat="1" ht="15.5" x14ac:dyDescent="0.35">
      <c r="A1015" s="332">
        <v>996</v>
      </c>
      <c r="B1015" s="437"/>
      <c r="C1015" s="438"/>
      <c r="D1015" s="438"/>
      <c r="E1015" s="214"/>
      <c r="F1015" s="214"/>
      <c r="G1015" s="439"/>
      <c r="H1015" s="439"/>
      <c r="I1015" s="499"/>
    </row>
    <row r="1016" spans="1:9" s="147" customFormat="1" ht="15.5" x14ac:dyDescent="0.35">
      <c r="A1016" s="332">
        <v>997</v>
      </c>
      <c r="B1016" s="437"/>
      <c r="C1016" s="438"/>
      <c r="D1016" s="438"/>
      <c r="E1016" s="214"/>
      <c r="F1016" s="214"/>
      <c r="G1016" s="439"/>
      <c r="H1016" s="439"/>
      <c r="I1016" s="499"/>
    </row>
    <row r="1017" spans="1:9" s="147" customFormat="1" ht="15.5" x14ac:dyDescent="0.35">
      <c r="A1017" s="332">
        <v>998</v>
      </c>
      <c r="B1017" s="437"/>
      <c r="C1017" s="438"/>
      <c r="D1017" s="438"/>
      <c r="E1017" s="214"/>
      <c r="F1017" s="214"/>
      <c r="G1017" s="439"/>
      <c r="H1017" s="439"/>
      <c r="I1017" s="499"/>
    </row>
    <row r="1018" spans="1:9" s="147" customFormat="1" ht="15.5" x14ac:dyDescent="0.35">
      <c r="A1018" s="332">
        <v>999</v>
      </c>
      <c r="B1018" s="437"/>
      <c r="C1018" s="438"/>
      <c r="D1018" s="438"/>
      <c r="E1018" s="214"/>
      <c r="F1018" s="214"/>
      <c r="G1018" s="439"/>
      <c r="H1018" s="439"/>
      <c r="I1018" s="499"/>
    </row>
    <row r="1019" spans="1:9" s="147" customFormat="1" ht="15.5" x14ac:dyDescent="0.35">
      <c r="A1019" s="332">
        <v>1000</v>
      </c>
      <c r="B1019" s="437"/>
      <c r="C1019" s="438"/>
      <c r="D1019" s="438"/>
      <c r="E1019" s="214"/>
      <c r="F1019" s="214"/>
      <c r="G1019" s="439"/>
      <c r="H1019" s="439"/>
      <c r="I1019" s="499"/>
    </row>
  </sheetData>
  <sheetProtection password="E8E7" sheet="1" objects="1" scenarios="1" autoFilter="0"/>
  <mergeCells count="12">
    <mergeCell ref="H16:H19"/>
    <mergeCell ref="G6:H6"/>
    <mergeCell ref="G7:H7"/>
    <mergeCell ref="G8:H8"/>
    <mergeCell ref="G9:H9"/>
    <mergeCell ref="G16:G1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16" priority="3" stopIfTrue="1" operator="notEqual">
      <formula>0</formula>
    </cfRule>
  </conditionalFormatting>
  <conditionalFormatting sqref="G6:H9">
    <cfRule type="cellIs" dxfId="15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5 liegen!" sqref="C20:D1019">
      <formula1>41640</formula1>
      <formula2>46022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1" fitToHeight="0" orientation="landscape" useFirstPageNumber="1" r:id="rId1"/>
  <headerFooter>
    <oddFooter>&amp;L&amp;"Arial,Kursiv"&amp;8___________
¹ Siehe Fußnote 1 Seite 1 dieses Nachweises.&amp;C&amp;9Seite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1019"/>
  <sheetViews>
    <sheetView showGridLines="0" topLeftCell="A6" workbookViewId="0">
      <selection activeCell="B20" sqref="B20"/>
    </sheetView>
  </sheetViews>
  <sheetFormatPr baseColWidth="10" defaultRowHeight="12.5" x14ac:dyDescent="0.25"/>
  <cols>
    <col min="1" max="1" width="5.7265625" customWidth="1"/>
    <col min="2" max="2" width="15.7265625" customWidth="1"/>
    <col min="3" max="4" width="10.7265625" customWidth="1"/>
    <col min="5" max="6" width="40.7265625" customWidth="1"/>
    <col min="7" max="8" width="10.7265625" customWidth="1"/>
    <col min="9" max="10" width="16.7265625" customWidth="1"/>
  </cols>
  <sheetData>
    <row r="1" spans="1:12" ht="12" hidden="1" customHeight="1" x14ac:dyDescent="0.25">
      <c r="A1" s="351" t="s">
        <v>59</v>
      </c>
      <c r="B1" s="206"/>
      <c r="C1" s="216"/>
      <c r="D1" s="221"/>
      <c r="E1" s="209"/>
      <c r="F1" s="209"/>
      <c r="G1" s="209"/>
      <c r="H1" s="209"/>
      <c r="I1" s="207"/>
      <c r="J1" s="207"/>
      <c r="K1" s="153"/>
      <c r="L1" s="153"/>
    </row>
    <row r="2" spans="1:12" ht="12" hidden="1" customHeight="1" x14ac:dyDescent="0.25">
      <c r="A2" s="351" t="s">
        <v>60</v>
      </c>
      <c r="B2" s="206"/>
      <c r="C2" s="216"/>
      <c r="D2" s="221"/>
      <c r="E2" s="209"/>
      <c r="F2" s="209"/>
      <c r="G2" s="209"/>
      <c r="H2" s="209"/>
      <c r="I2" s="207"/>
      <c r="J2" s="207"/>
      <c r="K2" s="153"/>
      <c r="L2" s="153"/>
    </row>
    <row r="3" spans="1:12" ht="12" hidden="1" customHeight="1" x14ac:dyDescent="0.25">
      <c r="A3" s="249">
        <f>ROW(A20)</f>
        <v>20</v>
      </c>
      <c r="B3" s="206"/>
      <c r="C3" s="216"/>
      <c r="D3" s="221"/>
      <c r="E3" s="209"/>
      <c r="F3" s="209"/>
      <c r="G3" s="209"/>
      <c r="H3" s="209"/>
      <c r="I3" s="349"/>
      <c r="J3" s="349"/>
      <c r="K3" s="153"/>
      <c r="L3" s="153"/>
    </row>
    <row r="4" spans="1:12" ht="12" hidden="1" customHeight="1" x14ac:dyDescent="0.25">
      <c r="A4" s="346" t="s">
        <v>82</v>
      </c>
      <c r="B4" s="206"/>
      <c r="C4" s="216"/>
      <c r="D4" s="221"/>
      <c r="E4" s="209"/>
      <c r="F4" s="209"/>
      <c r="G4" s="209"/>
      <c r="H4" s="209"/>
      <c r="I4" s="339"/>
      <c r="J4" s="339"/>
      <c r="K4" s="153"/>
      <c r="L4" s="153"/>
    </row>
    <row r="5" spans="1:12" ht="12" hidden="1" customHeight="1" x14ac:dyDescent="0.25">
      <c r="A5" s="347" t="str">
        <f>"$A$6:$J$"&amp;IF(LOOKUP(2,1/(J1:J1019&lt;&gt;""),ROW(J:J))=ROW(A16),A3-1,LOOKUP(2,1/(J1:J1019&lt;&gt;""),ROW(J:J)))</f>
        <v>$A$6:$J$19</v>
      </c>
      <c r="B5" s="206"/>
      <c r="C5" s="216"/>
      <c r="D5" s="221"/>
      <c r="E5" s="209"/>
      <c r="F5" s="209"/>
      <c r="G5" s="209"/>
      <c r="H5" s="209"/>
      <c r="I5" s="339"/>
      <c r="J5" s="339"/>
      <c r="K5" s="153"/>
      <c r="L5" s="153"/>
    </row>
    <row r="6" spans="1:12" ht="15" customHeight="1" x14ac:dyDescent="0.25">
      <c r="A6" s="247" t="str">
        <f>'Seite 2'!A20</f>
        <v>2.</v>
      </c>
      <c r="B6" s="246" t="str">
        <f>'Seite 2'!B20</f>
        <v>Sachausgaben</v>
      </c>
      <c r="C6" s="217"/>
      <c r="D6" s="217"/>
      <c r="E6" s="210"/>
      <c r="F6" s="210"/>
      <c r="H6" s="31" t="s">
        <v>104</v>
      </c>
      <c r="I6" s="788">
        <f>'Seite 1'!$O$19</f>
        <v>0</v>
      </c>
      <c r="J6" s="790"/>
      <c r="K6" s="153"/>
      <c r="L6" s="153"/>
    </row>
    <row r="7" spans="1:12" ht="15" customHeight="1" x14ac:dyDescent="0.25">
      <c r="A7" s="243" t="str">
        <f>'Seite 2'!A22</f>
        <v>2.2</v>
      </c>
      <c r="B7" s="245" t="str">
        <f>'Seite 2'!B22</f>
        <v>Miete (Raum-, Stand-, Geräte- und Maschinenmiete)</v>
      </c>
      <c r="C7" s="217"/>
      <c r="D7" s="217"/>
      <c r="E7" s="211"/>
      <c r="F7" s="210"/>
      <c r="H7" s="31" t="s">
        <v>103</v>
      </c>
      <c r="I7" s="788" t="str">
        <f>'Seite 1'!$Z$7</f>
        <v>____ - ____</v>
      </c>
      <c r="J7" s="790"/>
      <c r="K7" s="153"/>
      <c r="L7" s="153"/>
    </row>
    <row r="8" spans="1:12" ht="15" customHeight="1" x14ac:dyDescent="0.25">
      <c r="A8" s="243"/>
      <c r="B8" s="245"/>
      <c r="C8" s="217"/>
      <c r="D8" s="217"/>
      <c r="E8" s="211"/>
      <c r="F8" s="210"/>
      <c r="H8" s="31" t="s">
        <v>102</v>
      </c>
      <c r="I8" s="788" t="str">
        <f>'Seite 1'!$AA$7</f>
        <v>__.__.____ - __.__.____</v>
      </c>
      <c r="J8" s="790"/>
      <c r="K8" s="153"/>
      <c r="L8" s="153"/>
    </row>
    <row r="9" spans="1:12" ht="15" customHeight="1" x14ac:dyDescent="0.25">
      <c r="A9" s="212"/>
      <c r="B9" s="212"/>
      <c r="C9" s="212"/>
      <c r="D9" s="212"/>
      <c r="E9" s="212"/>
      <c r="F9" s="210"/>
      <c r="H9" s="135" t="s">
        <v>105</v>
      </c>
      <c r="I9" s="791">
        <f ca="1">'Seite 1'!$O$18</f>
        <v>45366</v>
      </c>
      <c r="J9" s="793"/>
    </row>
    <row r="10" spans="1:12" ht="15" customHeight="1" x14ac:dyDescent="0.25">
      <c r="I10" s="154"/>
      <c r="J10" s="141" t="str">
        <f>'Seite 1'!$A$66</f>
        <v>VWN Wissenstransfer und Informationsmaßnahmen</v>
      </c>
    </row>
    <row r="11" spans="1:12" ht="15" customHeight="1" x14ac:dyDescent="0.25">
      <c r="I11" s="154"/>
      <c r="J11" s="142" t="str">
        <f ca="1">'Seite 1'!$A$67</f>
        <v>Formularversion: V 2.1 vom 15.03.24 - öffentlich -</v>
      </c>
    </row>
    <row r="12" spans="1:12" ht="18" customHeight="1" x14ac:dyDescent="0.25">
      <c r="A12" s="155"/>
      <c r="B12" s="156"/>
      <c r="C12" s="219"/>
      <c r="D12" s="187"/>
      <c r="E12" s="239" t="str">
        <f>B7</f>
        <v>Miete (Raum-, Stand-, Geräte- und Maschinenmiete)</v>
      </c>
      <c r="F12" s="215"/>
      <c r="G12" s="215"/>
      <c r="H12" s="215"/>
      <c r="I12" s="215"/>
      <c r="J12" s="491">
        <f>SUMPRODUCT(ROUND(J20:J1019,2))</f>
        <v>0</v>
      </c>
    </row>
    <row r="13" spans="1:12" ht="12" customHeight="1" x14ac:dyDescent="0.25">
      <c r="A13" s="240"/>
      <c r="B13" s="157"/>
      <c r="C13" s="220"/>
      <c r="D13" s="222"/>
      <c r="E13" s="213"/>
      <c r="F13" s="213"/>
      <c r="G13" s="213"/>
      <c r="H13" s="213"/>
      <c r="I13" s="158"/>
      <c r="J13" s="153"/>
      <c r="K13" s="153"/>
      <c r="L13" s="153"/>
    </row>
    <row r="14" spans="1:12" ht="15" customHeight="1" x14ac:dyDescent="0.25">
      <c r="A14" s="159" t="str">
        <f ca="1">CONCATENATE("Belegliste¹ für Ausgabenart ",$A$7," ",$B$7," - Aktenzeichen ",IF($I$6=0,"__________",$I$6)," - Nachweis vom ",IF($I$9=0,"_________",TEXT($I$9,"TT.MM.JJJJ")))</f>
        <v>Belegliste¹ für Ausgabenart 2.2 Miete (Raum-, Stand-, Geräte- und Maschinenmiete) - Aktenzeichen __________ - Nachweis vom 15.03.2024</v>
      </c>
      <c r="B14" s="157"/>
      <c r="C14" s="220"/>
      <c r="D14" s="222"/>
      <c r="E14" s="213"/>
      <c r="F14" s="213"/>
      <c r="G14" s="213"/>
      <c r="H14" s="213"/>
      <c r="I14" s="158"/>
      <c r="J14" s="153"/>
      <c r="K14" s="153"/>
      <c r="L14" s="153"/>
    </row>
    <row r="15" spans="1:12" ht="5.15" customHeight="1" x14ac:dyDescent="0.25">
      <c r="A15" s="202"/>
      <c r="B15" s="157"/>
      <c r="C15" s="220"/>
      <c r="D15" s="222"/>
      <c r="E15" s="213"/>
      <c r="F15" s="213"/>
      <c r="G15" s="213"/>
      <c r="H15" s="213"/>
      <c r="I15" s="158"/>
      <c r="J15" s="153"/>
      <c r="K15" s="153"/>
      <c r="L15" s="153"/>
    </row>
    <row r="16" spans="1:12" ht="12" customHeight="1" x14ac:dyDescent="0.25">
      <c r="A16" s="912" t="s">
        <v>23</v>
      </c>
      <c r="B16" s="909" t="s">
        <v>66</v>
      </c>
      <c r="C16" s="912" t="s">
        <v>44</v>
      </c>
      <c r="D16" s="912" t="s">
        <v>49</v>
      </c>
      <c r="E16" s="909" t="s">
        <v>76</v>
      </c>
      <c r="F16" s="909" t="s">
        <v>67</v>
      </c>
      <c r="G16" s="917" t="s">
        <v>100</v>
      </c>
      <c r="H16" s="918"/>
      <c r="I16" s="903" t="s">
        <v>234</v>
      </c>
      <c r="J16" s="894" t="s">
        <v>241</v>
      </c>
      <c r="K16" s="153"/>
      <c r="L16" s="153"/>
    </row>
    <row r="17" spans="1:12" ht="12" customHeight="1" x14ac:dyDescent="0.25">
      <c r="A17" s="913"/>
      <c r="B17" s="915"/>
      <c r="C17" s="913"/>
      <c r="D17" s="913"/>
      <c r="E17" s="910"/>
      <c r="F17" s="910"/>
      <c r="G17" s="919"/>
      <c r="H17" s="920"/>
      <c r="I17" s="904"/>
      <c r="J17" s="895"/>
      <c r="K17" s="153"/>
      <c r="L17" s="153"/>
    </row>
    <row r="18" spans="1:12" ht="12" customHeight="1" x14ac:dyDescent="0.25">
      <c r="A18" s="913"/>
      <c r="B18" s="915"/>
      <c r="C18" s="913"/>
      <c r="D18" s="913"/>
      <c r="E18" s="910"/>
      <c r="F18" s="910"/>
      <c r="G18" s="910" t="s">
        <v>101</v>
      </c>
      <c r="H18" s="910" t="s">
        <v>25</v>
      </c>
      <c r="I18" s="905"/>
      <c r="J18" s="896"/>
      <c r="K18" s="153"/>
      <c r="L18" s="153"/>
    </row>
    <row r="19" spans="1:12" ht="12" customHeight="1" thickBot="1" x14ac:dyDescent="0.3">
      <c r="A19" s="914"/>
      <c r="B19" s="916"/>
      <c r="C19" s="914"/>
      <c r="D19" s="914"/>
      <c r="E19" s="911"/>
      <c r="F19" s="911"/>
      <c r="G19" s="911"/>
      <c r="H19" s="911"/>
      <c r="I19" s="906"/>
      <c r="J19" s="897"/>
      <c r="K19" s="153"/>
      <c r="L19" s="153"/>
    </row>
    <row r="20" spans="1:12" s="147" customFormat="1" ht="14.5" thickTop="1" x14ac:dyDescent="0.25">
      <c r="A20" s="331">
        <v>1</v>
      </c>
      <c r="B20" s="437"/>
      <c r="C20" s="438"/>
      <c r="D20" s="438"/>
      <c r="E20" s="214"/>
      <c r="F20" s="214"/>
      <c r="G20" s="438"/>
      <c r="H20" s="438"/>
      <c r="I20" s="439"/>
      <c r="J20" s="439"/>
      <c r="K20" s="498"/>
    </row>
    <row r="21" spans="1:12" s="147" customFormat="1" ht="15.5" x14ac:dyDescent="0.25">
      <c r="A21" s="332">
        <v>2</v>
      </c>
      <c r="B21" s="437"/>
      <c r="C21" s="438"/>
      <c r="D21" s="438"/>
      <c r="E21" s="214"/>
      <c r="F21" s="214"/>
      <c r="G21" s="438"/>
      <c r="H21" s="438"/>
      <c r="I21" s="439"/>
      <c r="J21" s="439"/>
      <c r="K21" s="500"/>
    </row>
    <row r="22" spans="1:12" s="147" customFormat="1" ht="15.5" x14ac:dyDescent="0.25">
      <c r="A22" s="332">
        <v>3</v>
      </c>
      <c r="B22" s="437"/>
      <c r="C22" s="438"/>
      <c r="D22" s="438"/>
      <c r="E22" s="214"/>
      <c r="F22" s="214"/>
      <c r="G22" s="438"/>
      <c r="H22" s="438"/>
      <c r="I22" s="439"/>
      <c r="J22" s="439"/>
      <c r="K22" s="500"/>
      <c r="L22" s="160"/>
    </row>
    <row r="23" spans="1:12" s="147" customFormat="1" ht="15.5" x14ac:dyDescent="0.25">
      <c r="A23" s="332">
        <v>4</v>
      </c>
      <c r="B23" s="437"/>
      <c r="C23" s="438"/>
      <c r="D23" s="438"/>
      <c r="E23" s="214"/>
      <c r="F23" s="214"/>
      <c r="G23" s="438"/>
      <c r="H23" s="438"/>
      <c r="I23" s="439"/>
      <c r="J23" s="439"/>
      <c r="K23" s="500"/>
      <c r="L23" s="160"/>
    </row>
    <row r="24" spans="1:12" s="147" customFormat="1" ht="15.5" x14ac:dyDescent="0.25">
      <c r="A24" s="332">
        <v>5</v>
      </c>
      <c r="B24" s="437"/>
      <c r="C24" s="438"/>
      <c r="D24" s="438"/>
      <c r="E24" s="214"/>
      <c r="F24" s="214"/>
      <c r="G24" s="438"/>
      <c r="H24" s="438"/>
      <c r="I24" s="439"/>
      <c r="J24" s="439"/>
      <c r="K24" s="500"/>
      <c r="L24" s="160"/>
    </row>
    <row r="25" spans="1:12" s="147" customFormat="1" ht="15.5" x14ac:dyDescent="0.35">
      <c r="A25" s="332">
        <v>6</v>
      </c>
      <c r="B25" s="437"/>
      <c r="C25" s="438"/>
      <c r="D25" s="438"/>
      <c r="E25" s="214"/>
      <c r="F25" s="214"/>
      <c r="G25" s="438"/>
      <c r="H25" s="438"/>
      <c r="I25" s="439"/>
      <c r="J25" s="439"/>
      <c r="K25" s="499"/>
    </row>
    <row r="26" spans="1:12" s="147" customFormat="1" ht="15.5" x14ac:dyDescent="0.35">
      <c r="A26" s="332">
        <v>7</v>
      </c>
      <c r="B26" s="437"/>
      <c r="C26" s="438"/>
      <c r="D26" s="438"/>
      <c r="E26" s="214"/>
      <c r="F26" s="214"/>
      <c r="G26" s="438"/>
      <c r="H26" s="438"/>
      <c r="I26" s="439"/>
      <c r="J26" s="439"/>
      <c r="K26" s="499"/>
    </row>
    <row r="27" spans="1:12" s="147" customFormat="1" ht="15.5" x14ac:dyDescent="0.35">
      <c r="A27" s="332">
        <v>8</v>
      </c>
      <c r="B27" s="437"/>
      <c r="C27" s="438"/>
      <c r="D27" s="438"/>
      <c r="E27" s="214"/>
      <c r="F27" s="214"/>
      <c r="G27" s="438"/>
      <c r="H27" s="438"/>
      <c r="I27" s="439"/>
      <c r="J27" s="439"/>
      <c r="K27" s="499"/>
    </row>
    <row r="28" spans="1:12" s="147" customFormat="1" ht="15.5" x14ac:dyDescent="0.35">
      <c r="A28" s="332">
        <v>9</v>
      </c>
      <c r="B28" s="437"/>
      <c r="C28" s="438"/>
      <c r="D28" s="438"/>
      <c r="E28" s="214"/>
      <c r="F28" s="214"/>
      <c r="G28" s="438"/>
      <c r="H28" s="438"/>
      <c r="I28" s="439"/>
      <c r="J28" s="439"/>
      <c r="K28" s="499"/>
    </row>
    <row r="29" spans="1:12" s="147" customFormat="1" ht="15.5" x14ac:dyDescent="0.35">
      <c r="A29" s="332">
        <v>10</v>
      </c>
      <c r="B29" s="437"/>
      <c r="C29" s="438"/>
      <c r="D29" s="438"/>
      <c r="E29" s="214"/>
      <c r="F29" s="214"/>
      <c r="G29" s="438"/>
      <c r="H29" s="438"/>
      <c r="I29" s="439"/>
      <c r="J29" s="439"/>
      <c r="K29" s="499"/>
    </row>
    <row r="30" spans="1:12" s="147" customFormat="1" ht="15.5" x14ac:dyDescent="0.35">
      <c r="A30" s="332">
        <v>11</v>
      </c>
      <c r="B30" s="437"/>
      <c r="C30" s="438"/>
      <c r="D30" s="438"/>
      <c r="E30" s="214"/>
      <c r="F30" s="214"/>
      <c r="G30" s="438"/>
      <c r="H30" s="438"/>
      <c r="I30" s="439"/>
      <c r="J30" s="439"/>
      <c r="K30" s="499"/>
    </row>
    <row r="31" spans="1:12" s="147" customFormat="1" ht="15.5" x14ac:dyDescent="0.35">
      <c r="A31" s="332">
        <v>12</v>
      </c>
      <c r="B31" s="437"/>
      <c r="C31" s="438"/>
      <c r="D31" s="438"/>
      <c r="E31" s="214"/>
      <c r="F31" s="214"/>
      <c r="G31" s="438"/>
      <c r="H31" s="438"/>
      <c r="I31" s="439"/>
      <c r="J31" s="439"/>
      <c r="K31" s="499"/>
    </row>
    <row r="32" spans="1:12" s="147" customFormat="1" ht="15.5" x14ac:dyDescent="0.35">
      <c r="A32" s="332">
        <v>13</v>
      </c>
      <c r="B32" s="437"/>
      <c r="C32" s="438"/>
      <c r="D32" s="438"/>
      <c r="E32" s="214"/>
      <c r="F32" s="214"/>
      <c r="G32" s="438"/>
      <c r="H32" s="438"/>
      <c r="I32" s="439"/>
      <c r="J32" s="439"/>
      <c r="K32" s="499"/>
    </row>
    <row r="33" spans="1:11" s="147" customFormat="1" ht="15.5" x14ac:dyDescent="0.35">
      <c r="A33" s="332">
        <v>14</v>
      </c>
      <c r="B33" s="437"/>
      <c r="C33" s="438"/>
      <c r="D33" s="438"/>
      <c r="E33" s="214"/>
      <c r="F33" s="214"/>
      <c r="G33" s="438"/>
      <c r="H33" s="438"/>
      <c r="I33" s="439"/>
      <c r="J33" s="439"/>
      <c r="K33" s="499"/>
    </row>
    <row r="34" spans="1:11" s="147" customFormat="1" ht="15.5" x14ac:dyDescent="0.35">
      <c r="A34" s="332">
        <v>15</v>
      </c>
      <c r="B34" s="437"/>
      <c r="C34" s="438"/>
      <c r="D34" s="438"/>
      <c r="E34" s="214"/>
      <c r="F34" s="214"/>
      <c r="G34" s="438"/>
      <c r="H34" s="438"/>
      <c r="I34" s="439"/>
      <c r="J34" s="439"/>
      <c r="K34" s="499"/>
    </row>
    <row r="35" spans="1:11" s="147" customFormat="1" ht="15.5" x14ac:dyDescent="0.35">
      <c r="A35" s="332">
        <v>16</v>
      </c>
      <c r="B35" s="437"/>
      <c r="C35" s="438"/>
      <c r="D35" s="438"/>
      <c r="E35" s="214"/>
      <c r="F35" s="214"/>
      <c r="G35" s="438"/>
      <c r="H35" s="438"/>
      <c r="I35" s="439"/>
      <c r="J35" s="439"/>
      <c r="K35" s="499"/>
    </row>
    <row r="36" spans="1:11" s="147" customFormat="1" ht="15.5" x14ac:dyDescent="0.35">
      <c r="A36" s="332">
        <v>17</v>
      </c>
      <c r="B36" s="437"/>
      <c r="C36" s="438"/>
      <c r="D36" s="438"/>
      <c r="E36" s="214"/>
      <c r="F36" s="214"/>
      <c r="G36" s="438"/>
      <c r="H36" s="438"/>
      <c r="I36" s="439"/>
      <c r="J36" s="439"/>
      <c r="K36" s="499"/>
    </row>
    <row r="37" spans="1:11" s="147" customFormat="1" ht="15.5" x14ac:dyDescent="0.35">
      <c r="A37" s="332">
        <v>18</v>
      </c>
      <c r="B37" s="437"/>
      <c r="C37" s="438"/>
      <c r="D37" s="438"/>
      <c r="E37" s="214"/>
      <c r="F37" s="214"/>
      <c r="G37" s="438"/>
      <c r="H37" s="438"/>
      <c r="I37" s="439"/>
      <c r="J37" s="439"/>
      <c r="K37" s="499"/>
    </row>
    <row r="38" spans="1:11" s="147" customFormat="1" ht="15.5" x14ac:dyDescent="0.35">
      <c r="A38" s="332">
        <v>19</v>
      </c>
      <c r="B38" s="437"/>
      <c r="C38" s="438"/>
      <c r="D38" s="438"/>
      <c r="E38" s="214"/>
      <c r="F38" s="214"/>
      <c r="G38" s="438"/>
      <c r="H38" s="438"/>
      <c r="I38" s="439"/>
      <c r="J38" s="439"/>
      <c r="K38" s="499"/>
    </row>
    <row r="39" spans="1:11" s="147" customFormat="1" ht="15.5" x14ac:dyDescent="0.35">
      <c r="A39" s="332">
        <v>20</v>
      </c>
      <c r="B39" s="437"/>
      <c r="C39" s="438"/>
      <c r="D39" s="438"/>
      <c r="E39" s="214"/>
      <c r="F39" s="214"/>
      <c r="G39" s="438"/>
      <c r="H39" s="438"/>
      <c r="I39" s="439"/>
      <c r="J39" s="439"/>
      <c r="K39" s="499"/>
    </row>
    <row r="40" spans="1:11" s="147" customFormat="1" ht="15.5" x14ac:dyDescent="0.35">
      <c r="A40" s="332">
        <v>21</v>
      </c>
      <c r="B40" s="437"/>
      <c r="C40" s="438"/>
      <c r="D40" s="438"/>
      <c r="E40" s="214"/>
      <c r="F40" s="214"/>
      <c r="G40" s="438"/>
      <c r="H40" s="438"/>
      <c r="I40" s="439"/>
      <c r="J40" s="439"/>
      <c r="K40" s="499"/>
    </row>
    <row r="41" spans="1:11" s="147" customFormat="1" ht="15.5" x14ac:dyDescent="0.35">
      <c r="A41" s="332">
        <v>22</v>
      </c>
      <c r="B41" s="437"/>
      <c r="C41" s="438"/>
      <c r="D41" s="438"/>
      <c r="E41" s="214"/>
      <c r="F41" s="214"/>
      <c r="G41" s="438"/>
      <c r="H41" s="438"/>
      <c r="I41" s="439"/>
      <c r="J41" s="439"/>
      <c r="K41" s="499"/>
    </row>
    <row r="42" spans="1:11" s="147" customFormat="1" ht="15.5" x14ac:dyDescent="0.35">
      <c r="A42" s="332">
        <v>23</v>
      </c>
      <c r="B42" s="437"/>
      <c r="C42" s="438"/>
      <c r="D42" s="438"/>
      <c r="E42" s="214"/>
      <c r="F42" s="214"/>
      <c r="G42" s="438"/>
      <c r="H42" s="438"/>
      <c r="I42" s="439"/>
      <c r="J42" s="439"/>
      <c r="K42" s="499"/>
    </row>
    <row r="43" spans="1:11" s="147" customFormat="1" ht="15.5" x14ac:dyDescent="0.35">
      <c r="A43" s="332">
        <v>24</v>
      </c>
      <c r="B43" s="437"/>
      <c r="C43" s="438"/>
      <c r="D43" s="438"/>
      <c r="E43" s="214"/>
      <c r="F43" s="214"/>
      <c r="G43" s="438"/>
      <c r="H43" s="438"/>
      <c r="I43" s="439"/>
      <c r="J43" s="439"/>
      <c r="K43" s="499"/>
    </row>
    <row r="44" spans="1:11" s="147" customFormat="1" ht="15.5" x14ac:dyDescent="0.35">
      <c r="A44" s="332">
        <v>25</v>
      </c>
      <c r="B44" s="437"/>
      <c r="C44" s="438"/>
      <c r="D44" s="438"/>
      <c r="E44" s="214"/>
      <c r="F44" s="214"/>
      <c r="G44" s="438"/>
      <c r="H44" s="438"/>
      <c r="I44" s="439"/>
      <c r="J44" s="439"/>
      <c r="K44" s="499"/>
    </row>
    <row r="45" spans="1:11" s="147" customFormat="1" ht="15.5" x14ac:dyDescent="0.35">
      <c r="A45" s="332">
        <v>26</v>
      </c>
      <c r="B45" s="437"/>
      <c r="C45" s="438"/>
      <c r="D45" s="438"/>
      <c r="E45" s="214"/>
      <c r="F45" s="214"/>
      <c r="G45" s="438"/>
      <c r="H45" s="438"/>
      <c r="I45" s="439"/>
      <c r="J45" s="439"/>
      <c r="K45" s="499"/>
    </row>
    <row r="46" spans="1:11" s="147" customFormat="1" ht="15.5" x14ac:dyDescent="0.35">
      <c r="A46" s="332">
        <v>27</v>
      </c>
      <c r="B46" s="437"/>
      <c r="C46" s="438"/>
      <c r="D46" s="438"/>
      <c r="E46" s="214"/>
      <c r="F46" s="214"/>
      <c r="G46" s="438"/>
      <c r="H46" s="438"/>
      <c r="I46" s="439"/>
      <c r="J46" s="439"/>
      <c r="K46" s="499"/>
    </row>
    <row r="47" spans="1:11" s="147" customFormat="1" ht="15.5" x14ac:dyDescent="0.35">
      <c r="A47" s="332">
        <v>28</v>
      </c>
      <c r="B47" s="437"/>
      <c r="C47" s="438"/>
      <c r="D47" s="438"/>
      <c r="E47" s="214"/>
      <c r="F47" s="214"/>
      <c r="G47" s="438"/>
      <c r="H47" s="438"/>
      <c r="I47" s="439"/>
      <c r="J47" s="439"/>
      <c r="K47" s="499"/>
    </row>
    <row r="48" spans="1:11" s="147" customFormat="1" ht="15.5" x14ac:dyDescent="0.35">
      <c r="A48" s="332">
        <v>29</v>
      </c>
      <c r="B48" s="437"/>
      <c r="C48" s="438"/>
      <c r="D48" s="438"/>
      <c r="E48" s="214"/>
      <c r="F48" s="214"/>
      <c r="G48" s="438"/>
      <c r="H48" s="438"/>
      <c r="I48" s="439"/>
      <c r="J48" s="439"/>
      <c r="K48" s="499"/>
    </row>
    <row r="49" spans="1:11" s="147" customFormat="1" ht="15.5" x14ac:dyDescent="0.35">
      <c r="A49" s="332">
        <v>30</v>
      </c>
      <c r="B49" s="437"/>
      <c r="C49" s="438"/>
      <c r="D49" s="438"/>
      <c r="E49" s="214"/>
      <c r="F49" s="214"/>
      <c r="G49" s="438"/>
      <c r="H49" s="438"/>
      <c r="I49" s="439"/>
      <c r="J49" s="439"/>
      <c r="K49" s="499"/>
    </row>
    <row r="50" spans="1:11" s="147" customFormat="1" ht="15.5" x14ac:dyDescent="0.35">
      <c r="A50" s="332">
        <v>31</v>
      </c>
      <c r="B50" s="437"/>
      <c r="C50" s="438"/>
      <c r="D50" s="438"/>
      <c r="E50" s="214"/>
      <c r="F50" s="214"/>
      <c r="G50" s="438"/>
      <c r="H50" s="438"/>
      <c r="I50" s="439"/>
      <c r="J50" s="439"/>
      <c r="K50" s="499"/>
    </row>
    <row r="51" spans="1:11" s="147" customFormat="1" ht="15.5" x14ac:dyDescent="0.35">
      <c r="A51" s="332">
        <v>32</v>
      </c>
      <c r="B51" s="437"/>
      <c r="C51" s="438"/>
      <c r="D51" s="438"/>
      <c r="E51" s="214"/>
      <c r="F51" s="214"/>
      <c r="G51" s="438"/>
      <c r="H51" s="438"/>
      <c r="I51" s="439"/>
      <c r="J51" s="439"/>
      <c r="K51" s="499"/>
    </row>
    <row r="52" spans="1:11" s="147" customFormat="1" ht="15.5" x14ac:dyDescent="0.35">
      <c r="A52" s="332">
        <v>33</v>
      </c>
      <c r="B52" s="437"/>
      <c r="C52" s="438"/>
      <c r="D52" s="438"/>
      <c r="E52" s="214"/>
      <c r="F52" s="214"/>
      <c r="G52" s="438"/>
      <c r="H52" s="438"/>
      <c r="I52" s="439"/>
      <c r="J52" s="439"/>
      <c r="K52" s="499"/>
    </row>
    <row r="53" spans="1:11" s="147" customFormat="1" ht="15.5" x14ac:dyDescent="0.35">
      <c r="A53" s="332">
        <v>34</v>
      </c>
      <c r="B53" s="437"/>
      <c r="C53" s="438"/>
      <c r="D53" s="438"/>
      <c r="E53" s="214"/>
      <c r="F53" s="214"/>
      <c r="G53" s="438"/>
      <c r="H53" s="438"/>
      <c r="I53" s="439"/>
      <c r="J53" s="439"/>
      <c r="K53" s="499"/>
    </row>
    <row r="54" spans="1:11" s="147" customFormat="1" ht="15.5" x14ac:dyDescent="0.35">
      <c r="A54" s="332">
        <v>35</v>
      </c>
      <c r="B54" s="437"/>
      <c r="C54" s="438"/>
      <c r="D54" s="438"/>
      <c r="E54" s="214"/>
      <c r="F54" s="214"/>
      <c r="G54" s="438"/>
      <c r="H54" s="438"/>
      <c r="I54" s="439"/>
      <c r="J54" s="439"/>
      <c r="K54" s="499"/>
    </row>
    <row r="55" spans="1:11" s="147" customFormat="1" ht="15.5" x14ac:dyDescent="0.35">
      <c r="A55" s="332">
        <v>36</v>
      </c>
      <c r="B55" s="437"/>
      <c r="C55" s="438"/>
      <c r="D55" s="438"/>
      <c r="E55" s="214"/>
      <c r="F55" s="214"/>
      <c r="G55" s="438"/>
      <c r="H55" s="438"/>
      <c r="I55" s="439"/>
      <c r="J55" s="439"/>
      <c r="K55" s="499"/>
    </row>
    <row r="56" spans="1:11" s="147" customFormat="1" ht="15.5" x14ac:dyDescent="0.35">
      <c r="A56" s="332">
        <v>37</v>
      </c>
      <c r="B56" s="437"/>
      <c r="C56" s="438"/>
      <c r="D56" s="438"/>
      <c r="E56" s="214"/>
      <c r="F56" s="214"/>
      <c r="G56" s="438"/>
      <c r="H56" s="438"/>
      <c r="I56" s="439"/>
      <c r="J56" s="439"/>
      <c r="K56" s="499"/>
    </row>
    <row r="57" spans="1:11" s="147" customFormat="1" ht="15.5" x14ac:dyDescent="0.35">
      <c r="A57" s="332">
        <v>38</v>
      </c>
      <c r="B57" s="437"/>
      <c r="C57" s="438"/>
      <c r="D57" s="438"/>
      <c r="E57" s="214"/>
      <c r="F57" s="214"/>
      <c r="G57" s="438"/>
      <c r="H57" s="438"/>
      <c r="I57" s="439"/>
      <c r="J57" s="439"/>
      <c r="K57" s="499"/>
    </row>
    <row r="58" spans="1:11" s="147" customFormat="1" ht="15.5" x14ac:dyDescent="0.35">
      <c r="A58" s="332">
        <v>39</v>
      </c>
      <c r="B58" s="437"/>
      <c r="C58" s="438"/>
      <c r="D58" s="438"/>
      <c r="E58" s="214"/>
      <c r="F58" s="214"/>
      <c r="G58" s="438"/>
      <c r="H58" s="438"/>
      <c r="I58" s="439"/>
      <c r="J58" s="439"/>
      <c r="K58" s="499"/>
    </row>
    <row r="59" spans="1:11" s="147" customFormat="1" ht="15.5" x14ac:dyDescent="0.35">
      <c r="A59" s="332">
        <v>40</v>
      </c>
      <c r="B59" s="437"/>
      <c r="C59" s="438"/>
      <c r="D59" s="438"/>
      <c r="E59" s="214"/>
      <c r="F59" s="214"/>
      <c r="G59" s="438"/>
      <c r="H59" s="438"/>
      <c r="I59" s="439"/>
      <c r="J59" s="439"/>
      <c r="K59" s="499"/>
    </row>
    <row r="60" spans="1:11" s="147" customFormat="1" ht="15.5" x14ac:dyDescent="0.35">
      <c r="A60" s="332">
        <v>41</v>
      </c>
      <c r="B60" s="437"/>
      <c r="C60" s="438"/>
      <c r="D60" s="438"/>
      <c r="E60" s="214"/>
      <c r="F60" s="214"/>
      <c r="G60" s="438"/>
      <c r="H60" s="438"/>
      <c r="I60" s="439"/>
      <c r="J60" s="439"/>
      <c r="K60" s="499"/>
    </row>
    <row r="61" spans="1:11" s="147" customFormat="1" ht="15.5" x14ac:dyDescent="0.35">
      <c r="A61" s="332">
        <v>42</v>
      </c>
      <c r="B61" s="437"/>
      <c r="C61" s="438"/>
      <c r="D61" s="438"/>
      <c r="E61" s="214"/>
      <c r="F61" s="214"/>
      <c r="G61" s="438"/>
      <c r="H61" s="438"/>
      <c r="I61" s="439"/>
      <c r="J61" s="439"/>
      <c r="K61" s="499"/>
    </row>
    <row r="62" spans="1:11" s="147" customFormat="1" ht="15.5" x14ac:dyDescent="0.35">
      <c r="A62" s="332">
        <v>43</v>
      </c>
      <c r="B62" s="437"/>
      <c r="C62" s="438"/>
      <c r="D62" s="438"/>
      <c r="E62" s="214"/>
      <c r="F62" s="214"/>
      <c r="G62" s="438"/>
      <c r="H62" s="438"/>
      <c r="I62" s="439"/>
      <c r="J62" s="439"/>
      <c r="K62" s="499"/>
    </row>
    <row r="63" spans="1:11" s="147" customFormat="1" ht="15.5" x14ac:dyDescent="0.35">
      <c r="A63" s="332">
        <v>44</v>
      </c>
      <c r="B63" s="437"/>
      <c r="C63" s="438"/>
      <c r="D63" s="438"/>
      <c r="E63" s="214"/>
      <c r="F63" s="214"/>
      <c r="G63" s="438"/>
      <c r="H63" s="438"/>
      <c r="I63" s="439"/>
      <c r="J63" s="439"/>
      <c r="K63" s="499"/>
    </row>
    <row r="64" spans="1:11" s="147" customFormat="1" ht="15.5" x14ac:dyDescent="0.35">
      <c r="A64" s="332">
        <v>45</v>
      </c>
      <c r="B64" s="437"/>
      <c r="C64" s="438"/>
      <c r="D64" s="438"/>
      <c r="E64" s="214"/>
      <c r="F64" s="214"/>
      <c r="G64" s="438"/>
      <c r="H64" s="438"/>
      <c r="I64" s="439"/>
      <c r="J64" s="439"/>
      <c r="K64" s="499"/>
    </row>
    <row r="65" spans="1:11" s="147" customFormat="1" ht="15.5" x14ac:dyDescent="0.35">
      <c r="A65" s="332">
        <v>46</v>
      </c>
      <c r="B65" s="437"/>
      <c r="C65" s="438"/>
      <c r="D65" s="438"/>
      <c r="E65" s="214"/>
      <c r="F65" s="214"/>
      <c r="G65" s="438"/>
      <c r="H65" s="438"/>
      <c r="I65" s="439"/>
      <c r="J65" s="439"/>
      <c r="K65" s="499"/>
    </row>
    <row r="66" spans="1:11" s="147" customFormat="1" ht="15.5" x14ac:dyDescent="0.35">
      <c r="A66" s="332">
        <v>47</v>
      </c>
      <c r="B66" s="437"/>
      <c r="C66" s="438"/>
      <c r="D66" s="438"/>
      <c r="E66" s="214"/>
      <c r="F66" s="214"/>
      <c r="G66" s="438"/>
      <c r="H66" s="438"/>
      <c r="I66" s="439"/>
      <c r="J66" s="439"/>
      <c r="K66" s="499"/>
    </row>
    <row r="67" spans="1:11" s="147" customFormat="1" ht="15.5" x14ac:dyDescent="0.35">
      <c r="A67" s="332">
        <v>48</v>
      </c>
      <c r="B67" s="437"/>
      <c r="C67" s="438"/>
      <c r="D67" s="438"/>
      <c r="E67" s="214"/>
      <c r="F67" s="214"/>
      <c r="G67" s="438"/>
      <c r="H67" s="438"/>
      <c r="I67" s="439"/>
      <c r="J67" s="439"/>
      <c r="K67" s="499"/>
    </row>
    <row r="68" spans="1:11" s="147" customFormat="1" ht="15.5" x14ac:dyDescent="0.35">
      <c r="A68" s="332">
        <v>49</v>
      </c>
      <c r="B68" s="437"/>
      <c r="C68" s="438"/>
      <c r="D68" s="438"/>
      <c r="E68" s="214"/>
      <c r="F68" s="214"/>
      <c r="G68" s="438"/>
      <c r="H68" s="438"/>
      <c r="I68" s="439"/>
      <c r="J68" s="439"/>
      <c r="K68" s="499"/>
    </row>
    <row r="69" spans="1:11" s="147" customFormat="1" ht="15.5" x14ac:dyDescent="0.35">
      <c r="A69" s="332">
        <v>50</v>
      </c>
      <c r="B69" s="437"/>
      <c r="C69" s="438"/>
      <c r="D69" s="438"/>
      <c r="E69" s="214"/>
      <c r="F69" s="214"/>
      <c r="G69" s="438"/>
      <c r="H69" s="438"/>
      <c r="I69" s="439"/>
      <c r="J69" s="439"/>
      <c r="K69" s="499"/>
    </row>
    <row r="70" spans="1:11" s="147" customFormat="1" ht="15.5" x14ac:dyDescent="0.35">
      <c r="A70" s="332">
        <v>51</v>
      </c>
      <c r="B70" s="437"/>
      <c r="C70" s="438"/>
      <c r="D70" s="438"/>
      <c r="E70" s="214"/>
      <c r="F70" s="214"/>
      <c r="G70" s="438"/>
      <c r="H70" s="438"/>
      <c r="I70" s="439"/>
      <c r="J70" s="439"/>
      <c r="K70" s="499"/>
    </row>
    <row r="71" spans="1:11" s="147" customFormat="1" ht="15.5" x14ac:dyDescent="0.35">
      <c r="A71" s="332">
        <v>52</v>
      </c>
      <c r="B71" s="437"/>
      <c r="C71" s="438"/>
      <c r="D71" s="438"/>
      <c r="E71" s="214"/>
      <c r="F71" s="214"/>
      <c r="G71" s="438"/>
      <c r="H71" s="438"/>
      <c r="I71" s="439"/>
      <c r="J71" s="439"/>
      <c r="K71" s="499"/>
    </row>
    <row r="72" spans="1:11" s="147" customFormat="1" ht="15.5" x14ac:dyDescent="0.35">
      <c r="A72" s="332">
        <v>53</v>
      </c>
      <c r="B72" s="437"/>
      <c r="C72" s="438"/>
      <c r="D72" s="438"/>
      <c r="E72" s="214"/>
      <c r="F72" s="214"/>
      <c r="G72" s="438"/>
      <c r="H72" s="438"/>
      <c r="I72" s="439"/>
      <c r="J72" s="439"/>
      <c r="K72" s="499"/>
    </row>
    <row r="73" spans="1:11" s="147" customFormat="1" ht="15.5" x14ac:dyDescent="0.35">
      <c r="A73" s="332">
        <v>54</v>
      </c>
      <c r="B73" s="437"/>
      <c r="C73" s="438"/>
      <c r="D73" s="438"/>
      <c r="E73" s="214"/>
      <c r="F73" s="214"/>
      <c r="G73" s="438"/>
      <c r="H73" s="438"/>
      <c r="I73" s="439"/>
      <c r="J73" s="439"/>
      <c r="K73" s="499"/>
    </row>
    <row r="74" spans="1:11" s="147" customFormat="1" ht="15.5" x14ac:dyDescent="0.35">
      <c r="A74" s="332">
        <v>55</v>
      </c>
      <c r="B74" s="437"/>
      <c r="C74" s="438"/>
      <c r="D74" s="438"/>
      <c r="E74" s="214"/>
      <c r="F74" s="214"/>
      <c r="G74" s="438"/>
      <c r="H74" s="438"/>
      <c r="I74" s="439"/>
      <c r="J74" s="439"/>
      <c r="K74" s="499"/>
    </row>
    <row r="75" spans="1:11" s="147" customFormat="1" ht="15.5" x14ac:dyDescent="0.35">
      <c r="A75" s="332">
        <v>56</v>
      </c>
      <c r="B75" s="437"/>
      <c r="C75" s="438"/>
      <c r="D75" s="438"/>
      <c r="E75" s="214"/>
      <c r="F75" s="214"/>
      <c r="G75" s="438"/>
      <c r="H75" s="438"/>
      <c r="I75" s="439"/>
      <c r="J75" s="439"/>
      <c r="K75" s="499"/>
    </row>
    <row r="76" spans="1:11" s="147" customFormat="1" ht="15.5" x14ac:dyDescent="0.35">
      <c r="A76" s="332">
        <v>57</v>
      </c>
      <c r="B76" s="437"/>
      <c r="C76" s="438"/>
      <c r="D76" s="438"/>
      <c r="E76" s="214"/>
      <c r="F76" s="214"/>
      <c r="G76" s="438"/>
      <c r="H76" s="438"/>
      <c r="I76" s="439"/>
      <c r="J76" s="439"/>
      <c r="K76" s="499"/>
    </row>
    <row r="77" spans="1:11" s="147" customFormat="1" ht="15.5" x14ac:dyDescent="0.35">
      <c r="A77" s="332">
        <v>58</v>
      </c>
      <c r="B77" s="437"/>
      <c r="C77" s="438"/>
      <c r="D77" s="438"/>
      <c r="E77" s="214"/>
      <c r="F77" s="214"/>
      <c r="G77" s="438"/>
      <c r="H77" s="438"/>
      <c r="I77" s="439"/>
      <c r="J77" s="439"/>
      <c r="K77" s="499"/>
    </row>
    <row r="78" spans="1:11" s="147" customFormat="1" ht="15.5" x14ac:dyDescent="0.35">
      <c r="A78" s="332">
        <v>59</v>
      </c>
      <c r="B78" s="437"/>
      <c r="C78" s="438"/>
      <c r="D78" s="438"/>
      <c r="E78" s="214"/>
      <c r="F78" s="214"/>
      <c r="G78" s="438"/>
      <c r="H78" s="438"/>
      <c r="I78" s="439"/>
      <c r="J78" s="439"/>
      <c r="K78" s="499"/>
    </row>
    <row r="79" spans="1:11" s="147" customFormat="1" ht="15.5" x14ac:dyDescent="0.35">
      <c r="A79" s="332">
        <v>60</v>
      </c>
      <c r="B79" s="437"/>
      <c r="C79" s="438"/>
      <c r="D79" s="438"/>
      <c r="E79" s="214"/>
      <c r="F79" s="214"/>
      <c r="G79" s="438"/>
      <c r="H79" s="438"/>
      <c r="I79" s="439"/>
      <c r="J79" s="439"/>
      <c r="K79" s="499"/>
    </row>
    <row r="80" spans="1:11" s="147" customFormat="1" ht="15.5" x14ac:dyDescent="0.35">
      <c r="A80" s="332">
        <v>61</v>
      </c>
      <c r="B80" s="437"/>
      <c r="C80" s="438"/>
      <c r="D80" s="438"/>
      <c r="E80" s="214"/>
      <c r="F80" s="214"/>
      <c r="G80" s="438"/>
      <c r="H80" s="438"/>
      <c r="I80" s="439"/>
      <c r="J80" s="439"/>
      <c r="K80" s="499"/>
    </row>
    <row r="81" spans="1:11" s="147" customFormat="1" ht="15.5" x14ac:dyDescent="0.35">
      <c r="A81" s="332">
        <v>62</v>
      </c>
      <c r="B81" s="437"/>
      <c r="C81" s="438"/>
      <c r="D81" s="438"/>
      <c r="E81" s="214"/>
      <c r="F81" s="214"/>
      <c r="G81" s="438"/>
      <c r="H81" s="438"/>
      <c r="I81" s="439"/>
      <c r="J81" s="439"/>
      <c r="K81" s="499"/>
    </row>
    <row r="82" spans="1:11" s="147" customFormat="1" ht="15.5" x14ac:dyDescent="0.35">
      <c r="A82" s="332">
        <v>63</v>
      </c>
      <c r="B82" s="437"/>
      <c r="C82" s="438"/>
      <c r="D82" s="438"/>
      <c r="E82" s="214"/>
      <c r="F82" s="214"/>
      <c r="G82" s="438"/>
      <c r="H82" s="438"/>
      <c r="I82" s="439"/>
      <c r="J82" s="439"/>
      <c r="K82" s="499"/>
    </row>
    <row r="83" spans="1:11" s="147" customFormat="1" ht="15.5" x14ac:dyDescent="0.35">
      <c r="A83" s="332">
        <v>64</v>
      </c>
      <c r="B83" s="437"/>
      <c r="C83" s="438"/>
      <c r="D83" s="438"/>
      <c r="E83" s="214"/>
      <c r="F83" s="214"/>
      <c r="G83" s="438"/>
      <c r="H83" s="438"/>
      <c r="I83" s="439"/>
      <c r="J83" s="439"/>
      <c r="K83" s="499"/>
    </row>
    <row r="84" spans="1:11" s="147" customFormat="1" ht="15.5" x14ac:dyDescent="0.35">
      <c r="A84" s="332">
        <v>65</v>
      </c>
      <c r="B84" s="437"/>
      <c r="C84" s="438"/>
      <c r="D84" s="438"/>
      <c r="E84" s="214"/>
      <c r="F84" s="214"/>
      <c r="G84" s="438"/>
      <c r="H84" s="438"/>
      <c r="I84" s="439"/>
      <c r="J84" s="439"/>
      <c r="K84" s="499"/>
    </row>
    <row r="85" spans="1:11" s="147" customFormat="1" ht="15.5" x14ac:dyDescent="0.35">
      <c r="A85" s="332">
        <v>66</v>
      </c>
      <c r="B85" s="437"/>
      <c r="C85" s="438"/>
      <c r="D85" s="438"/>
      <c r="E85" s="214"/>
      <c r="F85" s="214"/>
      <c r="G85" s="438"/>
      <c r="H85" s="438"/>
      <c r="I85" s="439"/>
      <c r="J85" s="439"/>
      <c r="K85" s="499"/>
    </row>
    <row r="86" spans="1:11" s="147" customFormat="1" ht="15.5" x14ac:dyDescent="0.35">
      <c r="A86" s="332">
        <v>67</v>
      </c>
      <c r="B86" s="437"/>
      <c r="C86" s="438"/>
      <c r="D86" s="438"/>
      <c r="E86" s="214"/>
      <c r="F86" s="214"/>
      <c r="G86" s="438"/>
      <c r="H86" s="438"/>
      <c r="I86" s="439"/>
      <c r="J86" s="439"/>
      <c r="K86" s="499"/>
    </row>
    <row r="87" spans="1:11" s="147" customFormat="1" ht="15.5" x14ac:dyDescent="0.35">
      <c r="A87" s="332">
        <v>68</v>
      </c>
      <c r="B87" s="437"/>
      <c r="C87" s="438"/>
      <c r="D87" s="438"/>
      <c r="E87" s="214"/>
      <c r="F87" s="214"/>
      <c r="G87" s="438"/>
      <c r="H87" s="438"/>
      <c r="I87" s="439"/>
      <c r="J87" s="439"/>
      <c r="K87" s="499"/>
    </row>
    <row r="88" spans="1:11" s="147" customFormat="1" ht="15.5" x14ac:dyDescent="0.35">
      <c r="A88" s="332">
        <v>69</v>
      </c>
      <c r="B88" s="437"/>
      <c r="C88" s="438"/>
      <c r="D88" s="438"/>
      <c r="E88" s="214"/>
      <c r="F88" s="214"/>
      <c r="G88" s="438"/>
      <c r="H88" s="438"/>
      <c r="I88" s="439"/>
      <c r="J88" s="439"/>
      <c r="K88" s="499"/>
    </row>
    <row r="89" spans="1:11" s="147" customFormat="1" ht="15.5" x14ac:dyDescent="0.35">
      <c r="A89" s="332">
        <v>70</v>
      </c>
      <c r="B89" s="437"/>
      <c r="C89" s="438"/>
      <c r="D89" s="438"/>
      <c r="E89" s="214"/>
      <c r="F89" s="214"/>
      <c r="G89" s="438"/>
      <c r="H89" s="438"/>
      <c r="I89" s="439"/>
      <c r="J89" s="439"/>
      <c r="K89" s="499"/>
    </row>
    <row r="90" spans="1:11" s="147" customFormat="1" ht="15.5" x14ac:dyDescent="0.35">
      <c r="A90" s="332">
        <v>71</v>
      </c>
      <c r="B90" s="437"/>
      <c r="C90" s="438"/>
      <c r="D90" s="438"/>
      <c r="E90" s="214"/>
      <c r="F90" s="214"/>
      <c r="G90" s="438"/>
      <c r="H90" s="438"/>
      <c r="I90" s="439"/>
      <c r="J90" s="439"/>
      <c r="K90" s="499"/>
    </row>
    <row r="91" spans="1:11" s="147" customFormat="1" ht="15.5" x14ac:dyDescent="0.35">
      <c r="A91" s="332">
        <v>72</v>
      </c>
      <c r="B91" s="437"/>
      <c r="C91" s="438"/>
      <c r="D91" s="438"/>
      <c r="E91" s="214"/>
      <c r="F91" s="214"/>
      <c r="G91" s="438"/>
      <c r="H91" s="438"/>
      <c r="I91" s="439"/>
      <c r="J91" s="439"/>
      <c r="K91" s="499"/>
    </row>
    <row r="92" spans="1:11" s="147" customFormat="1" ht="15.5" x14ac:dyDescent="0.35">
      <c r="A92" s="332">
        <v>73</v>
      </c>
      <c r="B92" s="437"/>
      <c r="C92" s="438"/>
      <c r="D92" s="438"/>
      <c r="E92" s="214"/>
      <c r="F92" s="214"/>
      <c r="G92" s="438"/>
      <c r="H92" s="438"/>
      <c r="I92" s="439"/>
      <c r="J92" s="439"/>
      <c r="K92" s="499"/>
    </row>
    <row r="93" spans="1:11" s="147" customFormat="1" ht="15.5" x14ac:dyDescent="0.35">
      <c r="A93" s="332">
        <v>74</v>
      </c>
      <c r="B93" s="437"/>
      <c r="C93" s="438"/>
      <c r="D93" s="438"/>
      <c r="E93" s="214"/>
      <c r="F93" s="214"/>
      <c r="G93" s="438"/>
      <c r="H93" s="438"/>
      <c r="I93" s="439"/>
      <c r="J93" s="439"/>
      <c r="K93" s="499"/>
    </row>
    <row r="94" spans="1:11" s="147" customFormat="1" ht="15.5" x14ac:dyDescent="0.35">
      <c r="A94" s="332">
        <v>75</v>
      </c>
      <c r="B94" s="437"/>
      <c r="C94" s="438"/>
      <c r="D94" s="438"/>
      <c r="E94" s="214"/>
      <c r="F94" s="214"/>
      <c r="G94" s="438"/>
      <c r="H94" s="438"/>
      <c r="I94" s="439"/>
      <c r="J94" s="439"/>
      <c r="K94" s="499"/>
    </row>
    <row r="95" spans="1:11" s="147" customFormat="1" ht="15.5" x14ac:dyDescent="0.35">
      <c r="A95" s="332">
        <v>76</v>
      </c>
      <c r="B95" s="437"/>
      <c r="C95" s="438"/>
      <c r="D95" s="438"/>
      <c r="E95" s="214"/>
      <c r="F95" s="214"/>
      <c r="G95" s="438"/>
      <c r="H95" s="438"/>
      <c r="I95" s="439"/>
      <c r="J95" s="439"/>
      <c r="K95" s="499"/>
    </row>
    <row r="96" spans="1:11" s="147" customFormat="1" ht="15.5" x14ac:dyDescent="0.35">
      <c r="A96" s="332">
        <v>77</v>
      </c>
      <c r="B96" s="437"/>
      <c r="C96" s="438"/>
      <c r="D96" s="438"/>
      <c r="E96" s="214"/>
      <c r="F96" s="214"/>
      <c r="G96" s="438"/>
      <c r="H96" s="438"/>
      <c r="I96" s="439"/>
      <c r="J96" s="439"/>
      <c r="K96" s="499"/>
    </row>
    <row r="97" spans="1:11" s="147" customFormat="1" ht="15.5" x14ac:dyDescent="0.35">
      <c r="A97" s="332">
        <v>78</v>
      </c>
      <c r="B97" s="437"/>
      <c r="C97" s="438"/>
      <c r="D97" s="438"/>
      <c r="E97" s="214"/>
      <c r="F97" s="214"/>
      <c r="G97" s="438"/>
      <c r="H97" s="438"/>
      <c r="I97" s="439"/>
      <c r="J97" s="439"/>
      <c r="K97" s="499"/>
    </row>
    <row r="98" spans="1:11" s="147" customFormat="1" ht="15.5" x14ac:dyDescent="0.35">
      <c r="A98" s="332">
        <v>79</v>
      </c>
      <c r="B98" s="437"/>
      <c r="C98" s="438"/>
      <c r="D98" s="438"/>
      <c r="E98" s="214"/>
      <c r="F98" s="214"/>
      <c r="G98" s="438"/>
      <c r="H98" s="438"/>
      <c r="I98" s="439"/>
      <c r="J98" s="439"/>
      <c r="K98" s="499"/>
    </row>
    <row r="99" spans="1:11" s="147" customFormat="1" ht="15.5" x14ac:dyDescent="0.35">
      <c r="A99" s="332">
        <v>80</v>
      </c>
      <c r="B99" s="437"/>
      <c r="C99" s="438"/>
      <c r="D99" s="438"/>
      <c r="E99" s="214"/>
      <c r="F99" s="214"/>
      <c r="G99" s="438"/>
      <c r="H99" s="438"/>
      <c r="I99" s="439"/>
      <c r="J99" s="439"/>
      <c r="K99" s="499"/>
    </row>
    <row r="100" spans="1:11" s="147" customFormat="1" ht="15.5" x14ac:dyDescent="0.35">
      <c r="A100" s="332">
        <v>81</v>
      </c>
      <c r="B100" s="437"/>
      <c r="C100" s="438"/>
      <c r="D100" s="438"/>
      <c r="E100" s="214"/>
      <c r="F100" s="214"/>
      <c r="G100" s="438"/>
      <c r="H100" s="438"/>
      <c r="I100" s="439"/>
      <c r="J100" s="439"/>
      <c r="K100" s="499"/>
    </row>
    <row r="101" spans="1:11" s="147" customFormat="1" ht="15.5" x14ac:dyDescent="0.35">
      <c r="A101" s="332">
        <v>82</v>
      </c>
      <c r="B101" s="437"/>
      <c r="C101" s="438"/>
      <c r="D101" s="438"/>
      <c r="E101" s="214"/>
      <c r="F101" s="214"/>
      <c r="G101" s="438"/>
      <c r="H101" s="438"/>
      <c r="I101" s="439"/>
      <c r="J101" s="439"/>
      <c r="K101" s="499"/>
    </row>
    <row r="102" spans="1:11" s="147" customFormat="1" ht="15.5" x14ac:dyDescent="0.35">
      <c r="A102" s="332">
        <v>83</v>
      </c>
      <c r="B102" s="437"/>
      <c r="C102" s="438"/>
      <c r="D102" s="438"/>
      <c r="E102" s="214"/>
      <c r="F102" s="214"/>
      <c r="G102" s="438"/>
      <c r="H102" s="438"/>
      <c r="I102" s="439"/>
      <c r="J102" s="439"/>
      <c r="K102" s="499"/>
    </row>
    <row r="103" spans="1:11" s="147" customFormat="1" ht="15.5" x14ac:dyDescent="0.35">
      <c r="A103" s="332">
        <v>84</v>
      </c>
      <c r="B103" s="437"/>
      <c r="C103" s="438"/>
      <c r="D103" s="438"/>
      <c r="E103" s="214"/>
      <c r="F103" s="214"/>
      <c r="G103" s="438"/>
      <c r="H103" s="438"/>
      <c r="I103" s="439"/>
      <c r="J103" s="439"/>
      <c r="K103" s="499"/>
    </row>
    <row r="104" spans="1:11" s="147" customFormat="1" ht="15.5" x14ac:dyDescent="0.35">
      <c r="A104" s="332">
        <v>85</v>
      </c>
      <c r="B104" s="437"/>
      <c r="C104" s="438"/>
      <c r="D104" s="438"/>
      <c r="E104" s="214"/>
      <c r="F104" s="214"/>
      <c r="G104" s="438"/>
      <c r="H104" s="438"/>
      <c r="I104" s="439"/>
      <c r="J104" s="439"/>
      <c r="K104" s="499"/>
    </row>
    <row r="105" spans="1:11" s="147" customFormat="1" ht="15.5" x14ac:dyDescent="0.35">
      <c r="A105" s="332">
        <v>86</v>
      </c>
      <c r="B105" s="437"/>
      <c r="C105" s="438"/>
      <c r="D105" s="438"/>
      <c r="E105" s="214"/>
      <c r="F105" s="214"/>
      <c r="G105" s="438"/>
      <c r="H105" s="438"/>
      <c r="I105" s="439"/>
      <c r="J105" s="439"/>
      <c r="K105" s="499"/>
    </row>
    <row r="106" spans="1:11" s="147" customFormat="1" ht="15.5" x14ac:dyDescent="0.35">
      <c r="A106" s="332">
        <v>87</v>
      </c>
      <c r="B106" s="437"/>
      <c r="C106" s="438"/>
      <c r="D106" s="438"/>
      <c r="E106" s="214"/>
      <c r="F106" s="214"/>
      <c r="G106" s="438"/>
      <c r="H106" s="438"/>
      <c r="I106" s="439"/>
      <c r="J106" s="439"/>
      <c r="K106" s="499"/>
    </row>
    <row r="107" spans="1:11" s="147" customFormat="1" ht="15.5" x14ac:dyDescent="0.35">
      <c r="A107" s="332">
        <v>88</v>
      </c>
      <c r="B107" s="437"/>
      <c r="C107" s="438"/>
      <c r="D107" s="438"/>
      <c r="E107" s="214"/>
      <c r="F107" s="214"/>
      <c r="G107" s="438"/>
      <c r="H107" s="438"/>
      <c r="I107" s="439"/>
      <c r="J107" s="439"/>
      <c r="K107" s="499"/>
    </row>
    <row r="108" spans="1:11" s="147" customFormat="1" ht="15.5" x14ac:dyDescent="0.35">
      <c r="A108" s="332">
        <v>89</v>
      </c>
      <c r="B108" s="437"/>
      <c r="C108" s="438"/>
      <c r="D108" s="438"/>
      <c r="E108" s="214"/>
      <c r="F108" s="214"/>
      <c r="G108" s="438"/>
      <c r="H108" s="438"/>
      <c r="I108" s="439"/>
      <c r="J108" s="439"/>
      <c r="K108" s="499"/>
    </row>
    <row r="109" spans="1:11" s="147" customFormat="1" ht="15.5" x14ac:dyDescent="0.35">
      <c r="A109" s="332">
        <v>90</v>
      </c>
      <c r="B109" s="437"/>
      <c r="C109" s="438"/>
      <c r="D109" s="438"/>
      <c r="E109" s="214"/>
      <c r="F109" s="214"/>
      <c r="G109" s="438"/>
      <c r="H109" s="438"/>
      <c r="I109" s="439"/>
      <c r="J109" s="439"/>
      <c r="K109" s="499"/>
    </row>
    <row r="110" spans="1:11" s="147" customFormat="1" ht="15.5" x14ac:dyDescent="0.35">
      <c r="A110" s="332">
        <v>91</v>
      </c>
      <c r="B110" s="437"/>
      <c r="C110" s="438"/>
      <c r="D110" s="438"/>
      <c r="E110" s="214"/>
      <c r="F110" s="214"/>
      <c r="G110" s="438"/>
      <c r="H110" s="438"/>
      <c r="I110" s="439"/>
      <c r="J110" s="439"/>
      <c r="K110" s="499"/>
    </row>
    <row r="111" spans="1:11" s="147" customFormat="1" ht="15.5" x14ac:dyDescent="0.35">
      <c r="A111" s="332">
        <v>92</v>
      </c>
      <c r="B111" s="437"/>
      <c r="C111" s="438"/>
      <c r="D111" s="438"/>
      <c r="E111" s="214"/>
      <c r="F111" s="214"/>
      <c r="G111" s="438"/>
      <c r="H111" s="438"/>
      <c r="I111" s="439"/>
      <c r="J111" s="439"/>
      <c r="K111" s="499"/>
    </row>
    <row r="112" spans="1:11" s="147" customFormat="1" ht="15.5" x14ac:dyDescent="0.35">
      <c r="A112" s="332">
        <v>93</v>
      </c>
      <c r="B112" s="437"/>
      <c r="C112" s="438"/>
      <c r="D112" s="438"/>
      <c r="E112" s="214"/>
      <c r="F112" s="214"/>
      <c r="G112" s="438"/>
      <c r="H112" s="438"/>
      <c r="I112" s="439"/>
      <c r="J112" s="439"/>
      <c r="K112" s="499"/>
    </row>
    <row r="113" spans="1:11" s="147" customFormat="1" ht="15.5" x14ac:dyDescent="0.35">
      <c r="A113" s="332">
        <v>94</v>
      </c>
      <c r="B113" s="437"/>
      <c r="C113" s="438"/>
      <c r="D113" s="438"/>
      <c r="E113" s="214"/>
      <c r="F113" s="214"/>
      <c r="G113" s="438"/>
      <c r="H113" s="438"/>
      <c r="I113" s="439"/>
      <c r="J113" s="439"/>
      <c r="K113" s="499"/>
    </row>
    <row r="114" spans="1:11" s="147" customFormat="1" ht="15.5" x14ac:dyDescent="0.35">
      <c r="A114" s="332">
        <v>95</v>
      </c>
      <c r="B114" s="437"/>
      <c r="C114" s="438"/>
      <c r="D114" s="438"/>
      <c r="E114" s="214"/>
      <c r="F114" s="214"/>
      <c r="G114" s="438"/>
      <c r="H114" s="438"/>
      <c r="I114" s="439"/>
      <c r="J114" s="439"/>
      <c r="K114" s="499"/>
    </row>
    <row r="115" spans="1:11" s="147" customFormat="1" ht="15.5" x14ac:dyDescent="0.35">
      <c r="A115" s="332">
        <v>96</v>
      </c>
      <c r="B115" s="437"/>
      <c r="C115" s="438"/>
      <c r="D115" s="438"/>
      <c r="E115" s="214"/>
      <c r="F115" s="214"/>
      <c r="G115" s="438"/>
      <c r="H115" s="438"/>
      <c r="I115" s="439"/>
      <c r="J115" s="439"/>
      <c r="K115" s="499"/>
    </row>
    <row r="116" spans="1:11" s="147" customFormat="1" ht="15.5" x14ac:dyDescent="0.35">
      <c r="A116" s="332">
        <v>97</v>
      </c>
      <c r="B116" s="437"/>
      <c r="C116" s="438"/>
      <c r="D116" s="438"/>
      <c r="E116" s="214"/>
      <c r="F116" s="214"/>
      <c r="G116" s="438"/>
      <c r="H116" s="438"/>
      <c r="I116" s="439"/>
      <c r="J116" s="439"/>
      <c r="K116" s="499"/>
    </row>
    <row r="117" spans="1:11" s="147" customFormat="1" ht="15.5" x14ac:dyDescent="0.35">
      <c r="A117" s="332">
        <v>98</v>
      </c>
      <c r="B117" s="437"/>
      <c r="C117" s="438"/>
      <c r="D117" s="438"/>
      <c r="E117" s="214"/>
      <c r="F117" s="214"/>
      <c r="G117" s="438"/>
      <c r="H117" s="438"/>
      <c r="I117" s="439"/>
      <c r="J117" s="439"/>
      <c r="K117" s="499"/>
    </row>
    <row r="118" spans="1:11" s="147" customFormat="1" ht="15.5" x14ac:dyDescent="0.35">
      <c r="A118" s="332">
        <v>99</v>
      </c>
      <c r="B118" s="437"/>
      <c r="C118" s="438"/>
      <c r="D118" s="438"/>
      <c r="E118" s="214"/>
      <c r="F118" s="214"/>
      <c r="G118" s="438"/>
      <c r="H118" s="438"/>
      <c r="I118" s="439"/>
      <c r="J118" s="439"/>
      <c r="K118" s="499"/>
    </row>
    <row r="119" spans="1:11" s="147" customFormat="1" ht="15.5" x14ac:dyDescent="0.35">
      <c r="A119" s="332">
        <v>100</v>
      </c>
      <c r="B119" s="437"/>
      <c r="C119" s="438"/>
      <c r="D119" s="438"/>
      <c r="E119" s="214"/>
      <c r="F119" s="214"/>
      <c r="G119" s="438"/>
      <c r="H119" s="438"/>
      <c r="I119" s="439"/>
      <c r="J119" s="439"/>
      <c r="K119" s="499"/>
    </row>
    <row r="120" spans="1:11" s="147" customFormat="1" ht="15.5" x14ac:dyDescent="0.35">
      <c r="A120" s="332">
        <v>101</v>
      </c>
      <c r="B120" s="437"/>
      <c r="C120" s="438"/>
      <c r="D120" s="438"/>
      <c r="E120" s="214"/>
      <c r="F120" s="214"/>
      <c r="G120" s="438"/>
      <c r="H120" s="438"/>
      <c r="I120" s="439"/>
      <c r="J120" s="439"/>
      <c r="K120" s="499"/>
    </row>
    <row r="121" spans="1:11" s="147" customFormat="1" ht="15.5" x14ac:dyDescent="0.35">
      <c r="A121" s="332">
        <v>102</v>
      </c>
      <c r="B121" s="437"/>
      <c r="C121" s="438"/>
      <c r="D121" s="438"/>
      <c r="E121" s="214"/>
      <c r="F121" s="214"/>
      <c r="G121" s="438"/>
      <c r="H121" s="438"/>
      <c r="I121" s="439"/>
      <c r="J121" s="439"/>
      <c r="K121" s="499"/>
    </row>
    <row r="122" spans="1:11" s="147" customFormat="1" ht="15.5" x14ac:dyDescent="0.35">
      <c r="A122" s="332">
        <v>103</v>
      </c>
      <c r="B122" s="437"/>
      <c r="C122" s="438"/>
      <c r="D122" s="438"/>
      <c r="E122" s="214"/>
      <c r="F122" s="214"/>
      <c r="G122" s="438"/>
      <c r="H122" s="438"/>
      <c r="I122" s="439"/>
      <c r="J122" s="439"/>
      <c r="K122" s="499"/>
    </row>
    <row r="123" spans="1:11" s="147" customFormat="1" ht="15.5" x14ac:dyDescent="0.35">
      <c r="A123" s="332">
        <v>104</v>
      </c>
      <c r="B123" s="437"/>
      <c r="C123" s="438"/>
      <c r="D123" s="438"/>
      <c r="E123" s="214"/>
      <c r="F123" s="214"/>
      <c r="G123" s="438"/>
      <c r="H123" s="438"/>
      <c r="I123" s="439"/>
      <c r="J123" s="439"/>
      <c r="K123" s="499"/>
    </row>
    <row r="124" spans="1:11" s="147" customFormat="1" ht="15.5" x14ac:dyDescent="0.35">
      <c r="A124" s="332">
        <v>105</v>
      </c>
      <c r="B124" s="437"/>
      <c r="C124" s="438"/>
      <c r="D124" s="438"/>
      <c r="E124" s="214"/>
      <c r="F124" s="214"/>
      <c r="G124" s="438"/>
      <c r="H124" s="438"/>
      <c r="I124" s="439"/>
      <c r="J124" s="439"/>
      <c r="K124" s="499"/>
    </row>
    <row r="125" spans="1:11" s="147" customFormat="1" ht="15.5" x14ac:dyDescent="0.35">
      <c r="A125" s="332">
        <v>106</v>
      </c>
      <c r="B125" s="437"/>
      <c r="C125" s="438"/>
      <c r="D125" s="438"/>
      <c r="E125" s="214"/>
      <c r="F125" s="214"/>
      <c r="G125" s="438"/>
      <c r="H125" s="438"/>
      <c r="I125" s="439"/>
      <c r="J125" s="439"/>
      <c r="K125" s="499"/>
    </row>
    <row r="126" spans="1:11" s="147" customFormat="1" ht="15.5" x14ac:dyDescent="0.35">
      <c r="A126" s="332">
        <v>107</v>
      </c>
      <c r="B126" s="437"/>
      <c r="C126" s="438"/>
      <c r="D126" s="438"/>
      <c r="E126" s="214"/>
      <c r="F126" s="214"/>
      <c r="G126" s="438"/>
      <c r="H126" s="438"/>
      <c r="I126" s="439"/>
      <c r="J126" s="439"/>
      <c r="K126" s="499"/>
    </row>
    <row r="127" spans="1:11" s="147" customFormat="1" ht="15.5" x14ac:dyDescent="0.35">
      <c r="A127" s="332">
        <v>108</v>
      </c>
      <c r="B127" s="437"/>
      <c r="C127" s="438"/>
      <c r="D127" s="438"/>
      <c r="E127" s="214"/>
      <c r="F127" s="214"/>
      <c r="G127" s="438"/>
      <c r="H127" s="438"/>
      <c r="I127" s="439"/>
      <c r="J127" s="439"/>
      <c r="K127" s="499"/>
    </row>
    <row r="128" spans="1:11" s="147" customFormat="1" ht="15.5" x14ac:dyDescent="0.35">
      <c r="A128" s="332">
        <v>109</v>
      </c>
      <c r="B128" s="437"/>
      <c r="C128" s="438"/>
      <c r="D128" s="438"/>
      <c r="E128" s="214"/>
      <c r="F128" s="214"/>
      <c r="G128" s="438"/>
      <c r="H128" s="438"/>
      <c r="I128" s="439"/>
      <c r="J128" s="439"/>
      <c r="K128" s="499"/>
    </row>
    <row r="129" spans="1:11" s="147" customFormat="1" ht="15.5" x14ac:dyDescent="0.35">
      <c r="A129" s="332">
        <v>110</v>
      </c>
      <c r="B129" s="437"/>
      <c r="C129" s="438"/>
      <c r="D129" s="438"/>
      <c r="E129" s="214"/>
      <c r="F129" s="214"/>
      <c r="G129" s="438"/>
      <c r="H129" s="438"/>
      <c r="I129" s="439"/>
      <c r="J129" s="439"/>
      <c r="K129" s="499"/>
    </row>
    <row r="130" spans="1:11" s="147" customFormat="1" ht="15.5" x14ac:dyDescent="0.35">
      <c r="A130" s="332">
        <v>111</v>
      </c>
      <c r="B130" s="437"/>
      <c r="C130" s="438"/>
      <c r="D130" s="438"/>
      <c r="E130" s="214"/>
      <c r="F130" s="214"/>
      <c r="G130" s="438"/>
      <c r="H130" s="438"/>
      <c r="I130" s="439"/>
      <c r="J130" s="439"/>
      <c r="K130" s="499"/>
    </row>
    <row r="131" spans="1:11" s="147" customFormat="1" ht="15.5" x14ac:dyDescent="0.35">
      <c r="A131" s="332">
        <v>112</v>
      </c>
      <c r="B131" s="437"/>
      <c r="C131" s="438"/>
      <c r="D131" s="438"/>
      <c r="E131" s="214"/>
      <c r="F131" s="214"/>
      <c r="G131" s="438"/>
      <c r="H131" s="438"/>
      <c r="I131" s="439"/>
      <c r="J131" s="439"/>
      <c r="K131" s="499"/>
    </row>
    <row r="132" spans="1:11" s="147" customFormat="1" ht="15.5" x14ac:dyDescent="0.35">
      <c r="A132" s="332">
        <v>113</v>
      </c>
      <c r="B132" s="437"/>
      <c r="C132" s="438"/>
      <c r="D132" s="438"/>
      <c r="E132" s="214"/>
      <c r="F132" s="214"/>
      <c r="G132" s="438"/>
      <c r="H132" s="438"/>
      <c r="I132" s="439"/>
      <c r="J132" s="439"/>
      <c r="K132" s="499"/>
    </row>
    <row r="133" spans="1:11" s="147" customFormat="1" ht="15.5" x14ac:dyDescent="0.35">
      <c r="A133" s="332">
        <v>114</v>
      </c>
      <c r="B133" s="437"/>
      <c r="C133" s="438"/>
      <c r="D133" s="438"/>
      <c r="E133" s="214"/>
      <c r="F133" s="214"/>
      <c r="G133" s="438"/>
      <c r="H133" s="438"/>
      <c r="I133" s="439"/>
      <c r="J133" s="439"/>
      <c r="K133" s="499"/>
    </row>
    <row r="134" spans="1:11" s="147" customFormat="1" ht="15.5" x14ac:dyDescent="0.35">
      <c r="A134" s="332">
        <v>115</v>
      </c>
      <c r="B134" s="437"/>
      <c r="C134" s="438"/>
      <c r="D134" s="438"/>
      <c r="E134" s="214"/>
      <c r="F134" s="214"/>
      <c r="G134" s="438"/>
      <c r="H134" s="438"/>
      <c r="I134" s="439"/>
      <c r="J134" s="439"/>
      <c r="K134" s="499"/>
    </row>
    <row r="135" spans="1:11" s="147" customFormat="1" ht="15.5" x14ac:dyDescent="0.35">
      <c r="A135" s="332">
        <v>116</v>
      </c>
      <c r="B135" s="437"/>
      <c r="C135" s="438"/>
      <c r="D135" s="438"/>
      <c r="E135" s="214"/>
      <c r="F135" s="214"/>
      <c r="G135" s="438"/>
      <c r="H135" s="438"/>
      <c r="I135" s="439"/>
      <c r="J135" s="439"/>
      <c r="K135" s="499"/>
    </row>
    <row r="136" spans="1:11" s="147" customFormat="1" ht="15.5" x14ac:dyDescent="0.35">
      <c r="A136" s="332">
        <v>117</v>
      </c>
      <c r="B136" s="437"/>
      <c r="C136" s="438"/>
      <c r="D136" s="438"/>
      <c r="E136" s="214"/>
      <c r="F136" s="214"/>
      <c r="G136" s="438"/>
      <c r="H136" s="438"/>
      <c r="I136" s="439"/>
      <c r="J136" s="439"/>
      <c r="K136" s="499"/>
    </row>
    <row r="137" spans="1:11" s="147" customFormat="1" ht="15.5" x14ac:dyDescent="0.35">
      <c r="A137" s="332">
        <v>118</v>
      </c>
      <c r="B137" s="437"/>
      <c r="C137" s="438"/>
      <c r="D137" s="438"/>
      <c r="E137" s="214"/>
      <c r="F137" s="214"/>
      <c r="G137" s="438"/>
      <c r="H137" s="438"/>
      <c r="I137" s="439"/>
      <c r="J137" s="439"/>
      <c r="K137" s="499"/>
    </row>
    <row r="138" spans="1:11" s="147" customFormat="1" ht="15.5" x14ac:dyDescent="0.35">
      <c r="A138" s="332">
        <v>119</v>
      </c>
      <c r="B138" s="437"/>
      <c r="C138" s="438"/>
      <c r="D138" s="438"/>
      <c r="E138" s="214"/>
      <c r="F138" s="214"/>
      <c r="G138" s="438"/>
      <c r="H138" s="438"/>
      <c r="I138" s="439"/>
      <c r="J138" s="439"/>
      <c r="K138" s="499"/>
    </row>
    <row r="139" spans="1:11" s="147" customFormat="1" ht="15.5" x14ac:dyDescent="0.35">
      <c r="A139" s="332">
        <v>120</v>
      </c>
      <c r="B139" s="437"/>
      <c r="C139" s="438"/>
      <c r="D139" s="438"/>
      <c r="E139" s="214"/>
      <c r="F139" s="214"/>
      <c r="G139" s="438"/>
      <c r="H139" s="438"/>
      <c r="I139" s="439"/>
      <c r="J139" s="439"/>
      <c r="K139" s="499"/>
    </row>
    <row r="140" spans="1:11" s="147" customFormat="1" ht="15.5" x14ac:dyDescent="0.35">
      <c r="A140" s="332">
        <v>121</v>
      </c>
      <c r="B140" s="437"/>
      <c r="C140" s="438"/>
      <c r="D140" s="438"/>
      <c r="E140" s="214"/>
      <c r="F140" s="214"/>
      <c r="G140" s="438"/>
      <c r="H140" s="438"/>
      <c r="I140" s="439"/>
      <c r="J140" s="439"/>
      <c r="K140" s="499"/>
    </row>
    <row r="141" spans="1:11" s="147" customFormat="1" ht="15.5" x14ac:dyDescent="0.35">
      <c r="A141" s="332">
        <v>122</v>
      </c>
      <c r="B141" s="437"/>
      <c r="C141" s="438"/>
      <c r="D141" s="438"/>
      <c r="E141" s="214"/>
      <c r="F141" s="214"/>
      <c r="G141" s="438"/>
      <c r="H141" s="438"/>
      <c r="I141" s="439"/>
      <c r="J141" s="439"/>
      <c r="K141" s="499"/>
    </row>
    <row r="142" spans="1:11" s="147" customFormat="1" ht="15.5" x14ac:dyDescent="0.35">
      <c r="A142" s="332">
        <v>123</v>
      </c>
      <c r="B142" s="437"/>
      <c r="C142" s="438"/>
      <c r="D142" s="438"/>
      <c r="E142" s="214"/>
      <c r="F142" s="214"/>
      <c r="G142" s="438"/>
      <c r="H142" s="438"/>
      <c r="I142" s="439"/>
      <c r="J142" s="439"/>
      <c r="K142" s="499"/>
    </row>
    <row r="143" spans="1:11" s="147" customFormat="1" ht="15.5" x14ac:dyDescent="0.35">
      <c r="A143" s="332">
        <v>124</v>
      </c>
      <c r="B143" s="437"/>
      <c r="C143" s="438"/>
      <c r="D143" s="438"/>
      <c r="E143" s="214"/>
      <c r="F143" s="214"/>
      <c r="G143" s="438"/>
      <c r="H143" s="438"/>
      <c r="I143" s="439"/>
      <c r="J143" s="439"/>
      <c r="K143" s="499"/>
    </row>
    <row r="144" spans="1:11" s="147" customFormat="1" ht="15.5" x14ac:dyDescent="0.35">
      <c r="A144" s="332">
        <v>125</v>
      </c>
      <c r="B144" s="437"/>
      <c r="C144" s="438"/>
      <c r="D144" s="438"/>
      <c r="E144" s="214"/>
      <c r="F144" s="214"/>
      <c r="G144" s="438"/>
      <c r="H144" s="438"/>
      <c r="I144" s="439"/>
      <c r="J144" s="439"/>
      <c r="K144" s="499"/>
    </row>
    <row r="145" spans="1:11" s="147" customFormat="1" ht="15.5" x14ac:dyDescent="0.35">
      <c r="A145" s="332">
        <v>126</v>
      </c>
      <c r="B145" s="437"/>
      <c r="C145" s="438"/>
      <c r="D145" s="438"/>
      <c r="E145" s="214"/>
      <c r="F145" s="214"/>
      <c r="G145" s="438"/>
      <c r="H145" s="438"/>
      <c r="I145" s="439"/>
      <c r="J145" s="439"/>
      <c r="K145" s="499"/>
    </row>
    <row r="146" spans="1:11" s="147" customFormat="1" ht="15.5" x14ac:dyDescent="0.35">
      <c r="A146" s="332">
        <v>127</v>
      </c>
      <c r="B146" s="437"/>
      <c r="C146" s="438"/>
      <c r="D146" s="438"/>
      <c r="E146" s="214"/>
      <c r="F146" s="214"/>
      <c r="G146" s="438"/>
      <c r="H146" s="438"/>
      <c r="I146" s="439"/>
      <c r="J146" s="439"/>
      <c r="K146" s="499"/>
    </row>
    <row r="147" spans="1:11" s="147" customFormat="1" ht="15.5" x14ac:dyDescent="0.35">
      <c r="A147" s="332">
        <v>128</v>
      </c>
      <c r="B147" s="437"/>
      <c r="C147" s="438"/>
      <c r="D147" s="438"/>
      <c r="E147" s="214"/>
      <c r="F147" s="214"/>
      <c r="G147" s="438"/>
      <c r="H147" s="438"/>
      <c r="I147" s="439"/>
      <c r="J147" s="439"/>
      <c r="K147" s="499"/>
    </row>
    <row r="148" spans="1:11" s="147" customFormat="1" ht="15.5" x14ac:dyDescent="0.35">
      <c r="A148" s="332">
        <v>129</v>
      </c>
      <c r="B148" s="437"/>
      <c r="C148" s="438"/>
      <c r="D148" s="438"/>
      <c r="E148" s="214"/>
      <c r="F148" s="214"/>
      <c r="G148" s="438"/>
      <c r="H148" s="438"/>
      <c r="I148" s="439"/>
      <c r="J148" s="439"/>
      <c r="K148" s="499"/>
    </row>
    <row r="149" spans="1:11" s="147" customFormat="1" ht="15.5" x14ac:dyDescent="0.35">
      <c r="A149" s="332">
        <v>130</v>
      </c>
      <c r="B149" s="437"/>
      <c r="C149" s="438"/>
      <c r="D149" s="438"/>
      <c r="E149" s="214"/>
      <c r="F149" s="214"/>
      <c r="G149" s="438"/>
      <c r="H149" s="438"/>
      <c r="I149" s="439"/>
      <c r="J149" s="439"/>
      <c r="K149" s="499"/>
    </row>
    <row r="150" spans="1:11" s="147" customFormat="1" ht="15.5" x14ac:dyDescent="0.35">
      <c r="A150" s="332">
        <v>131</v>
      </c>
      <c r="B150" s="437"/>
      <c r="C150" s="438"/>
      <c r="D150" s="438"/>
      <c r="E150" s="214"/>
      <c r="F150" s="214"/>
      <c r="G150" s="438"/>
      <c r="H150" s="438"/>
      <c r="I150" s="439"/>
      <c r="J150" s="439"/>
      <c r="K150" s="499"/>
    </row>
    <row r="151" spans="1:11" s="147" customFormat="1" ht="15.5" x14ac:dyDescent="0.35">
      <c r="A151" s="332">
        <v>132</v>
      </c>
      <c r="B151" s="437"/>
      <c r="C151" s="438"/>
      <c r="D151" s="438"/>
      <c r="E151" s="214"/>
      <c r="F151" s="214"/>
      <c r="G151" s="438"/>
      <c r="H151" s="438"/>
      <c r="I151" s="439"/>
      <c r="J151" s="439"/>
      <c r="K151" s="499"/>
    </row>
    <row r="152" spans="1:11" s="147" customFormat="1" ht="15.5" x14ac:dyDescent="0.35">
      <c r="A152" s="332">
        <v>133</v>
      </c>
      <c r="B152" s="437"/>
      <c r="C152" s="438"/>
      <c r="D152" s="438"/>
      <c r="E152" s="214"/>
      <c r="F152" s="214"/>
      <c r="G152" s="438"/>
      <c r="H152" s="438"/>
      <c r="I152" s="439"/>
      <c r="J152" s="439"/>
      <c r="K152" s="499"/>
    </row>
    <row r="153" spans="1:11" s="147" customFormat="1" ht="15.5" x14ac:dyDescent="0.35">
      <c r="A153" s="332">
        <v>134</v>
      </c>
      <c r="B153" s="437"/>
      <c r="C153" s="438"/>
      <c r="D153" s="438"/>
      <c r="E153" s="214"/>
      <c r="F153" s="214"/>
      <c r="G153" s="438"/>
      <c r="H153" s="438"/>
      <c r="I153" s="439"/>
      <c r="J153" s="439"/>
      <c r="K153" s="499"/>
    </row>
    <row r="154" spans="1:11" s="147" customFormat="1" ht="15.5" x14ac:dyDescent="0.35">
      <c r="A154" s="332">
        <v>135</v>
      </c>
      <c r="B154" s="437"/>
      <c r="C154" s="438"/>
      <c r="D154" s="438"/>
      <c r="E154" s="214"/>
      <c r="F154" s="214"/>
      <c r="G154" s="438"/>
      <c r="H154" s="438"/>
      <c r="I154" s="439"/>
      <c r="J154" s="439"/>
      <c r="K154" s="499"/>
    </row>
    <row r="155" spans="1:11" s="147" customFormat="1" ht="15.5" x14ac:dyDescent="0.35">
      <c r="A155" s="332">
        <v>136</v>
      </c>
      <c r="B155" s="437"/>
      <c r="C155" s="438"/>
      <c r="D155" s="438"/>
      <c r="E155" s="214"/>
      <c r="F155" s="214"/>
      <c r="G155" s="438"/>
      <c r="H155" s="438"/>
      <c r="I155" s="439"/>
      <c r="J155" s="439"/>
      <c r="K155" s="499"/>
    </row>
    <row r="156" spans="1:11" s="147" customFormat="1" ht="15.5" x14ac:dyDescent="0.35">
      <c r="A156" s="332">
        <v>137</v>
      </c>
      <c r="B156" s="437"/>
      <c r="C156" s="438"/>
      <c r="D156" s="438"/>
      <c r="E156" s="214"/>
      <c r="F156" s="214"/>
      <c r="G156" s="438"/>
      <c r="H156" s="438"/>
      <c r="I156" s="439"/>
      <c r="J156" s="439"/>
      <c r="K156" s="499"/>
    </row>
    <row r="157" spans="1:11" s="147" customFormat="1" ht="15.5" x14ac:dyDescent="0.35">
      <c r="A157" s="332">
        <v>138</v>
      </c>
      <c r="B157" s="437"/>
      <c r="C157" s="438"/>
      <c r="D157" s="438"/>
      <c r="E157" s="214"/>
      <c r="F157" s="214"/>
      <c r="G157" s="438"/>
      <c r="H157" s="438"/>
      <c r="I157" s="439"/>
      <c r="J157" s="439"/>
      <c r="K157" s="499"/>
    </row>
    <row r="158" spans="1:11" s="147" customFormat="1" ht="15.5" x14ac:dyDescent="0.35">
      <c r="A158" s="332">
        <v>139</v>
      </c>
      <c r="B158" s="437"/>
      <c r="C158" s="438"/>
      <c r="D158" s="438"/>
      <c r="E158" s="214"/>
      <c r="F158" s="214"/>
      <c r="G158" s="438"/>
      <c r="H158" s="438"/>
      <c r="I158" s="439"/>
      <c r="J158" s="439"/>
      <c r="K158" s="499"/>
    </row>
    <row r="159" spans="1:11" s="147" customFormat="1" ht="15.5" x14ac:dyDescent="0.35">
      <c r="A159" s="332">
        <v>140</v>
      </c>
      <c r="B159" s="437"/>
      <c r="C159" s="438"/>
      <c r="D159" s="438"/>
      <c r="E159" s="214"/>
      <c r="F159" s="214"/>
      <c r="G159" s="438"/>
      <c r="H159" s="438"/>
      <c r="I159" s="439"/>
      <c r="J159" s="439"/>
      <c r="K159" s="499"/>
    </row>
    <row r="160" spans="1:11" s="147" customFormat="1" ht="15.5" x14ac:dyDescent="0.35">
      <c r="A160" s="332">
        <v>141</v>
      </c>
      <c r="B160" s="437"/>
      <c r="C160" s="438"/>
      <c r="D160" s="438"/>
      <c r="E160" s="214"/>
      <c r="F160" s="214"/>
      <c r="G160" s="438"/>
      <c r="H160" s="438"/>
      <c r="I160" s="439"/>
      <c r="J160" s="439"/>
      <c r="K160" s="499"/>
    </row>
    <row r="161" spans="1:11" s="147" customFormat="1" ht="15.5" x14ac:dyDescent="0.35">
      <c r="A161" s="332">
        <v>142</v>
      </c>
      <c r="B161" s="437"/>
      <c r="C161" s="438"/>
      <c r="D161" s="438"/>
      <c r="E161" s="214"/>
      <c r="F161" s="214"/>
      <c r="G161" s="438"/>
      <c r="H161" s="438"/>
      <c r="I161" s="439"/>
      <c r="J161" s="439"/>
      <c r="K161" s="499"/>
    </row>
    <row r="162" spans="1:11" s="147" customFormat="1" ht="15.5" x14ac:dyDescent="0.35">
      <c r="A162" s="332">
        <v>143</v>
      </c>
      <c r="B162" s="437"/>
      <c r="C162" s="438"/>
      <c r="D162" s="438"/>
      <c r="E162" s="214"/>
      <c r="F162" s="214"/>
      <c r="G162" s="438"/>
      <c r="H162" s="438"/>
      <c r="I162" s="439"/>
      <c r="J162" s="439"/>
      <c r="K162" s="499"/>
    </row>
    <row r="163" spans="1:11" s="147" customFormat="1" ht="15.5" x14ac:dyDescent="0.35">
      <c r="A163" s="332">
        <v>144</v>
      </c>
      <c r="B163" s="437"/>
      <c r="C163" s="438"/>
      <c r="D163" s="438"/>
      <c r="E163" s="214"/>
      <c r="F163" s="214"/>
      <c r="G163" s="438"/>
      <c r="H163" s="438"/>
      <c r="I163" s="439"/>
      <c r="J163" s="439"/>
      <c r="K163" s="499"/>
    </row>
    <row r="164" spans="1:11" s="147" customFormat="1" ht="15.5" x14ac:dyDescent="0.35">
      <c r="A164" s="332">
        <v>145</v>
      </c>
      <c r="B164" s="437"/>
      <c r="C164" s="438"/>
      <c r="D164" s="438"/>
      <c r="E164" s="214"/>
      <c r="F164" s="214"/>
      <c r="G164" s="438"/>
      <c r="H164" s="438"/>
      <c r="I164" s="439"/>
      <c r="J164" s="439"/>
      <c r="K164" s="499"/>
    </row>
    <row r="165" spans="1:11" s="147" customFormat="1" ht="15.5" x14ac:dyDescent="0.35">
      <c r="A165" s="332">
        <v>146</v>
      </c>
      <c r="B165" s="437"/>
      <c r="C165" s="438"/>
      <c r="D165" s="438"/>
      <c r="E165" s="214"/>
      <c r="F165" s="214"/>
      <c r="G165" s="438"/>
      <c r="H165" s="438"/>
      <c r="I165" s="439"/>
      <c r="J165" s="439"/>
      <c r="K165" s="499"/>
    </row>
    <row r="166" spans="1:11" s="147" customFormat="1" ht="15.5" x14ac:dyDescent="0.35">
      <c r="A166" s="332">
        <v>147</v>
      </c>
      <c r="B166" s="437"/>
      <c r="C166" s="438"/>
      <c r="D166" s="438"/>
      <c r="E166" s="214"/>
      <c r="F166" s="214"/>
      <c r="G166" s="438"/>
      <c r="H166" s="438"/>
      <c r="I166" s="439"/>
      <c r="J166" s="439"/>
      <c r="K166" s="499"/>
    </row>
    <row r="167" spans="1:11" s="147" customFormat="1" ht="15.5" x14ac:dyDescent="0.35">
      <c r="A167" s="332">
        <v>148</v>
      </c>
      <c r="B167" s="437"/>
      <c r="C167" s="438"/>
      <c r="D167" s="438"/>
      <c r="E167" s="214"/>
      <c r="F167" s="214"/>
      <c r="G167" s="438"/>
      <c r="H167" s="438"/>
      <c r="I167" s="439"/>
      <c r="J167" s="439"/>
      <c r="K167" s="499"/>
    </row>
    <row r="168" spans="1:11" s="147" customFormat="1" ht="15.5" x14ac:dyDescent="0.35">
      <c r="A168" s="332">
        <v>149</v>
      </c>
      <c r="B168" s="437"/>
      <c r="C168" s="438"/>
      <c r="D168" s="438"/>
      <c r="E168" s="214"/>
      <c r="F168" s="214"/>
      <c r="G168" s="438"/>
      <c r="H168" s="438"/>
      <c r="I168" s="439"/>
      <c r="J168" s="439"/>
      <c r="K168" s="499"/>
    </row>
    <row r="169" spans="1:11" s="147" customFormat="1" ht="15.5" x14ac:dyDescent="0.35">
      <c r="A169" s="332">
        <v>150</v>
      </c>
      <c r="B169" s="437"/>
      <c r="C169" s="438"/>
      <c r="D169" s="438"/>
      <c r="E169" s="214"/>
      <c r="F169" s="214"/>
      <c r="G169" s="438"/>
      <c r="H169" s="438"/>
      <c r="I169" s="439"/>
      <c r="J169" s="439"/>
      <c r="K169" s="499"/>
    </row>
    <row r="170" spans="1:11" s="147" customFormat="1" ht="15.5" x14ac:dyDescent="0.35">
      <c r="A170" s="332">
        <v>151</v>
      </c>
      <c r="B170" s="437"/>
      <c r="C170" s="438"/>
      <c r="D170" s="438"/>
      <c r="E170" s="214"/>
      <c r="F170" s="214"/>
      <c r="G170" s="438"/>
      <c r="H170" s="438"/>
      <c r="I170" s="439"/>
      <c r="J170" s="439"/>
      <c r="K170" s="499"/>
    </row>
    <row r="171" spans="1:11" s="147" customFormat="1" ht="15.5" x14ac:dyDescent="0.35">
      <c r="A171" s="332">
        <v>152</v>
      </c>
      <c r="B171" s="437"/>
      <c r="C171" s="438"/>
      <c r="D171" s="438"/>
      <c r="E171" s="214"/>
      <c r="F171" s="214"/>
      <c r="G171" s="438"/>
      <c r="H171" s="438"/>
      <c r="I171" s="439"/>
      <c r="J171" s="439"/>
      <c r="K171" s="499"/>
    </row>
    <row r="172" spans="1:11" s="147" customFormat="1" ht="15.5" x14ac:dyDescent="0.35">
      <c r="A172" s="332">
        <v>153</v>
      </c>
      <c r="B172" s="437"/>
      <c r="C172" s="438"/>
      <c r="D172" s="438"/>
      <c r="E172" s="214"/>
      <c r="F172" s="214"/>
      <c r="G172" s="438"/>
      <c r="H172" s="438"/>
      <c r="I172" s="439"/>
      <c r="J172" s="439"/>
      <c r="K172" s="499"/>
    </row>
    <row r="173" spans="1:11" s="147" customFormat="1" ht="15.5" x14ac:dyDescent="0.35">
      <c r="A173" s="332">
        <v>154</v>
      </c>
      <c r="B173" s="437"/>
      <c r="C173" s="438"/>
      <c r="D173" s="438"/>
      <c r="E173" s="214"/>
      <c r="F173" s="214"/>
      <c r="G173" s="438"/>
      <c r="H173" s="438"/>
      <c r="I173" s="439"/>
      <c r="J173" s="439"/>
      <c r="K173" s="499"/>
    </row>
    <row r="174" spans="1:11" s="147" customFormat="1" ht="15.5" x14ac:dyDescent="0.35">
      <c r="A174" s="332">
        <v>155</v>
      </c>
      <c r="B174" s="437"/>
      <c r="C174" s="438"/>
      <c r="D174" s="438"/>
      <c r="E174" s="214"/>
      <c r="F174" s="214"/>
      <c r="G174" s="438"/>
      <c r="H174" s="438"/>
      <c r="I174" s="439"/>
      <c r="J174" s="439"/>
      <c r="K174" s="499"/>
    </row>
    <row r="175" spans="1:11" s="147" customFormat="1" ht="15.5" x14ac:dyDescent="0.35">
      <c r="A175" s="332">
        <v>156</v>
      </c>
      <c r="B175" s="437"/>
      <c r="C175" s="438"/>
      <c r="D175" s="438"/>
      <c r="E175" s="214"/>
      <c r="F175" s="214"/>
      <c r="G175" s="438"/>
      <c r="H175" s="438"/>
      <c r="I175" s="439"/>
      <c r="J175" s="439"/>
      <c r="K175" s="499"/>
    </row>
    <row r="176" spans="1:11" s="147" customFormat="1" ht="15.5" x14ac:dyDescent="0.35">
      <c r="A176" s="332">
        <v>157</v>
      </c>
      <c r="B176" s="437"/>
      <c r="C176" s="438"/>
      <c r="D176" s="438"/>
      <c r="E176" s="214"/>
      <c r="F176" s="214"/>
      <c r="G176" s="438"/>
      <c r="H176" s="438"/>
      <c r="I176" s="439"/>
      <c r="J176" s="439"/>
      <c r="K176" s="499"/>
    </row>
    <row r="177" spans="1:11" s="147" customFormat="1" ht="15.5" x14ac:dyDescent="0.35">
      <c r="A177" s="332">
        <v>158</v>
      </c>
      <c r="B177" s="437"/>
      <c r="C177" s="438"/>
      <c r="D177" s="438"/>
      <c r="E177" s="214"/>
      <c r="F177" s="214"/>
      <c r="G177" s="438"/>
      <c r="H177" s="438"/>
      <c r="I177" s="439"/>
      <c r="J177" s="439"/>
      <c r="K177" s="499"/>
    </row>
    <row r="178" spans="1:11" s="147" customFormat="1" ht="15.5" x14ac:dyDescent="0.35">
      <c r="A178" s="332">
        <v>159</v>
      </c>
      <c r="B178" s="437"/>
      <c r="C178" s="438"/>
      <c r="D178" s="438"/>
      <c r="E178" s="214"/>
      <c r="F178" s="214"/>
      <c r="G178" s="438"/>
      <c r="H178" s="438"/>
      <c r="I178" s="439"/>
      <c r="J178" s="439"/>
      <c r="K178" s="499"/>
    </row>
    <row r="179" spans="1:11" s="147" customFormat="1" ht="15.5" x14ac:dyDescent="0.35">
      <c r="A179" s="332">
        <v>160</v>
      </c>
      <c r="B179" s="437"/>
      <c r="C179" s="438"/>
      <c r="D179" s="438"/>
      <c r="E179" s="214"/>
      <c r="F179" s="214"/>
      <c r="G179" s="438"/>
      <c r="H179" s="438"/>
      <c r="I179" s="439"/>
      <c r="J179" s="439"/>
      <c r="K179" s="499"/>
    </row>
    <row r="180" spans="1:11" s="147" customFormat="1" ht="15.5" x14ac:dyDescent="0.35">
      <c r="A180" s="332">
        <v>161</v>
      </c>
      <c r="B180" s="437"/>
      <c r="C180" s="438"/>
      <c r="D180" s="438"/>
      <c r="E180" s="214"/>
      <c r="F180" s="214"/>
      <c r="G180" s="438"/>
      <c r="H180" s="438"/>
      <c r="I180" s="439"/>
      <c r="J180" s="439"/>
      <c r="K180" s="499"/>
    </row>
    <row r="181" spans="1:11" s="147" customFormat="1" ht="15.5" x14ac:dyDescent="0.35">
      <c r="A181" s="332">
        <v>162</v>
      </c>
      <c r="B181" s="437"/>
      <c r="C181" s="438"/>
      <c r="D181" s="438"/>
      <c r="E181" s="214"/>
      <c r="F181" s="214"/>
      <c r="G181" s="438"/>
      <c r="H181" s="438"/>
      <c r="I181" s="439"/>
      <c r="J181" s="439"/>
      <c r="K181" s="499"/>
    </row>
    <row r="182" spans="1:11" s="147" customFormat="1" ht="15.5" x14ac:dyDescent="0.35">
      <c r="A182" s="332">
        <v>163</v>
      </c>
      <c r="B182" s="437"/>
      <c r="C182" s="438"/>
      <c r="D182" s="438"/>
      <c r="E182" s="214"/>
      <c r="F182" s="214"/>
      <c r="G182" s="438"/>
      <c r="H182" s="438"/>
      <c r="I182" s="439"/>
      <c r="J182" s="439"/>
      <c r="K182" s="499"/>
    </row>
    <row r="183" spans="1:11" s="147" customFormat="1" ht="15.5" x14ac:dyDescent="0.35">
      <c r="A183" s="332">
        <v>164</v>
      </c>
      <c r="B183" s="437"/>
      <c r="C183" s="438"/>
      <c r="D183" s="438"/>
      <c r="E183" s="214"/>
      <c r="F183" s="214"/>
      <c r="G183" s="438"/>
      <c r="H183" s="438"/>
      <c r="I183" s="439"/>
      <c r="J183" s="439"/>
      <c r="K183" s="499"/>
    </row>
    <row r="184" spans="1:11" s="147" customFormat="1" ht="15.5" x14ac:dyDescent="0.35">
      <c r="A184" s="332">
        <v>165</v>
      </c>
      <c r="B184" s="437"/>
      <c r="C184" s="438"/>
      <c r="D184" s="438"/>
      <c r="E184" s="214"/>
      <c r="F184" s="214"/>
      <c r="G184" s="438"/>
      <c r="H184" s="438"/>
      <c r="I184" s="439"/>
      <c r="J184" s="439"/>
      <c r="K184" s="499"/>
    </row>
    <row r="185" spans="1:11" s="147" customFormat="1" ht="15.5" x14ac:dyDescent="0.35">
      <c r="A185" s="332">
        <v>166</v>
      </c>
      <c r="B185" s="437"/>
      <c r="C185" s="438"/>
      <c r="D185" s="438"/>
      <c r="E185" s="214"/>
      <c r="F185" s="214"/>
      <c r="G185" s="438"/>
      <c r="H185" s="438"/>
      <c r="I185" s="439"/>
      <c r="J185" s="439"/>
      <c r="K185" s="499"/>
    </row>
    <row r="186" spans="1:11" s="147" customFormat="1" ht="15.5" x14ac:dyDescent="0.35">
      <c r="A186" s="332">
        <v>167</v>
      </c>
      <c r="B186" s="437"/>
      <c r="C186" s="438"/>
      <c r="D186" s="438"/>
      <c r="E186" s="214"/>
      <c r="F186" s="214"/>
      <c r="G186" s="438"/>
      <c r="H186" s="438"/>
      <c r="I186" s="439"/>
      <c r="J186" s="439"/>
      <c r="K186" s="499"/>
    </row>
    <row r="187" spans="1:11" s="147" customFormat="1" ht="15.5" x14ac:dyDescent="0.35">
      <c r="A187" s="332">
        <v>168</v>
      </c>
      <c r="B187" s="437"/>
      <c r="C187" s="438"/>
      <c r="D187" s="438"/>
      <c r="E187" s="214"/>
      <c r="F187" s="214"/>
      <c r="G187" s="438"/>
      <c r="H187" s="438"/>
      <c r="I187" s="439"/>
      <c r="J187" s="439"/>
      <c r="K187" s="499"/>
    </row>
    <row r="188" spans="1:11" s="147" customFormat="1" ht="15.5" x14ac:dyDescent="0.35">
      <c r="A188" s="332">
        <v>169</v>
      </c>
      <c r="B188" s="437"/>
      <c r="C188" s="438"/>
      <c r="D188" s="438"/>
      <c r="E188" s="214"/>
      <c r="F188" s="214"/>
      <c r="G188" s="438"/>
      <c r="H188" s="438"/>
      <c r="I188" s="439"/>
      <c r="J188" s="439"/>
      <c r="K188" s="499"/>
    </row>
    <row r="189" spans="1:11" s="147" customFormat="1" ht="15.5" x14ac:dyDescent="0.35">
      <c r="A189" s="332">
        <v>170</v>
      </c>
      <c r="B189" s="437"/>
      <c r="C189" s="438"/>
      <c r="D189" s="438"/>
      <c r="E189" s="214"/>
      <c r="F189" s="214"/>
      <c r="G189" s="438"/>
      <c r="H189" s="438"/>
      <c r="I189" s="439"/>
      <c r="J189" s="439"/>
      <c r="K189" s="499"/>
    </row>
    <row r="190" spans="1:11" s="147" customFormat="1" ht="15.5" x14ac:dyDescent="0.35">
      <c r="A190" s="332">
        <v>171</v>
      </c>
      <c r="B190" s="437"/>
      <c r="C190" s="438"/>
      <c r="D190" s="438"/>
      <c r="E190" s="214"/>
      <c r="F190" s="214"/>
      <c r="G190" s="438"/>
      <c r="H190" s="438"/>
      <c r="I190" s="439"/>
      <c r="J190" s="439"/>
      <c r="K190" s="499"/>
    </row>
    <row r="191" spans="1:11" s="147" customFormat="1" ht="15.5" x14ac:dyDescent="0.35">
      <c r="A191" s="332">
        <v>172</v>
      </c>
      <c r="B191" s="437"/>
      <c r="C191" s="438"/>
      <c r="D191" s="438"/>
      <c r="E191" s="214"/>
      <c r="F191" s="214"/>
      <c r="G191" s="438"/>
      <c r="H191" s="438"/>
      <c r="I191" s="439"/>
      <c r="J191" s="439"/>
      <c r="K191" s="499"/>
    </row>
    <row r="192" spans="1:11" s="147" customFormat="1" ht="15.5" x14ac:dyDescent="0.35">
      <c r="A192" s="332">
        <v>173</v>
      </c>
      <c r="B192" s="437"/>
      <c r="C192" s="438"/>
      <c r="D192" s="438"/>
      <c r="E192" s="214"/>
      <c r="F192" s="214"/>
      <c r="G192" s="438"/>
      <c r="H192" s="438"/>
      <c r="I192" s="439"/>
      <c r="J192" s="439"/>
      <c r="K192" s="499"/>
    </row>
    <row r="193" spans="1:11" s="147" customFormat="1" ht="15.5" x14ac:dyDescent="0.35">
      <c r="A193" s="332">
        <v>174</v>
      </c>
      <c r="B193" s="437"/>
      <c r="C193" s="438"/>
      <c r="D193" s="438"/>
      <c r="E193" s="214"/>
      <c r="F193" s="214"/>
      <c r="G193" s="438"/>
      <c r="H193" s="438"/>
      <c r="I193" s="439"/>
      <c r="J193" s="439"/>
      <c r="K193" s="499"/>
    </row>
    <row r="194" spans="1:11" s="147" customFormat="1" ht="15.5" x14ac:dyDescent="0.35">
      <c r="A194" s="332">
        <v>175</v>
      </c>
      <c r="B194" s="437"/>
      <c r="C194" s="438"/>
      <c r="D194" s="438"/>
      <c r="E194" s="214"/>
      <c r="F194" s="214"/>
      <c r="G194" s="438"/>
      <c r="H194" s="438"/>
      <c r="I194" s="439"/>
      <c r="J194" s="439"/>
      <c r="K194" s="499"/>
    </row>
    <row r="195" spans="1:11" s="147" customFormat="1" ht="15.5" x14ac:dyDescent="0.35">
      <c r="A195" s="332">
        <v>176</v>
      </c>
      <c r="B195" s="437"/>
      <c r="C195" s="438"/>
      <c r="D195" s="438"/>
      <c r="E195" s="214"/>
      <c r="F195" s="214"/>
      <c r="G195" s="438"/>
      <c r="H195" s="438"/>
      <c r="I195" s="439"/>
      <c r="J195" s="439"/>
      <c r="K195" s="499"/>
    </row>
    <row r="196" spans="1:11" s="147" customFormat="1" ht="15.5" x14ac:dyDescent="0.35">
      <c r="A196" s="332">
        <v>177</v>
      </c>
      <c r="B196" s="437"/>
      <c r="C196" s="438"/>
      <c r="D196" s="438"/>
      <c r="E196" s="214"/>
      <c r="F196" s="214"/>
      <c r="G196" s="438"/>
      <c r="H196" s="438"/>
      <c r="I196" s="439"/>
      <c r="J196" s="439"/>
      <c r="K196" s="499"/>
    </row>
    <row r="197" spans="1:11" s="147" customFormat="1" ht="15.5" x14ac:dyDescent="0.35">
      <c r="A197" s="332">
        <v>178</v>
      </c>
      <c r="B197" s="437"/>
      <c r="C197" s="438"/>
      <c r="D197" s="438"/>
      <c r="E197" s="214"/>
      <c r="F197" s="214"/>
      <c r="G197" s="438"/>
      <c r="H197" s="438"/>
      <c r="I197" s="439"/>
      <c r="J197" s="439"/>
      <c r="K197" s="499"/>
    </row>
    <row r="198" spans="1:11" s="147" customFormat="1" ht="15.5" x14ac:dyDescent="0.35">
      <c r="A198" s="332">
        <v>179</v>
      </c>
      <c r="B198" s="437"/>
      <c r="C198" s="438"/>
      <c r="D198" s="438"/>
      <c r="E198" s="214"/>
      <c r="F198" s="214"/>
      <c r="G198" s="438"/>
      <c r="H198" s="438"/>
      <c r="I198" s="439"/>
      <c r="J198" s="439"/>
      <c r="K198" s="499"/>
    </row>
    <row r="199" spans="1:11" s="147" customFormat="1" ht="15.5" x14ac:dyDescent="0.35">
      <c r="A199" s="332">
        <v>180</v>
      </c>
      <c r="B199" s="437"/>
      <c r="C199" s="438"/>
      <c r="D199" s="438"/>
      <c r="E199" s="214"/>
      <c r="F199" s="214"/>
      <c r="G199" s="438"/>
      <c r="H199" s="438"/>
      <c r="I199" s="439"/>
      <c r="J199" s="439"/>
      <c r="K199" s="499"/>
    </row>
    <row r="200" spans="1:11" s="147" customFormat="1" ht="15.5" x14ac:dyDescent="0.35">
      <c r="A200" s="332">
        <v>181</v>
      </c>
      <c r="B200" s="437"/>
      <c r="C200" s="438"/>
      <c r="D200" s="438"/>
      <c r="E200" s="214"/>
      <c r="F200" s="214"/>
      <c r="G200" s="438"/>
      <c r="H200" s="438"/>
      <c r="I200" s="439"/>
      <c r="J200" s="439"/>
      <c r="K200" s="499"/>
    </row>
    <row r="201" spans="1:11" s="147" customFormat="1" ht="15.5" x14ac:dyDescent="0.35">
      <c r="A201" s="332">
        <v>182</v>
      </c>
      <c r="B201" s="437"/>
      <c r="C201" s="438"/>
      <c r="D201" s="438"/>
      <c r="E201" s="214"/>
      <c r="F201" s="214"/>
      <c r="G201" s="438"/>
      <c r="H201" s="438"/>
      <c r="I201" s="439"/>
      <c r="J201" s="439"/>
      <c r="K201" s="499"/>
    </row>
    <row r="202" spans="1:11" s="147" customFormat="1" ht="15.5" x14ac:dyDescent="0.35">
      <c r="A202" s="332">
        <v>183</v>
      </c>
      <c r="B202" s="437"/>
      <c r="C202" s="438"/>
      <c r="D202" s="438"/>
      <c r="E202" s="214"/>
      <c r="F202" s="214"/>
      <c r="G202" s="438"/>
      <c r="H202" s="438"/>
      <c r="I202" s="439"/>
      <c r="J202" s="439"/>
      <c r="K202" s="499"/>
    </row>
    <row r="203" spans="1:11" s="147" customFormat="1" ht="15.5" x14ac:dyDescent="0.35">
      <c r="A203" s="332">
        <v>184</v>
      </c>
      <c r="B203" s="437"/>
      <c r="C203" s="438"/>
      <c r="D203" s="438"/>
      <c r="E203" s="214"/>
      <c r="F203" s="214"/>
      <c r="G203" s="438"/>
      <c r="H203" s="438"/>
      <c r="I203" s="439"/>
      <c r="J203" s="439"/>
      <c r="K203" s="499"/>
    </row>
    <row r="204" spans="1:11" s="147" customFormat="1" ht="15.5" x14ac:dyDescent="0.35">
      <c r="A204" s="332">
        <v>185</v>
      </c>
      <c r="B204" s="437"/>
      <c r="C204" s="438"/>
      <c r="D204" s="438"/>
      <c r="E204" s="214"/>
      <c r="F204" s="214"/>
      <c r="G204" s="438"/>
      <c r="H204" s="438"/>
      <c r="I204" s="439"/>
      <c r="J204" s="439"/>
      <c r="K204" s="499"/>
    </row>
    <row r="205" spans="1:11" s="147" customFormat="1" ht="15.5" x14ac:dyDescent="0.35">
      <c r="A205" s="332">
        <v>186</v>
      </c>
      <c r="B205" s="437"/>
      <c r="C205" s="438"/>
      <c r="D205" s="438"/>
      <c r="E205" s="214"/>
      <c r="F205" s="214"/>
      <c r="G205" s="438"/>
      <c r="H205" s="438"/>
      <c r="I205" s="439"/>
      <c r="J205" s="439"/>
      <c r="K205" s="499"/>
    </row>
    <row r="206" spans="1:11" s="147" customFormat="1" ht="15.5" x14ac:dyDescent="0.35">
      <c r="A206" s="332">
        <v>187</v>
      </c>
      <c r="B206" s="437"/>
      <c r="C206" s="438"/>
      <c r="D206" s="438"/>
      <c r="E206" s="214"/>
      <c r="F206" s="214"/>
      <c r="G206" s="438"/>
      <c r="H206" s="438"/>
      <c r="I206" s="439"/>
      <c r="J206" s="439"/>
      <c r="K206" s="499"/>
    </row>
    <row r="207" spans="1:11" s="147" customFormat="1" ht="15.5" x14ac:dyDescent="0.35">
      <c r="A207" s="332">
        <v>188</v>
      </c>
      <c r="B207" s="437"/>
      <c r="C207" s="438"/>
      <c r="D207" s="438"/>
      <c r="E207" s="214"/>
      <c r="F207" s="214"/>
      <c r="G207" s="438"/>
      <c r="H207" s="438"/>
      <c r="I207" s="439"/>
      <c r="J207" s="439"/>
      <c r="K207" s="499"/>
    </row>
    <row r="208" spans="1:11" s="147" customFormat="1" ht="15.5" x14ac:dyDescent="0.35">
      <c r="A208" s="332">
        <v>189</v>
      </c>
      <c r="B208" s="437"/>
      <c r="C208" s="438"/>
      <c r="D208" s="438"/>
      <c r="E208" s="214"/>
      <c r="F208" s="214"/>
      <c r="G208" s="438"/>
      <c r="H208" s="438"/>
      <c r="I208" s="439"/>
      <c r="J208" s="439"/>
      <c r="K208" s="499"/>
    </row>
    <row r="209" spans="1:11" s="147" customFormat="1" ht="15.5" x14ac:dyDescent="0.35">
      <c r="A209" s="332">
        <v>190</v>
      </c>
      <c r="B209" s="437"/>
      <c r="C209" s="438"/>
      <c r="D209" s="438"/>
      <c r="E209" s="214"/>
      <c r="F209" s="214"/>
      <c r="G209" s="438"/>
      <c r="H209" s="438"/>
      <c r="I209" s="439"/>
      <c r="J209" s="439"/>
      <c r="K209" s="499"/>
    </row>
    <row r="210" spans="1:11" s="147" customFormat="1" ht="15.5" x14ac:dyDescent="0.35">
      <c r="A210" s="332">
        <v>191</v>
      </c>
      <c r="B210" s="437"/>
      <c r="C210" s="438"/>
      <c r="D210" s="438"/>
      <c r="E210" s="214"/>
      <c r="F210" s="214"/>
      <c r="G210" s="438"/>
      <c r="H210" s="438"/>
      <c r="I210" s="439"/>
      <c r="J210" s="439"/>
      <c r="K210" s="499"/>
    </row>
    <row r="211" spans="1:11" s="147" customFormat="1" ht="15.5" x14ac:dyDescent="0.35">
      <c r="A211" s="332">
        <v>192</v>
      </c>
      <c r="B211" s="437"/>
      <c r="C211" s="438"/>
      <c r="D211" s="438"/>
      <c r="E211" s="214"/>
      <c r="F211" s="214"/>
      <c r="G211" s="438"/>
      <c r="H211" s="438"/>
      <c r="I211" s="439"/>
      <c r="J211" s="439"/>
      <c r="K211" s="499"/>
    </row>
    <row r="212" spans="1:11" s="147" customFormat="1" ht="15.5" x14ac:dyDescent="0.35">
      <c r="A212" s="332">
        <v>193</v>
      </c>
      <c r="B212" s="437"/>
      <c r="C212" s="438"/>
      <c r="D212" s="438"/>
      <c r="E212" s="214"/>
      <c r="F212" s="214"/>
      <c r="G212" s="438"/>
      <c r="H212" s="438"/>
      <c r="I212" s="439"/>
      <c r="J212" s="439"/>
      <c r="K212" s="499"/>
    </row>
    <row r="213" spans="1:11" s="147" customFormat="1" ht="15.5" x14ac:dyDescent="0.35">
      <c r="A213" s="332">
        <v>194</v>
      </c>
      <c r="B213" s="437"/>
      <c r="C213" s="438"/>
      <c r="D213" s="438"/>
      <c r="E213" s="214"/>
      <c r="F213" s="214"/>
      <c r="G213" s="438"/>
      <c r="H213" s="438"/>
      <c r="I213" s="439"/>
      <c r="J213" s="439"/>
      <c r="K213" s="499"/>
    </row>
    <row r="214" spans="1:11" s="147" customFormat="1" ht="15.5" x14ac:dyDescent="0.35">
      <c r="A214" s="332">
        <v>195</v>
      </c>
      <c r="B214" s="437"/>
      <c r="C214" s="438"/>
      <c r="D214" s="438"/>
      <c r="E214" s="214"/>
      <c r="F214" s="214"/>
      <c r="G214" s="438"/>
      <c r="H214" s="438"/>
      <c r="I214" s="439"/>
      <c r="J214" s="439"/>
      <c r="K214" s="499"/>
    </row>
    <row r="215" spans="1:11" s="147" customFormat="1" ht="15.5" x14ac:dyDescent="0.35">
      <c r="A215" s="332">
        <v>196</v>
      </c>
      <c r="B215" s="437"/>
      <c r="C215" s="438"/>
      <c r="D215" s="438"/>
      <c r="E215" s="214"/>
      <c r="F215" s="214"/>
      <c r="G215" s="438"/>
      <c r="H215" s="438"/>
      <c r="I215" s="439"/>
      <c r="J215" s="439"/>
      <c r="K215" s="499"/>
    </row>
    <row r="216" spans="1:11" s="147" customFormat="1" ht="15.5" x14ac:dyDescent="0.35">
      <c r="A216" s="332">
        <v>197</v>
      </c>
      <c r="B216" s="437"/>
      <c r="C216" s="438"/>
      <c r="D216" s="438"/>
      <c r="E216" s="214"/>
      <c r="F216" s="214"/>
      <c r="G216" s="438"/>
      <c r="H216" s="438"/>
      <c r="I216" s="439"/>
      <c r="J216" s="439"/>
      <c r="K216" s="499"/>
    </row>
    <row r="217" spans="1:11" s="147" customFormat="1" ht="15.5" x14ac:dyDescent="0.35">
      <c r="A217" s="332">
        <v>198</v>
      </c>
      <c r="B217" s="437"/>
      <c r="C217" s="438"/>
      <c r="D217" s="438"/>
      <c r="E217" s="214"/>
      <c r="F217" s="214"/>
      <c r="G217" s="438"/>
      <c r="H217" s="438"/>
      <c r="I217" s="439"/>
      <c r="J217" s="439"/>
      <c r="K217" s="499"/>
    </row>
    <row r="218" spans="1:11" s="147" customFormat="1" ht="15.5" x14ac:dyDescent="0.35">
      <c r="A218" s="332">
        <v>199</v>
      </c>
      <c r="B218" s="437"/>
      <c r="C218" s="438"/>
      <c r="D218" s="438"/>
      <c r="E218" s="214"/>
      <c r="F218" s="214"/>
      <c r="G218" s="438"/>
      <c r="H218" s="438"/>
      <c r="I218" s="439"/>
      <c r="J218" s="439"/>
      <c r="K218" s="499"/>
    </row>
    <row r="219" spans="1:11" s="147" customFormat="1" ht="15.5" x14ac:dyDescent="0.35">
      <c r="A219" s="332">
        <v>200</v>
      </c>
      <c r="B219" s="437"/>
      <c r="C219" s="438"/>
      <c r="D219" s="438"/>
      <c r="E219" s="214"/>
      <c r="F219" s="214"/>
      <c r="G219" s="438"/>
      <c r="H219" s="438"/>
      <c r="I219" s="439"/>
      <c r="J219" s="439"/>
      <c r="K219" s="499"/>
    </row>
    <row r="220" spans="1:11" s="147" customFormat="1" ht="15.5" x14ac:dyDescent="0.35">
      <c r="A220" s="332">
        <v>201</v>
      </c>
      <c r="B220" s="437"/>
      <c r="C220" s="438"/>
      <c r="D220" s="438"/>
      <c r="E220" s="214"/>
      <c r="F220" s="214"/>
      <c r="G220" s="438"/>
      <c r="H220" s="438"/>
      <c r="I220" s="439"/>
      <c r="J220" s="439"/>
      <c r="K220" s="499"/>
    </row>
    <row r="221" spans="1:11" s="147" customFormat="1" ht="15.5" x14ac:dyDescent="0.35">
      <c r="A221" s="332">
        <v>202</v>
      </c>
      <c r="B221" s="437"/>
      <c r="C221" s="438"/>
      <c r="D221" s="438"/>
      <c r="E221" s="214"/>
      <c r="F221" s="214"/>
      <c r="G221" s="438"/>
      <c r="H221" s="438"/>
      <c r="I221" s="439"/>
      <c r="J221" s="439"/>
      <c r="K221" s="499"/>
    </row>
    <row r="222" spans="1:11" s="147" customFormat="1" ht="15.5" x14ac:dyDescent="0.35">
      <c r="A222" s="332">
        <v>203</v>
      </c>
      <c r="B222" s="437"/>
      <c r="C222" s="438"/>
      <c r="D222" s="438"/>
      <c r="E222" s="214"/>
      <c r="F222" s="214"/>
      <c r="G222" s="438"/>
      <c r="H222" s="438"/>
      <c r="I222" s="439"/>
      <c r="J222" s="439"/>
      <c r="K222" s="499"/>
    </row>
    <row r="223" spans="1:11" s="147" customFormat="1" ht="15.5" x14ac:dyDescent="0.35">
      <c r="A223" s="332">
        <v>204</v>
      </c>
      <c r="B223" s="437"/>
      <c r="C223" s="438"/>
      <c r="D223" s="438"/>
      <c r="E223" s="214"/>
      <c r="F223" s="214"/>
      <c r="G223" s="438"/>
      <c r="H223" s="438"/>
      <c r="I223" s="439"/>
      <c r="J223" s="439"/>
      <c r="K223" s="499"/>
    </row>
    <row r="224" spans="1:11" s="147" customFormat="1" ht="15.5" x14ac:dyDescent="0.35">
      <c r="A224" s="332">
        <v>205</v>
      </c>
      <c r="B224" s="437"/>
      <c r="C224" s="438"/>
      <c r="D224" s="438"/>
      <c r="E224" s="214"/>
      <c r="F224" s="214"/>
      <c r="G224" s="438"/>
      <c r="H224" s="438"/>
      <c r="I224" s="439"/>
      <c r="J224" s="439"/>
      <c r="K224" s="499"/>
    </row>
    <row r="225" spans="1:11" s="147" customFormat="1" ht="15.5" x14ac:dyDescent="0.35">
      <c r="A225" s="332">
        <v>206</v>
      </c>
      <c r="B225" s="437"/>
      <c r="C225" s="438"/>
      <c r="D225" s="438"/>
      <c r="E225" s="214"/>
      <c r="F225" s="214"/>
      <c r="G225" s="438"/>
      <c r="H225" s="438"/>
      <c r="I225" s="439"/>
      <c r="J225" s="439"/>
      <c r="K225" s="499"/>
    </row>
    <row r="226" spans="1:11" s="147" customFormat="1" ht="15.5" x14ac:dyDescent="0.35">
      <c r="A226" s="332">
        <v>207</v>
      </c>
      <c r="B226" s="437"/>
      <c r="C226" s="438"/>
      <c r="D226" s="438"/>
      <c r="E226" s="214"/>
      <c r="F226" s="214"/>
      <c r="G226" s="438"/>
      <c r="H226" s="438"/>
      <c r="I226" s="439"/>
      <c r="J226" s="439"/>
      <c r="K226" s="499"/>
    </row>
    <row r="227" spans="1:11" s="147" customFormat="1" ht="15.5" x14ac:dyDescent="0.35">
      <c r="A227" s="332">
        <v>208</v>
      </c>
      <c r="B227" s="437"/>
      <c r="C227" s="438"/>
      <c r="D227" s="438"/>
      <c r="E227" s="214"/>
      <c r="F227" s="214"/>
      <c r="G227" s="438"/>
      <c r="H227" s="438"/>
      <c r="I227" s="439"/>
      <c r="J227" s="439"/>
      <c r="K227" s="499"/>
    </row>
    <row r="228" spans="1:11" s="147" customFormat="1" ht="15.5" x14ac:dyDescent="0.35">
      <c r="A228" s="332">
        <v>209</v>
      </c>
      <c r="B228" s="437"/>
      <c r="C228" s="438"/>
      <c r="D228" s="438"/>
      <c r="E228" s="214"/>
      <c r="F228" s="214"/>
      <c r="G228" s="438"/>
      <c r="H228" s="438"/>
      <c r="I228" s="439"/>
      <c r="J228" s="439"/>
      <c r="K228" s="499"/>
    </row>
    <row r="229" spans="1:11" s="147" customFormat="1" ht="15.5" x14ac:dyDescent="0.35">
      <c r="A229" s="332">
        <v>210</v>
      </c>
      <c r="B229" s="437"/>
      <c r="C229" s="438"/>
      <c r="D229" s="438"/>
      <c r="E229" s="214"/>
      <c r="F229" s="214"/>
      <c r="G229" s="438"/>
      <c r="H229" s="438"/>
      <c r="I229" s="439"/>
      <c r="J229" s="439"/>
      <c r="K229" s="499"/>
    </row>
    <row r="230" spans="1:11" s="147" customFormat="1" ht="15.5" x14ac:dyDescent="0.35">
      <c r="A230" s="332">
        <v>211</v>
      </c>
      <c r="B230" s="437"/>
      <c r="C230" s="438"/>
      <c r="D230" s="438"/>
      <c r="E230" s="214"/>
      <c r="F230" s="214"/>
      <c r="G230" s="438"/>
      <c r="H230" s="438"/>
      <c r="I230" s="439"/>
      <c r="J230" s="439"/>
      <c r="K230" s="499"/>
    </row>
    <row r="231" spans="1:11" s="147" customFormat="1" ht="15.5" x14ac:dyDescent="0.35">
      <c r="A231" s="332">
        <v>212</v>
      </c>
      <c r="B231" s="437"/>
      <c r="C231" s="438"/>
      <c r="D231" s="438"/>
      <c r="E231" s="214"/>
      <c r="F231" s="214"/>
      <c r="G231" s="438"/>
      <c r="H231" s="438"/>
      <c r="I231" s="439"/>
      <c r="J231" s="439"/>
      <c r="K231" s="499"/>
    </row>
    <row r="232" spans="1:11" s="147" customFormat="1" ht="15.5" x14ac:dyDescent="0.35">
      <c r="A232" s="332">
        <v>213</v>
      </c>
      <c r="B232" s="437"/>
      <c r="C232" s="438"/>
      <c r="D232" s="438"/>
      <c r="E232" s="214"/>
      <c r="F232" s="214"/>
      <c r="G232" s="438"/>
      <c r="H232" s="438"/>
      <c r="I232" s="439"/>
      <c r="J232" s="439"/>
      <c r="K232" s="499"/>
    </row>
    <row r="233" spans="1:11" s="147" customFormat="1" ht="15.5" x14ac:dyDescent="0.35">
      <c r="A233" s="332">
        <v>214</v>
      </c>
      <c r="B233" s="437"/>
      <c r="C233" s="438"/>
      <c r="D233" s="438"/>
      <c r="E233" s="214"/>
      <c r="F233" s="214"/>
      <c r="G233" s="438"/>
      <c r="H233" s="438"/>
      <c r="I233" s="439"/>
      <c r="J233" s="439"/>
      <c r="K233" s="499"/>
    </row>
    <row r="234" spans="1:11" s="147" customFormat="1" ht="15.5" x14ac:dyDescent="0.35">
      <c r="A234" s="332">
        <v>215</v>
      </c>
      <c r="B234" s="437"/>
      <c r="C234" s="438"/>
      <c r="D234" s="438"/>
      <c r="E234" s="214"/>
      <c r="F234" s="214"/>
      <c r="G234" s="438"/>
      <c r="H234" s="438"/>
      <c r="I234" s="439"/>
      <c r="J234" s="439"/>
      <c r="K234" s="499"/>
    </row>
    <row r="235" spans="1:11" s="147" customFormat="1" ht="15.5" x14ac:dyDescent="0.35">
      <c r="A235" s="332">
        <v>216</v>
      </c>
      <c r="B235" s="437"/>
      <c r="C235" s="438"/>
      <c r="D235" s="438"/>
      <c r="E235" s="214"/>
      <c r="F235" s="214"/>
      <c r="G235" s="438"/>
      <c r="H235" s="438"/>
      <c r="I235" s="439"/>
      <c r="J235" s="439"/>
      <c r="K235" s="499"/>
    </row>
    <row r="236" spans="1:11" s="147" customFormat="1" ht="15.5" x14ac:dyDescent="0.35">
      <c r="A236" s="332">
        <v>217</v>
      </c>
      <c r="B236" s="437"/>
      <c r="C236" s="438"/>
      <c r="D236" s="438"/>
      <c r="E236" s="214"/>
      <c r="F236" s="214"/>
      <c r="G236" s="438"/>
      <c r="H236" s="438"/>
      <c r="I236" s="439"/>
      <c r="J236" s="439"/>
      <c r="K236" s="499"/>
    </row>
    <row r="237" spans="1:11" s="147" customFormat="1" ht="15.5" x14ac:dyDescent="0.35">
      <c r="A237" s="332">
        <v>218</v>
      </c>
      <c r="B237" s="437"/>
      <c r="C237" s="438"/>
      <c r="D237" s="438"/>
      <c r="E237" s="214"/>
      <c r="F237" s="214"/>
      <c r="G237" s="438"/>
      <c r="H237" s="438"/>
      <c r="I237" s="439"/>
      <c r="J237" s="439"/>
      <c r="K237" s="499"/>
    </row>
    <row r="238" spans="1:11" s="147" customFormat="1" ht="15.5" x14ac:dyDescent="0.35">
      <c r="A238" s="332">
        <v>219</v>
      </c>
      <c r="B238" s="437"/>
      <c r="C238" s="438"/>
      <c r="D238" s="438"/>
      <c r="E238" s="214"/>
      <c r="F238" s="214"/>
      <c r="G238" s="438"/>
      <c r="H238" s="438"/>
      <c r="I238" s="439"/>
      <c r="J238" s="439"/>
      <c r="K238" s="499"/>
    </row>
    <row r="239" spans="1:11" s="147" customFormat="1" ht="15.5" x14ac:dyDescent="0.35">
      <c r="A239" s="332">
        <v>220</v>
      </c>
      <c r="B239" s="437"/>
      <c r="C239" s="438"/>
      <c r="D239" s="438"/>
      <c r="E239" s="214"/>
      <c r="F239" s="214"/>
      <c r="G239" s="438"/>
      <c r="H239" s="438"/>
      <c r="I239" s="439"/>
      <c r="J239" s="439"/>
      <c r="K239" s="499"/>
    </row>
    <row r="240" spans="1:11" s="147" customFormat="1" ht="15.5" x14ac:dyDescent="0.35">
      <c r="A240" s="332">
        <v>221</v>
      </c>
      <c r="B240" s="437"/>
      <c r="C240" s="438"/>
      <c r="D240" s="438"/>
      <c r="E240" s="214"/>
      <c r="F240" s="214"/>
      <c r="G240" s="438"/>
      <c r="H240" s="438"/>
      <c r="I240" s="439"/>
      <c r="J240" s="439"/>
      <c r="K240" s="499"/>
    </row>
    <row r="241" spans="1:11" s="147" customFormat="1" ht="15.5" x14ac:dyDescent="0.35">
      <c r="A241" s="332">
        <v>222</v>
      </c>
      <c r="B241" s="437"/>
      <c r="C241" s="438"/>
      <c r="D241" s="438"/>
      <c r="E241" s="214"/>
      <c r="F241" s="214"/>
      <c r="G241" s="438"/>
      <c r="H241" s="438"/>
      <c r="I241" s="439"/>
      <c r="J241" s="439"/>
      <c r="K241" s="499"/>
    </row>
    <row r="242" spans="1:11" s="147" customFormat="1" ht="15.5" x14ac:dyDescent="0.35">
      <c r="A242" s="332">
        <v>223</v>
      </c>
      <c r="B242" s="437"/>
      <c r="C242" s="438"/>
      <c r="D242" s="438"/>
      <c r="E242" s="214"/>
      <c r="F242" s="214"/>
      <c r="G242" s="438"/>
      <c r="H242" s="438"/>
      <c r="I242" s="439"/>
      <c r="J242" s="439"/>
      <c r="K242" s="499"/>
    </row>
    <row r="243" spans="1:11" s="147" customFormat="1" ht="15.5" x14ac:dyDescent="0.35">
      <c r="A243" s="332">
        <v>224</v>
      </c>
      <c r="B243" s="437"/>
      <c r="C243" s="438"/>
      <c r="D243" s="438"/>
      <c r="E243" s="214"/>
      <c r="F243" s="214"/>
      <c r="G243" s="438"/>
      <c r="H243" s="438"/>
      <c r="I243" s="439"/>
      <c r="J243" s="439"/>
      <c r="K243" s="499"/>
    </row>
    <row r="244" spans="1:11" s="147" customFormat="1" ht="15.5" x14ac:dyDescent="0.35">
      <c r="A244" s="332">
        <v>225</v>
      </c>
      <c r="B244" s="437"/>
      <c r="C244" s="438"/>
      <c r="D244" s="438"/>
      <c r="E244" s="214"/>
      <c r="F244" s="214"/>
      <c r="G244" s="438"/>
      <c r="H244" s="438"/>
      <c r="I244" s="439"/>
      <c r="J244" s="439"/>
      <c r="K244" s="499"/>
    </row>
    <row r="245" spans="1:11" s="147" customFormat="1" ht="15.5" x14ac:dyDescent="0.35">
      <c r="A245" s="332">
        <v>226</v>
      </c>
      <c r="B245" s="437"/>
      <c r="C245" s="438"/>
      <c r="D245" s="438"/>
      <c r="E245" s="214"/>
      <c r="F245" s="214"/>
      <c r="G245" s="438"/>
      <c r="H245" s="438"/>
      <c r="I245" s="439"/>
      <c r="J245" s="439"/>
      <c r="K245" s="499"/>
    </row>
    <row r="246" spans="1:11" s="147" customFormat="1" ht="15.5" x14ac:dyDescent="0.35">
      <c r="A246" s="332">
        <v>227</v>
      </c>
      <c r="B246" s="437"/>
      <c r="C246" s="438"/>
      <c r="D246" s="438"/>
      <c r="E246" s="214"/>
      <c r="F246" s="214"/>
      <c r="G246" s="438"/>
      <c r="H246" s="438"/>
      <c r="I246" s="439"/>
      <c r="J246" s="439"/>
      <c r="K246" s="499"/>
    </row>
    <row r="247" spans="1:11" s="147" customFormat="1" ht="15.5" x14ac:dyDescent="0.35">
      <c r="A247" s="332">
        <v>228</v>
      </c>
      <c r="B247" s="437"/>
      <c r="C247" s="438"/>
      <c r="D247" s="438"/>
      <c r="E247" s="214"/>
      <c r="F247" s="214"/>
      <c r="G247" s="438"/>
      <c r="H247" s="438"/>
      <c r="I247" s="439"/>
      <c r="J247" s="439"/>
      <c r="K247" s="499"/>
    </row>
    <row r="248" spans="1:11" s="147" customFormat="1" ht="15.5" x14ac:dyDescent="0.35">
      <c r="A248" s="332">
        <v>229</v>
      </c>
      <c r="B248" s="437"/>
      <c r="C248" s="438"/>
      <c r="D248" s="438"/>
      <c r="E248" s="214"/>
      <c r="F248" s="214"/>
      <c r="G248" s="438"/>
      <c r="H248" s="438"/>
      <c r="I248" s="439"/>
      <c r="J248" s="439"/>
      <c r="K248" s="499"/>
    </row>
    <row r="249" spans="1:11" s="147" customFormat="1" ht="15.5" x14ac:dyDescent="0.35">
      <c r="A249" s="332">
        <v>230</v>
      </c>
      <c r="B249" s="437"/>
      <c r="C249" s="438"/>
      <c r="D249" s="438"/>
      <c r="E249" s="214"/>
      <c r="F249" s="214"/>
      <c r="G249" s="438"/>
      <c r="H249" s="438"/>
      <c r="I249" s="439"/>
      <c r="J249" s="439"/>
      <c r="K249" s="499"/>
    </row>
    <row r="250" spans="1:11" s="147" customFormat="1" ht="15.5" x14ac:dyDescent="0.35">
      <c r="A250" s="332">
        <v>231</v>
      </c>
      <c r="B250" s="437"/>
      <c r="C250" s="438"/>
      <c r="D250" s="438"/>
      <c r="E250" s="214"/>
      <c r="F250" s="214"/>
      <c r="G250" s="438"/>
      <c r="H250" s="438"/>
      <c r="I250" s="439"/>
      <c r="J250" s="439"/>
      <c r="K250" s="499"/>
    </row>
    <row r="251" spans="1:11" s="147" customFormat="1" ht="15.5" x14ac:dyDescent="0.35">
      <c r="A251" s="332">
        <v>232</v>
      </c>
      <c r="B251" s="437"/>
      <c r="C251" s="438"/>
      <c r="D251" s="438"/>
      <c r="E251" s="214"/>
      <c r="F251" s="214"/>
      <c r="G251" s="438"/>
      <c r="H251" s="438"/>
      <c r="I251" s="439"/>
      <c r="J251" s="439"/>
      <c r="K251" s="499"/>
    </row>
    <row r="252" spans="1:11" s="147" customFormat="1" ht="15.5" x14ac:dyDescent="0.35">
      <c r="A252" s="332">
        <v>233</v>
      </c>
      <c r="B252" s="437"/>
      <c r="C252" s="438"/>
      <c r="D252" s="438"/>
      <c r="E252" s="214"/>
      <c r="F252" s="214"/>
      <c r="G252" s="438"/>
      <c r="H252" s="438"/>
      <c r="I252" s="439"/>
      <c r="J252" s="439"/>
      <c r="K252" s="499"/>
    </row>
    <row r="253" spans="1:11" s="147" customFormat="1" ht="15.5" x14ac:dyDescent="0.35">
      <c r="A253" s="332">
        <v>234</v>
      </c>
      <c r="B253" s="437"/>
      <c r="C253" s="438"/>
      <c r="D253" s="438"/>
      <c r="E253" s="214"/>
      <c r="F253" s="214"/>
      <c r="G253" s="438"/>
      <c r="H253" s="438"/>
      <c r="I253" s="439"/>
      <c r="J253" s="439"/>
      <c r="K253" s="499"/>
    </row>
    <row r="254" spans="1:11" s="147" customFormat="1" ht="15.5" x14ac:dyDescent="0.35">
      <c r="A254" s="332">
        <v>235</v>
      </c>
      <c r="B254" s="437"/>
      <c r="C254" s="438"/>
      <c r="D254" s="438"/>
      <c r="E254" s="214"/>
      <c r="F254" s="214"/>
      <c r="G254" s="438"/>
      <c r="H254" s="438"/>
      <c r="I254" s="439"/>
      <c r="J254" s="439"/>
      <c r="K254" s="499"/>
    </row>
    <row r="255" spans="1:11" s="147" customFormat="1" ht="15.5" x14ac:dyDescent="0.35">
      <c r="A255" s="332">
        <v>236</v>
      </c>
      <c r="B255" s="437"/>
      <c r="C255" s="438"/>
      <c r="D255" s="438"/>
      <c r="E255" s="214"/>
      <c r="F255" s="214"/>
      <c r="G255" s="438"/>
      <c r="H255" s="438"/>
      <c r="I255" s="439"/>
      <c r="J255" s="439"/>
      <c r="K255" s="499"/>
    </row>
    <row r="256" spans="1:11" s="147" customFormat="1" ht="15.5" x14ac:dyDescent="0.35">
      <c r="A256" s="332">
        <v>237</v>
      </c>
      <c r="B256" s="437"/>
      <c r="C256" s="438"/>
      <c r="D256" s="438"/>
      <c r="E256" s="214"/>
      <c r="F256" s="214"/>
      <c r="G256" s="438"/>
      <c r="H256" s="438"/>
      <c r="I256" s="439"/>
      <c r="J256" s="439"/>
      <c r="K256" s="499"/>
    </row>
    <row r="257" spans="1:11" s="147" customFormat="1" ht="15.5" x14ac:dyDescent="0.35">
      <c r="A257" s="332">
        <v>238</v>
      </c>
      <c r="B257" s="437"/>
      <c r="C257" s="438"/>
      <c r="D257" s="438"/>
      <c r="E257" s="214"/>
      <c r="F257" s="214"/>
      <c r="G257" s="438"/>
      <c r="H257" s="438"/>
      <c r="I257" s="439"/>
      <c r="J257" s="439"/>
      <c r="K257" s="499"/>
    </row>
    <row r="258" spans="1:11" s="147" customFormat="1" ht="15.5" x14ac:dyDescent="0.35">
      <c r="A258" s="332">
        <v>239</v>
      </c>
      <c r="B258" s="437"/>
      <c r="C258" s="438"/>
      <c r="D258" s="438"/>
      <c r="E258" s="214"/>
      <c r="F258" s="214"/>
      <c r="G258" s="438"/>
      <c r="H258" s="438"/>
      <c r="I258" s="439"/>
      <c r="J258" s="439"/>
      <c r="K258" s="499"/>
    </row>
    <row r="259" spans="1:11" s="147" customFormat="1" ht="15.5" x14ac:dyDescent="0.35">
      <c r="A259" s="332">
        <v>240</v>
      </c>
      <c r="B259" s="437"/>
      <c r="C259" s="438"/>
      <c r="D259" s="438"/>
      <c r="E259" s="214"/>
      <c r="F259" s="214"/>
      <c r="G259" s="438"/>
      <c r="H259" s="438"/>
      <c r="I259" s="439"/>
      <c r="J259" s="439"/>
      <c r="K259" s="499"/>
    </row>
    <row r="260" spans="1:11" s="147" customFormat="1" ht="15.5" x14ac:dyDescent="0.35">
      <c r="A260" s="332">
        <v>241</v>
      </c>
      <c r="B260" s="437"/>
      <c r="C260" s="438"/>
      <c r="D260" s="438"/>
      <c r="E260" s="214"/>
      <c r="F260" s="214"/>
      <c r="G260" s="438"/>
      <c r="H260" s="438"/>
      <c r="I260" s="439"/>
      <c r="J260" s="439"/>
      <c r="K260" s="499"/>
    </row>
    <row r="261" spans="1:11" s="147" customFormat="1" ht="15.5" x14ac:dyDescent="0.35">
      <c r="A261" s="332">
        <v>242</v>
      </c>
      <c r="B261" s="437"/>
      <c r="C261" s="438"/>
      <c r="D261" s="438"/>
      <c r="E261" s="214"/>
      <c r="F261" s="214"/>
      <c r="G261" s="438"/>
      <c r="H261" s="438"/>
      <c r="I261" s="439"/>
      <c r="J261" s="439"/>
      <c r="K261" s="499"/>
    </row>
    <row r="262" spans="1:11" s="147" customFormat="1" ht="15.5" x14ac:dyDescent="0.35">
      <c r="A262" s="332">
        <v>243</v>
      </c>
      <c r="B262" s="437"/>
      <c r="C262" s="438"/>
      <c r="D262" s="438"/>
      <c r="E262" s="214"/>
      <c r="F262" s="214"/>
      <c r="G262" s="438"/>
      <c r="H262" s="438"/>
      <c r="I262" s="439"/>
      <c r="J262" s="439"/>
      <c r="K262" s="499"/>
    </row>
    <row r="263" spans="1:11" s="147" customFormat="1" ht="15.5" x14ac:dyDescent="0.35">
      <c r="A263" s="332">
        <v>244</v>
      </c>
      <c r="B263" s="437"/>
      <c r="C263" s="438"/>
      <c r="D263" s="438"/>
      <c r="E263" s="214"/>
      <c r="F263" s="214"/>
      <c r="G263" s="438"/>
      <c r="H263" s="438"/>
      <c r="I263" s="439"/>
      <c r="J263" s="439"/>
      <c r="K263" s="499"/>
    </row>
    <row r="264" spans="1:11" s="147" customFormat="1" ht="15.5" x14ac:dyDescent="0.35">
      <c r="A264" s="332">
        <v>245</v>
      </c>
      <c r="B264" s="437"/>
      <c r="C264" s="438"/>
      <c r="D264" s="438"/>
      <c r="E264" s="214"/>
      <c r="F264" s="214"/>
      <c r="G264" s="438"/>
      <c r="H264" s="438"/>
      <c r="I264" s="439"/>
      <c r="J264" s="439"/>
      <c r="K264" s="499"/>
    </row>
    <row r="265" spans="1:11" s="147" customFormat="1" ht="15.5" x14ac:dyDescent="0.35">
      <c r="A265" s="332">
        <v>246</v>
      </c>
      <c r="B265" s="437"/>
      <c r="C265" s="438"/>
      <c r="D265" s="438"/>
      <c r="E265" s="214"/>
      <c r="F265" s="214"/>
      <c r="G265" s="438"/>
      <c r="H265" s="438"/>
      <c r="I265" s="439"/>
      <c r="J265" s="439"/>
      <c r="K265" s="499"/>
    </row>
    <row r="266" spans="1:11" s="147" customFormat="1" ht="15.5" x14ac:dyDescent="0.35">
      <c r="A266" s="332">
        <v>247</v>
      </c>
      <c r="B266" s="437"/>
      <c r="C266" s="438"/>
      <c r="D266" s="438"/>
      <c r="E266" s="214"/>
      <c r="F266" s="214"/>
      <c r="G266" s="438"/>
      <c r="H266" s="438"/>
      <c r="I266" s="439"/>
      <c r="J266" s="439"/>
      <c r="K266" s="499"/>
    </row>
    <row r="267" spans="1:11" s="147" customFormat="1" ht="15.5" x14ac:dyDescent="0.35">
      <c r="A267" s="332">
        <v>248</v>
      </c>
      <c r="B267" s="437"/>
      <c r="C267" s="438"/>
      <c r="D267" s="438"/>
      <c r="E267" s="214"/>
      <c r="F267" s="214"/>
      <c r="G267" s="438"/>
      <c r="H267" s="438"/>
      <c r="I267" s="439"/>
      <c r="J267" s="439"/>
      <c r="K267" s="499"/>
    </row>
    <row r="268" spans="1:11" s="147" customFormat="1" ht="15.5" x14ac:dyDescent="0.35">
      <c r="A268" s="332">
        <v>249</v>
      </c>
      <c r="B268" s="437"/>
      <c r="C268" s="438"/>
      <c r="D268" s="438"/>
      <c r="E268" s="214"/>
      <c r="F268" s="214"/>
      <c r="G268" s="438"/>
      <c r="H268" s="438"/>
      <c r="I268" s="439"/>
      <c r="J268" s="439"/>
      <c r="K268" s="499"/>
    </row>
    <row r="269" spans="1:11" s="147" customFormat="1" ht="15.5" x14ac:dyDescent="0.35">
      <c r="A269" s="332">
        <v>250</v>
      </c>
      <c r="B269" s="437"/>
      <c r="C269" s="438"/>
      <c r="D269" s="438"/>
      <c r="E269" s="214"/>
      <c r="F269" s="214"/>
      <c r="G269" s="438"/>
      <c r="H269" s="438"/>
      <c r="I269" s="439"/>
      <c r="J269" s="439"/>
      <c r="K269" s="499"/>
    </row>
    <row r="270" spans="1:11" s="147" customFormat="1" ht="15.5" x14ac:dyDescent="0.35">
      <c r="A270" s="332">
        <v>251</v>
      </c>
      <c r="B270" s="437"/>
      <c r="C270" s="438"/>
      <c r="D270" s="438"/>
      <c r="E270" s="214"/>
      <c r="F270" s="214"/>
      <c r="G270" s="438"/>
      <c r="H270" s="438"/>
      <c r="I270" s="439"/>
      <c r="J270" s="439"/>
      <c r="K270" s="499"/>
    </row>
    <row r="271" spans="1:11" s="147" customFormat="1" ht="15.5" x14ac:dyDescent="0.35">
      <c r="A271" s="332">
        <v>252</v>
      </c>
      <c r="B271" s="437"/>
      <c r="C271" s="438"/>
      <c r="D271" s="438"/>
      <c r="E271" s="214"/>
      <c r="F271" s="214"/>
      <c r="G271" s="438"/>
      <c r="H271" s="438"/>
      <c r="I271" s="439"/>
      <c r="J271" s="439"/>
      <c r="K271" s="499"/>
    </row>
    <row r="272" spans="1:11" s="147" customFormat="1" ht="15.5" x14ac:dyDescent="0.35">
      <c r="A272" s="332">
        <v>253</v>
      </c>
      <c r="B272" s="437"/>
      <c r="C272" s="438"/>
      <c r="D272" s="438"/>
      <c r="E272" s="214"/>
      <c r="F272" s="214"/>
      <c r="G272" s="438"/>
      <c r="H272" s="438"/>
      <c r="I272" s="439"/>
      <c r="J272" s="439"/>
      <c r="K272" s="499"/>
    </row>
    <row r="273" spans="1:11" s="147" customFormat="1" ht="15.5" x14ac:dyDescent="0.35">
      <c r="A273" s="332">
        <v>254</v>
      </c>
      <c r="B273" s="437"/>
      <c r="C273" s="438"/>
      <c r="D273" s="438"/>
      <c r="E273" s="214"/>
      <c r="F273" s="214"/>
      <c r="G273" s="438"/>
      <c r="H273" s="438"/>
      <c r="I273" s="439"/>
      <c r="J273" s="439"/>
      <c r="K273" s="499"/>
    </row>
    <row r="274" spans="1:11" s="147" customFormat="1" ht="15.5" x14ac:dyDescent="0.35">
      <c r="A274" s="332">
        <v>255</v>
      </c>
      <c r="B274" s="437"/>
      <c r="C274" s="438"/>
      <c r="D274" s="438"/>
      <c r="E274" s="214"/>
      <c r="F274" s="214"/>
      <c r="G274" s="438"/>
      <c r="H274" s="438"/>
      <c r="I274" s="439"/>
      <c r="J274" s="439"/>
      <c r="K274" s="499"/>
    </row>
    <row r="275" spans="1:11" s="147" customFormat="1" ht="15.5" x14ac:dyDescent="0.35">
      <c r="A275" s="332">
        <v>256</v>
      </c>
      <c r="B275" s="437"/>
      <c r="C275" s="438"/>
      <c r="D275" s="438"/>
      <c r="E275" s="214"/>
      <c r="F275" s="214"/>
      <c r="G275" s="438"/>
      <c r="H275" s="438"/>
      <c r="I275" s="439"/>
      <c r="J275" s="439"/>
      <c r="K275" s="499"/>
    </row>
    <row r="276" spans="1:11" s="147" customFormat="1" ht="15.5" x14ac:dyDescent="0.35">
      <c r="A276" s="332">
        <v>257</v>
      </c>
      <c r="B276" s="437"/>
      <c r="C276" s="438"/>
      <c r="D276" s="438"/>
      <c r="E276" s="214"/>
      <c r="F276" s="214"/>
      <c r="G276" s="438"/>
      <c r="H276" s="438"/>
      <c r="I276" s="439"/>
      <c r="J276" s="439"/>
      <c r="K276" s="499"/>
    </row>
    <row r="277" spans="1:11" s="147" customFormat="1" ht="15.5" x14ac:dyDescent="0.35">
      <c r="A277" s="332">
        <v>258</v>
      </c>
      <c r="B277" s="437"/>
      <c r="C277" s="438"/>
      <c r="D277" s="438"/>
      <c r="E277" s="214"/>
      <c r="F277" s="214"/>
      <c r="G277" s="438"/>
      <c r="H277" s="438"/>
      <c r="I277" s="439"/>
      <c r="J277" s="439"/>
      <c r="K277" s="499"/>
    </row>
    <row r="278" spans="1:11" s="147" customFormat="1" ht="15.5" x14ac:dyDescent="0.35">
      <c r="A278" s="332">
        <v>259</v>
      </c>
      <c r="B278" s="437"/>
      <c r="C278" s="438"/>
      <c r="D278" s="438"/>
      <c r="E278" s="214"/>
      <c r="F278" s="214"/>
      <c r="G278" s="438"/>
      <c r="H278" s="438"/>
      <c r="I278" s="439"/>
      <c r="J278" s="439"/>
      <c r="K278" s="499"/>
    </row>
    <row r="279" spans="1:11" s="147" customFormat="1" ht="15.5" x14ac:dyDescent="0.35">
      <c r="A279" s="332">
        <v>260</v>
      </c>
      <c r="B279" s="437"/>
      <c r="C279" s="438"/>
      <c r="D279" s="438"/>
      <c r="E279" s="214"/>
      <c r="F279" s="214"/>
      <c r="G279" s="438"/>
      <c r="H279" s="438"/>
      <c r="I279" s="439"/>
      <c r="J279" s="439"/>
      <c r="K279" s="499"/>
    </row>
    <row r="280" spans="1:11" s="147" customFormat="1" ht="15.5" x14ac:dyDescent="0.35">
      <c r="A280" s="332">
        <v>261</v>
      </c>
      <c r="B280" s="437"/>
      <c r="C280" s="438"/>
      <c r="D280" s="438"/>
      <c r="E280" s="214"/>
      <c r="F280" s="214"/>
      <c r="G280" s="438"/>
      <c r="H280" s="438"/>
      <c r="I280" s="439"/>
      <c r="J280" s="439"/>
      <c r="K280" s="499"/>
    </row>
    <row r="281" spans="1:11" s="147" customFormat="1" ht="15.5" x14ac:dyDescent="0.35">
      <c r="A281" s="332">
        <v>262</v>
      </c>
      <c r="B281" s="437"/>
      <c r="C281" s="438"/>
      <c r="D281" s="438"/>
      <c r="E281" s="214"/>
      <c r="F281" s="214"/>
      <c r="G281" s="438"/>
      <c r="H281" s="438"/>
      <c r="I281" s="439"/>
      <c r="J281" s="439"/>
      <c r="K281" s="499"/>
    </row>
    <row r="282" spans="1:11" s="147" customFormat="1" ht="15.5" x14ac:dyDescent="0.35">
      <c r="A282" s="332">
        <v>263</v>
      </c>
      <c r="B282" s="437"/>
      <c r="C282" s="438"/>
      <c r="D282" s="438"/>
      <c r="E282" s="214"/>
      <c r="F282" s="214"/>
      <c r="G282" s="438"/>
      <c r="H282" s="438"/>
      <c r="I282" s="439"/>
      <c r="J282" s="439"/>
      <c r="K282" s="499"/>
    </row>
    <row r="283" spans="1:11" s="147" customFormat="1" ht="15.5" x14ac:dyDescent="0.35">
      <c r="A283" s="332">
        <v>264</v>
      </c>
      <c r="B283" s="437"/>
      <c r="C283" s="438"/>
      <c r="D283" s="438"/>
      <c r="E283" s="214"/>
      <c r="F283" s="214"/>
      <c r="G283" s="438"/>
      <c r="H283" s="438"/>
      <c r="I283" s="439"/>
      <c r="J283" s="439"/>
      <c r="K283" s="499"/>
    </row>
    <row r="284" spans="1:11" s="147" customFormat="1" ht="15.5" x14ac:dyDescent="0.35">
      <c r="A284" s="332">
        <v>265</v>
      </c>
      <c r="B284" s="437"/>
      <c r="C284" s="438"/>
      <c r="D284" s="438"/>
      <c r="E284" s="214"/>
      <c r="F284" s="214"/>
      <c r="G284" s="438"/>
      <c r="H284" s="438"/>
      <c r="I284" s="439"/>
      <c r="J284" s="439"/>
      <c r="K284" s="499"/>
    </row>
    <row r="285" spans="1:11" s="147" customFormat="1" ht="15.5" x14ac:dyDescent="0.35">
      <c r="A285" s="332">
        <v>266</v>
      </c>
      <c r="B285" s="437"/>
      <c r="C285" s="438"/>
      <c r="D285" s="438"/>
      <c r="E285" s="214"/>
      <c r="F285" s="214"/>
      <c r="G285" s="438"/>
      <c r="H285" s="438"/>
      <c r="I285" s="439"/>
      <c r="J285" s="439"/>
      <c r="K285" s="499"/>
    </row>
    <row r="286" spans="1:11" s="147" customFormat="1" ht="15.5" x14ac:dyDescent="0.35">
      <c r="A286" s="332">
        <v>267</v>
      </c>
      <c r="B286" s="437"/>
      <c r="C286" s="438"/>
      <c r="D286" s="438"/>
      <c r="E286" s="214"/>
      <c r="F286" s="214"/>
      <c r="G286" s="438"/>
      <c r="H286" s="438"/>
      <c r="I286" s="439"/>
      <c r="J286" s="439"/>
      <c r="K286" s="499"/>
    </row>
    <row r="287" spans="1:11" s="147" customFormat="1" ht="15.5" x14ac:dyDescent="0.35">
      <c r="A287" s="332">
        <v>268</v>
      </c>
      <c r="B287" s="437"/>
      <c r="C287" s="438"/>
      <c r="D287" s="438"/>
      <c r="E287" s="214"/>
      <c r="F287" s="214"/>
      <c r="G287" s="438"/>
      <c r="H287" s="438"/>
      <c r="I287" s="439"/>
      <c r="J287" s="439"/>
      <c r="K287" s="499"/>
    </row>
    <row r="288" spans="1:11" s="147" customFormat="1" ht="15.5" x14ac:dyDescent="0.35">
      <c r="A288" s="332">
        <v>269</v>
      </c>
      <c r="B288" s="437"/>
      <c r="C288" s="438"/>
      <c r="D288" s="438"/>
      <c r="E288" s="214"/>
      <c r="F288" s="214"/>
      <c r="G288" s="438"/>
      <c r="H288" s="438"/>
      <c r="I288" s="439"/>
      <c r="J288" s="439"/>
      <c r="K288" s="499"/>
    </row>
    <row r="289" spans="1:11" s="147" customFormat="1" ht="15.5" x14ac:dyDescent="0.35">
      <c r="A289" s="332">
        <v>270</v>
      </c>
      <c r="B289" s="437"/>
      <c r="C289" s="438"/>
      <c r="D289" s="438"/>
      <c r="E289" s="214"/>
      <c r="F289" s="214"/>
      <c r="G289" s="438"/>
      <c r="H289" s="438"/>
      <c r="I289" s="439"/>
      <c r="J289" s="439"/>
      <c r="K289" s="499"/>
    </row>
    <row r="290" spans="1:11" s="147" customFormat="1" ht="15.5" x14ac:dyDescent="0.35">
      <c r="A290" s="332">
        <v>271</v>
      </c>
      <c r="B290" s="437"/>
      <c r="C290" s="438"/>
      <c r="D290" s="438"/>
      <c r="E290" s="214"/>
      <c r="F290" s="214"/>
      <c r="G290" s="438"/>
      <c r="H290" s="438"/>
      <c r="I290" s="439"/>
      <c r="J290" s="439"/>
      <c r="K290" s="499"/>
    </row>
    <row r="291" spans="1:11" s="147" customFormat="1" ht="15.5" x14ac:dyDescent="0.35">
      <c r="A291" s="332">
        <v>272</v>
      </c>
      <c r="B291" s="437"/>
      <c r="C291" s="438"/>
      <c r="D291" s="438"/>
      <c r="E291" s="214"/>
      <c r="F291" s="214"/>
      <c r="G291" s="438"/>
      <c r="H291" s="438"/>
      <c r="I291" s="439"/>
      <c r="J291" s="439"/>
      <c r="K291" s="499"/>
    </row>
    <row r="292" spans="1:11" s="147" customFormat="1" ht="15.5" x14ac:dyDescent="0.35">
      <c r="A292" s="332">
        <v>273</v>
      </c>
      <c r="B292" s="437"/>
      <c r="C292" s="438"/>
      <c r="D292" s="438"/>
      <c r="E292" s="214"/>
      <c r="F292" s="214"/>
      <c r="G292" s="438"/>
      <c r="H292" s="438"/>
      <c r="I292" s="439"/>
      <c r="J292" s="439"/>
      <c r="K292" s="499"/>
    </row>
    <row r="293" spans="1:11" s="147" customFormat="1" ht="15.5" x14ac:dyDescent="0.35">
      <c r="A293" s="332">
        <v>274</v>
      </c>
      <c r="B293" s="437"/>
      <c r="C293" s="438"/>
      <c r="D293" s="438"/>
      <c r="E293" s="214"/>
      <c r="F293" s="214"/>
      <c r="G293" s="438"/>
      <c r="H293" s="438"/>
      <c r="I293" s="439"/>
      <c r="J293" s="439"/>
      <c r="K293" s="499"/>
    </row>
    <row r="294" spans="1:11" s="147" customFormat="1" ht="15.5" x14ac:dyDescent="0.35">
      <c r="A294" s="332">
        <v>275</v>
      </c>
      <c r="B294" s="437"/>
      <c r="C294" s="438"/>
      <c r="D294" s="438"/>
      <c r="E294" s="214"/>
      <c r="F294" s="214"/>
      <c r="G294" s="438"/>
      <c r="H294" s="438"/>
      <c r="I294" s="439"/>
      <c r="J294" s="439"/>
      <c r="K294" s="499"/>
    </row>
    <row r="295" spans="1:11" s="147" customFormat="1" ht="15.5" x14ac:dyDescent="0.35">
      <c r="A295" s="332">
        <v>276</v>
      </c>
      <c r="B295" s="437"/>
      <c r="C295" s="438"/>
      <c r="D295" s="438"/>
      <c r="E295" s="214"/>
      <c r="F295" s="214"/>
      <c r="G295" s="438"/>
      <c r="H295" s="438"/>
      <c r="I295" s="439"/>
      <c r="J295" s="439"/>
      <c r="K295" s="499"/>
    </row>
    <row r="296" spans="1:11" s="147" customFormat="1" ht="15.5" x14ac:dyDescent="0.35">
      <c r="A296" s="332">
        <v>277</v>
      </c>
      <c r="B296" s="437"/>
      <c r="C296" s="438"/>
      <c r="D296" s="438"/>
      <c r="E296" s="214"/>
      <c r="F296" s="214"/>
      <c r="G296" s="438"/>
      <c r="H296" s="438"/>
      <c r="I296" s="439"/>
      <c r="J296" s="439"/>
      <c r="K296" s="499"/>
    </row>
    <row r="297" spans="1:11" s="147" customFormat="1" ht="15.5" x14ac:dyDescent="0.35">
      <c r="A297" s="332">
        <v>278</v>
      </c>
      <c r="B297" s="437"/>
      <c r="C297" s="438"/>
      <c r="D297" s="438"/>
      <c r="E297" s="214"/>
      <c r="F297" s="214"/>
      <c r="G297" s="438"/>
      <c r="H297" s="438"/>
      <c r="I297" s="439"/>
      <c r="J297" s="439"/>
      <c r="K297" s="499"/>
    </row>
    <row r="298" spans="1:11" s="147" customFormat="1" ht="15.5" x14ac:dyDescent="0.35">
      <c r="A298" s="332">
        <v>279</v>
      </c>
      <c r="B298" s="437"/>
      <c r="C298" s="438"/>
      <c r="D298" s="438"/>
      <c r="E298" s="214"/>
      <c r="F298" s="214"/>
      <c r="G298" s="438"/>
      <c r="H298" s="438"/>
      <c r="I298" s="439"/>
      <c r="J298" s="439"/>
      <c r="K298" s="499"/>
    </row>
    <row r="299" spans="1:11" s="147" customFormat="1" ht="15.5" x14ac:dyDescent="0.35">
      <c r="A299" s="332">
        <v>280</v>
      </c>
      <c r="B299" s="437"/>
      <c r="C299" s="438"/>
      <c r="D299" s="438"/>
      <c r="E299" s="214"/>
      <c r="F299" s="214"/>
      <c r="G299" s="438"/>
      <c r="H299" s="438"/>
      <c r="I299" s="439"/>
      <c r="J299" s="439"/>
      <c r="K299" s="499"/>
    </row>
    <row r="300" spans="1:11" s="147" customFormat="1" ht="15.5" x14ac:dyDescent="0.35">
      <c r="A300" s="332">
        <v>281</v>
      </c>
      <c r="B300" s="437"/>
      <c r="C300" s="438"/>
      <c r="D300" s="438"/>
      <c r="E300" s="214"/>
      <c r="F300" s="214"/>
      <c r="G300" s="438"/>
      <c r="H300" s="438"/>
      <c r="I300" s="439"/>
      <c r="J300" s="439"/>
      <c r="K300" s="499"/>
    </row>
    <row r="301" spans="1:11" s="147" customFormat="1" ht="15.5" x14ac:dyDescent="0.35">
      <c r="A301" s="332">
        <v>282</v>
      </c>
      <c r="B301" s="437"/>
      <c r="C301" s="438"/>
      <c r="D301" s="438"/>
      <c r="E301" s="214"/>
      <c r="F301" s="214"/>
      <c r="G301" s="438"/>
      <c r="H301" s="438"/>
      <c r="I301" s="439"/>
      <c r="J301" s="439"/>
      <c r="K301" s="499"/>
    </row>
    <row r="302" spans="1:11" s="147" customFormat="1" ht="15.5" x14ac:dyDescent="0.35">
      <c r="A302" s="332">
        <v>283</v>
      </c>
      <c r="B302" s="437"/>
      <c r="C302" s="438"/>
      <c r="D302" s="438"/>
      <c r="E302" s="214"/>
      <c r="F302" s="214"/>
      <c r="G302" s="438"/>
      <c r="H302" s="438"/>
      <c r="I302" s="439"/>
      <c r="J302" s="439"/>
      <c r="K302" s="499"/>
    </row>
    <row r="303" spans="1:11" s="147" customFormat="1" ht="15.5" x14ac:dyDescent="0.35">
      <c r="A303" s="332">
        <v>284</v>
      </c>
      <c r="B303" s="437"/>
      <c r="C303" s="438"/>
      <c r="D303" s="438"/>
      <c r="E303" s="214"/>
      <c r="F303" s="214"/>
      <c r="G303" s="438"/>
      <c r="H303" s="438"/>
      <c r="I303" s="439"/>
      <c r="J303" s="439"/>
      <c r="K303" s="499"/>
    </row>
    <row r="304" spans="1:11" s="147" customFormat="1" ht="15.5" x14ac:dyDescent="0.35">
      <c r="A304" s="332">
        <v>285</v>
      </c>
      <c r="B304" s="437"/>
      <c r="C304" s="438"/>
      <c r="D304" s="438"/>
      <c r="E304" s="214"/>
      <c r="F304" s="214"/>
      <c r="G304" s="438"/>
      <c r="H304" s="438"/>
      <c r="I304" s="439"/>
      <c r="J304" s="439"/>
      <c r="K304" s="499"/>
    </row>
    <row r="305" spans="1:11" s="147" customFormat="1" ht="15.5" x14ac:dyDescent="0.35">
      <c r="A305" s="332">
        <v>286</v>
      </c>
      <c r="B305" s="437"/>
      <c r="C305" s="438"/>
      <c r="D305" s="438"/>
      <c r="E305" s="214"/>
      <c r="F305" s="214"/>
      <c r="G305" s="438"/>
      <c r="H305" s="438"/>
      <c r="I305" s="439"/>
      <c r="J305" s="439"/>
      <c r="K305" s="499"/>
    </row>
    <row r="306" spans="1:11" s="147" customFormat="1" ht="15.5" x14ac:dyDescent="0.35">
      <c r="A306" s="332">
        <v>287</v>
      </c>
      <c r="B306" s="437"/>
      <c r="C306" s="438"/>
      <c r="D306" s="438"/>
      <c r="E306" s="214"/>
      <c r="F306" s="214"/>
      <c r="G306" s="438"/>
      <c r="H306" s="438"/>
      <c r="I306" s="439"/>
      <c r="J306" s="439"/>
      <c r="K306" s="499"/>
    </row>
    <row r="307" spans="1:11" s="147" customFormat="1" ht="15.5" x14ac:dyDescent="0.35">
      <c r="A307" s="332">
        <v>288</v>
      </c>
      <c r="B307" s="437"/>
      <c r="C307" s="438"/>
      <c r="D307" s="438"/>
      <c r="E307" s="214"/>
      <c r="F307" s="214"/>
      <c r="G307" s="438"/>
      <c r="H307" s="438"/>
      <c r="I307" s="439"/>
      <c r="J307" s="439"/>
      <c r="K307" s="499"/>
    </row>
    <row r="308" spans="1:11" s="147" customFormat="1" ht="15.5" x14ac:dyDescent="0.35">
      <c r="A308" s="332">
        <v>289</v>
      </c>
      <c r="B308" s="437"/>
      <c r="C308" s="438"/>
      <c r="D308" s="438"/>
      <c r="E308" s="214"/>
      <c r="F308" s="214"/>
      <c r="G308" s="438"/>
      <c r="H308" s="438"/>
      <c r="I308" s="439"/>
      <c r="J308" s="439"/>
      <c r="K308" s="499"/>
    </row>
    <row r="309" spans="1:11" s="147" customFormat="1" ht="15.5" x14ac:dyDescent="0.35">
      <c r="A309" s="332">
        <v>290</v>
      </c>
      <c r="B309" s="437"/>
      <c r="C309" s="438"/>
      <c r="D309" s="438"/>
      <c r="E309" s="214"/>
      <c r="F309" s="214"/>
      <c r="G309" s="438"/>
      <c r="H309" s="438"/>
      <c r="I309" s="439"/>
      <c r="J309" s="439"/>
      <c r="K309" s="499"/>
    </row>
    <row r="310" spans="1:11" s="147" customFormat="1" ht="15.5" x14ac:dyDescent="0.35">
      <c r="A310" s="332">
        <v>291</v>
      </c>
      <c r="B310" s="437"/>
      <c r="C310" s="438"/>
      <c r="D310" s="438"/>
      <c r="E310" s="214"/>
      <c r="F310" s="214"/>
      <c r="G310" s="438"/>
      <c r="H310" s="438"/>
      <c r="I310" s="439"/>
      <c r="J310" s="439"/>
      <c r="K310" s="499"/>
    </row>
    <row r="311" spans="1:11" s="147" customFormat="1" ht="15.5" x14ac:dyDescent="0.35">
      <c r="A311" s="332">
        <v>292</v>
      </c>
      <c r="B311" s="437"/>
      <c r="C311" s="438"/>
      <c r="D311" s="438"/>
      <c r="E311" s="214"/>
      <c r="F311" s="214"/>
      <c r="G311" s="438"/>
      <c r="H311" s="438"/>
      <c r="I311" s="439"/>
      <c r="J311" s="439"/>
      <c r="K311" s="499"/>
    </row>
    <row r="312" spans="1:11" s="147" customFormat="1" ht="15.5" x14ac:dyDescent="0.35">
      <c r="A312" s="332">
        <v>293</v>
      </c>
      <c r="B312" s="437"/>
      <c r="C312" s="438"/>
      <c r="D312" s="438"/>
      <c r="E312" s="214"/>
      <c r="F312" s="214"/>
      <c r="G312" s="438"/>
      <c r="H312" s="438"/>
      <c r="I312" s="439"/>
      <c r="J312" s="439"/>
      <c r="K312" s="499"/>
    </row>
    <row r="313" spans="1:11" s="147" customFormat="1" ht="15.5" x14ac:dyDescent="0.35">
      <c r="A313" s="332">
        <v>294</v>
      </c>
      <c r="B313" s="437"/>
      <c r="C313" s="438"/>
      <c r="D313" s="438"/>
      <c r="E313" s="214"/>
      <c r="F313" s="214"/>
      <c r="G313" s="438"/>
      <c r="H313" s="438"/>
      <c r="I313" s="439"/>
      <c r="J313" s="439"/>
      <c r="K313" s="499"/>
    </row>
    <row r="314" spans="1:11" s="147" customFormat="1" ht="15.5" x14ac:dyDescent="0.35">
      <c r="A314" s="332">
        <v>295</v>
      </c>
      <c r="B314" s="437"/>
      <c r="C314" s="438"/>
      <c r="D314" s="438"/>
      <c r="E314" s="214"/>
      <c r="F314" s="214"/>
      <c r="G314" s="438"/>
      <c r="H314" s="438"/>
      <c r="I314" s="439"/>
      <c r="J314" s="439"/>
      <c r="K314" s="499"/>
    </row>
    <row r="315" spans="1:11" s="147" customFormat="1" ht="15.5" x14ac:dyDescent="0.35">
      <c r="A315" s="332">
        <v>296</v>
      </c>
      <c r="B315" s="437"/>
      <c r="C315" s="438"/>
      <c r="D315" s="438"/>
      <c r="E315" s="214"/>
      <c r="F315" s="214"/>
      <c r="G315" s="438"/>
      <c r="H315" s="438"/>
      <c r="I315" s="439"/>
      <c r="J315" s="439"/>
      <c r="K315" s="499"/>
    </row>
    <row r="316" spans="1:11" s="147" customFormat="1" ht="15.5" x14ac:dyDescent="0.35">
      <c r="A316" s="332">
        <v>297</v>
      </c>
      <c r="B316" s="437"/>
      <c r="C316" s="438"/>
      <c r="D316" s="438"/>
      <c r="E316" s="214"/>
      <c r="F316" s="214"/>
      <c r="G316" s="438"/>
      <c r="H316" s="438"/>
      <c r="I316" s="439"/>
      <c r="J316" s="439"/>
      <c r="K316" s="499"/>
    </row>
    <row r="317" spans="1:11" s="147" customFormat="1" ht="15.5" x14ac:dyDescent="0.35">
      <c r="A317" s="332">
        <v>298</v>
      </c>
      <c r="B317" s="437"/>
      <c r="C317" s="438"/>
      <c r="D317" s="438"/>
      <c r="E317" s="214"/>
      <c r="F317" s="214"/>
      <c r="G317" s="438"/>
      <c r="H317" s="438"/>
      <c r="I317" s="439"/>
      <c r="J317" s="439"/>
      <c r="K317" s="499"/>
    </row>
    <row r="318" spans="1:11" s="147" customFormat="1" ht="15.5" x14ac:dyDescent="0.35">
      <c r="A318" s="332">
        <v>299</v>
      </c>
      <c r="B318" s="437"/>
      <c r="C318" s="438"/>
      <c r="D318" s="438"/>
      <c r="E318" s="214"/>
      <c r="F318" s="214"/>
      <c r="G318" s="438"/>
      <c r="H318" s="438"/>
      <c r="I318" s="439"/>
      <c r="J318" s="439"/>
      <c r="K318" s="499"/>
    </row>
    <row r="319" spans="1:11" s="147" customFormat="1" ht="15.5" x14ac:dyDescent="0.35">
      <c r="A319" s="332">
        <v>300</v>
      </c>
      <c r="B319" s="437"/>
      <c r="C319" s="438"/>
      <c r="D319" s="438"/>
      <c r="E319" s="214"/>
      <c r="F319" s="214"/>
      <c r="G319" s="438"/>
      <c r="H319" s="438"/>
      <c r="I319" s="439"/>
      <c r="J319" s="439"/>
      <c r="K319" s="499"/>
    </row>
    <row r="320" spans="1:11" s="147" customFormat="1" ht="15.5" x14ac:dyDescent="0.35">
      <c r="A320" s="332">
        <v>301</v>
      </c>
      <c r="B320" s="437"/>
      <c r="C320" s="438"/>
      <c r="D320" s="438"/>
      <c r="E320" s="214"/>
      <c r="F320" s="214"/>
      <c r="G320" s="438"/>
      <c r="H320" s="438"/>
      <c r="I320" s="439"/>
      <c r="J320" s="439"/>
      <c r="K320" s="499"/>
    </row>
    <row r="321" spans="1:11" s="147" customFormat="1" ht="15.5" x14ac:dyDescent="0.35">
      <c r="A321" s="332">
        <v>302</v>
      </c>
      <c r="B321" s="437"/>
      <c r="C321" s="438"/>
      <c r="D321" s="438"/>
      <c r="E321" s="214"/>
      <c r="F321" s="214"/>
      <c r="G321" s="438"/>
      <c r="H321" s="438"/>
      <c r="I321" s="439"/>
      <c r="J321" s="439"/>
      <c r="K321" s="499"/>
    </row>
    <row r="322" spans="1:11" s="147" customFormat="1" ht="15.5" x14ac:dyDescent="0.35">
      <c r="A322" s="332">
        <v>303</v>
      </c>
      <c r="B322" s="437"/>
      <c r="C322" s="438"/>
      <c r="D322" s="438"/>
      <c r="E322" s="214"/>
      <c r="F322" s="214"/>
      <c r="G322" s="438"/>
      <c r="H322" s="438"/>
      <c r="I322" s="439"/>
      <c r="J322" s="439"/>
      <c r="K322" s="499"/>
    </row>
    <row r="323" spans="1:11" s="147" customFormat="1" ht="15.5" x14ac:dyDescent="0.35">
      <c r="A323" s="332">
        <v>304</v>
      </c>
      <c r="B323" s="437"/>
      <c r="C323" s="438"/>
      <c r="D323" s="438"/>
      <c r="E323" s="214"/>
      <c r="F323" s="214"/>
      <c r="G323" s="438"/>
      <c r="H323" s="438"/>
      <c r="I323" s="439"/>
      <c r="J323" s="439"/>
      <c r="K323" s="499"/>
    </row>
    <row r="324" spans="1:11" s="147" customFormat="1" ht="15.5" x14ac:dyDescent="0.35">
      <c r="A324" s="332">
        <v>305</v>
      </c>
      <c r="B324" s="437"/>
      <c r="C324" s="438"/>
      <c r="D324" s="438"/>
      <c r="E324" s="214"/>
      <c r="F324" s="214"/>
      <c r="G324" s="438"/>
      <c r="H324" s="438"/>
      <c r="I324" s="439"/>
      <c r="J324" s="439"/>
      <c r="K324" s="499"/>
    </row>
    <row r="325" spans="1:11" s="147" customFormat="1" ht="15.5" x14ac:dyDescent="0.35">
      <c r="A325" s="332">
        <v>306</v>
      </c>
      <c r="B325" s="437"/>
      <c r="C325" s="438"/>
      <c r="D325" s="438"/>
      <c r="E325" s="214"/>
      <c r="F325" s="214"/>
      <c r="G325" s="438"/>
      <c r="H325" s="438"/>
      <c r="I325" s="439"/>
      <c r="J325" s="439"/>
      <c r="K325" s="499"/>
    </row>
    <row r="326" spans="1:11" s="147" customFormat="1" ht="15.5" x14ac:dyDescent="0.35">
      <c r="A326" s="332">
        <v>307</v>
      </c>
      <c r="B326" s="437"/>
      <c r="C326" s="438"/>
      <c r="D326" s="438"/>
      <c r="E326" s="214"/>
      <c r="F326" s="214"/>
      <c r="G326" s="438"/>
      <c r="H326" s="438"/>
      <c r="I326" s="439"/>
      <c r="J326" s="439"/>
      <c r="K326" s="499"/>
    </row>
    <row r="327" spans="1:11" s="147" customFormat="1" ht="15.5" x14ac:dyDescent="0.35">
      <c r="A327" s="332">
        <v>308</v>
      </c>
      <c r="B327" s="437"/>
      <c r="C327" s="438"/>
      <c r="D327" s="438"/>
      <c r="E327" s="214"/>
      <c r="F327" s="214"/>
      <c r="G327" s="438"/>
      <c r="H327" s="438"/>
      <c r="I327" s="439"/>
      <c r="J327" s="439"/>
      <c r="K327" s="499"/>
    </row>
    <row r="328" spans="1:11" s="147" customFormat="1" ht="15.5" x14ac:dyDescent="0.35">
      <c r="A328" s="332">
        <v>309</v>
      </c>
      <c r="B328" s="437"/>
      <c r="C328" s="438"/>
      <c r="D328" s="438"/>
      <c r="E328" s="214"/>
      <c r="F328" s="214"/>
      <c r="G328" s="438"/>
      <c r="H328" s="438"/>
      <c r="I328" s="439"/>
      <c r="J328" s="439"/>
      <c r="K328" s="499"/>
    </row>
    <row r="329" spans="1:11" s="147" customFormat="1" ht="15.5" x14ac:dyDescent="0.35">
      <c r="A329" s="332">
        <v>310</v>
      </c>
      <c r="B329" s="437"/>
      <c r="C329" s="438"/>
      <c r="D329" s="438"/>
      <c r="E329" s="214"/>
      <c r="F329" s="214"/>
      <c r="G329" s="438"/>
      <c r="H329" s="438"/>
      <c r="I329" s="439"/>
      <c r="J329" s="439"/>
      <c r="K329" s="499"/>
    </row>
    <row r="330" spans="1:11" s="147" customFormat="1" ht="15.5" x14ac:dyDescent="0.35">
      <c r="A330" s="332">
        <v>311</v>
      </c>
      <c r="B330" s="437"/>
      <c r="C330" s="438"/>
      <c r="D330" s="438"/>
      <c r="E330" s="214"/>
      <c r="F330" s="214"/>
      <c r="G330" s="438"/>
      <c r="H330" s="438"/>
      <c r="I330" s="439"/>
      <c r="J330" s="439"/>
      <c r="K330" s="499"/>
    </row>
    <row r="331" spans="1:11" s="147" customFormat="1" ht="15.5" x14ac:dyDescent="0.35">
      <c r="A331" s="332">
        <v>312</v>
      </c>
      <c r="B331" s="437"/>
      <c r="C331" s="438"/>
      <c r="D331" s="438"/>
      <c r="E331" s="214"/>
      <c r="F331" s="214"/>
      <c r="G331" s="438"/>
      <c r="H331" s="438"/>
      <c r="I331" s="439"/>
      <c r="J331" s="439"/>
      <c r="K331" s="499"/>
    </row>
    <row r="332" spans="1:11" s="147" customFormat="1" ht="15.5" x14ac:dyDescent="0.35">
      <c r="A332" s="332">
        <v>313</v>
      </c>
      <c r="B332" s="437"/>
      <c r="C332" s="438"/>
      <c r="D332" s="438"/>
      <c r="E332" s="214"/>
      <c r="F332" s="214"/>
      <c r="G332" s="438"/>
      <c r="H332" s="438"/>
      <c r="I332" s="439"/>
      <c r="J332" s="439"/>
      <c r="K332" s="499"/>
    </row>
    <row r="333" spans="1:11" s="147" customFormat="1" ht="15.5" x14ac:dyDescent="0.35">
      <c r="A333" s="332">
        <v>314</v>
      </c>
      <c r="B333" s="437"/>
      <c r="C333" s="438"/>
      <c r="D333" s="438"/>
      <c r="E333" s="214"/>
      <c r="F333" s="214"/>
      <c r="G333" s="438"/>
      <c r="H333" s="438"/>
      <c r="I333" s="439"/>
      <c r="J333" s="439"/>
      <c r="K333" s="499"/>
    </row>
    <row r="334" spans="1:11" s="147" customFormat="1" ht="15.5" x14ac:dyDescent="0.35">
      <c r="A334" s="332">
        <v>315</v>
      </c>
      <c r="B334" s="437"/>
      <c r="C334" s="438"/>
      <c r="D334" s="438"/>
      <c r="E334" s="214"/>
      <c r="F334" s="214"/>
      <c r="G334" s="438"/>
      <c r="H334" s="438"/>
      <c r="I334" s="439"/>
      <c r="J334" s="439"/>
      <c r="K334" s="499"/>
    </row>
    <row r="335" spans="1:11" s="147" customFormat="1" ht="15.5" x14ac:dyDescent="0.35">
      <c r="A335" s="332">
        <v>316</v>
      </c>
      <c r="B335" s="437"/>
      <c r="C335" s="438"/>
      <c r="D335" s="438"/>
      <c r="E335" s="214"/>
      <c r="F335" s="214"/>
      <c r="G335" s="438"/>
      <c r="H335" s="438"/>
      <c r="I335" s="439"/>
      <c r="J335" s="439"/>
      <c r="K335" s="499"/>
    </row>
    <row r="336" spans="1:11" s="147" customFormat="1" ht="15.5" x14ac:dyDescent="0.35">
      <c r="A336" s="332">
        <v>317</v>
      </c>
      <c r="B336" s="437"/>
      <c r="C336" s="438"/>
      <c r="D336" s="438"/>
      <c r="E336" s="214"/>
      <c r="F336" s="214"/>
      <c r="G336" s="438"/>
      <c r="H336" s="438"/>
      <c r="I336" s="439"/>
      <c r="J336" s="439"/>
      <c r="K336" s="499"/>
    </row>
    <row r="337" spans="1:11" s="147" customFormat="1" ht="15.5" x14ac:dyDescent="0.35">
      <c r="A337" s="332">
        <v>318</v>
      </c>
      <c r="B337" s="437"/>
      <c r="C337" s="438"/>
      <c r="D337" s="438"/>
      <c r="E337" s="214"/>
      <c r="F337" s="214"/>
      <c r="G337" s="438"/>
      <c r="H337" s="438"/>
      <c r="I337" s="439"/>
      <c r="J337" s="439"/>
      <c r="K337" s="499"/>
    </row>
    <row r="338" spans="1:11" s="147" customFormat="1" ht="15.5" x14ac:dyDescent="0.35">
      <c r="A338" s="332">
        <v>319</v>
      </c>
      <c r="B338" s="437"/>
      <c r="C338" s="438"/>
      <c r="D338" s="438"/>
      <c r="E338" s="214"/>
      <c r="F338" s="214"/>
      <c r="G338" s="438"/>
      <c r="H338" s="438"/>
      <c r="I338" s="439"/>
      <c r="J338" s="439"/>
      <c r="K338" s="499"/>
    </row>
    <row r="339" spans="1:11" s="147" customFormat="1" ht="15.5" x14ac:dyDescent="0.35">
      <c r="A339" s="332">
        <v>320</v>
      </c>
      <c r="B339" s="437"/>
      <c r="C339" s="438"/>
      <c r="D339" s="438"/>
      <c r="E339" s="214"/>
      <c r="F339" s="214"/>
      <c r="G339" s="438"/>
      <c r="H339" s="438"/>
      <c r="I339" s="439"/>
      <c r="J339" s="439"/>
      <c r="K339" s="499"/>
    </row>
    <row r="340" spans="1:11" s="147" customFormat="1" ht="15.5" x14ac:dyDescent="0.35">
      <c r="A340" s="332">
        <v>321</v>
      </c>
      <c r="B340" s="437"/>
      <c r="C340" s="438"/>
      <c r="D340" s="438"/>
      <c r="E340" s="214"/>
      <c r="F340" s="214"/>
      <c r="G340" s="438"/>
      <c r="H340" s="438"/>
      <c r="I340" s="439"/>
      <c r="J340" s="439"/>
      <c r="K340" s="499"/>
    </row>
    <row r="341" spans="1:11" s="147" customFormat="1" ht="15.5" x14ac:dyDescent="0.35">
      <c r="A341" s="332">
        <v>322</v>
      </c>
      <c r="B341" s="437"/>
      <c r="C341" s="438"/>
      <c r="D341" s="438"/>
      <c r="E341" s="214"/>
      <c r="F341" s="214"/>
      <c r="G341" s="438"/>
      <c r="H341" s="438"/>
      <c r="I341" s="439"/>
      <c r="J341" s="439"/>
      <c r="K341" s="499"/>
    </row>
    <row r="342" spans="1:11" s="147" customFormat="1" ht="15.5" x14ac:dyDescent="0.35">
      <c r="A342" s="332">
        <v>323</v>
      </c>
      <c r="B342" s="437"/>
      <c r="C342" s="438"/>
      <c r="D342" s="438"/>
      <c r="E342" s="214"/>
      <c r="F342" s="214"/>
      <c r="G342" s="438"/>
      <c r="H342" s="438"/>
      <c r="I342" s="439"/>
      <c r="J342" s="439"/>
      <c r="K342" s="499"/>
    </row>
    <row r="343" spans="1:11" s="147" customFormat="1" ht="15.5" x14ac:dyDescent="0.35">
      <c r="A343" s="332">
        <v>324</v>
      </c>
      <c r="B343" s="437"/>
      <c r="C343" s="438"/>
      <c r="D343" s="438"/>
      <c r="E343" s="214"/>
      <c r="F343" s="214"/>
      <c r="G343" s="438"/>
      <c r="H343" s="438"/>
      <c r="I343" s="439"/>
      <c r="J343" s="439"/>
      <c r="K343" s="499"/>
    </row>
    <row r="344" spans="1:11" s="147" customFormat="1" ht="15.5" x14ac:dyDescent="0.35">
      <c r="A344" s="332">
        <v>325</v>
      </c>
      <c r="B344" s="437"/>
      <c r="C344" s="438"/>
      <c r="D344" s="438"/>
      <c r="E344" s="214"/>
      <c r="F344" s="214"/>
      <c r="G344" s="438"/>
      <c r="H344" s="438"/>
      <c r="I344" s="439"/>
      <c r="J344" s="439"/>
      <c r="K344" s="499"/>
    </row>
    <row r="345" spans="1:11" s="147" customFormat="1" ht="15.5" x14ac:dyDescent="0.35">
      <c r="A345" s="332">
        <v>326</v>
      </c>
      <c r="B345" s="437"/>
      <c r="C345" s="438"/>
      <c r="D345" s="438"/>
      <c r="E345" s="214"/>
      <c r="F345" s="214"/>
      <c r="G345" s="438"/>
      <c r="H345" s="438"/>
      <c r="I345" s="439"/>
      <c r="J345" s="439"/>
      <c r="K345" s="499"/>
    </row>
    <row r="346" spans="1:11" s="147" customFormat="1" ht="15.5" x14ac:dyDescent="0.35">
      <c r="A346" s="332">
        <v>327</v>
      </c>
      <c r="B346" s="437"/>
      <c r="C346" s="438"/>
      <c r="D346" s="438"/>
      <c r="E346" s="214"/>
      <c r="F346" s="214"/>
      <c r="G346" s="438"/>
      <c r="H346" s="438"/>
      <c r="I346" s="439"/>
      <c r="J346" s="439"/>
      <c r="K346" s="499"/>
    </row>
    <row r="347" spans="1:11" s="147" customFormat="1" ht="15.5" x14ac:dyDescent="0.35">
      <c r="A347" s="332">
        <v>328</v>
      </c>
      <c r="B347" s="437"/>
      <c r="C347" s="438"/>
      <c r="D347" s="438"/>
      <c r="E347" s="214"/>
      <c r="F347" s="214"/>
      <c r="G347" s="438"/>
      <c r="H347" s="438"/>
      <c r="I347" s="439"/>
      <c r="J347" s="439"/>
      <c r="K347" s="499"/>
    </row>
    <row r="348" spans="1:11" s="147" customFormat="1" ht="15.5" x14ac:dyDescent="0.35">
      <c r="A348" s="332">
        <v>329</v>
      </c>
      <c r="B348" s="437"/>
      <c r="C348" s="438"/>
      <c r="D348" s="438"/>
      <c r="E348" s="214"/>
      <c r="F348" s="214"/>
      <c r="G348" s="438"/>
      <c r="H348" s="438"/>
      <c r="I348" s="439"/>
      <c r="J348" s="439"/>
      <c r="K348" s="499"/>
    </row>
    <row r="349" spans="1:11" s="147" customFormat="1" ht="15.5" x14ac:dyDescent="0.35">
      <c r="A349" s="332">
        <v>330</v>
      </c>
      <c r="B349" s="437"/>
      <c r="C349" s="438"/>
      <c r="D349" s="438"/>
      <c r="E349" s="214"/>
      <c r="F349" s="214"/>
      <c r="G349" s="438"/>
      <c r="H349" s="438"/>
      <c r="I349" s="439"/>
      <c r="J349" s="439"/>
      <c r="K349" s="499"/>
    </row>
    <row r="350" spans="1:11" s="147" customFormat="1" ht="15.5" x14ac:dyDescent="0.35">
      <c r="A350" s="332">
        <v>331</v>
      </c>
      <c r="B350" s="437"/>
      <c r="C350" s="438"/>
      <c r="D350" s="438"/>
      <c r="E350" s="214"/>
      <c r="F350" s="214"/>
      <c r="G350" s="438"/>
      <c r="H350" s="438"/>
      <c r="I350" s="439"/>
      <c r="J350" s="439"/>
      <c r="K350" s="499"/>
    </row>
    <row r="351" spans="1:11" s="147" customFormat="1" ht="15.5" x14ac:dyDescent="0.35">
      <c r="A351" s="332">
        <v>332</v>
      </c>
      <c r="B351" s="437"/>
      <c r="C351" s="438"/>
      <c r="D351" s="438"/>
      <c r="E351" s="214"/>
      <c r="F351" s="214"/>
      <c r="G351" s="438"/>
      <c r="H351" s="438"/>
      <c r="I351" s="439"/>
      <c r="J351" s="439"/>
      <c r="K351" s="499"/>
    </row>
    <row r="352" spans="1:11" s="147" customFormat="1" ht="15.5" x14ac:dyDescent="0.35">
      <c r="A352" s="332">
        <v>333</v>
      </c>
      <c r="B352" s="437"/>
      <c r="C352" s="438"/>
      <c r="D352" s="438"/>
      <c r="E352" s="214"/>
      <c r="F352" s="214"/>
      <c r="G352" s="438"/>
      <c r="H352" s="438"/>
      <c r="I352" s="439"/>
      <c r="J352" s="439"/>
      <c r="K352" s="499"/>
    </row>
    <row r="353" spans="1:11" s="147" customFormat="1" ht="15.5" x14ac:dyDescent="0.35">
      <c r="A353" s="332">
        <v>334</v>
      </c>
      <c r="B353" s="437"/>
      <c r="C353" s="438"/>
      <c r="D353" s="438"/>
      <c r="E353" s="214"/>
      <c r="F353" s="214"/>
      <c r="G353" s="438"/>
      <c r="H353" s="438"/>
      <c r="I353" s="439"/>
      <c r="J353" s="439"/>
      <c r="K353" s="499"/>
    </row>
    <row r="354" spans="1:11" s="147" customFormat="1" ht="15.5" x14ac:dyDescent="0.35">
      <c r="A354" s="332">
        <v>335</v>
      </c>
      <c r="B354" s="437"/>
      <c r="C354" s="438"/>
      <c r="D354" s="438"/>
      <c r="E354" s="214"/>
      <c r="F354" s="214"/>
      <c r="G354" s="438"/>
      <c r="H354" s="438"/>
      <c r="I354" s="439"/>
      <c r="J354" s="439"/>
      <c r="K354" s="499"/>
    </row>
    <row r="355" spans="1:11" s="147" customFormat="1" ht="15.5" x14ac:dyDescent="0.35">
      <c r="A355" s="332">
        <v>336</v>
      </c>
      <c r="B355" s="437"/>
      <c r="C355" s="438"/>
      <c r="D355" s="438"/>
      <c r="E355" s="214"/>
      <c r="F355" s="214"/>
      <c r="G355" s="438"/>
      <c r="H355" s="438"/>
      <c r="I355" s="439"/>
      <c r="J355" s="439"/>
      <c r="K355" s="499"/>
    </row>
    <row r="356" spans="1:11" s="147" customFormat="1" ht="15.5" x14ac:dyDescent="0.35">
      <c r="A356" s="332">
        <v>337</v>
      </c>
      <c r="B356" s="437"/>
      <c r="C356" s="438"/>
      <c r="D356" s="438"/>
      <c r="E356" s="214"/>
      <c r="F356" s="214"/>
      <c r="G356" s="438"/>
      <c r="H356" s="438"/>
      <c r="I356" s="439"/>
      <c r="J356" s="439"/>
      <c r="K356" s="499"/>
    </row>
    <row r="357" spans="1:11" s="147" customFormat="1" ht="15.5" x14ac:dyDescent="0.35">
      <c r="A357" s="332">
        <v>338</v>
      </c>
      <c r="B357" s="437"/>
      <c r="C357" s="438"/>
      <c r="D357" s="438"/>
      <c r="E357" s="214"/>
      <c r="F357" s="214"/>
      <c r="G357" s="438"/>
      <c r="H357" s="438"/>
      <c r="I357" s="439"/>
      <c r="J357" s="439"/>
      <c r="K357" s="499"/>
    </row>
    <row r="358" spans="1:11" s="147" customFormat="1" ht="15.5" x14ac:dyDescent="0.35">
      <c r="A358" s="332">
        <v>339</v>
      </c>
      <c r="B358" s="437"/>
      <c r="C358" s="438"/>
      <c r="D358" s="438"/>
      <c r="E358" s="214"/>
      <c r="F358" s="214"/>
      <c r="G358" s="438"/>
      <c r="H358" s="438"/>
      <c r="I358" s="439"/>
      <c r="J358" s="439"/>
      <c r="K358" s="499"/>
    </row>
    <row r="359" spans="1:11" s="147" customFormat="1" ht="15.5" x14ac:dyDescent="0.35">
      <c r="A359" s="332">
        <v>340</v>
      </c>
      <c r="B359" s="437"/>
      <c r="C359" s="438"/>
      <c r="D359" s="438"/>
      <c r="E359" s="214"/>
      <c r="F359" s="214"/>
      <c r="G359" s="438"/>
      <c r="H359" s="438"/>
      <c r="I359" s="439"/>
      <c r="J359" s="439"/>
      <c r="K359" s="499"/>
    </row>
    <row r="360" spans="1:11" s="147" customFormat="1" ht="15.5" x14ac:dyDescent="0.35">
      <c r="A360" s="332">
        <v>341</v>
      </c>
      <c r="B360" s="437"/>
      <c r="C360" s="438"/>
      <c r="D360" s="438"/>
      <c r="E360" s="214"/>
      <c r="F360" s="214"/>
      <c r="G360" s="438"/>
      <c r="H360" s="438"/>
      <c r="I360" s="439"/>
      <c r="J360" s="439"/>
      <c r="K360" s="499"/>
    </row>
    <row r="361" spans="1:11" s="147" customFormat="1" ht="15.5" x14ac:dyDescent="0.35">
      <c r="A361" s="332">
        <v>342</v>
      </c>
      <c r="B361" s="437"/>
      <c r="C361" s="438"/>
      <c r="D361" s="438"/>
      <c r="E361" s="214"/>
      <c r="F361" s="214"/>
      <c r="G361" s="438"/>
      <c r="H361" s="438"/>
      <c r="I361" s="439"/>
      <c r="J361" s="439"/>
      <c r="K361" s="499"/>
    </row>
    <row r="362" spans="1:11" s="147" customFormat="1" ht="15.5" x14ac:dyDescent="0.35">
      <c r="A362" s="332">
        <v>343</v>
      </c>
      <c r="B362" s="437"/>
      <c r="C362" s="438"/>
      <c r="D362" s="438"/>
      <c r="E362" s="214"/>
      <c r="F362" s="214"/>
      <c r="G362" s="438"/>
      <c r="H362" s="438"/>
      <c r="I362" s="439"/>
      <c r="J362" s="439"/>
      <c r="K362" s="499"/>
    </row>
    <row r="363" spans="1:11" s="147" customFormat="1" ht="15.5" x14ac:dyDescent="0.35">
      <c r="A363" s="332">
        <v>344</v>
      </c>
      <c r="B363" s="437"/>
      <c r="C363" s="438"/>
      <c r="D363" s="438"/>
      <c r="E363" s="214"/>
      <c r="F363" s="214"/>
      <c r="G363" s="438"/>
      <c r="H363" s="438"/>
      <c r="I363" s="439"/>
      <c r="J363" s="439"/>
      <c r="K363" s="499"/>
    </row>
    <row r="364" spans="1:11" s="147" customFormat="1" ht="15.5" x14ac:dyDescent="0.35">
      <c r="A364" s="332">
        <v>345</v>
      </c>
      <c r="B364" s="437"/>
      <c r="C364" s="438"/>
      <c r="D364" s="438"/>
      <c r="E364" s="214"/>
      <c r="F364" s="214"/>
      <c r="G364" s="438"/>
      <c r="H364" s="438"/>
      <c r="I364" s="439"/>
      <c r="J364" s="439"/>
      <c r="K364" s="499"/>
    </row>
    <row r="365" spans="1:11" s="147" customFormat="1" ht="15.5" x14ac:dyDescent="0.35">
      <c r="A365" s="332">
        <v>346</v>
      </c>
      <c r="B365" s="437"/>
      <c r="C365" s="438"/>
      <c r="D365" s="438"/>
      <c r="E365" s="214"/>
      <c r="F365" s="214"/>
      <c r="G365" s="438"/>
      <c r="H365" s="438"/>
      <c r="I365" s="439"/>
      <c r="J365" s="439"/>
      <c r="K365" s="499"/>
    </row>
    <row r="366" spans="1:11" s="147" customFormat="1" ht="15.5" x14ac:dyDescent="0.35">
      <c r="A366" s="332">
        <v>347</v>
      </c>
      <c r="B366" s="437"/>
      <c r="C366" s="438"/>
      <c r="D366" s="438"/>
      <c r="E366" s="214"/>
      <c r="F366" s="214"/>
      <c r="G366" s="438"/>
      <c r="H366" s="438"/>
      <c r="I366" s="439"/>
      <c r="J366" s="439"/>
      <c r="K366" s="499"/>
    </row>
    <row r="367" spans="1:11" s="147" customFormat="1" ht="15.5" x14ac:dyDescent="0.35">
      <c r="A367" s="332">
        <v>348</v>
      </c>
      <c r="B367" s="437"/>
      <c r="C367" s="438"/>
      <c r="D367" s="438"/>
      <c r="E367" s="214"/>
      <c r="F367" s="214"/>
      <c r="G367" s="438"/>
      <c r="H367" s="438"/>
      <c r="I367" s="439"/>
      <c r="J367" s="439"/>
      <c r="K367" s="499"/>
    </row>
    <row r="368" spans="1:11" s="147" customFormat="1" ht="15.5" x14ac:dyDescent="0.35">
      <c r="A368" s="332">
        <v>349</v>
      </c>
      <c r="B368" s="437"/>
      <c r="C368" s="438"/>
      <c r="D368" s="438"/>
      <c r="E368" s="214"/>
      <c r="F368" s="214"/>
      <c r="G368" s="438"/>
      <c r="H368" s="438"/>
      <c r="I368" s="439"/>
      <c r="J368" s="439"/>
      <c r="K368" s="499"/>
    </row>
    <row r="369" spans="1:11" s="147" customFormat="1" ht="15.5" x14ac:dyDescent="0.35">
      <c r="A369" s="332">
        <v>350</v>
      </c>
      <c r="B369" s="437"/>
      <c r="C369" s="438"/>
      <c r="D369" s="438"/>
      <c r="E369" s="214"/>
      <c r="F369" s="214"/>
      <c r="G369" s="438"/>
      <c r="H369" s="438"/>
      <c r="I369" s="439"/>
      <c r="J369" s="439"/>
      <c r="K369" s="499"/>
    </row>
    <row r="370" spans="1:11" s="147" customFormat="1" ht="15.5" x14ac:dyDescent="0.35">
      <c r="A370" s="332">
        <v>351</v>
      </c>
      <c r="B370" s="437"/>
      <c r="C370" s="438"/>
      <c r="D370" s="438"/>
      <c r="E370" s="214"/>
      <c r="F370" s="214"/>
      <c r="G370" s="438"/>
      <c r="H370" s="438"/>
      <c r="I370" s="439"/>
      <c r="J370" s="439"/>
      <c r="K370" s="499"/>
    </row>
    <row r="371" spans="1:11" s="147" customFormat="1" ht="15.5" x14ac:dyDescent="0.35">
      <c r="A371" s="332">
        <v>352</v>
      </c>
      <c r="B371" s="437"/>
      <c r="C371" s="438"/>
      <c r="D371" s="438"/>
      <c r="E371" s="214"/>
      <c r="F371" s="214"/>
      <c r="G371" s="438"/>
      <c r="H371" s="438"/>
      <c r="I371" s="439"/>
      <c r="J371" s="439"/>
      <c r="K371" s="499"/>
    </row>
    <row r="372" spans="1:11" s="147" customFormat="1" ht="15.5" x14ac:dyDescent="0.35">
      <c r="A372" s="332">
        <v>353</v>
      </c>
      <c r="B372" s="437"/>
      <c r="C372" s="438"/>
      <c r="D372" s="438"/>
      <c r="E372" s="214"/>
      <c r="F372" s="214"/>
      <c r="G372" s="438"/>
      <c r="H372" s="438"/>
      <c r="I372" s="439"/>
      <c r="J372" s="439"/>
      <c r="K372" s="499"/>
    </row>
    <row r="373" spans="1:11" s="147" customFormat="1" ht="15.5" x14ac:dyDescent="0.35">
      <c r="A373" s="332">
        <v>354</v>
      </c>
      <c r="B373" s="437"/>
      <c r="C373" s="438"/>
      <c r="D373" s="438"/>
      <c r="E373" s="214"/>
      <c r="F373" s="214"/>
      <c r="G373" s="438"/>
      <c r="H373" s="438"/>
      <c r="I373" s="439"/>
      <c r="J373" s="439"/>
      <c r="K373" s="499"/>
    </row>
    <row r="374" spans="1:11" s="147" customFormat="1" ht="15.5" x14ac:dyDescent="0.35">
      <c r="A374" s="332">
        <v>355</v>
      </c>
      <c r="B374" s="437"/>
      <c r="C374" s="438"/>
      <c r="D374" s="438"/>
      <c r="E374" s="214"/>
      <c r="F374" s="214"/>
      <c r="G374" s="438"/>
      <c r="H374" s="438"/>
      <c r="I374" s="439"/>
      <c r="J374" s="439"/>
      <c r="K374" s="499"/>
    </row>
    <row r="375" spans="1:11" s="147" customFormat="1" ht="15.5" x14ac:dyDescent="0.35">
      <c r="A375" s="332">
        <v>356</v>
      </c>
      <c r="B375" s="437"/>
      <c r="C375" s="438"/>
      <c r="D375" s="438"/>
      <c r="E375" s="214"/>
      <c r="F375" s="214"/>
      <c r="G375" s="438"/>
      <c r="H375" s="438"/>
      <c r="I375" s="439"/>
      <c r="J375" s="439"/>
      <c r="K375" s="499"/>
    </row>
    <row r="376" spans="1:11" s="147" customFormat="1" ht="15.5" x14ac:dyDescent="0.35">
      <c r="A376" s="332">
        <v>357</v>
      </c>
      <c r="B376" s="437"/>
      <c r="C376" s="438"/>
      <c r="D376" s="438"/>
      <c r="E376" s="214"/>
      <c r="F376" s="214"/>
      <c r="G376" s="438"/>
      <c r="H376" s="438"/>
      <c r="I376" s="439"/>
      <c r="J376" s="439"/>
      <c r="K376" s="499"/>
    </row>
    <row r="377" spans="1:11" s="147" customFormat="1" ht="15.5" x14ac:dyDescent="0.35">
      <c r="A377" s="332">
        <v>358</v>
      </c>
      <c r="B377" s="437"/>
      <c r="C377" s="438"/>
      <c r="D377" s="438"/>
      <c r="E377" s="214"/>
      <c r="F377" s="214"/>
      <c r="G377" s="438"/>
      <c r="H377" s="438"/>
      <c r="I377" s="439"/>
      <c r="J377" s="439"/>
      <c r="K377" s="499"/>
    </row>
    <row r="378" spans="1:11" s="147" customFormat="1" ht="15.5" x14ac:dyDescent="0.35">
      <c r="A378" s="332">
        <v>359</v>
      </c>
      <c r="B378" s="437"/>
      <c r="C378" s="438"/>
      <c r="D378" s="438"/>
      <c r="E378" s="214"/>
      <c r="F378" s="214"/>
      <c r="G378" s="438"/>
      <c r="H378" s="438"/>
      <c r="I378" s="439"/>
      <c r="J378" s="439"/>
      <c r="K378" s="499"/>
    </row>
    <row r="379" spans="1:11" s="147" customFormat="1" ht="15.5" x14ac:dyDescent="0.35">
      <c r="A379" s="332">
        <v>360</v>
      </c>
      <c r="B379" s="437"/>
      <c r="C379" s="438"/>
      <c r="D379" s="438"/>
      <c r="E379" s="214"/>
      <c r="F379" s="214"/>
      <c r="G379" s="438"/>
      <c r="H379" s="438"/>
      <c r="I379" s="439"/>
      <c r="J379" s="439"/>
      <c r="K379" s="499"/>
    </row>
    <row r="380" spans="1:11" s="147" customFormat="1" ht="15.5" x14ac:dyDescent="0.35">
      <c r="A380" s="332">
        <v>361</v>
      </c>
      <c r="B380" s="437"/>
      <c r="C380" s="438"/>
      <c r="D380" s="438"/>
      <c r="E380" s="214"/>
      <c r="F380" s="214"/>
      <c r="G380" s="438"/>
      <c r="H380" s="438"/>
      <c r="I380" s="439"/>
      <c r="J380" s="439"/>
      <c r="K380" s="499"/>
    </row>
    <row r="381" spans="1:11" s="147" customFormat="1" ht="15.5" x14ac:dyDescent="0.35">
      <c r="A381" s="332">
        <v>362</v>
      </c>
      <c r="B381" s="437"/>
      <c r="C381" s="438"/>
      <c r="D381" s="438"/>
      <c r="E381" s="214"/>
      <c r="F381" s="214"/>
      <c r="G381" s="438"/>
      <c r="H381" s="438"/>
      <c r="I381" s="439"/>
      <c r="J381" s="439"/>
      <c r="K381" s="499"/>
    </row>
    <row r="382" spans="1:11" s="147" customFormat="1" ht="15.5" x14ac:dyDescent="0.35">
      <c r="A382" s="332">
        <v>363</v>
      </c>
      <c r="B382" s="437"/>
      <c r="C382" s="438"/>
      <c r="D382" s="438"/>
      <c r="E382" s="214"/>
      <c r="F382" s="214"/>
      <c r="G382" s="438"/>
      <c r="H382" s="438"/>
      <c r="I382" s="439"/>
      <c r="J382" s="439"/>
      <c r="K382" s="499"/>
    </row>
    <row r="383" spans="1:11" s="147" customFormat="1" ht="15.5" x14ac:dyDescent="0.35">
      <c r="A383" s="332">
        <v>364</v>
      </c>
      <c r="B383" s="437"/>
      <c r="C383" s="438"/>
      <c r="D383" s="438"/>
      <c r="E383" s="214"/>
      <c r="F383" s="214"/>
      <c r="G383" s="438"/>
      <c r="H383" s="438"/>
      <c r="I383" s="439"/>
      <c r="J383" s="439"/>
      <c r="K383" s="499"/>
    </row>
    <row r="384" spans="1:11" s="147" customFormat="1" ht="15.5" x14ac:dyDescent="0.35">
      <c r="A384" s="332">
        <v>365</v>
      </c>
      <c r="B384" s="437"/>
      <c r="C384" s="438"/>
      <c r="D384" s="438"/>
      <c r="E384" s="214"/>
      <c r="F384" s="214"/>
      <c r="G384" s="438"/>
      <c r="H384" s="438"/>
      <c r="I384" s="439"/>
      <c r="J384" s="439"/>
      <c r="K384" s="499"/>
    </row>
    <row r="385" spans="1:11" s="147" customFormat="1" ht="15.5" x14ac:dyDescent="0.35">
      <c r="A385" s="332">
        <v>366</v>
      </c>
      <c r="B385" s="437"/>
      <c r="C385" s="438"/>
      <c r="D385" s="438"/>
      <c r="E385" s="214"/>
      <c r="F385" s="214"/>
      <c r="G385" s="438"/>
      <c r="H385" s="438"/>
      <c r="I385" s="439"/>
      <c r="J385" s="439"/>
      <c r="K385" s="499"/>
    </row>
    <row r="386" spans="1:11" s="147" customFormat="1" ht="15.5" x14ac:dyDescent="0.35">
      <c r="A386" s="332">
        <v>367</v>
      </c>
      <c r="B386" s="437"/>
      <c r="C386" s="438"/>
      <c r="D386" s="438"/>
      <c r="E386" s="214"/>
      <c r="F386" s="214"/>
      <c r="G386" s="438"/>
      <c r="H386" s="438"/>
      <c r="I386" s="439"/>
      <c r="J386" s="439"/>
      <c r="K386" s="499"/>
    </row>
    <row r="387" spans="1:11" s="147" customFormat="1" ht="15.5" x14ac:dyDescent="0.35">
      <c r="A387" s="332">
        <v>368</v>
      </c>
      <c r="B387" s="437"/>
      <c r="C387" s="438"/>
      <c r="D387" s="438"/>
      <c r="E387" s="214"/>
      <c r="F387" s="214"/>
      <c r="G387" s="438"/>
      <c r="H387" s="438"/>
      <c r="I387" s="439"/>
      <c r="J387" s="439"/>
      <c r="K387" s="499"/>
    </row>
    <row r="388" spans="1:11" s="147" customFormat="1" ht="15.5" x14ac:dyDescent="0.35">
      <c r="A388" s="332">
        <v>369</v>
      </c>
      <c r="B388" s="437"/>
      <c r="C388" s="438"/>
      <c r="D388" s="438"/>
      <c r="E388" s="214"/>
      <c r="F388" s="214"/>
      <c r="G388" s="438"/>
      <c r="H388" s="438"/>
      <c r="I388" s="439"/>
      <c r="J388" s="439"/>
      <c r="K388" s="499"/>
    </row>
    <row r="389" spans="1:11" s="147" customFormat="1" ht="15.5" x14ac:dyDescent="0.35">
      <c r="A389" s="332">
        <v>370</v>
      </c>
      <c r="B389" s="437"/>
      <c r="C389" s="438"/>
      <c r="D389" s="438"/>
      <c r="E389" s="214"/>
      <c r="F389" s="214"/>
      <c r="G389" s="438"/>
      <c r="H389" s="438"/>
      <c r="I389" s="439"/>
      <c r="J389" s="439"/>
      <c r="K389" s="499"/>
    </row>
    <row r="390" spans="1:11" s="147" customFormat="1" ht="15.5" x14ac:dyDescent="0.35">
      <c r="A390" s="332">
        <v>371</v>
      </c>
      <c r="B390" s="437"/>
      <c r="C390" s="438"/>
      <c r="D390" s="438"/>
      <c r="E390" s="214"/>
      <c r="F390" s="214"/>
      <c r="G390" s="438"/>
      <c r="H390" s="438"/>
      <c r="I390" s="439"/>
      <c r="J390" s="439"/>
      <c r="K390" s="499"/>
    </row>
    <row r="391" spans="1:11" s="147" customFormat="1" ht="15.5" x14ac:dyDescent="0.35">
      <c r="A391" s="332">
        <v>372</v>
      </c>
      <c r="B391" s="437"/>
      <c r="C391" s="438"/>
      <c r="D391" s="438"/>
      <c r="E391" s="214"/>
      <c r="F391" s="214"/>
      <c r="G391" s="438"/>
      <c r="H391" s="438"/>
      <c r="I391" s="439"/>
      <c r="J391" s="439"/>
      <c r="K391" s="499"/>
    </row>
    <row r="392" spans="1:11" s="147" customFormat="1" ht="15.5" x14ac:dyDescent="0.35">
      <c r="A392" s="332">
        <v>373</v>
      </c>
      <c r="B392" s="437"/>
      <c r="C392" s="438"/>
      <c r="D392" s="438"/>
      <c r="E392" s="214"/>
      <c r="F392" s="214"/>
      <c r="G392" s="438"/>
      <c r="H392" s="438"/>
      <c r="I392" s="439"/>
      <c r="J392" s="439"/>
      <c r="K392" s="499"/>
    </row>
    <row r="393" spans="1:11" s="147" customFormat="1" ht="15.5" x14ac:dyDescent="0.35">
      <c r="A393" s="332">
        <v>374</v>
      </c>
      <c r="B393" s="437"/>
      <c r="C393" s="438"/>
      <c r="D393" s="438"/>
      <c r="E393" s="214"/>
      <c r="F393" s="214"/>
      <c r="G393" s="438"/>
      <c r="H393" s="438"/>
      <c r="I393" s="439"/>
      <c r="J393" s="439"/>
      <c r="K393" s="499"/>
    </row>
    <row r="394" spans="1:11" s="147" customFormat="1" ht="15.5" x14ac:dyDescent="0.35">
      <c r="A394" s="332">
        <v>375</v>
      </c>
      <c r="B394" s="437"/>
      <c r="C394" s="438"/>
      <c r="D394" s="438"/>
      <c r="E394" s="214"/>
      <c r="F394" s="214"/>
      <c r="G394" s="438"/>
      <c r="H394" s="438"/>
      <c r="I394" s="439"/>
      <c r="J394" s="439"/>
      <c r="K394" s="499"/>
    </row>
    <row r="395" spans="1:11" s="147" customFormat="1" ht="15.5" x14ac:dyDescent="0.35">
      <c r="A395" s="332">
        <v>376</v>
      </c>
      <c r="B395" s="437"/>
      <c r="C395" s="438"/>
      <c r="D395" s="438"/>
      <c r="E395" s="214"/>
      <c r="F395" s="214"/>
      <c r="G395" s="438"/>
      <c r="H395" s="438"/>
      <c r="I395" s="439"/>
      <c r="J395" s="439"/>
      <c r="K395" s="499"/>
    </row>
    <row r="396" spans="1:11" s="147" customFormat="1" ht="15.5" x14ac:dyDescent="0.35">
      <c r="A396" s="332">
        <v>377</v>
      </c>
      <c r="B396" s="437"/>
      <c r="C396" s="438"/>
      <c r="D396" s="438"/>
      <c r="E396" s="214"/>
      <c r="F396" s="214"/>
      <c r="G396" s="438"/>
      <c r="H396" s="438"/>
      <c r="I396" s="439"/>
      <c r="J396" s="439"/>
      <c r="K396" s="499"/>
    </row>
    <row r="397" spans="1:11" s="147" customFormat="1" ht="15.5" x14ac:dyDescent="0.35">
      <c r="A397" s="332">
        <v>378</v>
      </c>
      <c r="B397" s="437"/>
      <c r="C397" s="438"/>
      <c r="D397" s="438"/>
      <c r="E397" s="214"/>
      <c r="F397" s="214"/>
      <c r="G397" s="438"/>
      <c r="H397" s="438"/>
      <c r="I397" s="439"/>
      <c r="J397" s="439"/>
      <c r="K397" s="499"/>
    </row>
    <row r="398" spans="1:11" s="147" customFormat="1" ht="15.5" x14ac:dyDescent="0.35">
      <c r="A398" s="332">
        <v>379</v>
      </c>
      <c r="B398" s="437"/>
      <c r="C398" s="438"/>
      <c r="D398" s="438"/>
      <c r="E398" s="214"/>
      <c r="F398" s="214"/>
      <c r="G398" s="438"/>
      <c r="H398" s="438"/>
      <c r="I398" s="439"/>
      <c r="J398" s="439"/>
      <c r="K398" s="499"/>
    </row>
    <row r="399" spans="1:11" s="147" customFormat="1" ht="15.5" x14ac:dyDescent="0.35">
      <c r="A399" s="332">
        <v>380</v>
      </c>
      <c r="B399" s="437"/>
      <c r="C399" s="438"/>
      <c r="D399" s="438"/>
      <c r="E399" s="214"/>
      <c r="F399" s="214"/>
      <c r="G399" s="438"/>
      <c r="H399" s="438"/>
      <c r="I399" s="439"/>
      <c r="J399" s="439"/>
      <c r="K399" s="499"/>
    </row>
    <row r="400" spans="1:11" s="147" customFormat="1" ht="15.5" x14ac:dyDescent="0.35">
      <c r="A400" s="332">
        <v>381</v>
      </c>
      <c r="B400" s="437"/>
      <c r="C400" s="438"/>
      <c r="D400" s="438"/>
      <c r="E400" s="214"/>
      <c r="F400" s="214"/>
      <c r="G400" s="438"/>
      <c r="H400" s="438"/>
      <c r="I400" s="439"/>
      <c r="J400" s="439"/>
      <c r="K400" s="499"/>
    </row>
    <row r="401" spans="1:11" s="147" customFormat="1" ht="15.5" x14ac:dyDescent="0.35">
      <c r="A401" s="332">
        <v>382</v>
      </c>
      <c r="B401" s="437"/>
      <c r="C401" s="438"/>
      <c r="D401" s="438"/>
      <c r="E401" s="214"/>
      <c r="F401" s="214"/>
      <c r="G401" s="438"/>
      <c r="H401" s="438"/>
      <c r="I401" s="439"/>
      <c r="J401" s="439"/>
      <c r="K401" s="499"/>
    </row>
    <row r="402" spans="1:11" s="147" customFormat="1" ht="15.5" x14ac:dyDescent="0.35">
      <c r="A402" s="332">
        <v>383</v>
      </c>
      <c r="B402" s="437"/>
      <c r="C402" s="438"/>
      <c r="D402" s="438"/>
      <c r="E402" s="214"/>
      <c r="F402" s="214"/>
      <c r="G402" s="438"/>
      <c r="H402" s="438"/>
      <c r="I402" s="439"/>
      <c r="J402" s="439"/>
      <c r="K402" s="499"/>
    </row>
    <row r="403" spans="1:11" s="147" customFormat="1" ht="15.5" x14ac:dyDescent="0.35">
      <c r="A403" s="332">
        <v>384</v>
      </c>
      <c r="B403" s="437"/>
      <c r="C403" s="438"/>
      <c r="D403" s="438"/>
      <c r="E403" s="214"/>
      <c r="F403" s="214"/>
      <c r="G403" s="438"/>
      <c r="H403" s="438"/>
      <c r="I403" s="439"/>
      <c r="J403" s="439"/>
      <c r="K403" s="499"/>
    </row>
    <row r="404" spans="1:11" s="147" customFormat="1" ht="15.5" x14ac:dyDescent="0.35">
      <c r="A404" s="332">
        <v>385</v>
      </c>
      <c r="B404" s="437"/>
      <c r="C404" s="438"/>
      <c r="D404" s="438"/>
      <c r="E404" s="214"/>
      <c r="F404" s="214"/>
      <c r="G404" s="438"/>
      <c r="H404" s="438"/>
      <c r="I404" s="439"/>
      <c r="J404" s="439"/>
      <c r="K404" s="499"/>
    </row>
    <row r="405" spans="1:11" s="147" customFormat="1" ht="15.5" x14ac:dyDescent="0.35">
      <c r="A405" s="332">
        <v>386</v>
      </c>
      <c r="B405" s="437"/>
      <c r="C405" s="438"/>
      <c r="D405" s="438"/>
      <c r="E405" s="214"/>
      <c r="F405" s="214"/>
      <c r="G405" s="438"/>
      <c r="H405" s="438"/>
      <c r="I405" s="439"/>
      <c r="J405" s="439"/>
      <c r="K405" s="499"/>
    </row>
    <row r="406" spans="1:11" s="147" customFormat="1" ht="15.5" x14ac:dyDescent="0.35">
      <c r="A406" s="332">
        <v>387</v>
      </c>
      <c r="B406" s="437"/>
      <c r="C406" s="438"/>
      <c r="D406" s="438"/>
      <c r="E406" s="214"/>
      <c r="F406" s="214"/>
      <c r="G406" s="438"/>
      <c r="H406" s="438"/>
      <c r="I406" s="439"/>
      <c r="J406" s="439"/>
      <c r="K406" s="499"/>
    </row>
    <row r="407" spans="1:11" s="147" customFormat="1" ht="15.5" x14ac:dyDescent="0.35">
      <c r="A407" s="332">
        <v>388</v>
      </c>
      <c r="B407" s="437"/>
      <c r="C407" s="438"/>
      <c r="D407" s="438"/>
      <c r="E407" s="214"/>
      <c r="F407" s="214"/>
      <c r="G407" s="438"/>
      <c r="H407" s="438"/>
      <c r="I407" s="439"/>
      <c r="J407" s="439"/>
      <c r="K407" s="499"/>
    </row>
    <row r="408" spans="1:11" s="147" customFormat="1" ht="15.5" x14ac:dyDescent="0.35">
      <c r="A408" s="332">
        <v>389</v>
      </c>
      <c r="B408" s="437"/>
      <c r="C408" s="438"/>
      <c r="D408" s="438"/>
      <c r="E408" s="214"/>
      <c r="F408" s="214"/>
      <c r="G408" s="438"/>
      <c r="H408" s="438"/>
      <c r="I408" s="439"/>
      <c r="J408" s="439"/>
      <c r="K408" s="499"/>
    </row>
    <row r="409" spans="1:11" s="147" customFormat="1" ht="15.5" x14ac:dyDescent="0.35">
      <c r="A409" s="332">
        <v>390</v>
      </c>
      <c r="B409" s="437"/>
      <c r="C409" s="438"/>
      <c r="D409" s="438"/>
      <c r="E409" s="214"/>
      <c r="F409" s="214"/>
      <c r="G409" s="438"/>
      <c r="H409" s="438"/>
      <c r="I409" s="439"/>
      <c r="J409" s="439"/>
      <c r="K409" s="499"/>
    </row>
    <row r="410" spans="1:11" s="147" customFormat="1" ht="15.5" x14ac:dyDescent="0.35">
      <c r="A410" s="332">
        <v>391</v>
      </c>
      <c r="B410" s="437"/>
      <c r="C410" s="438"/>
      <c r="D410" s="438"/>
      <c r="E410" s="214"/>
      <c r="F410" s="214"/>
      <c r="G410" s="438"/>
      <c r="H410" s="438"/>
      <c r="I410" s="439"/>
      <c r="J410" s="439"/>
      <c r="K410" s="499"/>
    </row>
    <row r="411" spans="1:11" s="147" customFormat="1" ht="15.5" x14ac:dyDescent="0.35">
      <c r="A411" s="332">
        <v>392</v>
      </c>
      <c r="B411" s="437"/>
      <c r="C411" s="438"/>
      <c r="D411" s="438"/>
      <c r="E411" s="214"/>
      <c r="F411" s="214"/>
      <c r="G411" s="438"/>
      <c r="H411" s="438"/>
      <c r="I411" s="439"/>
      <c r="J411" s="439"/>
      <c r="K411" s="499"/>
    </row>
    <row r="412" spans="1:11" s="147" customFormat="1" ht="15.5" x14ac:dyDescent="0.35">
      <c r="A412" s="332">
        <v>393</v>
      </c>
      <c r="B412" s="437"/>
      <c r="C412" s="438"/>
      <c r="D412" s="438"/>
      <c r="E412" s="214"/>
      <c r="F412" s="214"/>
      <c r="G412" s="438"/>
      <c r="H412" s="438"/>
      <c r="I412" s="439"/>
      <c r="J412" s="439"/>
      <c r="K412" s="499"/>
    </row>
    <row r="413" spans="1:11" s="147" customFormat="1" ht="15.5" x14ac:dyDescent="0.35">
      <c r="A413" s="332">
        <v>394</v>
      </c>
      <c r="B413" s="437"/>
      <c r="C413" s="438"/>
      <c r="D413" s="438"/>
      <c r="E413" s="214"/>
      <c r="F413" s="214"/>
      <c r="G413" s="438"/>
      <c r="H413" s="438"/>
      <c r="I413" s="439"/>
      <c r="J413" s="439"/>
      <c r="K413" s="499"/>
    </row>
    <row r="414" spans="1:11" s="147" customFormat="1" ht="15.5" x14ac:dyDescent="0.35">
      <c r="A414" s="332">
        <v>395</v>
      </c>
      <c r="B414" s="437"/>
      <c r="C414" s="438"/>
      <c r="D414" s="438"/>
      <c r="E414" s="214"/>
      <c r="F414" s="214"/>
      <c r="G414" s="438"/>
      <c r="H414" s="438"/>
      <c r="I414" s="439"/>
      <c r="J414" s="439"/>
      <c r="K414" s="499"/>
    </row>
    <row r="415" spans="1:11" s="147" customFormat="1" ht="15.5" x14ac:dyDescent="0.35">
      <c r="A415" s="332">
        <v>396</v>
      </c>
      <c r="B415" s="437"/>
      <c r="C415" s="438"/>
      <c r="D415" s="438"/>
      <c r="E415" s="214"/>
      <c r="F415" s="214"/>
      <c r="G415" s="438"/>
      <c r="H415" s="438"/>
      <c r="I415" s="439"/>
      <c r="J415" s="439"/>
      <c r="K415" s="499"/>
    </row>
    <row r="416" spans="1:11" s="147" customFormat="1" ht="15.5" x14ac:dyDescent="0.35">
      <c r="A416" s="332">
        <v>397</v>
      </c>
      <c r="B416" s="437"/>
      <c r="C416" s="438"/>
      <c r="D416" s="438"/>
      <c r="E416" s="214"/>
      <c r="F416" s="214"/>
      <c r="G416" s="438"/>
      <c r="H416" s="438"/>
      <c r="I416" s="439"/>
      <c r="J416" s="439"/>
      <c r="K416" s="499"/>
    </row>
    <row r="417" spans="1:11" s="147" customFormat="1" ht="15.5" x14ac:dyDescent="0.35">
      <c r="A417" s="332">
        <v>398</v>
      </c>
      <c r="B417" s="437"/>
      <c r="C417" s="438"/>
      <c r="D417" s="438"/>
      <c r="E417" s="214"/>
      <c r="F417" s="214"/>
      <c r="G417" s="438"/>
      <c r="H417" s="438"/>
      <c r="I417" s="439"/>
      <c r="J417" s="439"/>
      <c r="K417" s="499"/>
    </row>
    <row r="418" spans="1:11" s="147" customFormat="1" ht="15.5" x14ac:dyDescent="0.35">
      <c r="A418" s="332">
        <v>399</v>
      </c>
      <c r="B418" s="437"/>
      <c r="C418" s="438"/>
      <c r="D418" s="438"/>
      <c r="E418" s="214"/>
      <c r="F418" s="214"/>
      <c r="G418" s="438"/>
      <c r="H418" s="438"/>
      <c r="I418" s="439"/>
      <c r="J418" s="439"/>
      <c r="K418" s="499"/>
    </row>
    <row r="419" spans="1:11" s="147" customFormat="1" ht="15.5" x14ac:dyDescent="0.35">
      <c r="A419" s="332">
        <v>400</v>
      </c>
      <c r="B419" s="437"/>
      <c r="C419" s="438"/>
      <c r="D419" s="438"/>
      <c r="E419" s="214"/>
      <c r="F419" s="214"/>
      <c r="G419" s="438"/>
      <c r="H419" s="438"/>
      <c r="I419" s="439"/>
      <c r="J419" s="439"/>
      <c r="K419" s="499"/>
    </row>
    <row r="420" spans="1:11" s="147" customFormat="1" ht="15.5" x14ac:dyDescent="0.35">
      <c r="A420" s="332">
        <v>401</v>
      </c>
      <c r="B420" s="437"/>
      <c r="C420" s="438"/>
      <c r="D420" s="438"/>
      <c r="E420" s="214"/>
      <c r="F420" s="214"/>
      <c r="G420" s="438"/>
      <c r="H420" s="438"/>
      <c r="I420" s="439"/>
      <c r="J420" s="439"/>
      <c r="K420" s="499"/>
    </row>
    <row r="421" spans="1:11" s="147" customFormat="1" ht="15.5" x14ac:dyDescent="0.35">
      <c r="A421" s="332">
        <v>402</v>
      </c>
      <c r="B421" s="437"/>
      <c r="C421" s="438"/>
      <c r="D421" s="438"/>
      <c r="E421" s="214"/>
      <c r="F421" s="214"/>
      <c r="G421" s="438"/>
      <c r="H421" s="438"/>
      <c r="I421" s="439"/>
      <c r="J421" s="439"/>
      <c r="K421" s="499"/>
    </row>
    <row r="422" spans="1:11" s="147" customFormat="1" ht="15.5" x14ac:dyDescent="0.35">
      <c r="A422" s="332">
        <v>403</v>
      </c>
      <c r="B422" s="437"/>
      <c r="C422" s="438"/>
      <c r="D422" s="438"/>
      <c r="E422" s="214"/>
      <c r="F422" s="214"/>
      <c r="G422" s="438"/>
      <c r="H422" s="438"/>
      <c r="I422" s="439"/>
      <c r="J422" s="439"/>
      <c r="K422" s="499"/>
    </row>
    <row r="423" spans="1:11" s="147" customFormat="1" ht="15.5" x14ac:dyDescent="0.35">
      <c r="A423" s="332">
        <v>404</v>
      </c>
      <c r="B423" s="437"/>
      <c r="C423" s="438"/>
      <c r="D423" s="438"/>
      <c r="E423" s="214"/>
      <c r="F423" s="214"/>
      <c r="G423" s="438"/>
      <c r="H423" s="438"/>
      <c r="I423" s="439"/>
      <c r="J423" s="439"/>
      <c r="K423" s="499"/>
    </row>
    <row r="424" spans="1:11" s="147" customFormat="1" ht="15.5" x14ac:dyDescent="0.35">
      <c r="A424" s="332">
        <v>405</v>
      </c>
      <c r="B424" s="437"/>
      <c r="C424" s="438"/>
      <c r="D424" s="438"/>
      <c r="E424" s="214"/>
      <c r="F424" s="214"/>
      <c r="G424" s="438"/>
      <c r="H424" s="438"/>
      <c r="I424" s="439"/>
      <c r="J424" s="439"/>
      <c r="K424" s="499"/>
    </row>
    <row r="425" spans="1:11" s="147" customFormat="1" ht="15.5" x14ac:dyDescent="0.35">
      <c r="A425" s="332">
        <v>406</v>
      </c>
      <c r="B425" s="437"/>
      <c r="C425" s="438"/>
      <c r="D425" s="438"/>
      <c r="E425" s="214"/>
      <c r="F425" s="214"/>
      <c r="G425" s="438"/>
      <c r="H425" s="438"/>
      <c r="I425" s="439"/>
      <c r="J425" s="439"/>
      <c r="K425" s="499"/>
    </row>
    <row r="426" spans="1:11" s="147" customFormat="1" ht="15.5" x14ac:dyDescent="0.35">
      <c r="A426" s="332">
        <v>407</v>
      </c>
      <c r="B426" s="437"/>
      <c r="C426" s="438"/>
      <c r="D426" s="438"/>
      <c r="E426" s="214"/>
      <c r="F426" s="214"/>
      <c r="G426" s="438"/>
      <c r="H426" s="438"/>
      <c r="I426" s="439"/>
      <c r="J426" s="439"/>
      <c r="K426" s="499"/>
    </row>
    <row r="427" spans="1:11" s="147" customFormat="1" ht="15.5" x14ac:dyDescent="0.35">
      <c r="A427" s="332">
        <v>408</v>
      </c>
      <c r="B427" s="437"/>
      <c r="C427" s="438"/>
      <c r="D427" s="438"/>
      <c r="E427" s="214"/>
      <c r="F427" s="214"/>
      <c r="G427" s="438"/>
      <c r="H427" s="438"/>
      <c r="I427" s="439"/>
      <c r="J427" s="439"/>
      <c r="K427" s="499"/>
    </row>
    <row r="428" spans="1:11" s="147" customFormat="1" ht="15.5" x14ac:dyDescent="0.35">
      <c r="A428" s="332">
        <v>409</v>
      </c>
      <c r="B428" s="437"/>
      <c r="C428" s="438"/>
      <c r="D428" s="438"/>
      <c r="E428" s="214"/>
      <c r="F428" s="214"/>
      <c r="G428" s="438"/>
      <c r="H428" s="438"/>
      <c r="I428" s="439"/>
      <c r="J428" s="439"/>
      <c r="K428" s="499"/>
    </row>
    <row r="429" spans="1:11" s="147" customFormat="1" ht="15.5" x14ac:dyDescent="0.35">
      <c r="A429" s="332">
        <v>410</v>
      </c>
      <c r="B429" s="437"/>
      <c r="C429" s="438"/>
      <c r="D429" s="438"/>
      <c r="E429" s="214"/>
      <c r="F429" s="214"/>
      <c r="G429" s="438"/>
      <c r="H429" s="438"/>
      <c r="I429" s="439"/>
      <c r="J429" s="439"/>
      <c r="K429" s="499"/>
    </row>
    <row r="430" spans="1:11" s="147" customFormat="1" ht="15.5" x14ac:dyDescent="0.35">
      <c r="A430" s="332">
        <v>411</v>
      </c>
      <c r="B430" s="437"/>
      <c r="C430" s="438"/>
      <c r="D430" s="438"/>
      <c r="E430" s="214"/>
      <c r="F430" s="214"/>
      <c r="G430" s="438"/>
      <c r="H430" s="438"/>
      <c r="I430" s="439"/>
      <c r="J430" s="439"/>
      <c r="K430" s="499"/>
    </row>
    <row r="431" spans="1:11" s="147" customFormat="1" ht="15.5" x14ac:dyDescent="0.35">
      <c r="A431" s="332">
        <v>412</v>
      </c>
      <c r="B431" s="437"/>
      <c r="C431" s="438"/>
      <c r="D431" s="438"/>
      <c r="E431" s="214"/>
      <c r="F431" s="214"/>
      <c r="G431" s="438"/>
      <c r="H431" s="438"/>
      <c r="I431" s="439"/>
      <c r="J431" s="439"/>
      <c r="K431" s="499"/>
    </row>
    <row r="432" spans="1:11" s="147" customFormat="1" ht="15.5" x14ac:dyDescent="0.35">
      <c r="A432" s="332">
        <v>413</v>
      </c>
      <c r="B432" s="437"/>
      <c r="C432" s="438"/>
      <c r="D432" s="438"/>
      <c r="E432" s="214"/>
      <c r="F432" s="214"/>
      <c r="G432" s="438"/>
      <c r="H432" s="438"/>
      <c r="I432" s="439"/>
      <c r="J432" s="439"/>
      <c r="K432" s="499"/>
    </row>
    <row r="433" spans="1:11" s="147" customFormat="1" ht="15.5" x14ac:dyDescent="0.35">
      <c r="A433" s="332">
        <v>414</v>
      </c>
      <c r="B433" s="437"/>
      <c r="C433" s="438"/>
      <c r="D433" s="438"/>
      <c r="E433" s="214"/>
      <c r="F433" s="214"/>
      <c r="G433" s="438"/>
      <c r="H433" s="438"/>
      <c r="I433" s="439"/>
      <c r="J433" s="439"/>
      <c r="K433" s="499"/>
    </row>
    <row r="434" spans="1:11" s="147" customFormat="1" ht="15.5" x14ac:dyDescent="0.35">
      <c r="A434" s="332">
        <v>415</v>
      </c>
      <c r="B434" s="437"/>
      <c r="C434" s="438"/>
      <c r="D434" s="438"/>
      <c r="E434" s="214"/>
      <c r="F434" s="214"/>
      <c r="G434" s="438"/>
      <c r="H434" s="438"/>
      <c r="I434" s="439"/>
      <c r="J434" s="439"/>
      <c r="K434" s="499"/>
    </row>
    <row r="435" spans="1:11" s="147" customFormat="1" ht="15.5" x14ac:dyDescent="0.35">
      <c r="A435" s="332">
        <v>416</v>
      </c>
      <c r="B435" s="437"/>
      <c r="C435" s="438"/>
      <c r="D435" s="438"/>
      <c r="E435" s="214"/>
      <c r="F435" s="214"/>
      <c r="G435" s="438"/>
      <c r="H435" s="438"/>
      <c r="I435" s="439"/>
      <c r="J435" s="439"/>
      <c r="K435" s="499"/>
    </row>
    <row r="436" spans="1:11" s="147" customFormat="1" ht="15.5" x14ac:dyDescent="0.35">
      <c r="A436" s="332">
        <v>417</v>
      </c>
      <c r="B436" s="437"/>
      <c r="C436" s="438"/>
      <c r="D436" s="438"/>
      <c r="E436" s="214"/>
      <c r="F436" s="214"/>
      <c r="G436" s="438"/>
      <c r="H436" s="438"/>
      <c r="I436" s="439"/>
      <c r="J436" s="439"/>
      <c r="K436" s="499"/>
    </row>
    <row r="437" spans="1:11" s="147" customFormat="1" ht="15.5" x14ac:dyDescent="0.35">
      <c r="A437" s="332">
        <v>418</v>
      </c>
      <c r="B437" s="437"/>
      <c r="C437" s="438"/>
      <c r="D437" s="438"/>
      <c r="E437" s="214"/>
      <c r="F437" s="214"/>
      <c r="G437" s="438"/>
      <c r="H437" s="438"/>
      <c r="I437" s="439"/>
      <c r="J437" s="439"/>
      <c r="K437" s="499"/>
    </row>
    <row r="438" spans="1:11" s="147" customFormat="1" ht="15.5" x14ac:dyDescent="0.35">
      <c r="A438" s="332">
        <v>419</v>
      </c>
      <c r="B438" s="437"/>
      <c r="C438" s="438"/>
      <c r="D438" s="438"/>
      <c r="E438" s="214"/>
      <c r="F438" s="214"/>
      <c r="G438" s="438"/>
      <c r="H438" s="438"/>
      <c r="I438" s="439"/>
      <c r="J438" s="439"/>
      <c r="K438" s="499"/>
    </row>
    <row r="439" spans="1:11" s="147" customFormat="1" ht="15.5" x14ac:dyDescent="0.35">
      <c r="A439" s="332">
        <v>420</v>
      </c>
      <c r="B439" s="437"/>
      <c r="C439" s="438"/>
      <c r="D439" s="438"/>
      <c r="E439" s="214"/>
      <c r="F439" s="214"/>
      <c r="G439" s="438"/>
      <c r="H439" s="438"/>
      <c r="I439" s="439"/>
      <c r="J439" s="439"/>
      <c r="K439" s="499"/>
    </row>
    <row r="440" spans="1:11" s="147" customFormat="1" ht="15.5" x14ac:dyDescent="0.35">
      <c r="A440" s="332">
        <v>421</v>
      </c>
      <c r="B440" s="437"/>
      <c r="C440" s="438"/>
      <c r="D440" s="438"/>
      <c r="E440" s="214"/>
      <c r="F440" s="214"/>
      <c r="G440" s="438"/>
      <c r="H440" s="438"/>
      <c r="I440" s="439"/>
      <c r="J440" s="439"/>
      <c r="K440" s="499"/>
    </row>
    <row r="441" spans="1:11" s="147" customFormat="1" ht="15.5" x14ac:dyDescent="0.35">
      <c r="A441" s="332">
        <v>422</v>
      </c>
      <c r="B441" s="437"/>
      <c r="C441" s="438"/>
      <c r="D441" s="438"/>
      <c r="E441" s="214"/>
      <c r="F441" s="214"/>
      <c r="G441" s="438"/>
      <c r="H441" s="438"/>
      <c r="I441" s="439"/>
      <c r="J441" s="439"/>
      <c r="K441" s="499"/>
    </row>
    <row r="442" spans="1:11" s="147" customFormat="1" ht="15.5" x14ac:dyDescent="0.35">
      <c r="A442" s="332">
        <v>423</v>
      </c>
      <c r="B442" s="437"/>
      <c r="C442" s="438"/>
      <c r="D442" s="438"/>
      <c r="E442" s="214"/>
      <c r="F442" s="214"/>
      <c r="G442" s="438"/>
      <c r="H442" s="438"/>
      <c r="I442" s="439"/>
      <c r="J442" s="439"/>
      <c r="K442" s="499"/>
    </row>
    <row r="443" spans="1:11" s="147" customFormat="1" ht="15.5" x14ac:dyDescent="0.35">
      <c r="A443" s="332">
        <v>424</v>
      </c>
      <c r="B443" s="437"/>
      <c r="C443" s="438"/>
      <c r="D443" s="438"/>
      <c r="E443" s="214"/>
      <c r="F443" s="214"/>
      <c r="G443" s="438"/>
      <c r="H443" s="438"/>
      <c r="I443" s="439"/>
      <c r="J443" s="439"/>
      <c r="K443" s="499"/>
    </row>
    <row r="444" spans="1:11" s="147" customFormat="1" ht="15.5" x14ac:dyDescent="0.35">
      <c r="A444" s="332">
        <v>425</v>
      </c>
      <c r="B444" s="437"/>
      <c r="C444" s="438"/>
      <c r="D444" s="438"/>
      <c r="E444" s="214"/>
      <c r="F444" s="214"/>
      <c r="G444" s="438"/>
      <c r="H444" s="438"/>
      <c r="I444" s="439"/>
      <c r="J444" s="439"/>
      <c r="K444" s="499"/>
    </row>
    <row r="445" spans="1:11" s="147" customFormat="1" ht="15.5" x14ac:dyDescent="0.35">
      <c r="A445" s="332">
        <v>426</v>
      </c>
      <c r="B445" s="437"/>
      <c r="C445" s="438"/>
      <c r="D445" s="438"/>
      <c r="E445" s="214"/>
      <c r="F445" s="214"/>
      <c r="G445" s="438"/>
      <c r="H445" s="438"/>
      <c r="I445" s="439"/>
      <c r="J445" s="439"/>
      <c r="K445" s="499"/>
    </row>
    <row r="446" spans="1:11" s="147" customFormat="1" ht="15.5" x14ac:dyDescent="0.35">
      <c r="A446" s="332">
        <v>427</v>
      </c>
      <c r="B446" s="437"/>
      <c r="C446" s="438"/>
      <c r="D446" s="438"/>
      <c r="E446" s="214"/>
      <c r="F446" s="214"/>
      <c r="G446" s="438"/>
      <c r="H446" s="438"/>
      <c r="I446" s="439"/>
      <c r="J446" s="439"/>
      <c r="K446" s="499"/>
    </row>
    <row r="447" spans="1:11" s="147" customFormat="1" ht="15.5" x14ac:dyDescent="0.35">
      <c r="A447" s="332">
        <v>428</v>
      </c>
      <c r="B447" s="437"/>
      <c r="C447" s="438"/>
      <c r="D447" s="438"/>
      <c r="E447" s="214"/>
      <c r="F447" s="214"/>
      <c r="G447" s="438"/>
      <c r="H447" s="438"/>
      <c r="I447" s="439"/>
      <c r="J447" s="439"/>
      <c r="K447" s="499"/>
    </row>
    <row r="448" spans="1:11" s="147" customFormat="1" ht="15.5" x14ac:dyDescent="0.35">
      <c r="A448" s="332">
        <v>429</v>
      </c>
      <c r="B448" s="437"/>
      <c r="C448" s="438"/>
      <c r="D448" s="438"/>
      <c r="E448" s="214"/>
      <c r="F448" s="214"/>
      <c r="G448" s="438"/>
      <c r="H448" s="438"/>
      <c r="I448" s="439"/>
      <c r="J448" s="439"/>
      <c r="K448" s="499"/>
    </row>
    <row r="449" spans="1:11" s="147" customFormat="1" ht="15.5" x14ac:dyDescent="0.35">
      <c r="A449" s="332">
        <v>430</v>
      </c>
      <c r="B449" s="437"/>
      <c r="C449" s="438"/>
      <c r="D449" s="438"/>
      <c r="E449" s="214"/>
      <c r="F449" s="214"/>
      <c r="G449" s="438"/>
      <c r="H449" s="438"/>
      <c r="I449" s="439"/>
      <c r="J449" s="439"/>
      <c r="K449" s="499"/>
    </row>
    <row r="450" spans="1:11" s="147" customFormat="1" ht="15.5" x14ac:dyDescent="0.35">
      <c r="A450" s="332">
        <v>431</v>
      </c>
      <c r="B450" s="437"/>
      <c r="C450" s="438"/>
      <c r="D450" s="438"/>
      <c r="E450" s="214"/>
      <c r="F450" s="214"/>
      <c r="G450" s="438"/>
      <c r="H450" s="438"/>
      <c r="I450" s="439"/>
      <c r="J450" s="439"/>
      <c r="K450" s="499"/>
    </row>
    <row r="451" spans="1:11" s="147" customFormat="1" ht="15.5" x14ac:dyDescent="0.35">
      <c r="A451" s="332">
        <v>432</v>
      </c>
      <c r="B451" s="437"/>
      <c r="C451" s="438"/>
      <c r="D451" s="438"/>
      <c r="E451" s="214"/>
      <c r="F451" s="214"/>
      <c r="G451" s="438"/>
      <c r="H451" s="438"/>
      <c r="I451" s="439"/>
      <c r="J451" s="439"/>
      <c r="K451" s="499"/>
    </row>
    <row r="452" spans="1:11" s="147" customFormat="1" ht="15.5" x14ac:dyDescent="0.35">
      <c r="A452" s="332">
        <v>433</v>
      </c>
      <c r="B452" s="437"/>
      <c r="C452" s="438"/>
      <c r="D452" s="438"/>
      <c r="E452" s="214"/>
      <c r="F452" s="214"/>
      <c r="G452" s="438"/>
      <c r="H452" s="438"/>
      <c r="I452" s="439"/>
      <c r="J452" s="439"/>
      <c r="K452" s="499"/>
    </row>
    <row r="453" spans="1:11" s="147" customFormat="1" ht="15.5" x14ac:dyDescent="0.35">
      <c r="A453" s="332">
        <v>434</v>
      </c>
      <c r="B453" s="437"/>
      <c r="C453" s="438"/>
      <c r="D453" s="438"/>
      <c r="E453" s="214"/>
      <c r="F453" s="214"/>
      <c r="G453" s="438"/>
      <c r="H453" s="438"/>
      <c r="I453" s="439"/>
      <c r="J453" s="439"/>
      <c r="K453" s="499"/>
    </row>
    <row r="454" spans="1:11" s="147" customFormat="1" ht="15.5" x14ac:dyDescent="0.35">
      <c r="A454" s="332">
        <v>435</v>
      </c>
      <c r="B454" s="437"/>
      <c r="C454" s="438"/>
      <c r="D454" s="438"/>
      <c r="E454" s="214"/>
      <c r="F454" s="214"/>
      <c r="G454" s="438"/>
      <c r="H454" s="438"/>
      <c r="I454" s="439"/>
      <c r="J454" s="439"/>
      <c r="K454" s="499"/>
    </row>
    <row r="455" spans="1:11" s="147" customFormat="1" ht="15.5" x14ac:dyDescent="0.35">
      <c r="A455" s="332">
        <v>436</v>
      </c>
      <c r="B455" s="437"/>
      <c r="C455" s="438"/>
      <c r="D455" s="438"/>
      <c r="E455" s="214"/>
      <c r="F455" s="214"/>
      <c r="G455" s="438"/>
      <c r="H455" s="438"/>
      <c r="I455" s="439"/>
      <c r="J455" s="439"/>
      <c r="K455" s="499"/>
    </row>
    <row r="456" spans="1:11" s="147" customFormat="1" ht="15.5" x14ac:dyDescent="0.35">
      <c r="A456" s="332">
        <v>437</v>
      </c>
      <c r="B456" s="437"/>
      <c r="C456" s="438"/>
      <c r="D456" s="438"/>
      <c r="E456" s="214"/>
      <c r="F456" s="214"/>
      <c r="G456" s="438"/>
      <c r="H456" s="438"/>
      <c r="I456" s="439"/>
      <c r="J456" s="439"/>
      <c r="K456" s="499"/>
    </row>
    <row r="457" spans="1:11" s="147" customFormat="1" ht="15.5" x14ac:dyDescent="0.35">
      <c r="A457" s="332">
        <v>438</v>
      </c>
      <c r="B457" s="437"/>
      <c r="C457" s="438"/>
      <c r="D457" s="438"/>
      <c r="E457" s="214"/>
      <c r="F457" s="214"/>
      <c r="G457" s="438"/>
      <c r="H457" s="438"/>
      <c r="I457" s="439"/>
      <c r="J457" s="439"/>
      <c r="K457" s="499"/>
    </row>
    <row r="458" spans="1:11" s="147" customFormat="1" ht="15.5" x14ac:dyDescent="0.35">
      <c r="A458" s="332">
        <v>439</v>
      </c>
      <c r="B458" s="437"/>
      <c r="C458" s="438"/>
      <c r="D458" s="438"/>
      <c r="E458" s="214"/>
      <c r="F458" s="214"/>
      <c r="G458" s="438"/>
      <c r="H458" s="438"/>
      <c r="I458" s="439"/>
      <c r="J458" s="439"/>
      <c r="K458" s="499"/>
    </row>
    <row r="459" spans="1:11" s="147" customFormat="1" ht="15.5" x14ac:dyDescent="0.35">
      <c r="A459" s="332">
        <v>440</v>
      </c>
      <c r="B459" s="437"/>
      <c r="C459" s="438"/>
      <c r="D459" s="438"/>
      <c r="E459" s="214"/>
      <c r="F459" s="214"/>
      <c r="G459" s="438"/>
      <c r="H459" s="438"/>
      <c r="I459" s="439"/>
      <c r="J459" s="439"/>
      <c r="K459" s="499"/>
    </row>
    <row r="460" spans="1:11" s="147" customFormat="1" ht="15.5" x14ac:dyDescent="0.35">
      <c r="A460" s="332">
        <v>441</v>
      </c>
      <c r="B460" s="437"/>
      <c r="C460" s="438"/>
      <c r="D460" s="438"/>
      <c r="E460" s="214"/>
      <c r="F460" s="214"/>
      <c r="G460" s="438"/>
      <c r="H460" s="438"/>
      <c r="I460" s="439"/>
      <c r="J460" s="439"/>
      <c r="K460" s="499"/>
    </row>
    <row r="461" spans="1:11" s="147" customFormat="1" ht="15.5" x14ac:dyDescent="0.35">
      <c r="A461" s="332">
        <v>442</v>
      </c>
      <c r="B461" s="437"/>
      <c r="C461" s="438"/>
      <c r="D461" s="438"/>
      <c r="E461" s="214"/>
      <c r="F461" s="214"/>
      <c r="G461" s="438"/>
      <c r="H461" s="438"/>
      <c r="I461" s="439"/>
      <c r="J461" s="439"/>
      <c r="K461" s="499"/>
    </row>
    <row r="462" spans="1:11" s="147" customFormat="1" ht="15.5" x14ac:dyDescent="0.35">
      <c r="A462" s="332">
        <v>443</v>
      </c>
      <c r="B462" s="437"/>
      <c r="C462" s="438"/>
      <c r="D462" s="438"/>
      <c r="E462" s="214"/>
      <c r="F462" s="214"/>
      <c r="G462" s="438"/>
      <c r="H462" s="438"/>
      <c r="I462" s="439"/>
      <c r="J462" s="439"/>
      <c r="K462" s="499"/>
    </row>
    <row r="463" spans="1:11" s="147" customFormat="1" ht="15.5" x14ac:dyDescent="0.35">
      <c r="A463" s="332">
        <v>444</v>
      </c>
      <c r="B463" s="437"/>
      <c r="C463" s="438"/>
      <c r="D463" s="438"/>
      <c r="E463" s="214"/>
      <c r="F463" s="214"/>
      <c r="G463" s="438"/>
      <c r="H463" s="438"/>
      <c r="I463" s="439"/>
      <c r="J463" s="439"/>
      <c r="K463" s="499"/>
    </row>
    <row r="464" spans="1:11" s="147" customFormat="1" ht="15.5" x14ac:dyDescent="0.35">
      <c r="A464" s="332">
        <v>445</v>
      </c>
      <c r="B464" s="437"/>
      <c r="C464" s="438"/>
      <c r="D464" s="438"/>
      <c r="E464" s="214"/>
      <c r="F464" s="214"/>
      <c r="G464" s="438"/>
      <c r="H464" s="438"/>
      <c r="I464" s="439"/>
      <c r="J464" s="439"/>
      <c r="K464" s="499"/>
    </row>
    <row r="465" spans="1:11" s="147" customFormat="1" ht="15.5" x14ac:dyDescent="0.35">
      <c r="A465" s="332">
        <v>446</v>
      </c>
      <c r="B465" s="437"/>
      <c r="C465" s="438"/>
      <c r="D465" s="438"/>
      <c r="E465" s="214"/>
      <c r="F465" s="214"/>
      <c r="G465" s="438"/>
      <c r="H465" s="438"/>
      <c r="I465" s="439"/>
      <c r="J465" s="439"/>
      <c r="K465" s="499"/>
    </row>
    <row r="466" spans="1:11" s="147" customFormat="1" ht="15.5" x14ac:dyDescent="0.35">
      <c r="A466" s="332">
        <v>447</v>
      </c>
      <c r="B466" s="437"/>
      <c r="C466" s="438"/>
      <c r="D466" s="438"/>
      <c r="E466" s="214"/>
      <c r="F466" s="214"/>
      <c r="G466" s="438"/>
      <c r="H466" s="438"/>
      <c r="I466" s="439"/>
      <c r="J466" s="439"/>
      <c r="K466" s="499"/>
    </row>
    <row r="467" spans="1:11" s="147" customFormat="1" ht="15.5" x14ac:dyDescent="0.35">
      <c r="A467" s="332">
        <v>448</v>
      </c>
      <c r="B467" s="437"/>
      <c r="C467" s="438"/>
      <c r="D467" s="438"/>
      <c r="E467" s="214"/>
      <c r="F467" s="214"/>
      <c r="G467" s="438"/>
      <c r="H467" s="438"/>
      <c r="I467" s="439"/>
      <c r="J467" s="439"/>
      <c r="K467" s="499"/>
    </row>
    <row r="468" spans="1:11" s="147" customFormat="1" ht="15.5" x14ac:dyDescent="0.35">
      <c r="A468" s="332">
        <v>449</v>
      </c>
      <c r="B468" s="437"/>
      <c r="C468" s="438"/>
      <c r="D468" s="438"/>
      <c r="E468" s="214"/>
      <c r="F468" s="214"/>
      <c r="G468" s="438"/>
      <c r="H468" s="438"/>
      <c r="I468" s="439"/>
      <c r="J468" s="439"/>
      <c r="K468" s="499"/>
    </row>
    <row r="469" spans="1:11" s="147" customFormat="1" ht="15.5" x14ac:dyDescent="0.35">
      <c r="A469" s="332">
        <v>450</v>
      </c>
      <c r="B469" s="437"/>
      <c r="C469" s="438"/>
      <c r="D469" s="438"/>
      <c r="E469" s="214"/>
      <c r="F469" s="214"/>
      <c r="G469" s="438"/>
      <c r="H469" s="438"/>
      <c r="I469" s="439"/>
      <c r="J469" s="439"/>
      <c r="K469" s="499"/>
    </row>
    <row r="470" spans="1:11" s="147" customFormat="1" ht="15.5" x14ac:dyDescent="0.35">
      <c r="A470" s="332">
        <v>451</v>
      </c>
      <c r="B470" s="437"/>
      <c r="C470" s="438"/>
      <c r="D470" s="438"/>
      <c r="E470" s="214"/>
      <c r="F470" s="214"/>
      <c r="G470" s="438"/>
      <c r="H470" s="438"/>
      <c r="I470" s="439"/>
      <c r="J470" s="439"/>
      <c r="K470" s="499"/>
    </row>
    <row r="471" spans="1:11" s="147" customFormat="1" ht="15.5" x14ac:dyDescent="0.35">
      <c r="A471" s="332">
        <v>452</v>
      </c>
      <c r="B471" s="437"/>
      <c r="C471" s="438"/>
      <c r="D471" s="438"/>
      <c r="E471" s="214"/>
      <c r="F471" s="214"/>
      <c r="G471" s="438"/>
      <c r="H471" s="438"/>
      <c r="I471" s="439"/>
      <c r="J471" s="439"/>
      <c r="K471" s="499"/>
    </row>
    <row r="472" spans="1:11" s="147" customFormat="1" ht="15.5" x14ac:dyDescent="0.35">
      <c r="A472" s="332">
        <v>453</v>
      </c>
      <c r="B472" s="437"/>
      <c r="C472" s="438"/>
      <c r="D472" s="438"/>
      <c r="E472" s="214"/>
      <c r="F472" s="214"/>
      <c r="G472" s="438"/>
      <c r="H472" s="438"/>
      <c r="I472" s="439"/>
      <c r="J472" s="439"/>
      <c r="K472" s="499"/>
    </row>
    <row r="473" spans="1:11" s="147" customFormat="1" ht="15.5" x14ac:dyDescent="0.35">
      <c r="A473" s="332">
        <v>454</v>
      </c>
      <c r="B473" s="437"/>
      <c r="C473" s="438"/>
      <c r="D473" s="438"/>
      <c r="E473" s="214"/>
      <c r="F473" s="214"/>
      <c r="G473" s="438"/>
      <c r="H473" s="438"/>
      <c r="I473" s="439"/>
      <c r="J473" s="439"/>
      <c r="K473" s="499"/>
    </row>
    <row r="474" spans="1:11" s="147" customFormat="1" ht="15.5" x14ac:dyDescent="0.35">
      <c r="A474" s="332">
        <v>455</v>
      </c>
      <c r="B474" s="437"/>
      <c r="C474" s="438"/>
      <c r="D474" s="438"/>
      <c r="E474" s="214"/>
      <c r="F474" s="214"/>
      <c r="G474" s="438"/>
      <c r="H474" s="438"/>
      <c r="I474" s="439"/>
      <c r="J474" s="439"/>
      <c r="K474" s="499"/>
    </row>
    <row r="475" spans="1:11" s="147" customFormat="1" ht="15.5" x14ac:dyDescent="0.35">
      <c r="A475" s="332">
        <v>456</v>
      </c>
      <c r="B475" s="437"/>
      <c r="C475" s="438"/>
      <c r="D475" s="438"/>
      <c r="E475" s="214"/>
      <c r="F475" s="214"/>
      <c r="G475" s="438"/>
      <c r="H475" s="438"/>
      <c r="I475" s="439"/>
      <c r="J475" s="439"/>
      <c r="K475" s="499"/>
    </row>
    <row r="476" spans="1:11" s="147" customFormat="1" ht="15.5" x14ac:dyDescent="0.35">
      <c r="A476" s="332">
        <v>457</v>
      </c>
      <c r="B476" s="437"/>
      <c r="C476" s="438"/>
      <c r="D476" s="438"/>
      <c r="E476" s="214"/>
      <c r="F476" s="214"/>
      <c r="G476" s="438"/>
      <c r="H476" s="438"/>
      <c r="I476" s="439"/>
      <c r="J476" s="439"/>
      <c r="K476" s="499"/>
    </row>
    <row r="477" spans="1:11" s="147" customFormat="1" ht="15.5" x14ac:dyDescent="0.35">
      <c r="A477" s="332">
        <v>458</v>
      </c>
      <c r="B477" s="437"/>
      <c r="C477" s="438"/>
      <c r="D477" s="438"/>
      <c r="E477" s="214"/>
      <c r="F477" s="214"/>
      <c r="G477" s="438"/>
      <c r="H477" s="438"/>
      <c r="I477" s="439"/>
      <c r="J477" s="439"/>
      <c r="K477" s="499"/>
    </row>
    <row r="478" spans="1:11" s="147" customFormat="1" ht="15.5" x14ac:dyDescent="0.35">
      <c r="A478" s="332">
        <v>459</v>
      </c>
      <c r="B478" s="437"/>
      <c r="C478" s="438"/>
      <c r="D478" s="438"/>
      <c r="E478" s="214"/>
      <c r="F478" s="214"/>
      <c r="G478" s="438"/>
      <c r="H478" s="438"/>
      <c r="I478" s="439"/>
      <c r="J478" s="439"/>
      <c r="K478" s="499"/>
    </row>
    <row r="479" spans="1:11" s="147" customFormat="1" ht="15.5" x14ac:dyDescent="0.35">
      <c r="A479" s="332">
        <v>460</v>
      </c>
      <c r="B479" s="437"/>
      <c r="C479" s="438"/>
      <c r="D479" s="438"/>
      <c r="E479" s="214"/>
      <c r="F479" s="214"/>
      <c r="G479" s="438"/>
      <c r="H479" s="438"/>
      <c r="I479" s="439"/>
      <c r="J479" s="439"/>
      <c r="K479" s="499"/>
    </row>
    <row r="480" spans="1:11" s="147" customFormat="1" ht="15.5" x14ac:dyDescent="0.35">
      <c r="A480" s="332">
        <v>461</v>
      </c>
      <c r="B480" s="437"/>
      <c r="C480" s="438"/>
      <c r="D480" s="438"/>
      <c r="E480" s="214"/>
      <c r="F480" s="214"/>
      <c r="G480" s="438"/>
      <c r="H480" s="438"/>
      <c r="I480" s="439"/>
      <c r="J480" s="439"/>
      <c r="K480" s="499"/>
    </row>
    <row r="481" spans="1:11" s="147" customFormat="1" ht="15.5" x14ac:dyDescent="0.35">
      <c r="A481" s="332">
        <v>462</v>
      </c>
      <c r="B481" s="437"/>
      <c r="C481" s="438"/>
      <c r="D481" s="438"/>
      <c r="E481" s="214"/>
      <c r="F481" s="214"/>
      <c r="G481" s="438"/>
      <c r="H481" s="438"/>
      <c r="I481" s="439"/>
      <c r="J481" s="439"/>
      <c r="K481" s="499"/>
    </row>
    <row r="482" spans="1:11" s="147" customFormat="1" ht="15.5" x14ac:dyDescent="0.35">
      <c r="A482" s="332">
        <v>463</v>
      </c>
      <c r="B482" s="437"/>
      <c r="C482" s="438"/>
      <c r="D482" s="438"/>
      <c r="E482" s="214"/>
      <c r="F482" s="214"/>
      <c r="G482" s="438"/>
      <c r="H482" s="438"/>
      <c r="I482" s="439"/>
      <c r="J482" s="439"/>
      <c r="K482" s="499"/>
    </row>
    <row r="483" spans="1:11" s="147" customFormat="1" ht="15.5" x14ac:dyDescent="0.35">
      <c r="A483" s="332">
        <v>464</v>
      </c>
      <c r="B483" s="437"/>
      <c r="C483" s="438"/>
      <c r="D483" s="438"/>
      <c r="E483" s="214"/>
      <c r="F483" s="214"/>
      <c r="G483" s="438"/>
      <c r="H483" s="438"/>
      <c r="I483" s="439"/>
      <c r="J483" s="439"/>
      <c r="K483" s="499"/>
    </row>
    <row r="484" spans="1:11" s="147" customFormat="1" ht="15.5" x14ac:dyDescent="0.35">
      <c r="A484" s="332">
        <v>465</v>
      </c>
      <c r="B484" s="437"/>
      <c r="C484" s="438"/>
      <c r="D484" s="438"/>
      <c r="E484" s="214"/>
      <c r="F484" s="214"/>
      <c r="G484" s="438"/>
      <c r="H484" s="438"/>
      <c r="I484" s="439"/>
      <c r="J484" s="439"/>
      <c r="K484" s="499"/>
    </row>
    <row r="485" spans="1:11" s="147" customFormat="1" ht="15.5" x14ac:dyDescent="0.35">
      <c r="A485" s="332">
        <v>466</v>
      </c>
      <c r="B485" s="437"/>
      <c r="C485" s="438"/>
      <c r="D485" s="438"/>
      <c r="E485" s="214"/>
      <c r="F485" s="214"/>
      <c r="G485" s="438"/>
      <c r="H485" s="438"/>
      <c r="I485" s="439"/>
      <c r="J485" s="439"/>
      <c r="K485" s="499"/>
    </row>
    <row r="486" spans="1:11" s="147" customFormat="1" ht="15.5" x14ac:dyDescent="0.35">
      <c r="A486" s="332">
        <v>467</v>
      </c>
      <c r="B486" s="437"/>
      <c r="C486" s="438"/>
      <c r="D486" s="438"/>
      <c r="E486" s="214"/>
      <c r="F486" s="214"/>
      <c r="G486" s="438"/>
      <c r="H486" s="438"/>
      <c r="I486" s="439"/>
      <c r="J486" s="439"/>
      <c r="K486" s="499"/>
    </row>
    <row r="487" spans="1:11" s="147" customFormat="1" ht="15.5" x14ac:dyDescent="0.35">
      <c r="A487" s="332">
        <v>468</v>
      </c>
      <c r="B487" s="437"/>
      <c r="C487" s="438"/>
      <c r="D487" s="438"/>
      <c r="E487" s="214"/>
      <c r="F487" s="214"/>
      <c r="G487" s="438"/>
      <c r="H487" s="438"/>
      <c r="I487" s="439"/>
      <c r="J487" s="439"/>
      <c r="K487" s="499"/>
    </row>
    <row r="488" spans="1:11" s="147" customFormat="1" ht="15.5" x14ac:dyDescent="0.35">
      <c r="A488" s="332">
        <v>469</v>
      </c>
      <c r="B488" s="437"/>
      <c r="C488" s="438"/>
      <c r="D488" s="438"/>
      <c r="E488" s="214"/>
      <c r="F488" s="214"/>
      <c r="G488" s="438"/>
      <c r="H488" s="438"/>
      <c r="I488" s="439"/>
      <c r="J488" s="439"/>
      <c r="K488" s="499"/>
    </row>
    <row r="489" spans="1:11" s="147" customFormat="1" ht="15.5" x14ac:dyDescent="0.35">
      <c r="A489" s="332">
        <v>470</v>
      </c>
      <c r="B489" s="437"/>
      <c r="C489" s="438"/>
      <c r="D489" s="438"/>
      <c r="E489" s="214"/>
      <c r="F489" s="214"/>
      <c r="G489" s="438"/>
      <c r="H489" s="438"/>
      <c r="I489" s="439"/>
      <c r="J489" s="439"/>
      <c r="K489" s="499"/>
    </row>
    <row r="490" spans="1:11" s="147" customFormat="1" ht="15.5" x14ac:dyDescent="0.35">
      <c r="A490" s="332">
        <v>471</v>
      </c>
      <c r="B490" s="437"/>
      <c r="C490" s="438"/>
      <c r="D490" s="438"/>
      <c r="E490" s="214"/>
      <c r="F490" s="214"/>
      <c r="G490" s="438"/>
      <c r="H490" s="438"/>
      <c r="I490" s="439"/>
      <c r="J490" s="439"/>
      <c r="K490" s="499"/>
    </row>
    <row r="491" spans="1:11" s="147" customFormat="1" ht="15.5" x14ac:dyDescent="0.35">
      <c r="A491" s="332">
        <v>472</v>
      </c>
      <c r="B491" s="437"/>
      <c r="C491" s="438"/>
      <c r="D491" s="438"/>
      <c r="E491" s="214"/>
      <c r="F491" s="214"/>
      <c r="G491" s="438"/>
      <c r="H491" s="438"/>
      <c r="I491" s="439"/>
      <c r="J491" s="439"/>
      <c r="K491" s="499"/>
    </row>
    <row r="492" spans="1:11" s="147" customFormat="1" ht="15.5" x14ac:dyDescent="0.35">
      <c r="A492" s="332">
        <v>473</v>
      </c>
      <c r="B492" s="437"/>
      <c r="C492" s="438"/>
      <c r="D492" s="438"/>
      <c r="E492" s="214"/>
      <c r="F492" s="214"/>
      <c r="G492" s="438"/>
      <c r="H492" s="438"/>
      <c r="I492" s="439"/>
      <c r="J492" s="439"/>
      <c r="K492" s="499"/>
    </row>
    <row r="493" spans="1:11" s="147" customFormat="1" ht="15.5" x14ac:dyDescent="0.35">
      <c r="A493" s="332">
        <v>474</v>
      </c>
      <c r="B493" s="437"/>
      <c r="C493" s="438"/>
      <c r="D493" s="438"/>
      <c r="E493" s="214"/>
      <c r="F493" s="214"/>
      <c r="G493" s="438"/>
      <c r="H493" s="438"/>
      <c r="I493" s="439"/>
      <c r="J493" s="439"/>
      <c r="K493" s="499"/>
    </row>
    <row r="494" spans="1:11" s="147" customFormat="1" ht="15.5" x14ac:dyDescent="0.35">
      <c r="A494" s="332">
        <v>475</v>
      </c>
      <c r="B494" s="437"/>
      <c r="C494" s="438"/>
      <c r="D494" s="438"/>
      <c r="E494" s="214"/>
      <c r="F494" s="214"/>
      <c r="G494" s="438"/>
      <c r="H494" s="438"/>
      <c r="I494" s="439"/>
      <c r="J494" s="439"/>
      <c r="K494" s="499"/>
    </row>
    <row r="495" spans="1:11" s="147" customFormat="1" ht="15.5" x14ac:dyDescent="0.35">
      <c r="A495" s="332">
        <v>476</v>
      </c>
      <c r="B495" s="437"/>
      <c r="C495" s="438"/>
      <c r="D495" s="438"/>
      <c r="E495" s="214"/>
      <c r="F495" s="214"/>
      <c r="G495" s="438"/>
      <c r="H495" s="438"/>
      <c r="I495" s="439"/>
      <c r="J495" s="439"/>
      <c r="K495" s="499"/>
    </row>
    <row r="496" spans="1:11" s="147" customFormat="1" ht="15.5" x14ac:dyDescent="0.35">
      <c r="A496" s="332">
        <v>477</v>
      </c>
      <c r="B496" s="437"/>
      <c r="C496" s="438"/>
      <c r="D496" s="438"/>
      <c r="E496" s="214"/>
      <c r="F496" s="214"/>
      <c r="G496" s="438"/>
      <c r="H496" s="438"/>
      <c r="I496" s="439"/>
      <c r="J496" s="439"/>
      <c r="K496" s="499"/>
    </row>
    <row r="497" spans="1:11" s="147" customFormat="1" ht="15.5" x14ac:dyDescent="0.35">
      <c r="A497" s="332">
        <v>478</v>
      </c>
      <c r="B497" s="437"/>
      <c r="C497" s="438"/>
      <c r="D497" s="438"/>
      <c r="E497" s="214"/>
      <c r="F497" s="214"/>
      <c r="G497" s="438"/>
      <c r="H497" s="438"/>
      <c r="I497" s="439"/>
      <c r="J497" s="439"/>
      <c r="K497" s="499"/>
    </row>
    <row r="498" spans="1:11" s="147" customFormat="1" ht="15.5" x14ac:dyDescent="0.35">
      <c r="A498" s="332">
        <v>479</v>
      </c>
      <c r="B498" s="437"/>
      <c r="C498" s="438"/>
      <c r="D498" s="438"/>
      <c r="E498" s="214"/>
      <c r="F498" s="214"/>
      <c r="G498" s="438"/>
      <c r="H498" s="438"/>
      <c r="I498" s="439"/>
      <c r="J498" s="439"/>
      <c r="K498" s="499"/>
    </row>
    <row r="499" spans="1:11" s="147" customFormat="1" ht="15.5" x14ac:dyDescent="0.35">
      <c r="A499" s="332">
        <v>480</v>
      </c>
      <c r="B499" s="437"/>
      <c r="C499" s="438"/>
      <c r="D499" s="438"/>
      <c r="E499" s="214"/>
      <c r="F499" s="214"/>
      <c r="G499" s="438"/>
      <c r="H499" s="438"/>
      <c r="I499" s="439"/>
      <c r="J499" s="439"/>
      <c r="K499" s="499"/>
    </row>
    <row r="500" spans="1:11" s="147" customFormat="1" ht="15.5" x14ac:dyDescent="0.35">
      <c r="A500" s="332">
        <v>481</v>
      </c>
      <c r="B500" s="437"/>
      <c r="C500" s="438"/>
      <c r="D500" s="438"/>
      <c r="E500" s="214"/>
      <c r="F500" s="214"/>
      <c r="G500" s="438"/>
      <c r="H500" s="438"/>
      <c r="I500" s="439"/>
      <c r="J500" s="439"/>
      <c r="K500" s="499"/>
    </row>
    <row r="501" spans="1:11" s="147" customFormat="1" ht="15.5" x14ac:dyDescent="0.35">
      <c r="A501" s="332">
        <v>482</v>
      </c>
      <c r="B501" s="437"/>
      <c r="C501" s="438"/>
      <c r="D501" s="438"/>
      <c r="E501" s="214"/>
      <c r="F501" s="214"/>
      <c r="G501" s="438"/>
      <c r="H501" s="438"/>
      <c r="I501" s="439"/>
      <c r="J501" s="439"/>
      <c r="K501" s="499"/>
    </row>
    <row r="502" spans="1:11" s="147" customFormat="1" ht="15.5" x14ac:dyDescent="0.35">
      <c r="A502" s="332">
        <v>483</v>
      </c>
      <c r="B502" s="437"/>
      <c r="C502" s="438"/>
      <c r="D502" s="438"/>
      <c r="E502" s="214"/>
      <c r="F502" s="214"/>
      <c r="G502" s="438"/>
      <c r="H502" s="438"/>
      <c r="I502" s="439"/>
      <c r="J502" s="439"/>
      <c r="K502" s="499"/>
    </row>
    <row r="503" spans="1:11" s="147" customFormat="1" ht="15.5" x14ac:dyDescent="0.35">
      <c r="A503" s="332">
        <v>484</v>
      </c>
      <c r="B503" s="437"/>
      <c r="C503" s="438"/>
      <c r="D503" s="438"/>
      <c r="E503" s="214"/>
      <c r="F503" s="214"/>
      <c r="G503" s="438"/>
      <c r="H503" s="438"/>
      <c r="I503" s="439"/>
      <c r="J503" s="439"/>
      <c r="K503" s="499"/>
    </row>
    <row r="504" spans="1:11" s="147" customFormat="1" ht="15.5" x14ac:dyDescent="0.35">
      <c r="A504" s="332">
        <v>485</v>
      </c>
      <c r="B504" s="437"/>
      <c r="C504" s="438"/>
      <c r="D504" s="438"/>
      <c r="E504" s="214"/>
      <c r="F504" s="214"/>
      <c r="G504" s="438"/>
      <c r="H504" s="438"/>
      <c r="I504" s="439"/>
      <c r="J504" s="439"/>
      <c r="K504" s="499"/>
    </row>
    <row r="505" spans="1:11" s="147" customFormat="1" ht="15.5" x14ac:dyDescent="0.35">
      <c r="A505" s="332">
        <v>486</v>
      </c>
      <c r="B505" s="437"/>
      <c r="C505" s="438"/>
      <c r="D505" s="438"/>
      <c r="E505" s="214"/>
      <c r="F505" s="214"/>
      <c r="G505" s="438"/>
      <c r="H505" s="438"/>
      <c r="I505" s="439"/>
      <c r="J505" s="439"/>
      <c r="K505" s="499"/>
    </row>
    <row r="506" spans="1:11" s="147" customFormat="1" ht="15.5" x14ac:dyDescent="0.35">
      <c r="A506" s="332">
        <v>487</v>
      </c>
      <c r="B506" s="437"/>
      <c r="C506" s="438"/>
      <c r="D506" s="438"/>
      <c r="E506" s="214"/>
      <c r="F506" s="214"/>
      <c r="G506" s="438"/>
      <c r="H506" s="438"/>
      <c r="I506" s="439"/>
      <c r="J506" s="439"/>
      <c r="K506" s="499"/>
    </row>
    <row r="507" spans="1:11" s="147" customFormat="1" ht="15.5" x14ac:dyDescent="0.35">
      <c r="A507" s="332">
        <v>488</v>
      </c>
      <c r="B507" s="437"/>
      <c r="C507" s="438"/>
      <c r="D507" s="438"/>
      <c r="E507" s="214"/>
      <c r="F507" s="214"/>
      <c r="G507" s="438"/>
      <c r="H507" s="438"/>
      <c r="I507" s="439"/>
      <c r="J507" s="439"/>
      <c r="K507" s="499"/>
    </row>
    <row r="508" spans="1:11" s="147" customFormat="1" ht="15.5" x14ac:dyDescent="0.35">
      <c r="A508" s="332">
        <v>489</v>
      </c>
      <c r="B508" s="437"/>
      <c r="C508" s="438"/>
      <c r="D508" s="438"/>
      <c r="E508" s="214"/>
      <c r="F508" s="214"/>
      <c r="G508" s="438"/>
      <c r="H508" s="438"/>
      <c r="I508" s="439"/>
      <c r="J508" s="439"/>
      <c r="K508" s="499"/>
    </row>
    <row r="509" spans="1:11" s="147" customFormat="1" ht="15.5" x14ac:dyDescent="0.35">
      <c r="A509" s="332">
        <v>490</v>
      </c>
      <c r="B509" s="437"/>
      <c r="C509" s="438"/>
      <c r="D509" s="438"/>
      <c r="E509" s="214"/>
      <c r="F509" s="214"/>
      <c r="G509" s="438"/>
      <c r="H509" s="438"/>
      <c r="I509" s="439"/>
      <c r="J509" s="439"/>
      <c r="K509" s="499"/>
    </row>
    <row r="510" spans="1:11" s="147" customFormat="1" ht="15.5" x14ac:dyDescent="0.35">
      <c r="A510" s="332">
        <v>491</v>
      </c>
      <c r="B510" s="437"/>
      <c r="C510" s="438"/>
      <c r="D510" s="438"/>
      <c r="E510" s="214"/>
      <c r="F510" s="214"/>
      <c r="G510" s="438"/>
      <c r="H510" s="438"/>
      <c r="I510" s="439"/>
      <c r="J510" s="439"/>
      <c r="K510" s="499"/>
    </row>
    <row r="511" spans="1:11" s="147" customFormat="1" ht="15.5" x14ac:dyDescent="0.35">
      <c r="A511" s="332">
        <v>492</v>
      </c>
      <c r="B511" s="437"/>
      <c r="C511" s="438"/>
      <c r="D511" s="438"/>
      <c r="E511" s="214"/>
      <c r="F511" s="214"/>
      <c r="G511" s="438"/>
      <c r="H511" s="438"/>
      <c r="I511" s="439"/>
      <c r="J511" s="439"/>
      <c r="K511" s="499"/>
    </row>
    <row r="512" spans="1:11" s="147" customFormat="1" ht="15.5" x14ac:dyDescent="0.35">
      <c r="A512" s="332">
        <v>493</v>
      </c>
      <c r="B512" s="437"/>
      <c r="C512" s="438"/>
      <c r="D512" s="438"/>
      <c r="E512" s="214"/>
      <c r="F512" s="214"/>
      <c r="G512" s="438"/>
      <c r="H512" s="438"/>
      <c r="I512" s="439"/>
      <c r="J512" s="439"/>
      <c r="K512" s="499"/>
    </row>
    <row r="513" spans="1:11" s="147" customFormat="1" ht="15.5" x14ac:dyDescent="0.35">
      <c r="A513" s="332">
        <v>494</v>
      </c>
      <c r="B513" s="437"/>
      <c r="C513" s="438"/>
      <c r="D513" s="438"/>
      <c r="E513" s="214"/>
      <c r="F513" s="214"/>
      <c r="G513" s="438"/>
      <c r="H513" s="438"/>
      <c r="I513" s="439"/>
      <c r="J513" s="439"/>
      <c r="K513" s="499"/>
    </row>
    <row r="514" spans="1:11" s="147" customFormat="1" ht="15.5" x14ac:dyDescent="0.35">
      <c r="A514" s="332">
        <v>495</v>
      </c>
      <c r="B514" s="437"/>
      <c r="C514" s="438"/>
      <c r="D514" s="438"/>
      <c r="E514" s="214"/>
      <c r="F514" s="214"/>
      <c r="G514" s="438"/>
      <c r="H514" s="438"/>
      <c r="I514" s="439"/>
      <c r="J514" s="439"/>
      <c r="K514" s="499"/>
    </row>
    <row r="515" spans="1:11" s="147" customFormat="1" ht="15.5" x14ac:dyDescent="0.35">
      <c r="A515" s="332">
        <v>496</v>
      </c>
      <c r="B515" s="437"/>
      <c r="C515" s="438"/>
      <c r="D515" s="438"/>
      <c r="E515" s="214"/>
      <c r="F515" s="214"/>
      <c r="G515" s="438"/>
      <c r="H515" s="438"/>
      <c r="I515" s="439"/>
      <c r="J515" s="439"/>
      <c r="K515" s="499"/>
    </row>
    <row r="516" spans="1:11" s="147" customFormat="1" ht="15.5" x14ac:dyDescent="0.35">
      <c r="A516" s="332">
        <v>497</v>
      </c>
      <c r="B516" s="437"/>
      <c r="C516" s="438"/>
      <c r="D516" s="438"/>
      <c r="E516" s="214"/>
      <c r="F516" s="214"/>
      <c r="G516" s="438"/>
      <c r="H516" s="438"/>
      <c r="I516" s="439"/>
      <c r="J516" s="439"/>
      <c r="K516" s="499"/>
    </row>
    <row r="517" spans="1:11" s="147" customFormat="1" ht="15.5" x14ac:dyDescent="0.35">
      <c r="A517" s="332">
        <v>498</v>
      </c>
      <c r="B517" s="437"/>
      <c r="C517" s="438"/>
      <c r="D517" s="438"/>
      <c r="E517" s="214"/>
      <c r="F517" s="214"/>
      <c r="G517" s="438"/>
      <c r="H517" s="438"/>
      <c r="I517" s="439"/>
      <c r="J517" s="439"/>
      <c r="K517" s="499"/>
    </row>
    <row r="518" spans="1:11" s="147" customFormat="1" ht="15.5" x14ac:dyDescent="0.35">
      <c r="A518" s="332">
        <v>499</v>
      </c>
      <c r="B518" s="437"/>
      <c r="C518" s="438"/>
      <c r="D518" s="438"/>
      <c r="E518" s="214"/>
      <c r="F518" s="214"/>
      <c r="G518" s="438"/>
      <c r="H518" s="438"/>
      <c r="I518" s="439"/>
      <c r="J518" s="439"/>
      <c r="K518" s="499"/>
    </row>
    <row r="519" spans="1:11" s="147" customFormat="1" ht="15.5" x14ac:dyDescent="0.35">
      <c r="A519" s="332">
        <v>500</v>
      </c>
      <c r="B519" s="437"/>
      <c r="C519" s="438"/>
      <c r="D519" s="438"/>
      <c r="E519" s="214"/>
      <c r="F519" s="214"/>
      <c r="G519" s="438"/>
      <c r="H519" s="438"/>
      <c r="I519" s="439"/>
      <c r="J519" s="439"/>
      <c r="K519" s="499"/>
    </row>
    <row r="520" spans="1:11" s="147" customFormat="1" ht="15.5" x14ac:dyDescent="0.35">
      <c r="A520" s="332">
        <v>501</v>
      </c>
      <c r="B520" s="437"/>
      <c r="C520" s="438"/>
      <c r="D520" s="438"/>
      <c r="E520" s="214"/>
      <c r="F520" s="214"/>
      <c r="G520" s="438"/>
      <c r="H520" s="438"/>
      <c r="I520" s="439"/>
      <c r="J520" s="439"/>
      <c r="K520" s="499"/>
    </row>
    <row r="521" spans="1:11" s="147" customFormat="1" ht="15.5" x14ac:dyDescent="0.35">
      <c r="A521" s="332">
        <v>502</v>
      </c>
      <c r="B521" s="437"/>
      <c r="C521" s="438"/>
      <c r="D521" s="438"/>
      <c r="E521" s="214"/>
      <c r="F521" s="214"/>
      <c r="G521" s="438"/>
      <c r="H521" s="438"/>
      <c r="I521" s="439"/>
      <c r="J521" s="439"/>
      <c r="K521" s="499"/>
    </row>
    <row r="522" spans="1:11" s="147" customFormat="1" ht="15.5" x14ac:dyDescent="0.35">
      <c r="A522" s="332">
        <v>503</v>
      </c>
      <c r="B522" s="437"/>
      <c r="C522" s="438"/>
      <c r="D522" s="438"/>
      <c r="E522" s="214"/>
      <c r="F522" s="214"/>
      <c r="G522" s="438"/>
      <c r="H522" s="438"/>
      <c r="I522" s="439"/>
      <c r="J522" s="439"/>
      <c r="K522" s="499"/>
    </row>
    <row r="523" spans="1:11" s="147" customFormat="1" ht="15.5" x14ac:dyDescent="0.35">
      <c r="A523" s="332">
        <v>504</v>
      </c>
      <c r="B523" s="437"/>
      <c r="C523" s="438"/>
      <c r="D523" s="438"/>
      <c r="E523" s="214"/>
      <c r="F523" s="214"/>
      <c r="G523" s="438"/>
      <c r="H523" s="438"/>
      <c r="I523" s="439"/>
      <c r="J523" s="439"/>
      <c r="K523" s="499"/>
    </row>
    <row r="524" spans="1:11" s="147" customFormat="1" ht="15.5" x14ac:dyDescent="0.35">
      <c r="A524" s="332">
        <v>505</v>
      </c>
      <c r="B524" s="437"/>
      <c r="C524" s="438"/>
      <c r="D524" s="438"/>
      <c r="E524" s="214"/>
      <c r="F524" s="214"/>
      <c r="G524" s="438"/>
      <c r="H524" s="438"/>
      <c r="I524" s="439"/>
      <c r="J524" s="439"/>
      <c r="K524" s="499"/>
    </row>
    <row r="525" spans="1:11" s="147" customFormat="1" ht="15.5" x14ac:dyDescent="0.35">
      <c r="A525" s="332">
        <v>506</v>
      </c>
      <c r="B525" s="437"/>
      <c r="C525" s="438"/>
      <c r="D525" s="438"/>
      <c r="E525" s="214"/>
      <c r="F525" s="214"/>
      <c r="G525" s="438"/>
      <c r="H525" s="438"/>
      <c r="I525" s="439"/>
      <c r="J525" s="439"/>
      <c r="K525" s="499"/>
    </row>
    <row r="526" spans="1:11" s="147" customFormat="1" ht="15.5" x14ac:dyDescent="0.35">
      <c r="A526" s="332">
        <v>507</v>
      </c>
      <c r="B526" s="437"/>
      <c r="C526" s="438"/>
      <c r="D526" s="438"/>
      <c r="E526" s="214"/>
      <c r="F526" s="214"/>
      <c r="G526" s="438"/>
      <c r="H526" s="438"/>
      <c r="I526" s="439"/>
      <c r="J526" s="439"/>
      <c r="K526" s="499"/>
    </row>
    <row r="527" spans="1:11" s="147" customFormat="1" ht="15.5" x14ac:dyDescent="0.35">
      <c r="A527" s="332">
        <v>508</v>
      </c>
      <c r="B527" s="437"/>
      <c r="C527" s="438"/>
      <c r="D527" s="438"/>
      <c r="E527" s="214"/>
      <c r="F527" s="214"/>
      <c r="G527" s="438"/>
      <c r="H527" s="438"/>
      <c r="I527" s="439"/>
      <c r="J527" s="439"/>
      <c r="K527" s="499"/>
    </row>
    <row r="528" spans="1:11" s="147" customFormat="1" ht="15.5" x14ac:dyDescent="0.35">
      <c r="A528" s="332">
        <v>509</v>
      </c>
      <c r="B528" s="437"/>
      <c r="C528" s="438"/>
      <c r="D528" s="438"/>
      <c r="E528" s="214"/>
      <c r="F528" s="214"/>
      <c r="G528" s="438"/>
      <c r="H528" s="438"/>
      <c r="I528" s="439"/>
      <c r="J528" s="439"/>
      <c r="K528" s="499"/>
    </row>
    <row r="529" spans="1:11" s="147" customFormat="1" ht="15.5" x14ac:dyDescent="0.35">
      <c r="A529" s="332">
        <v>510</v>
      </c>
      <c r="B529" s="437"/>
      <c r="C529" s="438"/>
      <c r="D529" s="438"/>
      <c r="E529" s="214"/>
      <c r="F529" s="214"/>
      <c r="G529" s="438"/>
      <c r="H529" s="438"/>
      <c r="I529" s="439"/>
      <c r="J529" s="439"/>
      <c r="K529" s="499"/>
    </row>
    <row r="530" spans="1:11" s="147" customFormat="1" ht="15.5" x14ac:dyDescent="0.35">
      <c r="A530" s="332">
        <v>511</v>
      </c>
      <c r="B530" s="437"/>
      <c r="C530" s="438"/>
      <c r="D530" s="438"/>
      <c r="E530" s="214"/>
      <c r="F530" s="214"/>
      <c r="G530" s="438"/>
      <c r="H530" s="438"/>
      <c r="I530" s="439"/>
      <c r="J530" s="439"/>
      <c r="K530" s="499"/>
    </row>
    <row r="531" spans="1:11" s="147" customFormat="1" ht="15.5" x14ac:dyDescent="0.35">
      <c r="A531" s="332">
        <v>512</v>
      </c>
      <c r="B531" s="437"/>
      <c r="C531" s="438"/>
      <c r="D531" s="438"/>
      <c r="E531" s="214"/>
      <c r="F531" s="214"/>
      <c r="G531" s="438"/>
      <c r="H531" s="438"/>
      <c r="I531" s="439"/>
      <c r="J531" s="439"/>
      <c r="K531" s="499"/>
    </row>
    <row r="532" spans="1:11" s="147" customFormat="1" ht="15.5" x14ac:dyDescent="0.35">
      <c r="A532" s="332">
        <v>513</v>
      </c>
      <c r="B532" s="437"/>
      <c r="C532" s="438"/>
      <c r="D532" s="438"/>
      <c r="E532" s="214"/>
      <c r="F532" s="214"/>
      <c r="G532" s="438"/>
      <c r="H532" s="438"/>
      <c r="I532" s="439"/>
      <c r="J532" s="439"/>
      <c r="K532" s="499"/>
    </row>
    <row r="533" spans="1:11" s="147" customFormat="1" ht="15.5" x14ac:dyDescent="0.35">
      <c r="A533" s="332">
        <v>514</v>
      </c>
      <c r="B533" s="437"/>
      <c r="C533" s="438"/>
      <c r="D533" s="438"/>
      <c r="E533" s="214"/>
      <c r="F533" s="214"/>
      <c r="G533" s="438"/>
      <c r="H533" s="438"/>
      <c r="I533" s="439"/>
      <c r="J533" s="439"/>
      <c r="K533" s="499"/>
    </row>
    <row r="534" spans="1:11" s="147" customFormat="1" ht="15.5" x14ac:dyDescent="0.35">
      <c r="A534" s="332">
        <v>515</v>
      </c>
      <c r="B534" s="437"/>
      <c r="C534" s="438"/>
      <c r="D534" s="438"/>
      <c r="E534" s="214"/>
      <c r="F534" s="214"/>
      <c r="G534" s="438"/>
      <c r="H534" s="438"/>
      <c r="I534" s="439"/>
      <c r="J534" s="439"/>
      <c r="K534" s="499"/>
    </row>
    <row r="535" spans="1:11" s="147" customFormat="1" ht="15.5" x14ac:dyDescent="0.35">
      <c r="A535" s="332">
        <v>516</v>
      </c>
      <c r="B535" s="437"/>
      <c r="C535" s="438"/>
      <c r="D535" s="438"/>
      <c r="E535" s="214"/>
      <c r="F535" s="214"/>
      <c r="G535" s="438"/>
      <c r="H535" s="438"/>
      <c r="I535" s="439"/>
      <c r="J535" s="439"/>
      <c r="K535" s="499"/>
    </row>
    <row r="536" spans="1:11" s="147" customFormat="1" ht="15.5" x14ac:dyDescent="0.35">
      <c r="A536" s="332">
        <v>517</v>
      </c>
      <c r="B536" s="437"/>
      <c r="C536" s="438"/>
      <c r="D536" s="438"/>
      <c r="E536" s="214"/>
      <c r="F536" s="214"/>
      <c r="G536" s="438"/>
      <c r="H536" s="438"/>
      <c r="I536" s="439"/>
      <c r="J536" s="439"/>
      <c r="K536" s="499"/>
    </row>
    <row r="537" spans="1:11" s="147" customFormat="1" ht="15.5" x14ac:dyDescent="0.35">
      <c r="A537" s="332">
        <v>518</v>
      </c>
      <c r="B537" s="437"/>
      <c r="C537" s="438"/>
      <c r="D537" s="438"/>
      <c r="E537" s="214"/>
      <c r="F537" s="214"/>
      <c r="G537" s="438"/>
      <c r="H537" s="438"/>
      <c r="I537" s="439"/>
      <c r="J537" s="439"/>
      <c r="K537" s="499"/>
    </row>
    <row r="538" spans="1:11" s="147" customFormat="1" ht="15.5" x14ac:dyDescent="0.35">
      <c r="A538" s="332">
        <v>519</v>
      </c>
      <c r="B538" s="437"/>
      <c r="C538" s="438"/>
      <c r="D538" s="438"/>
      <c r="E538" s="214"/>
      <c r="F538" s="214"/>
      <c r="G538" s="438"/>
      <c r="H538" s="438"/>
      <c r="I538" s="439"/>
      <c r="J538" s="439"/>
      <c r="K538" s="499"/>
    </row>
    <row r="539" spans="1:11" s="147" customFormat="1" ht="15.5" x14ac:dyDescent="0.35">
      <c r="A539" s="332">
        <v>520</v>
      </c>
      <c r="B539" s="437"/>
      <c r="C539" s="438"/>
      <c r="D539" s="438"/>
      <c r="E539" s="214"/>
      <c r="F539" s="214"/>
      <c r="G539" s="438"/>
      <c r="H539" s="438"/>
      <c r="I539" s="439"/>
      <c r="J539" s="439"/>
      <c r="K539" s="499"/>
    </row>
    <row r="540" spans="1:11" s="147" customFormat="1" ht="15.5" x14ac:dyDescent="0.35">
      <c r="A540" s="332">
        <v>521</v>
      </c>
      <c r="B540" s="437"/>
      <c r="C540" s="438"/>
      <c r="D540" s="438"/>
      <c r="E540" s="214"/>
      <c r="F540" s="214"/>
      <c r="G540" s="438"/>
      <c r="H540" s="438"/>
      <c r="I540" s="439"/>
      <c r="J540" s="439"/>
      <c r="K540" s="499"/>
    </row>
    <row r="541" spans="1:11" s="147" customFormat="1" ht="15.5" x14ac:dyDescent="0.35">
      <c r="A541" s="332">
        <v>522</v>
      </c>
      <c r="B541" s="437"/>
      <c r="C541" s="438"/>
      <c r="D541" s="438"/>
      <c r="E541" s="214"/>
      <c r="F541" s="214"/>
      <c r="G541" s="438"/>
      <c r="H541" s="438"/>
      <c r="I541" s="439"/>
      <c r="J541" s="439"/>
      <c r="K541" s="499"/>
    </row>
    <row r="542" spans="1:11" s="147" customFormat="1" ht="15.5" x14ac:dyDescent="0.35">
      <c r="A542" s="332">
        <v>523</v>
      </c>
      <c r="B542" s="437"/>
      <c r="C542" s="438"/>
      <c r="D542" s="438"/>
      <c r="E542" s="214"/>
      <c r="F542" s="214"/>
      <c r="G542" s="438"/>
      <c r="H542" s="438"/>
      <c r="I542" s="439"/>
      <c r="J542" s="439"/>
      <c r="K542" s="499"/>
    </row>
    <row r="543" spans="1:11" s="147" customFormat="1" ht="15.5" x14ac:dyDescent="0.35">
      <c r="A543" s="332">
        <v>524</v>
      </c>
      <c r="B543" s="437"/>
      <c r="C543" s="438"/>
      <c r="D543" s="438"/>
      <c r="E543" s="214"/>
      <c r="F543" s="214"/>
      <c r="G543" s="438"/>
      <c r="H543" s="438"/>
      <c r="I543" s="439"/>
      <c r="J543" s="439"/>
      <c r="K543" s="499"/>
    </row>
    <row r="544" spans="1:11" s="147" customFormat="1" ht="15.5" x14ac:dyDescent="0.35">
      <c r="A544" s="332">
        <v>525</v>
      </c>
      <c r="B544" s="437"/>
      <c r="C544" s="438"/>
      <c r="D544" s="438"/>
      <c r="E544" s="214"/>
      <c r="F544" s="214"/>
      <c r="G544" s="438"/>
      <c r="H544" s="438"/>
      <c r="I544" s="439"/>
      <c r="J544" s="439"/>
      <c r="K544" s="499"/>
    </row>
    <row r="545" spans="1:11" s="147" customFormat="1" ht="15.5" x14ac:dyDescent="0.35">
      <c r="A545" s="332">
        <v>526</v>
      </c>
      <c r="B545" s="437"/>
      <c r="C545" s="438"/>
      <c r="D545" s="438"/>
      <c r="E545" s="214"/>
      <c r="F545" s="214"/>
      <c r="G545" s="438"/>
      <c r="H545" s="438"/>
      <c r="I545" s="439"/>
      <c r="J545" s="439"/>
      <c r="K545" s="499"/>
    </row>
    <row r="546" spans="1:11" s="147" customFormat="1" ht="15.5" x14ac:dyDescent="0.35">
      <c r="A546" s="332">
        <v>527</v>
      </c>
      <c r="B546" s="437"/>
      <c r="C546" s="438"/>
      <c r="D546" s="438"/>
      <c r="E546" s="214"/>
      <c r="F546" s="214"/>
      <c r="G546" s="438"/>
      <c r="H546" s="438"/>
      <c r="I546" s="439"/>
      <c r="J546" s="439"/>
      <c r="K546" s="499"/>
    </row>
    <row r="547" spans="1:11" s="147" customFormat="1" ht="15.5" x14ac:dyDescent="0.35">
      <c r="A547" s="332">
        <v>528</v>
      </c>
      <c r="B547" s="437"/>
      <c r="C547" s="438"/>
      <c r="D547" s="438"/>
      <c r="E547" s="214"/>
      <c r="F547" s="214"/>
      <c r="G547" s="438"/>
      <c r="H547" s="438"/>
      <c r="I547" s="439"/>
      <c r="J547" s="439"/>
      <c r="K547" s="499"/>
    </row>
    <row r="548" spans="1:11" s="147" customFormat="1" ht="15.5" x14ac:dyDescent="0.35">
      <c r="A548" s="332">
        <v>529</v>
      </c>
      <c r="B548" s="437"/>
      <c r="C548" s="438"/>
      <c r="D548" s="438"/>
      <c r="E548" s="214"/>
      <c r="F548" s="214"/>
      <c r="G548" s="438"/>
      <c r="H548" s="438"/>
      <c r="I548" s="439"/>
      <c r="J548" s="439"/>
      <c r="K548" s="499"/>
    </row>
    <row r="549" spans="1:11" s="147" customFormat="1" ht="15.5" x14ac:dyDescent="0.35">
      <c r="A549" s="332">
        <v>530</v>
      </c>
      <c r="B549" s="437"/>
      <c r="C549" s="438"/>
      <c r="D549" s="438"/>
      <c r="E549" s="214"/>
      <c r="F549" s="214"/>
      <c r="G549" s="438"/>
      <c r="H549" s="438"/>
      <c r="I549" s="439"/>
      <c r="J549" s="439"/>
      <c r="K549" s="499"/>
    </row>
    <row r="550" spans="1:11" s="147" customFormat="1" ht="15.5" x14ac:dyDescent="0.35">
      <c r="A550" s="332">
        <v>531</v>
      </c>
      <c r="B550" s="437"/>
      <c r="C550" s="438"/>
      <c r="D550" s="438"/>
      <c r="E550" s="214"/>
      <c r="F550" s="214"/>
      <c r="G550" s="438"/>
      <c r="H550" s="438"/>
      <c r="I550" s="439"/>
      <c r="J550" s="439"/>
      <c r="K550" s="499"/>
    </row>
    <row r="551" spans="1:11" s="147" customFormat="1" ht="15.5" x14ac:dyDescent="0.35">
      <c r="A551" s="332">
        <v>532</v>
      </c>
      <c r="B551" s="437"/>
      <c r="C551" s="438"/>
      <c r="D551" s="438"/>
      <c r="E551" s="214"/>
      <c r="F551" s="214"/>
      <c r="G551" s="438"/>
      <c r="H551" s="438"/>
      <c r="I551" s="439"/>
      <c r="J551" s="439"/>
      <c r="K551" s="499"/>
    </row>
    <row r="552" spans="1:11" s="147" customFormat="1" ht="15.5" x14ac:dyDescent="0.35">
      <c r="A552" s="332">
        <v>533</v>
      </c>
      <c r="B552" s="437"/>
      <c r="C552" s="438"/>
      <c r="D552" s="438"/>
      <c r="E552" s="214"/>
      <c r="F552" s="214"/>
      <c r="G552" s="438"/>
      <c r="H552" s="438"/>
      <c r="I552" s="439"/>
      <c r="J552" s="439"/>
      <c r="K552" s="499"/>
    </row>
    <row r="553" spans="1:11" s="147" customFormat="1" ht="15.5" x14ac:dyDescent="0.35">
      <c r="A553" s="332">
        <v>534</v>
      </c>
      <c r="B553" s="437"/>
      <c r="C553" s="438"/>
      <c r="D553" s="438"/>
      <c r="E553" s="214"/>
      <c r="F553" s="214"/>
      <c r="G553" s="438"/>
      <c r="H553" s="438"/>
      <c r="I553" s="439"/>
      <c r="J553" s="439"/>
      <c r="K553" s="499"/>
    </row>
    <row r="554" spans="1:11" s="147" customFormat="1" ht="15.5" x14ac:dyDescent="0.35">
      <c r="A554" s="332">
        <v>535</v>
      </c>
      <c r="B554" s="437"/>
      <c r="C554" s="438"/>
      <c r="D554" s="438"/>
      <c r="E554" s="214"/>
      <c r="F554" s="214"/>
      <c r="G554" s="438"/>
      <c r="H554" s="438"/>
      <c r="I554" s="439"/>
      <c r="J554" s="439"/>
      <c r="K554" s="499"/>
    </row>
    <row r="555" spans="1:11" s="147" customFormat="1" ht="15.5" x14ac:dyDescent="0.35">
      <c r="A555" s="332">
        <v>536</v>
      </c>
      <c r="B555" s="437"/>
      <c r="C555" s="438"/>
      <c r="D555" s="438"/>
      <c r="E555" s="214"/>
      <c r="F555" s="214"/>
      <c r="G555" s="438"/>
      <c r="H555" s="438"/>
      <c r="I555" s="439"/>
      <c r="J555" s="439"/>
      <c r="K555" s="499"/>
    </row>
    <row r="556" spans="1:11" s="147" customFormat="1" ht="15.5" x14ac:dyDescent="0.35">
      <c r="A556" s="332">
        <v>537</v>
      </c>
      <c r="B556" s="437"/>
      <c r="C556" s="438"/>
      <c r="D556" s="438"/>
      <c r="E556" s="214"/>
      <c r="F556" s="214"/>
      <c r="G556" s="438"/>
      <c r="H556" s="438"/>
      <c r="I556" s="439"/>
      <c r="J556" s="439"/>
      <c r="K556" s="499"/>
    </row>
    <row r="557" spans="1:11" s="147" customFormat="1" ht="15.5" x14ac:dyDescent="0.35">
      <c r="A557" s="332">
        <v>538</v>
      </c>
      <c r="B557" s="437"/>
      <c r="C557" s="438"/>
      <c r="D557" s="438"/>
      <c r="E557" s="214"/>
      <c r="F557" s="214"/>
      <c r="G557" s="438"/>
      <c r="H557" s="438"/>
      <c r="I557" s="439"/>
      <c r="J557" s="439"/>
      <c r="K557" s="499"/>
    </row>
    <row r="558" spans="1:11" s="147" customFormat="1" ht="15.5" x14ac:dyDescent="0.35">
      <c r="A558" s="332">
        <v>539</v>
      </c>
      <c r="B558" s="437"/>
      <c r="C558" s="438"/>
      <c r="D558" s="438"/>
      <c r="E558" s="214"/>
      <c r="F558" s="214"/>
      <c r="G558" s="438"/>
      <c r="H558" s="438"/>
      <c r="I558" s="439"/>
      <c r="J558" s="439"/>
      <c r="K558" s="499"/>
    </row>
    <row r="559" spans="1:11" s="147" customFormat="1" ht="15.5" x14ac:dyDescent="0.35">
      <c r="A559" s="332">
        <v>540</v>
      </c>
      <c r="B559" s="437"/>
      <c r="C559" s="438"/>
      <c r="D559" s="438"/>
      <c r="E559" s="214"/>
      <c r="F559" s="214"/>
      <c r="G559" s="438"/>
      <c r="H559" s="438"/>
      <c r="I559" s="439"/>
      <c r="J559" s="439"/>
      <c r="K559" s="499"/>
    </row>
    <row r="560" spans="1:11" s="147" customFormat="1" ht="15.5" x14ac:dyDescent="0.35">
      <c r="A560" s="332">
        <v>541</v>
      </c>
      <c r="B560" s="437"/>
      <c r="C560" s="438"/>
      <c r="D560" s="438"/>
      <c r="E560" s="214"/>
      <c r="F560" s="214"/>
      <c r="G560" s="438"/>
      <c r="H560" s="438"/>
      <c r="I560" s="439"/>
      <c r="J560" s="439"/>
      <c r="K560" s="499"/>
    </row>
    <row r="561" spans="1:11" s="147" customFormat="1" ht="15.5" x14ac:dyDescent="0.35">
      <c r="A561" s="332">
        <v>542</v>
      </c>
      <c r="B561" s="437"/>
      <c r="C561" s="438"/>
      <c r="D561" s="438"/>
      <c r="E561" s="214"/>
      <c r="F561" s="214"/>
      <c r="G561" s="438"/>
      <c r="H561" s="438"/>
      <c r="I561" s="439"/>
      <c r="J561" s="439"/>
      <c r="K561" s="499"/>
    </row>
    <row r="562" spans="1:11" s="147" customFormat="1" ht="15.5" x14ac:dyDescent="0.35">
      <c r="A562" s="332">
        <v>543</v>
      </c>
      <c r="B562" s="437"/>
      <c r="C562" s="438"/>
      <c r="D562" s="438"/>
      <c r="E562" s="214"/>
      <c r="F562" s="214"/>
      <c r="G562" s="438"/>
      <c r="H562" s="438"/>
      <c r="I562" s="439"/>
      <c r="J562" s="439"/>
      <c r="K562" s="499"/>
    </row>
    <row r="563" spans="1:11" s="147" customFormat="1" ht="15.5" x14ac:dyDescent="0.35">
      <c r="A563" s="332">
        <v>544</v>
      </c>
      <c r="B563" s="437"/>
      <c r="C563" s="438"/>
      <c r="D563" s="438"/>
      <c r="E563" s="214"/>
      <c r="F563" s="214"/>
      <c r="G563" s="438"/>
      <c r="H563" s="438"/>
      <c r="I563" s="439"/>
      <c r="J563" s="439"/>
      <c r="K563" s="499"/>
    </row>
    <row r="564" spans="1:11" s="147" customFormat="1" ht="15.5" x14ac:dyDescent="0.35">
      <c r="A564" s="332">
        <v>545</v>
      </c>
      <c r="B564" s="437"/>
      <c r="C564" s="438"/>
      <c r="D564" s="438"/>
      <c r="E564" s="214"/>
      <c r="F564" s="214"/>
      <c r="G564" s="438"/>
      <c r="H564" s="438"/>
      <c r="I564" s="439"/>
      <c r="J564" s="439"/>
      <c r="K564" s="499"/>
    </row>
    <row r="565" spans="1:11" s="147" customFormat="1" ht="15.5" x14ac:dyDescent="0.35">
      <c r="A565" s="332">
        <v>546</v>
      </c>
      <c r="B565" s="437"/>
      <c r="C565" s="438"/>
      <c r="D565" s="438"/>
      <c r="E565" s="214"/>
      <c r="F565" s="214"/>
      <c r="G565" s="438"/>
      <c r="H565" s="438"/>
      <c r="I565" s="439"/>
      <c r="J565" s="439"/>
      <c r="K565" s="499"/>
    </row>
    <row r="566" spans="1:11" s="147" customFormat="1" ht="15.5" x14ac:dyDescent="0.35">
      <c r="A566" s="332">
        <v>547</v>
      </c>
      <c r="B566" s="437"/>
      <c r="C566" s="438"/>
      <c r="D566" s="438"/>
      <c r="E566" s="214"/>
      <c r="F566" s="214"/>
      <c r="G566" s="438"/>
      <c r="H566" s="438"/>
      <c r="I566" s="439"/>
      <c r="J566" s="439"/>
      <c r="K566" s="499"/>
    </row>
    <row r="567" spans="1:11" s="147" customFormat="1" ht="15.5" x14ac:dyDescent="0.35">
      <c r="A567" s="332">
        <v>548</v>
      </c>
      <c r="B567" s="437"/>
      <c r="C567" s="438"/>
      <c r="D567" s="438"/>
      <c r="E567" s="214"/>
      <c r="F567" s="214"/>
      <c r="G567" s="438"/>
      <c r="H567" s="438"/>
      <c r="I567" s="439"/>
      <c r="J567" s="439"/>
      <c r="K567" s="499"/>
    </row>
    <row r="568" spans="1:11" s="147" customFormat="1" ht="15.5" x14ac:dyDescent="0.35">
      <c r="A568" s="332">
        <v>549</v>
      </c>
      <c r="B568" s="437"/>
      <c r="C568" s="438"/>
      <c r="D568" s="438"/>
      <c r="E568" s="214"/>
      <c r="F568" s="214"/>
      <c r="G568" s="438"/>
      <c r="H568" s="438"/>
      <c r="I568" s="439"/>
      <c r="J568" s="439"/>
      <c r="K568" s="499"/>
    </row>
    <row r="569" spans="1:11" s="147" customFormat="1" ht="15.5" x14ac:dyDescent="0.35">
      <c r="A569" s="332">
        <v>550</v>
      </c>
      <c r="B569" s="437"/>
      <c r="C569" s="438"/>
      <c r="D569" s="438"/>
      <c r="E569" s="214"/>
      <c r="F569" s="214"/>
      <c r="G569" s="438"/>
      <c r="H569" s="438"/>
      <c r="I569" s="439"/>
      <c r="J569" s="439"/>
      <c r="K569" s="499"/>
    </row>
    <row r="570" spans="1:11" s="147" customFormat="1" ht="15.5" x14ac:dyDescent="0.35">
      <c r="A570" s="332">
        <v>551</v>
      </c>
      <c r="B570" s="437"/>
      <c r="C570" s="438"/>
      <c r="D570" s="438"/>
      <c r="E570" s="214"/>
      <c r="F570" s="214"/>
      <c r="G570" s="438"/>
      <c r="H570" s="438"/>
      <c r="I570" s="439"/>
      <c r="J570" s="439"/>
      <c r="K570" s="499"/>
    </row>
    <row r="571" spans="1:11" s="147" customFormat="1" ht="15.5" x14ac:dyDescent="0.35">
      <c r="A571" s="332">
        <v>552</v>
      </c>
      <c r="B571" s="437"/>
      <c r="C571" s="438"/>
      <c r="D571" s="438"/>
      <c r="E571" s="214"/>
      <c r="F571" s="214"/>
      <c r="G571" s="438"/>
      <c r="H571" s="438"/>
      <c r="I571" s="439"/>
      <c r="J571" s="439"/>
      <c r="K571" s="499"/>
    </row>
    <row r="572" spans="1:11" s="147" customFormat="1" ht="15.5" x14ac:dyDescent="0.35">
      <c r="A572" s="332">
        <v>553</v>
      </c>
      <c r="B572" s="437"/>
      <c r="C572" s="438"/>
      <c r="D572" s="438"/>
      <c r="E572" s="214"/>
      <c r="F572" s="214"/>
      <c r="G572" s="438"/>
      <c r="H572" s="438"/>
      <c r="I572" s="439"/>
      <c r="J572" s="439"/>
      <c r="K572" s="499"/>
    </row>
    <row r="573" spans="1:11" s="147" customFormat="1" ht="15.5" x14ac:dyDescent="0.35">
      <c r="A573" s="332">
        <v>554</v>
      </c>
      <c r="B573" s="437"/>
      <c r="C573" s="438"/>
      <c r="D573" s="438"/>
      <c r="E573" s="214"/>
      <c r="F573" s="214"/>
      <c r="G573" s="438"/>
      <c r="H573" s="438"/>
      <c r="I573" s="439"/>
      <c r="J573" s="439"/>
      <c r="K573" s="499"/>
    </row>
    <row r="574" spans="1:11" s="147" customFormat="1" ht="15.5" x14ac:dyDescent="0.35">
      <c r="A574" s="332">
        <v>555</v>
      </c>
      <c r="B574" s="437"/>
      <c r="C574" s="438"/>
      <c r="D574" s="438"/>
      <c r="E574" s="214"/>
      <c r="F574" s="214"/>
      <c r="G574" s="438"/>
      <c r="H574" s="438"/>
      <c r="I574" s="439"/>
      <c r="J574" s="439"/>
      <c r="K574" s="499"/>
    </row>
    <row r="575" spans="1:11" s="147" customFormat="1" ht="15.5" x14ac:dyDescent="0.35">
      <c r="A575" s="332">
        <v>556</v>
      </c>
      <c r="B575" s="437"/>
      <c r="C575" s="438"/>
      <c r="D575" s="438"/>
      <c r="E575" s="214"/>
      <c r="F575" s="214"/>
      <c r="G575" s="438"/>
      <c r="H575" s="438"/>
      <c r="I575" s="439"/>
      <c r="J575" s="439"/>
      <c r="K575" s="499"/>
    </row>
    <row r="576" spans="1:11" s="147" customFormat="1" ht="15.5" x14ac:dyDescent="0.35">
      <c r="A576" s="332">
        <v>557</v>
      </c>
      <c r="B576" s="437"/>
      <c r="C576" s="438"/>
      <c r="D576" s="438"/>
      <c r="E576" s="214"/>
      <c r="F576" s="214"/>
      <c r="G576" s="438"/>
      <c r="H576" s="438"/>
      <c r="I576" s="439"/>
      <c r="J576" s="439"/>
      <c r="K576" s="499"/>
    </row>
    <row r="577" spans="1:11" s="147" customFormat="1" ht="15.5" x14ac:dyDescent="0.35">
      <c r="A577" s="332">
        <v>558</v>
      </c>
      <c r="B577" s="437"/>
      <c r="C577" s="438"/>
      <c r="D577" s="438"/>
      <c r="E577" s="214"/>
      <c r="F577" s="214"/>
      <c r="G577" s="438"/>
      <c r="H577" s="438"/>
      <c r="I577" s="439"/>
      <c r="J577" s="439"/>
      <c r="K577" s="499"/>
    </row>
    <row r="578" spans="1:11" s="147" customFormat="1" ht="15.5" x14ac:dyDescent="0.35">
      <c r="A578" s="332">
        <v>559</v>
      </c>
      <c r="B578" s="437"/>
      <c r="C578" s="438"/>
      <c r="D578" s="438"/>
      <c r="E578" s="214"/>
      <c r="F578" s="214"/>
      <c r="G578" s="438"/>
      <c r="H578" s="438"/>
      <c r="I578" s="439"/>
      <c r="J578" s="439"/>
      <c r="K578" s="499"/>
    </row>
    <row r="579" spans="1:11" s="147" customFormat="1" ht="15.5" x14ac:dyDescent="0.35">
      <c r="A579" s="332">
        <v>560</v>
      </c>
      <c r="B579" s="437"/>
      <c r="C579" s="438"/>
      <c r="D579" s="438"/>
      <c r="E579" s="214"/>
      <c r="F579" s="214"/>
      <c r="G579" s="438"/>
      <c r="H579" s="438"/>
      <c r="I579" s="439"/>
      <c r="J579" s="439"/>
      <c r="K579" s="499"/>
    </row>
    <row r="580" spans="1:11" s="147" customFormat="1" ht="15.5" x14ac:dyDescent="0.35">
      <c r="A580" s="332">
        <v>561</v>
      </c>
      <c r="B580" s="437"/>
      <c r="C580" s="438"/>
      <c r="D580" s="438"/>
      <c r="E580" s="214"/>
      <c r="F580" s="214"/>
      <c r="G580" s="438"/>
      <c r="H580" s="438"/>
      <c r="I580" s="439"/>
      <c r="J580" s="439"/>
      <c r="K580" s="499"/>
    </row>
    <row r="581" spans="1:11" s="147" customFormat="1" ht="15.5" x14ac:dyDescent="0.35">
      <c r="A581" s="332">
        <v>562</v>
      </c>
      <c r="B581" s="437"/>
      <c r="C581" s="438"/>
      <c r="D581" s="438"/>
      <c r="E581" s="214"/>
      <c r="F581" s="214"/>
      <c r="G581" s="438"/>
      <c r="H581" s="438"/>
      <c r="I581" s="439"/>
      <c r="J581" s="439"/>
      <c r="K581" s="499"/>
    </row>
    <row r="582" spans="1:11" s="147" customFormat="1" ht="15.5" x14ac:dyDescent="0.35">
      <c r="A582" s="332">
        <v>563</v>
      </c>
      <c r="B582" s="437"/>
      <c r="C582" s="438"/>
      <c r="D582" s="438"/>
      <c r="E582" s="214"/>
      <c r="F582" s="214"/>
      <c r="G582" s="438"/>
      <c r="H582" s="438"/>
      <c r="I582" s="439"/>
      <c r="J582" s="439"/>
      <c r="K582" s="499"/>
    </row>
    <row r="583" spans="1:11" s="147" customFormat="1" ht="15.5" x14ac:dyDescent="0.35">
      <c r="A583" s="332">
        <v>564</v>
      </c>
      <c r="B583" s="437"/>
      <c r="C583" s="438"/>
      <c r="D583" s="438"/>
      <c r="E583" s="214"/>
      <c r="F583" s="214"/>
      <c r="G583" s="438"/>
      <c r="H583" s="438"/>
      <c r="I583" s="439"/>
      <c r="J583" s="439"/>
      <c r="K583" s="499"/>
    </row>
    <row r="584" spans="1:11" s="147" customFormat="1" ht="15.5" x14ac:dyDescent="0.35">
      <c r="A584" s="332">
        <v>565</v>
      </c>
      <c r="B584" s="437"/>
      <c r="C584" s="438"/>
      <c r="D584" s="438"/>
      <c r="E584" s="214"/>
      <c r="F584" s="214"/>
      <c r="G584" s="438"/>
      <c r="H584" s="438"/>
      <c r="I584" s="439"/>
      <c r="J584" s="439"/>
      <c r="K584" s="499"/>
    </row>
    <row r="585" spans="1:11" s="147" customFormat="1" ht="15.5" x14ac:dyDescent="0.35">
      <c r="A585" s="332">
        <v>566</v>
      </c>
      <c r="B585" s="437"/>
      <c r="C585" s="438"/>
      <c r="D585" s="438"/>
      <c r="E585" s="214"/>
      <c r="F585" s="214"/>
      <c r="G585" s="438"/>
      <c r="H585" s="438"/>
      <c r="I585" s="439"/>
      <c r="J585" s="439"/>
      <c r="K585" s="499"/>
    </row>
    <row r="586" spans="1:11" s="147" customFormat="1" ht="15.5" x14ac:dyDescent="0.35">
      <c r="A586" s="332">
        <v>567</v>
      </c>
      <c r="B586" s="437"/>
      <c r="C586" s="438"/>
      <c r="D586" s="438"/>
      <c r="E586" s="214"/>
      <c r="F586" s="214"/>
      <c r="G586" s="438"/>
      <c r="H586" s="438"/>
      <c r="I586" s="439"/>
      <c r="J586" s="439"/>
      <c r="K586" s="499"/>
    </row>
    <row r="587" spans="1:11" s="147" customFormat="1" ht="15.5" x14ac:dyDescent="0.35">
      <c r="A587" s="332">
        <v>568</v>
      </c>
      <c r="B587" s="437"/>
      <c r="C587" s="438"/>
      <c r="D587" s="438"/>
      <c r="E587" s="214"/>
      <c r="F587" s="214"/>
      <c r="G587" s="438"/>
      <c r="H587" s="438"/>
      <c r="I587" s="439"/>
      <c r="J587" s="439"/>
      <c r="K587" s="499"/>
    </row>
    <row r="588" spans="1:11" s="147" customFormat="1" ht="15.5" x14ac:dyDescent="0.35">
      <c r="A588" s="332">
        <v>569</v>
      </c>
      <c r="B588" s="437"/>
      <c r="C588" s="438"/>
      <c r="D588" s="438"/>
      <c r="E588" s="214"/>
      <c r="F588" s="214"/>
      <c r="G588" s="438"/>
      <c r="H588" s="438"/>
      <c r="I588" s="439"/>
      <c r="J588" s="439"/>
      <c r="K588" s="499"/>
    </row>
    <row r="589" spans="1:11" s="147" customFormat="1" ht="15.5" x14ac:dyDescent="0.35">
      <c r="A589" s="332">
        <v>570</v>
      </c>
      <c r="B589" s="437"/>
      <c r="C589" s="438"/>
      <c r="D589" s="438"/>
      <c r="E589" s="214"/>
      <c r="F589" s="214"/>
      <c r="G589" s="438"/>
      <c r="H589" s="438"/>
      <c r="I589" s="439"/>
      <c r="J589" s="439"/>
      <c r="K589" s="499"/>
    </row>
    <row r="590" spans="1:11" s="147" customFormat="1" ht="15.5" x14ac:dyDescent="0.35">
      <c r="A590" s="332">
        <v>571</v>
      </c>
      <c r="B590" s="437"/>
      <c r="C590" s="438"/>
      <c r="D590" s="438"/>
      <c r="E590" s="214"/>
      <c r="F590" s="214"/>
      <c r="G590" s="438"/>
      <c r="H590" s="438"/>
      <c r="I590" s="439"/>
      <c r="J590" s="439"/>
      <c r="K590" s="499"/>
    </row>
    <row r="591" spans="1:11" s="147" customFormat="1" ht="15.5" x14ac:dyDescent="0.35">
      <c r="A591" s="332">
        <v>572</v>
      </c>
      <c r="B591" s="437"/>
      <c r="C591" s="438"/>
      <c r="D591" s="438"/>
      <c r="E591" s="214"/>
      <c r="F591" s="214"/>
      <c r="G591" s="438"/>
      <c r="H591" s="438"/>
      <c r="I591" s="439"/>
      <c r="J591" s="439"/>
      <c r="K591" s="499"/>
    </row>
    <row r="592" spans="1:11" s="147" customFormat="1" ht="15.5" x14ac:dyDescent="0.35">
      <c r="A592" s="332">
        <v>573</v>
      </c>
      <c r="B592" s="437"/>
      <c r="C592" s="438"/>
      <c r="D592" s="438"/>
      <c r="E592" s="214"/>
      <c r="F592" s="214"/>
      <c r="G592" s="438"/>
      <c r="H592" s="438"/>
      <c r="I592" s="439"/>
      <c r="J592" s="439"/>
      <c r="K592" s="499"/>
    </row>
    <row r="593" spans="1:11" s="147" customFormat="1" ht="15.5" x14ac:dyDescent="0.35">
      <c r="A593" s="332">
        <v>574</v>
      </c>
      <c r="B593" s="437"/>
      <c r="C593" s="438"/>
      <c r="D593" s="438"/>
      <c r="E593" s="214"/>
      <c r="F593" s="214"/>
      <c r="G593" s="438"/>
      <c r="H593" s="438"/>
      <c r="I593" s="439"/>
      <c r="J593" s="439"/>
      <c r="K593" s="499"/>
    </row>
    <row r="594" spans="1:11" s="147" customFormat="1" ht="15.5" x14ac:dyDescent="0.35">
      <c r="A594" s="332">
        <v>575</v>
      </c>
      <c r="B594" s="437"/>
      <c r="C594" s="438"/>
      <c r="D594" s="438"/>
      <c r="E594" s="214"/>
      <c r="F594" s="214"/>
      <c r="G594" s="438"/>
      <c r="H594" s="438"/>
      <c r="I594" s="439"/>
      <c r="J594" s="439"/>
      <c r="K594" s="499"/>
    </row>
    <row r="595" spans="1:11" s="147" customFormat="1" ht="15.5" x14ac:dyDescent="0.35">
      <c r="A595" s="332">
        <v>576</v>
      </c>
      <c r="B595" s="437"/>
      <c r="C595" s="438"/>
      <c r="D595" s="438"/>
      <c r="E595" s="214"/>
      <c r="F595" s="214"/>
      <c r="G595" s="438"/>
      <c r="H595" s="438"/>
      <c r="I595" s="439"/>
      <c r="J595" s="439"/>
      <c r="K595" s="499"/>
    </row>
    <row r="596" spans="1:11" s="147" customFormat="1" ht="15.5" x14ac:dyDescent="0.35">
      <c r="A596" s="332">
        <v>577</v>
      </c>
      <c r="B596" s="437"/>
      <c r="C596" s="438"/>
      <c r="D596" s="438"/>
      <c r="E596" s="214"/>
      <c r="F596" s="214"/>
      <c r="G596" s="438"/>
      <c r="H596" s="438"/>
      <c r="I596" s="439"/>
      <c r="J596" s="439"/>
      <c r="K596" s="499"/>
    </row>
    <row r="597" spans="1:11" s="147" customFormat="1" ht="15.5" x14ac:dyDescent="0.35">
      <c r="A597" s="332">
        <v>578</v>
      </c>
      <c r="B597" s="437"/>
      <c r="C597" s="438"/>
      <c r="D597" s="438"/>
      <c r="E597" s="214"/>
      <c r="F597" s="214"/>
      <c r="G597" s="438"/>
      <c r="H597" s="438"/>
      <c r="I597" s="439"/>
      <c r="J597" s="439"/>
      <c r="K597" s="499"/>
    </row>
    <row r="598" spans="1:11" s="147" customFormat="1" ht="15.5" x14ac:dyDescent="0.35">
      <c r="A598" s="332">
        <v>579</v>
      </c>
      <c r="B598" s="437"/>
      <c r="C598" s="438"/>
      <c r="D598" s="438"/>
      <c r="E598" s="214"/>
      <c r="F598" s="214"/>
      <c r="G598" s="438"/>
      <c r="H598" s="438"/>
      <c r="I598" s="439"/>
      <c r="J598" s="439"/>
      <c r="K598" s="499"/>
    </row>
    <row r="599" spans="1:11" s="147" customFormat="1" ht="15.5" x14ac:dyDescent="0.35">
      <c r="A599" s="332">
        <v>580</v>
      </c>
      <c r="B599" s="437"/>
      <c r="C599" s="438"/>
      <c r="D599" s="438"/>
      <c r="E599" s="214"/>
      <c r="F599" s="214"/>
      <c r="G599" s="438"/>
      <c r="H599" s="438"/>
      <c r="I599" s="439"/>
      <c r="J599" s="439"/>
      <c r="K599" s="499"/>
    </row>
    <row r="600" spans="1:11" s="147" customFormat="1" ht="15.5" x14ac:dyDescent="0.35">
      <c r="A600" s="332">
        <v>581</v>
      </c>
      <c r="B600" s="437"/>
      <c r="C600" s="438"/>
      <c r="D600" s="438"/>
      <c r="E600" s="214"/>
      <c r="F600" s="214"/>
      <c r="G600" s="438"/>
      <c r="H600" s="438"/>
      <c r="I600" s="439"/>
      <c r="J600" s="439"/>
      <c r="K600" s="499"/>
    </row>
    <row r="601" spans="1:11" s="147" customFormat="1" ht="15.5" x14ac:dyDescent="0.35">
      <c r="A601" s="332">
        <v>582</v>
      </c>
      <c r="B601" s="437"/>
      <c r="C601" s="438"/>
      <c r="D601" s="438"/>
      <c r="E601" s="214"/>
      <c r="F601" s="214"/>
      <c r="G601" s="438"/>
      <c r="H601" s="438"/>
      <c r="I601" s="439"/>
      <c r="J601" s="439"/>
      <c r="K601" s="499"/>
    </row>
    <row r="602" spans="1:11" s="147" customFormat="1" ht="15.5" x14ac:dyDescent="0.35">
      <c r="A602" s="332">
        <v>583</v>
      </c>
      <c r="B602" s="437"/>
      <c r="C602" s="438"/>
      <c r="D602" s="438"/>
      <c r="E602" s="214"/>
      <c r="F602" s="214"/>
      <c r="G602" s="438"/>
      <c r="H602" s="438"/>
      <c r="I602" s="439"/>
      <c r="J602" s="439"/>
      <c r="K602" s="499"/>
    </row>
    <row r="603" spans="1:11" s="147" customFormat="1" ht="15.5" x14ac:dyDescent="0.35">
      <c r="A603" s="332">
        <v>584</v>
      </c>
      <c r="B603" s="437"/>
      <c r="C603" s="438"/>
      <c r="D603" s="438"/>
      <c r="E603" s="214"/>
      <c r="F603" s="214"/>
      <c r="G603" s="438"/>
      <c r="H603" s="438"/>
      <c r="I603" s="439"/>
      <c r="J603" s="439"/>
      <c r="K603" s="499"/>
    </row>
    <row r="604" spans="1:11" s="147" customFormat="1" ht="15.5" x14ac:dyDescent="0.35">
      <c r="A604" s="332">
        <v>585</v>
      </c>
      <c r="B604" s="437"/>
      <c r="C604" s="438"/>
      <c r="D604" s="438"/>
      <c r="E604" s="214"/>
      <c r="F604" s="214"/>
      <c r="G604" s="438"/>
      <c r="H604" s="438"/>
      <c r="I604" s="439"/>
      <c r="J604" s="439"/>
      <c r="K604" s="499"/>
    </row>
    <row r="605" spans="1:11" s="147" customFormat="1" ht="15.5" x14ac:dyDescent="0.35">
      <c r="A605" s="332">
        <v>586</v>
      </c>
      <c r="B605" s="437"/>
      <c r="C605" s="438"/>
      <c r="D605" s="438"/>
      <c r="E605" s="214"/>
      <c r="F605" s="214"/>
      <c r="G605" s="438"/>
      <c r="H605" s="438"/>
      <c r="I605" s="439"/>
      <c r="J605" s="439"/>
      <c r="K605" s="499"/>
    </row>
    <row r="606" spans="1:11" s="147" customFormat="1" ht="15.5" x14ac:dyDescent="0.35">
      <c r="A606" s="332">
        <v>587</v>
      </c>
      <c r="B606" s="437"/>
      <c r="C606" s="438"/>
      <c r="D606" s="438"/>
      <c r="E606" s="214"/>
      <c r="F606" s="214"/>
      <c r="G606" s="438"/>
      <c r="H606" s="438"/>
      <c r="I606" s="439"/>
      <c r="J606" s="439"/>
      <c r="K606" s="499"/>
    </row>
    <row r="607" spans="1:11" s="147" customFormat="1" ht="15.5" x14ac:dyDescent="0.35">
      <c r="A607" s="332">
        <v>588</v>
      </c>
      <c r="B607" s="437"/>
      <c r="C607" s="438"/>
      <c r="D607" s="438"/>
      <c r="E607" s="214"/>
      <c r="F607" s="214"/>
      <c r="G607" s="438"/>
      <c r="H607" s="438"/>
      <c r="I607" s="439"/>
      <c r="J607" s="439"/>
      <c r="K607" s="499"/>
    </row>
    <row r="608" spans="1:11" s="147" customFormat="1" ht="15.5" x14ac:dyDescent="0.35">
      <c r="A608" s="332">
        <v>589</v>
      </c>
      <c r="B608" s="437"/>
      <c r="C608" s="438"/>
      <c r="D608" s="438"/>
      <c r="E608" s="214"/>
      <c r="F608" s="214"/>
      <c r="G608" s="438"/>
      <c r="H608" s="438"/>
      <c r="I608" s="439"/>
      <c r="J608" s="439"/>
      <c r="K608" s="499"/>
    </row>
    <row r="609" spans="1:11" s="147" customFormat="1" ht="15.5" x14ac:dyDescent="0.35">
      <c r="A609" s="332">
        <v>590</v>
      </c>
      <c r="B609" s="437"/>
      <c r="C609" s="438"/>
      <c r="D609" s="438"/>
      <c r="E609" s="214"/>
      <c r="F609" s="214"/>
      <c r="G609" s="438"/>
      <c r="H609" s="438"/>
      <c r="I609" s="439"/>
      <c r="J609" s="439"/>
      <c r="K609" s="499"/>
    </row>
    <row r="610" spans="1:11" s="147" customFormat="1" ht="15.5" x14ac:dyDescent="0.35">
      <c r="A610" s="332">
        <v>591</v>
      </c>
      <c r="B610" s="437"/>
      <c r="C610" s="438"/>
      <c r="D610" s="438"/>
      <c r="E610" s="214"/>
      <c r="F610" s="214"/>
      <c r="G610" s="438"/>
      <c r="H610" s="438"/>
      <c r="I610" s="439"/>
      <c r="J610" s="439"/>
      <c r="K610" s="499"/>
    </row>
    <row r="611" spans="1:11" s="147" customFormat="1" ht="15.5" x14ac:dyDescent="0.35">
      <c r="A611" s="332">
        <v>592</v>
      </c>
      <c r="B611" s="437"/>
      <c r="C611" s="438"/>
      <c r="D611" s="438"/>
      <c r="E611" s="214"/>
      <c r="F611" s="214"/>
      <c r="G611" s="438"/>
      <c r="H611" s="438"/>
      <c r="I611" s="439"/>
      <c r="J611" s="439"/>
      <c r="K611" s="499"/>
    </row>
    <row r="612" spans="1:11" s="147" customFormat="1" ht="15.5" x14ac:dyDescent="0.35">
      <c r="A612" s="332">
        <v>593</v>
      </c>
      <c r="B612" s="437"/>
      <c r="C612" s="438"/>
      <c r="D612" s="438"/>
      <c r="E612" s="214"/>
      <c r="F612" s="214"/>
      <c r="G612" s="438"/>
      <c r="H612" s="438"/>
      <c r="I612" s="439"/>
      <c r="J612" s="439"/>
      <c r="K612" s="499"/>
    </row>
    <row r="613" spans="1:11" s="147" customFormat="1" ht="15.5" x14ac:dyDescent="0.35">
      <c r="A613" s="332">
        <v>594</v>
      </c>
      <c r="B613" s="437"/>
      <c r="C613" s="438"/>
      <c r="D613" s="438"/>
      <c r="E613" s="214"/>
      <c r="F613" s="214"/>
      <c r="G613" s="438"/>
      <c r="H613" s="438"/>
      <c r="I613" s="439"/>
      <c r="J613" s="439"/>
      <c r="K613" s="499"/>
    </row>
    <row r="614" spans="1:11" s="147" customFormat="1" ht="15.5" x14ac:dyDescent="0.35">
      <c r="A614" s="332">
        <v>595</v>
      </c>
      <c r="B614" s="437"/>
      <c r="C614" s="438"/>
      <c r="D614" s="438"/>
      <c r="E614" s="214"/>
      <c r="F614" s="214"/>
      <c r="G614" s="438"/>
      <c r="H614" s="438"/>
      <c r="I614" s="439"/>
      <c r="J614" s="439"/>
      <c r="K614" s="499"/>
    </row>
    <row r="615" spans="1:11" s="147" customFormat="1" ht="15.5" x14ac:dyDescent="0.35">
      <c r="A615" s="332">
        <v>596</v>
      </c>
      <c r="B615" s="437"/>
      <c r="C615" s="438"/>
      <c r="D615" s="438"/>
      <c r="E615" s="214"/>
      <c r="F615" s="214"/>
      <c r="G615" s="438"/>
      <c r="H615" s="438"/>
      <c r="I615" s="439"/>
      <c r="J615" s="439"/>
      <c r="K615" s="499"/>
    </row>
    <row r="616" spans="1:11" s="147" customFormat="1" ht="15.5" x14ac:dyDescent="0.35">
      <c r="A616" s="332">
        <v>597</v>
      </c>
      <c r="B616" s="437"/>
      <c r="C616" s="438"/>
      <c r="D616" s="438"/>
      <c r="E616" s="214"/>
      <c r="F616" s="214"/>
      <c r="G616" s="438"/>
      <c r="H616" s="438"/>
      <c r="I616" s="439"/>
      <c r="J616" s="439"/>
      <c r="K616" s="499"/>
    </row>
    <row r="617" spans="1:11" s="147" customFormat="1" ht="15.5" x14ac:dyDescent="0.35">
      <c r="A617" s="332">
        <v>598</v>
      </c>
      <c r="B617" s="437"/>
      <c r="C617" s="438"/>
      <c r="D617" s="438"/>
      <c r="E617" s="214"/>
      <c r="F617" s="214"/>
      <c r="G617" s="438"/>
      <c r="H617" s="438"/>
      <c r="I617" s="439"/>
      <c r="J617" s="439"/>
      <c r="K617" s="499"/>
    </row>
    <row r="618" spans="1:11" s="147" customFormat="1" ht="15.5" x14ac:dyDescent="0.35">
      <c r="A618" s="332">
        <v>599</v>
      </c>
      <c r="B618" s="437"/>
      <c r="C618" s="438"/>
      <c r="D618" s="438"/>
      <c r="E618" s="214"/>
      <c r="F618" s="214"/>
      <c r="G618" s="438"/>
      <c r="H618" s="438"/>
      <c r="I618" s="439"/>
      <c r="J618" s="439"/>
      <c r="K618" s="499"/>
    </row>
    <row r="619" spans="1:11" s="147" customFormat="1" ht="15.5" x14ac:dyDescent="0.35">
      <c r="A619" s="332">
        <v>600</v>
      </c>
      <c r="B619" s="437"/>
      <c r="C619" s="438"/>
      <c r="D619" s="438"/>
      <c r="E619" s="214"/>
      <c r="F619" s="214"/>
      <c r="G619" s="438"/>
      <c r="H619" s="438"/>
      <c r="I619" s="439"/>
      <c r="J619" s="439"/>
      <c r="K619" s="499"/>
    </row>
    <row r="620" spans="1:11" s="147" customFormat="1" ht="15.5" x14ac:dyDescent="0.35">
      <c r="A620" s="332">
        <v>601</v>
      </c>
      <c r="B620" s="437"/>
      <c r="C620" s="438"/>
      <c r="D620" s="438"/>
      <c r="E620" s="214"/>
      <c r="F620" s="214"/>
      <c r="G620" s="438"/>
      <c r="H620" s="438"/>
      <c r="I620" s="439"/>
      <c r="J620" s="439"/>
      <c r="K620" s="499"/>
    </row>
    <row r="621" spans="1:11" s="147" customFormat="1" ht="15.5" x14ac:dyDescent="0.35">
      <c r="A621" s="332">
        <v>602</v>
      </c>
      <c r="B621" s="437"/>
      <c r="C621" s="438"/>
      <c r="D621" s="438"/>
      <c r="E621" s="214"/>
      <c r="F621" s="214"/>
      <c r="G621" s="438"/>
      <c r="H621" s="438"/>
      <c r="I621" s="439"/>
      <c r="J621" s="439"/>
      <c r="K621" s="499"/>
    </row>
    <row r="622" spans="1:11" s="147" customFormat="1" ht="15.5" x14ac:dyDescent="0.35">
      <c r="A622" s="332">
        <v>603</v>
      </c>
      <c r="B622" s="437"/>
      <c r="C622" s="438"/>
      <c r="D622" s="438"/>
      <c r="E622" s="214"/>
      <c r="F622" s="214"/>
      <c r="G622" s="438"/>
      <c r="H622" s="438"/>
      <c r="I622" s="439"/>
      <c r="J622" s="439"/>
      <c r="K622" s="499"/>
    </row>
    <row r="623" spans="1:11" s="147" customFormat="1" ht="15.5" x14ac:dyDescent="0.35">
      <c r="A623" s="332">
        <v>604</v>
      </c>
      <c r="B623" s="437"/>
      <c r="C623" s="438"/>
      <c r="D623" s="438"/>
      <c r="E623" s="214"/>
      <c r="F623" s="214"/>
      <c r="G623" s="438"/>
      <c r="H623" s="438"/>
      <c r="I623" s="439"/>
      <c r="J623" s="439"/>
      <c r="K623" s="499"/>
    </row>
    <row r="624" spans="1:11" s="147" customFormat="1" ht="15.5" x14ac:dyDescent="0.35">
      <c r="A624" s="332">
        <v>605</v>
      </c>
      <c r="B624" s="437"/>
      <c r="C624" s="438"/>
      <c r="D624" s="438"/>
      <c r="E624" s="214"/>
      <c r="F624" s="214"/>
      <c r="G624" s="438"/>
      <c r="H624" s="438"/>
      <c r="I624" s="439"/>
      <c r="J624" s="439"/>
      <c r="K624" s="499"/>
    </row>
    <row r="625" spans="1:11" s="147" customFormat="1" ht="15.5" x14ac:dyDescent="0.35">
      <c r="A625" s="332">
        <v>606</v>
      </c>
      <c r="B625" s="437"/>
      <c r="C625" s="438"/>
      <c r="D625" s="438"/>
      <c r="E625" s="214"/>
      <c r="F625" s="214"/>
      <c r="G625" s="438"/>
      <c r="H625" s="438"/>
      <c r="I625" s="439"/>
      <c r="J625" s="439"/>
      <c r="K625" s="499"/>
    </row>
    <row r="626" spans="1:11" s="147" customFormat="1" ht="15.5" x14ac:dyDescent="0.35">
      <c r="A626" s="332">
        <v>607</v>
      </c>
      <c r="B626" s="437"/>
      <c r="C626" s="438"/>
      <c r="D626" s="438"/>
      <c r="E626" s="214"/>
      <c r="F626" s="214"/>
      <c r="G626" s="438"/>
      <c r="H626" s="438"/>
      <c r="I626" s="439"/>
      <c r="J626" s="439"/>
      <c r="K626" s="499"/>
    </row>
    <row r="627" spans="1:11" s="147" customFormat="1" ht="15.5" x14ac:dyDescent="0.35">
      <c r="A627" s="332">
        <v>608</v>
      </c>
      <c r="B627" s="437"/>
      <c r="C627" s="438"/>
      <c r="D627" s="438"/>
      <c r="E627" s="214"/>
      <c r="F627" s="214"/>
      <c r="G627" s="438"/>
      <c r="H627" s="438"/>
      <c r="I627" s="439"/>
      <c r="J627" s="439"/>
      <c r="K627" s="499"/>
    </row>
    <row r="628" spans="1:11" s="147" customFormat="1" ht="15.5" x14ac:dyDescent="0.35">
      <c r="A628" s="332">
        <v>609</v>
      </c>
      <c r="B628" s="437"/>
      <c r="C628" s="438"/>
      <c r="D628" s="438"/>
      <c r="E628" s="214"/>
      <c r="F628" s="214"/>
      <c r="G628" s="438"/>
      <c r="H628" s="438"/>
      <c r="I628" s="439"/>
      <c r="J628" s="439"/>
      <c r="K628" s="499"/>
    </row>
    <row r="629" spans="1:11" s="147" customFormat="1" ht="15.5" x14ac:dyDescent="0.35">
      <c r="A629" s="332">
        <v>610</v>
      </c>
      <c r="B629" s="437"/>
      <c r="C629" s="438"/>
      <c r="D629" s="438"/>
      <c r="E629" s="214"/>
      <c r="F629" s="214"/>
      <c r="G629" s="438"/>
      <c r="H629" s="438"/>
      <c r="I629" s="439"/>
      <c r="J629" s="439"/>
      <c r="K629" s="499"/>
    </row>
    <row r="630" spans="1:11" s="147" customFormat="1" ht="15.5" x14ac:dyDescent="0.35">
      <c r="A630" s="332">
        <v>611</v>
      </c>
      <c r="B630" s="437"/>
      <c r="C630" s="438"/>
      <c r="D630" s="438"/>
      <c r="E630" s="214"/>
      <c r="F630" s="214"/>
      <c r="G630" s="438"/>
      <c r="H630" s="438"/>
      <c r="I630" s="439"/>
      <c r="J630" s="439"/>
      <c r="K630" s="499"/>
    </row>
    <row r="631" spans="1:11" s="147" customFormat="1" ht="15.5" x14ac:dyDescent="0.35">
      <c r="A631" s="332">
        <v>612</v>
      </c>
      <c r="B631" s="437"/>
      <c r="C631" s="438"/>
      <c r="D631" s="438"/>
      <c r="E631" s="214"/>
      <c r="F631" s="214"/>
      <c r="G631" s="438"/>
      <c r="H631" s="438"/>
      <c r="I631" s="439"/>
      <c r="J631" s="439"/>
      <c r="K631" s="499"/>
    </row>
    <row r="632" spans="1:11" s="147" customFormat="1" ht="15.5" x14ac:dyDescent="0.35">
      <c r="A632" s="332">
        <v>613</v>
      </c>
      <c r="B632" s="437"/>
      <c r="C632" s="438"/>
      <c r="D632" s="438"/>
      <c r="E632" s="214"/>
      <c r="F632" s="214"/>
      <c r="G632" s="438"/>
      <c r="H632" s="438"/>
      <c r="I632" s="439"/>
      <c r="J632" s="439"/>
      <c r="K632" s="499"/>
    </row>
    <row r="633" spans="1:11" s="147" customFormat="1" ht="15.5" x14ac:dyDescent="0.35">
      <c r="A633" s="332">
        <v>614</v>
      </c>
      <c r="B633" s="437"/>
      <c r="C633" s="438"/>
      <c r="D633" s="438"/>
      <c r="E633" s="214"/>
      <c r="F633" s="214"/>
      <c r="G633" s="438"/>
      <c r="H633" s="438"/>
      <c r="I633" s="439"/>
      <c r="J633" s="439"/>
      <c r="K633" s="499"/>
    </row>
    <row r="634" spans="1:11" s="147" customFormat="1" ht="15.5" x14ac:dyDescent="0.35">
      <c r="A634" s="332">
        <v>615</v>
      </c>
      <c r="B634" s="437"/>
      <c r="C634" s="438"/>
      <c r="D634" s="438"/>
      <c r="E634" s="214"/>
      <c r="F634" s="214"/>
      <c r="G634" s="438"/>
      <c r="H634" s="438"/>
      <c r="I634" s="439"/>
      <c r="J634" s="439"/>
      <c r="K634" s="499"/>
    </row>
    <row r="635" spans="1:11" s="147" customFormat="1" ht="15.5" x14ac:dyDescent="0.35">
      <c r="A635" s="332">
        <v>616</v>
      </c>
      <c r="B635" s="437"/>
      <c r="C635" s="438"/>
      <c r="D635" s="438"/>
      <c r="E635" s="214"/>
      <c r="F635" s="214"/>
      <c r="G635" s="438"/>
      <c r="H635" s="438"/>
      <c r="I635" s="439"/>
      <c r="J635" s="439"/>
      <c r="K635" s="499"/>
    </row>
    <row r="636" spans="1:11" s="147" customFormat="1" ht="15.5" x14ac:dyDescent="0.35">
      <c r="A636" s="332">
        <v>617</v>
      </c>
      <c r="B636" s="437"/>
      <c r="C636" s="438"/>
      <c r="D636" s="438"/>
      <c r="E636" s="214"/>
      <c r="F636" s="214"/>
      <c r="G636" s="438"/>
      <c r="H636" s="438"/>
      <c r="I636" s="439"/>
      <c r="J636" s="439"/>
      <c r="K636" s="499"/>
    </row>
    <row r="637" spans="1:11" s="147" customFormat="1" ht="15.5" x14ac:dyDescent="0.35">
      <c r="A637" s="332">
        <v>618</v>
      </c>
      <c r="B637" s="437"/>
      <c r="C637" s="438"/>
      <c r="D637" s="438"/>
      <c r="E637" s="214"/>
      <c r="F637" s="214"/>
      <c r="G637" s="438"/>
      <c r="H637" s="438"/>
      <c r="I637" s="439"/>
      <c r="J637" s="439"/>
      <c r="K637" s="499"/>
    </row>
    <row r="638" spans="1:11" s="147" customFormat="1" ht="15.5" x14ac:dyDescent="0.35">
      <c r="A638" s="332">
        <v>619</v>
      </c>
      <c r="B638" s="437"/>
      <c r="C638" s="438"/>
      <c r="D638" s="438"/>
      <c r="E638" s="214"/>
      <c r="F638" s="214"/>
      <c r="G638" s="438"/>
      <c r="H638" s="438"/>
      <c r="I638" s="439"/>
      <c r="J638" s="439"/>
      <c r="K638" s="499"/>
    </row>
    <row r="639" spans="1:11" s="147" customFormat="1" ht="15.5" x14ac:dyDescent="0.35">
      <c r="A639" s="332">
        <v>620</v>
      </c>
      <c r="B639" s="437"/>
      <c r="C639" s="438"/>
      <c r="D639" s="438"/>
      <c r="E639" s="214"/>
      <c r="F639" s="214"/>
      <c r="G639" s="438"/>
      <c r="H639" s="438"/>
      <c r="I639" s="439"/>
      <c r="J639" s="439"/>
      <c r="K639" s="499"/>
    </row>
    <row r="640" spans="1:11" s="147" customFormat="1" ht="15.5" x14ac:dyDescent="0.35">
      <c r="A640" s="332">
        <v>621</v>
      </c>
      <c r="B640" s="437"/>
      <c r="C640" s="438"/>
      <c r="D640" s="438"/>
      <c r="E640" s="214"/>
      <c r="F640" s="214"/>
      <c r="G640" s="438"/>
      <c r="H640" s="438"/>
      <c r="I640" s="439"/>
      <c r="J640" s="439"/>
      <c r="K640" s="499"/>
    </row>
    <row r="641" spans="1:11" s="147" customFormat="1" ht="15.5" x14ac:dyDescent="0.35">
      <c r="A641" s="332">
        <v>622</v>
      </c>
      <c r="B641" s="437"/>
      <c r="C641" s="438"/>
      <c r="D641" s="438"/>
      <c r="E641" s="214"/>
      <c r="F641" s="214"/>
      <c r="G641" s="438"/>
      <c r="H641" s="438"/>
      <c r="I641" s="439"/>
      <c r="J641" s="439"/>
      <c r="K641" s="499"/>
    </row>
    <row r="642" spans="1:11" s="147" customFormat="1" ht="15.5" x14ac:dyDescent="0.35">
      <c r="A642" s="332">
        <v>623</v>
      </c>
      <c r="B642" s="437"/>
      <c r="C642" s="438"/>
      <c r="D642" s="438"/>
      <c r="E642" s="214"/>
      <c r="F642" s="214"/>
      <c r="G642" s="438"/>
      <c r="H642" s="438"/>
      <c r="I642" s="439"/>
      <c r="J642" s="439"/>
      <c r="K642" s="499"/>
    </row>
    <row r="643" spans="1:11" s="147" customFormat="1" ht="15.5" x14ac:dyDescent="0.35">
      <c r="A643" s="332">
        <v>624</v>
      </c>
      <c r="B643" s="437"/>
      <c r="C643" s="438"/>
      <c r="D643" s="438"/>
      <c r="E643" s="214"/>
      <c r="F643" s="214"/>
      <c r="G643" s="438"/>
      <c r="H643" s="438"/>
      <c r="I643" s="439"/>
      <c r="J643" s="439"/>
      <c r="K643" s="499"/>
    </row>
    <row r="644" spans="1:11" s="147" customFormat="1" ht="15.5" x14ac:dyDescent="0.35">
      <c r="A644" s="332">
        <v>625</v>
      </c>
      <c r="B644" s="437"/>
      <c r="C644" s="438"/>
      <c r="D644" s="438"/>
      <c r="E644" s="214"/>
      <c r="F644" s="214"/>
      <c r="G644" s="438"/>
      <c r="H644" s="438"/>
      <c r="I644" s="439"/>
      <c r="J644" s="439"/>
      <c r="K644" s="499"/>
    </row>
    <row r="645" spans="1:11" s="147" customFormat="1" ht="15.5" x14ac:dyDescent="0.35">
      <c r="A645" s="332">
        <v>626</v>
      </c>
      <c r="B645" s="437"/>
      <c r="C645" s="438"/>
      <c r="D645" s="438"/>
      <c r="E645" s="214"/>
      <c r="F645" s="214"/>
      <c r="G645" s="438"/>
      <c r="H645" s="438"/>
      <c r="I645" s="439"/>
      <c r="J645" s="439"/>
      <c r="K645" s="499"/>
    </row>
    <row r="646" spans="1:11" s="147" customFormat="1" ht="15.5" x14ac:dyDescent="0.35">
      <c r="A646" s="332">
        <v>627</v>
      </c>
      <c r="B646" s="437"/>
      <c r="C646" s="438"/>
      <c r="D646" s="438"/>
      <c r="E646" s="214"/>
      <c r="F646" s="214"/>
      <c r="G646" s="438"/>
      <c r="H646" s="438"/>
      <c r="I646" s="439"/>
      <c r="J646" s="439"/>
      <c r="K646" s="499"/>
    </row>
    <row r="647" spans="1:11" s="147" customFormat="1" ht="15.5" x14ac:dyDescent="0.35">
      <c r="A647" s="332">
        <v>628</v>
      </c>
      <c r="B647" s="437"/>
      <c r="C647" s="438"/>
      <c r="D647" s="438"/>
      <c r="E647" s="214"/>
      <c r="F647" s="214"/>
      <c r="G647" s="438"/>
      <c r="H647" s="438"/>
      <c r="I647" s="439"/>
      <c r="J647" s="439"/>
      <c r="K647" s="499"/>
    </row>
    <row r="648" spans="1:11" s="147" customFormat="1" ht="15.5" x14ac:dyDescent="0.35">
      <c r="A648" s="332">
        <v>629</v>
      </c>
      <c r="B648" s="437"/>
      <c r="C648" s="438"/>
      <c r="D648" s="438"/>
      <c r="E648" s="214"/>
      <c r="F648" s="214"/>
      <c r="G648" s="438"/>
      <c r="H648" s="438"/>
      <c r="I648" s="439"/>
      <c r="J648" s="439"/>
      <c r="K648" s="499"/>
    </row>
    <row r="649" spans="1:11" s="147" customFormat="1" ht="15.5" x14ac:dyDescent="0.35">
      <c r="A649" s="332">
        <v>630</v>
      </c>
      <c r="B649" s="437"/>
      <c r="C649" s="438"/>
      <c r="D649" s="438"/>
      <c r="E649" s="214"/>
      <c r="F649" s="214"/>
      <c r="G649" s="438"/>
      <c r="H649" s="438"/>
      <c r="I649" s="439"/>
      <c r="J649" s="439"/>
      <c r="K649" s="499"/>
    </row>
    <row r="650" spans="1:11" s="147" customFormat="1" ht="15.5" x14ac:dyDescent="0.35">
      <c r="A650" s="332">
        <v>631</v>
      </c>
      <c r="B650" s="437"/>
      <c r="C650" s="438"/>
      <c r="D650" s="438"/>
      <c r="E650" s="214"/>
      <c r="F650" s="214"/>
      <c r="G650" s="438"/>
      <c r="H650" s="438"/>
      <c r="I650" s="439"/>
      <c r="J650" s="439"/>
      <c r="K650" s="499"/>
    </row>
    <row r="651" spans="1:11" s="147" customFormat="1" ht="15.5" x14ac:dyDescent="0.35">
      <c r="A651" s="332">
        <v>632</v>
      </c>
      <c r="B651" s="437"/>
      <c r="C651" s="438"/>
      <c r="D651" s="438"/>
      <c r="E651" s="214"/>
      <c r="F651" s="214"/>
      <c r="G651" s="438"/>
      <c r="H651" s="438"/>
      <c r="I651" s="439"/>
      <c r="J651" s="439"/>
      <c r="K651" s="499"/>
    </row>
    <row r="652" spans="1:11" s="147" customFormat="1" ht="15.5" x14ac:dyDescent="0.35">
      <c r="A652" s="332">
        <v>633</v>
      </c>
      <c r="B652" s="437"/>
      <c r="C652" s="438"/>
      <c r="D652" s="438"/>
      <c r="E652" s="214"/>
      <c r="F652" s="214"/>
      <c r="G652" s="438"/>
      <c r="H652" s="438"/>
      <c r="I652" s="439"/>
      <c r="J652" s="439"/>
      <c r="K652" s="499"/>
    </row>
    <row r="653" spans="1:11" s="147" customFormat="1" ht="15.5" x14ac:dyDescent="0.35">
      <c r="A653" s="332">
        <v>634</v>
      </c>
      <c r="B653" s="437"/>
      <c r="C653" s="438"/>
      <c r="D653" s="438"/>
      <c r="E653" s="214"/>
      <c r="F653" s="214"/>
      <c r="G653" s="438"/>
      <c r="H653" s="438"/>
      <c r="I653" s="439"/>
      <c r="J653" s="439"/>
      <c r="K653" s="499"/>
    </row>
    <row r="654" spans="1:11" s="147" customFormat="1" ht="15.5" x14ac:dyDescent="0.35">
      <c r="A654" s="332">
        <v>635</v>
      </c>
      <c r="B654" s="437"/>
      <c r="C654" s="438"/>
      <c r="D654" s="438"/>
      <c r="E654" s="214"/>
      <c r="F654" s="214"/>
      <c r="G654" s="438"/>
      <c r="H654" s="438"/>
      <c r="I654" s="439"/>
      <c r="J654" s="439"/>
      <c r="K654" s="499"/>
    </row>
    <row r="655" spans="1:11" s="147" customFormat="1" ht="15.5" x14ac:dyDescent="0.35">
      <c r="A655" s="332">
        <v>636</v>
      </c>
      <c r="B655" s="437"/>
      <c r="C655" s="438"/>
      <c r="D655" s="438"/>
      <c r="E655" s="214"/>
      <c r="F655" s="214"/>
      <c r="G655" s="438"/>
      <c r="H655" s="438"/>
      <c r="I655" s="439"/>
      <c r="J655" s="439"/>
      <c r="K655" s="499"/>
    </row>
    <row r="656" spans="1:11" s="147" customFormat="1" ht="15.5" x14ac:dyDescent="0.35">
      <c r="A656" s="332">
        <v>637</v>
      </c>
      <c r="B656" s="437"/>
      <c r="C656" s="438"/>
      <c r="D656" s="438"/>
      <c r="E656" s="214"/>
      <c r="F656" s="214"/>
      <c r="G656" s="438"/>
      <c r="H656" s="438"/>
      <c r="I656" s="439"/>
      <c r="J656" s="439"/>
      <c r="K656" s="499"/>
    </row>
    <row r="657" spans="1:11" s="147" customFormat="1" ht="15.5" x14ac:dyDescent="0.35">
      <c r="A657" s="332">
        <v>638</v>
      </c>
      <c r="B657" s="437"/>
      <c r="C657" s="438"/>
      <c r="D657" s="438"/>
      <c r="E657" s="214"/>
      <c r="F657" s="214"/>
      <c r="G657" s="438"/>
      <c r="H657" s="438"/>
      <c r="I657" s="439"/>
      <c r="J657" s="439"/>
      <c r="K657" s="499"/>
    </row>
    <row r="658" spans="1:11" s="147" customFormat="1" ht="15.5" x14ac:dyDescent="0.35">
      <c r="A658" s="332">
        <v>639</v>
      </c>
      <c r="B658" s="437"/>
      <c r="C658" s="438"/>
      <c r="D658" s="438"/>
      <c r="E658" s="214"/>
      <c r="F658" s="214"/>
      <c r="G658" s="438"/>
      <c r="H658" s="438"/>
      <c r="I658" s="439"/>
      <c r="J658" s="439"/>
      <c r="K658" s="499"/>
    </row>
    <row r="659" spans="1:11" s="147" customFormat="1" ht="15.5" x14ac:dyDescent="0.35">
      <c r="A659" s="332">
        <v>640</v>
      </c>
      <c r="B659" s="437"/>
      <c r="C659" s="438"/>
      <c r="D659" s="438"/>
      <c r="E659" s="214"/>
      <c r="F659" s="214"/>
      <c r="G659" s="438"/>
      <c r="H659" s="438"/>
      <c r="I659" s="439"/>
      <c r="J659" s="439"/>
      <c r="K659" s="499"/>
    </row>
    <row r="660" spans="1:11" s="147" customFormat="1" ht="15.5" x14ac:dyDescent="0.35">
      <c r="A660" s="332">
        <v>641</v>
      </c>
      <c r="B660" s="437"/>
      <c r="C660" s="438"/>
      <c r="D660" s="438"/>
      <c r="E660" s="214"/>
      <c r="F660" s="214"/>
      <c r="G660" s="438"/>
      <c r="H660" s="438"/>
      <c r="I660" s="439"/>
      <c r="J660" s="439"/>
      <c r="K660" s="499"/>
    </row>
    <row r="661" spans="1:11" s="147" customFormat="1" ht="15.5" x14ac:dyDescent="0.35">
      <c r="A661" s="332">
        <v>642</v>
      </c>
      <c r="B661" s="437"/>
      <c r="C661" s="438"/>
      <c r="D661" s="438"/>
      <c r="E661" s="214"/>
      <c r="F661" s="214"/>
      <c r="G661" s="438"/>
      <c r="H661" s="438"/>
      <c r="I661" s="439"/>
      <c r="J661" s="439"/>
      <c r="K661" s="499"/>
    </row>
    <row r="662" spans="1:11" s="147" customFormat="1" ht="15.5" x14ac:dyDescent="0.35">
      <c r="A662" s="332">
        <v>643</v>
      </c>
      <c r="B662" s="437"/>
      <c r="C662" s="438"/>
      <c r="D662" s="438"/>
      <c r="E662" s="214"/>
      <c r="F662" s="214"/>
      <c r="G662" s="438"/>
      <c r="H662" s="438"/>
      <c r="I662" s="439"/>
      <c r="J662" s="439"/>
      <c r="K662" s="499"/>
    </row>
    <row r="663" spans="1:11" s="147" customFormat="1" ht="15.5" x14ac:dyDescent="0.35">
      <c r="A663" s="332">
        <v>644</v>
      </c>
      <c r="B663" s="437"/>
      <c r="C663" s="438"/>
      <c r="D663" s="438"/>
      <c r="E663" s="214"/>
      <c r="F663" s="214"/>
      <c r="G663" s="438"/>
      <c r="H663" s="438"/>
      <c r="I663" s="439"/>
      <c r="J663" s="439"/>
      <c r="K663" s="499"/>
    </row>
    <row r="664" spans="1:11" s="147" customFormat="1" ht="15.5" x14ac:dyDescent="0.35">
      <c r="A664" s="332">
        <v>645</v>
      </c>
      <c r="B664" s="437"/>
      <c r="C664" s="438"/>
      <c r="D664" s="438"/>
      <c r="E664" s="214"/>
      <c r="F664" s="214"/>
      <c r="G664" s="438"/>
      <c r="H664" s="438"/>
      <c r="I664" s="439"/>
      <c r="J664" s="439"/>
      <c r="K664" s="499"/>
    </row>
    <row r="665" spans="1:11" s="147" customFormat="1" ht="15.5" x14ac:dyDescent="0.35">
      <c r="A665" s="332">
        <v>646</v>
      </c>
      <c r="B665" s="437"/>
      <c r="C665" s="438"/>
      <c r="D665" s="438"/>
      <c r="E665" s="214"/>
      <c r="F665" s="214"/>
      <c r="G665" s="438"/>
      <c r="H665" s="438"/>
      <c r="I665" s="439"/>
      <c r="J665" s="439"/>
      <c r="K665" s="499"/>
    </row>
    <row r="666" spans="1:11" s="147" customFormat="1" ht="15.5" x14ac:dyDescent="0.35">
      <c r="A666" s="332">
        <v>647</v>
      </c>
      <c r="B666" s="437"/>
      <c r="C666" s="438"/>
      <c r="D666" s="438"/>
      <c r="E666" s="214"/>
      <c r="F666" s="214"/>
      <c r="G666" s="438"/>
      <c r="H666" s="438"/>
      <c r="I666" s="439"/>
      <c r="J666" s="439"/>
      <c r="K666" s="499"/>
    </row>
    <row r="667" spans="1:11" s="147" customFormat="1" ht="15.5" x14ac:dyDescent="0.35">
      <c r="A667" s="332">
        <v>648</v>
      </c>
      <c r="B667" s="437"/>
      <c r="C667" s="438"/>
      <c r="D667" s="438"/>
      <c r="E667" s="214"/>
      <c r="F667" s="214"/>
      <c r="G667" s="438"/>
      <c r="H667" s="438"/>
      <c r="I667" s="439"/>
      <c r="J667" s="439"/>
      <c r="K667" s="499"/>
    </row>
    <row r="668" spans="1:11" s="147" customFormat="1" ht="15.5" x14ac:dyDescent="0.35">
      <c r="A668" s="332">
        <v>649</v>
      </c>
      <c r="B668" s="437"/>
      <c r="C668" s="438"/>
      <c r="D668" s="438"/>
      <c r="E668" s="214"/>
      <c r="F668" s="214"/>
      <c r="G668" s="438"/>
      <c r="H668" s="438"/>
      <c r="I668" s="439"/>
      <c r="J668" s="439"/>
      <c r="K668" s="499"/>
    </row>
    <row r="669" spans="1:11" s="147" customFormat="1" ht="15.5" x14ac:dyDescent="0.35">
      <c r="A669" s="332">
        <v>650</v>
      </c>
      <c r="B669" s="437"/>
      <c r="C669" s="438"/>
      <c r="D669" s="438"/>
      <c r="E669" s="214"/>
      <c r="F669" s="214"/>
      <c r="G669" s="438"/>
      <c r="H669" s="438"/>
      <c r="I669" s="439"/>
      <c r="J669" s="439"/>
      <c r="K669" s="499"/>
    </row>
    <row r="670" spans="1:11" s="147" customFormat="1" ht="15.5" x14ac:dyDescent="0.35">
      <c r="A670" s="332">
        <v>651</v>
      </c>
      <c r="B670" s="437"/>
      <c r="C670" s="438"/>
      <c r="D670" s="438"/>
      <c r="E670" s="214"/>
      <c r="F670" s="214"/>
      <c r="G670" s="438"/>
      <c r="H670" s="438"/>
      <c r="I670" s="439"/>
      <c r="J670" s="439"/>
      <c r="K670" s="499"/>
    </row>
    <row r="671" spans="1:11" s="147" customFormat="1" ht="15.5" x14ac:dyDescent="0.35">
      <c r="A671" s="332">
        <v>652</v>
      </c>
      <c r="B671" s="437"/>
      <c r="C671" s="438"/>
      <c r="D671" s="438"/>
      <c r="E671" s="214"/>
      <c r="F671" s="214"/>
      <c r="G671" s="438"/>
      <c r="H671" s="438"/>
      <c r="I671" s="439"/>
      <c r="J671" s="439"/>
      <c r="K671" s="499"/>
    </row>
    <row r="672" spans="1:11" s="147" customFormat="1" ht="15.5" x14ac:dyDescent="0.35">
      <c r="A672" s="332">
        <v>653</v>
      </c>
      <c r="B672" s="437"/>
      <c r="C672" s="438"/>
      <c r="D672" s="438"/>
      <c r="E672" s="214"/>
      <c r="F672" s="214"/>
      <c r="G672" s="438"/>
      <c r="H672" s="438"/>
      <c r="I672" s="439"/>
      <c r="J672" s="439"/>
      <c r="K672" s="499"/>
    </row>
    <row r="673" spans="1:11" s="147" customFormat="1" ht="15.5" x14ac:dyDescent="0.35">
      <c r="A673" s="332">
        <v>654</v>
      </c>
      <c r="B673" s="437"/>
      <c r="C673" s="438"/>
      <c r="D673" s="438"/>
      <c r="E673" s="214"/>
      <c r="F673" s="214"/>
      <c r="G673" s="438"/>
      <c r="H673" s="438"/>
      <c r="I673" s="439"/>
      <c r="J673" s="439"/>
      <c r="K673" s="499"/>
    </row>
    <row r="674" spans="1:11" s="147" customFormat="1" ht="15.5" x14ac:dyDescent="0.35">
      <c r="A674" s="332">
        <v>655</v>
      </c>
      <c r="B674" s="437"/>
      <c r="C674" s="438"/>
      <c r="D674" s="438"/>
      <c r="E674" s="214"/>
      <c r="F674" s="214"/>
      <c r="G674" s="438"/>
      <c r="H674" s="438"/>
      <c r="I674" s="439"/>
      <c r="J674" s="439"/>
      <c r="K674" s="499"/>
    </row>
    <row r="675" spans="1:11" s="147" customFormat="1" ht="15.5" x14ac:dyDescent="0.35">
      <c r="A675" s="332">
        <v>656</v>
      </c>
      <c r="B675" s="437"/>
      <c r="C675" s="438"/>
      <c r="D675" s="438"/>
      <c r="E675" s="214"/>
      <c r="F675" s="214"/>
      <c r="G675" s="438"/>
      <c r="H675" s="438"/>
      <c r="I675" s="439"/>
      <c r="J675" s="439"/>
      <c r="K675" s="499"/>
    </row>
    <row r="676" spans="1:11" s="147" customFormat="1" ht="15.5" x14ac:dyDescent="0.35">
      <c r="A676" s="332">
        <v>657</v>
      </c>
      <c r="B676" s="437"/>
      <c r="C676" s="438"/>
      <c r="D676" s="438"/>
      <c r="E676" s="214"/>
      <c r="F676" s="214"/>
      <c r="G676" s="438"/>
      <c r="H676" s="438"/>
      <c r="I676" s="439"/>
      <c r="J676" s="439"/>
      <c r="K676" s="499"/>
    </row>
    <row r="677" spans="1:11" s="147" customFormat="1" ht="15.5" x14ac:dyDescent="0.35">
      <c r="A677" s="332">
        <v>658</v>
      </c>
      <c r="B677" s="437"/>
      <c r="C677" s="438"/>
      <c r="D677" s="438"/>
      <c r="E677" s="214"/>
      <c r="F677" s="214"/>
      <c r="G677" s="438"/>
      <c r="H677" s="438"/>
      <c r="I677" s="439"/>
      <c r="J677" s="439"/>
      <c r="K677" s="499"/>
    </row>
    <row r="678" spans="1:11" s="147" customFormat="1" ht="15.5" x14ac:dyDescent="0.35">
      <c r="A678" s="332">
        <v>659</v>
      </c>
      <c r="B678" s="437"/>
      <c r="C678" s="438"/>
      <c r="D678" s="438"/>
      <c r="E678" s="214"/>
      <c r="F678" s="214"/>
      <c r="G678" s="438"/>
      <c r="H678" s="438"/>
      <c r="I678" s="439"/>
      <c r="J678" s="439"/>
      <c r="K678" s="499"/>
    </row>
    <row r="679" spans="1:11" s="147" customFormat="1" ht="15.5" x14ac:dyDescent="0.35">
      <c r="A679" s="332">
        <v>660</v>
      </c>
      <c r="B679" s="437"/>
      <c r="C679" s="438"/>
      <c r="D679" s="438"/>
      <c r="E679" s="214"/>
      <c r="F679" s="214"/>
      <c r="G679" s="438"/>
      <c r="H679" s="438"/>
      <c r="I679" s="439"/>
      <c r="J679" s="439"/>
      <c r="K679" s="499"/>
    </row>
    <row r="680" spans="1:11" s="147" customFormat="1" ht="15.5" x14ac:dyDescent="0.35">
      <c r="A680" s="332">
        <v>661</v>
      </c>
      <c r="B680" s="437"/>
      <c r="C680" s="438"/>
      <c r="D680" s="438"/>
      <c r="E680" s="214"/>
      <c r="F680" s="214"/>
      <c r="G680" s="438"/>
      <c r="H680" s="438"/>
      <c r="I680" s="439"/>
      <c r="J680" s="439"/>
      <c r="K680" s="499"/>
    </row>
    <row r="681" spans="1:11" s="147" customFormat="1" ht="15.5" x14ac:dyDescent="0.35">
      <c r="A681" s="332">
        <v>662</v>
      </c>
      <c r="B681" s="437"/>
      <c r="C681" s="438"/>
      <c r="D681" s="438"/>
      <c r="E681" s="214"/>
      <c r="F681" s="214"/>
      <c r="G681" s="438"/>
      <c r="H681" s="438"/>
      <c r="I681" s="439"/>
      <c r="J681" s="439"/>
      <c r="K681" s="499"/>
    </row>
    <row r="682" spans="1:11" s="147" customFormat="1" ht="15.5" x14ac:dyDescent="0.35">
      <c r="A682" s="332">
        <v>663</v>
      </c>
      <c r="B682" s="437"/>
      <c r="C682" s="438"/>
      <c r="D682" s="438"/>
      <c r="E682" s="214"/>
      <c r="F682" s="214"/>
      <c r="G682" s="438"/>
      <c r="H682" s="438"/>
      <c r="I682" s="439"/>
      <c r="J682" s="439"/>
      <c r="K682" s="499"/>
    </row>
    <row r="683" spans="1:11" s="147" customFormat="1" ht="15.5" x14ac:dyDescent="0.35">
      <c r="A683" s="332">
        <v>664</v>
      </c>
      <c r="B683" s="437"/>
      <c r="C683" s="438"/>
      <c r="D683" s="438"/>
      <c r="E683" s="214"/>
      <c r="F683" s="214"/>
      <c r="G683" s="438"/>
      <c r="H683" s="438"/>
      <c r="I683" s="439"/>
      <c r="J683" s="439"/>
      <c r="K683" s="499"/>
    </row>
    <row r="684" spans="1:11" s="147" customFormat="1" ht="15.5" x14ac:dyDescent="0.35">
      <c r="A684" s="332">
        <v>665</v>
      </c>
      <c r="B684" s="437"/>
      <c r="C684" s="438"/>
      <c r="D684" s="438"/>
      <c r="E684" s="214"/>
      <c r="F684" s="214"/>
      <c r="G684" s="438"/>
      <c r="H684" s="438"/>
      <c r="I684" s="439"/>
      <c r="J684" s="439"/>
      <c r="K684" s="499"/>
    </row>
    <row r="685" spans="1:11" s="147" customFormat="1" ht="15.5" x14ac:dyDescent="0.35">
      <c r="A685" s="332">
        <v>666</v>
      </c>
      <c r="B685" s="437"/>
      <c r="C685" s="438"/>
      <c r="D685" s="438"/>
      <c r="E685" s="214"/>
      <c r="F685" s="214"/>
      <c r="G685" s="438"/>
      <c r="H685" s="438"/>
      <c r="I685" s="439"/>
      <c r="J685" s="439"/>
      <c r="K685" s="499"/>
    </row>
    <row r="686" spans="1:11" s="147" customFormat="1" ht="15.5" x14ac:dyDescent="0.35">
      <c r="A686" s="332">
        <v>667</v>
      </c>
      <c r="B686" s="437"/>
      <c r="C686" s="438"/>
      <c r="D686" s="438"/>
      <c r="E686" s="214"/>
      <c r="F686" s="214"/>
      <c r="G686" s="438"/>
      <c r="H686" s="438"/>
      <c r="I686" s="439"/>
      <c r="J686" s="439"/>
      <c r="K686" s="499"/>
    </row>
    <row r="687" spans="1:11" s="147" customFormat="1" ht="15.5" x14ac:dyDescent="0.35">
      <c r="A687" s="332">
        <v>668</v>
      </c>
      <c r="B687" s="437"/>
      <c r="C687" s="438"/>
      <c r="D687" s="438"/>
      <c r="E687" s="214"/>
      <c r="F687" s="214"/>
      <c r="G687" s="438"/>
      <c r="H687" s="438"/>
      <c r="I687" s="439"/>
      <c r="J687" s="439"/>
      <c r="K687" s="499"/>
    </row>
    <row r="688" spans="1:11" s="147" customFormat="1" ht="15.5" x14ac:dyDescent="0.35">
      <c r="A688" s="332">
        <v>669</v>
      </c>
      <c r="B688" s="437"/>
      <c r="C688" s="438"/>
      <c r="D688" s="438"/>
      <c r="E688" s="214"/>
      <c r="F688" s="214"/>
      <c r="G688" s="438"/>
      <c r="H688" s="438"/>
      <c r="I688" s="439"/>
      <c r="J688" s="439"/>
      <c r="K688" s="499"/>
    </row>
    <row r="689" spans="1:11" s="147" customFormat="1" ht="15.5" x14ac:dyDescent="0.35">
      <c r="A689" s="332">
        <v>670</v>
      </c>
      <c r="B689" s="437"/>
      <c r="C689" s="438"/>
      <c r="D689" s="438"/>
      <c r="E689" s="214"/>
      <c r="F689" s="214"/>
      <c r="G689" s="438"/>
      <c r="H689" s="438"/>
      <c r="I689" s="439"/>
      <c r="J689" s="439"/>
      <c r="K689" s="499"/>
    </row>
    <row r="690" spans="1:11" s="147" customFormat="1" ht="15.5" x14ac:dyDescent="0.35">
      <c r="A690" s="332">
        <v>671</v>
      </c>
      <c r="B690" s="437"/>
      <c r="C690" s="438"/>
      <c r="D690" s="438"/>
      <c r="E690" s="214"/>
      <c r="F690" s="214"/>
      <c r="G690" s="438"/>
      <c r="H690" s="438"/>
      <c r="I690" s="439"/>
      <c r="J690" s="439"/>
      <c r="K690" s="499"/>
    </row>
    <row r="691" spans="1:11" s="147" customFormat="1" ht="15.5" x14ac:dyDescent="0.35">
      <c r="A691" s="332">
        <v>672</v>
      </c>
      <c r="B691" s="437"/>
      <c r="C691" s="438"/>
      <c r="D691" s="438"/>
      <c r="E691" s="214"/>
      <c r="F691" s="214"/>
      <c r="G691" s="438"/>
      <c r="H691" s="438"/>
      <c r="I691" s="439"/>
      <c r="J691" s="439"/>
      <c r="K691" s="499"/>
    </row>
    <row r="692" spans="1:11" s="147" customFormat="1" ht="15.5" x14ac:dyDescent="0.35">
      <c r="A692" s="332">
        <v>673</v>
      </c>
      <c r="B692" s="437"/>
      <c r="C692" s="438"/>
      <c r="D692" s="438"/>
      <c r="E692" s="214"/>
      <c r="F692" s="214"/>
      <c r="G692" s="438"/>
      <c r="H692" s="438"/>
      <c r="I692" s="439"/>
      <c r="J692" s="439"/>
      <c r="K692" s="499"/>
    </row>
    <row r="693" spans="1:11" s="147" customFormat="1" ht="15.5" x14ac:dyDescent="0.35">
      <c r="A693" s="332">
        <v>674</v>
      </c>
      <c r="B693" s="437"/>
      <c r="C693" s="438"/>
      <c r="D693" s="438"/>
      <c r="E693" s="214"/>
      <c r="F693" s="214"/>
      <c r="G693" s="438"/>
      <c r="H693" s="438"/>
      <c r="I693" s="439"/>
      <c r="J693" s="439"/>
      <c r="K693" s="499"/>
    </row>
    <row r="694" spans="1:11" s="147" customFormat="1" ht="15.5" x14ac:dyDescent="0.35">
      <c r="A694" s="332">
        <v>675</v>
      </c>
      <c r="B694" s="437"/>
      <c r="C694" s="438"/>
      <c r="D694" s="438"/>
      <c r="E694" s="214"/>
      <c r="F694" s="214"/>
      <c r="G694" s="438"/>
      <c r="H694" s="438"/>
      <c r="I694" s="439"/>
      <c r="J694" s="439"/>
      <c r="K694" s="499"/>
    </row>
    <row r="695" spans="1:11" s="147" customFormat="1" ht="15.5" x14ac:dyDescent="0.35">
      <c r="A695" s="332">
        <v>676</v>
      </c>
      <c r="B695" s="437"/>
      <c r="C695" s="438"/>
      <c r="D695" s="438"/>
      <c r="E695" s="214"/>
      <c r="F695" s="214"/>
      <c r="G695" s="438"/>
      <c r="H695" s="438"/>
      <c r="I695" s="439"/>
      <c r="J695" s="439"/>
      <c r="K695" s="499"/>
    </row>
    <row r="696" spans="1:11" s="147" customFormat="1" ht="15.5" x14ac:dyDescent="0.35">
      <c r="A696" s="332">
        <v>677</v>
      </c>
      <c r="B696" s="437"/>
      <c r="C696" s="438"/>
      <c r="D696" s="438"/>
      <c r="E696" s="214"/>
      <c r="F696" s="214"/>
      <c r="G696" s="438"/>
      <c r="H696" s="438"/>
      <c r="I696" s="439"/>
      <c r="J696" s="439"/>
      <c r="K696" s="499"/>
    </row>
    <row r="697" spans="1:11" s="147" customFormat="1" ht="15.5" x14ac:dyDescent="0.35">
      <c r="A697" s="332">
        <v>678</v>
      </c>
      <c r="B697" s="437"/>
      <c r="C697" s="438"/>
      <c r="D697" s="438"/>
      <c r="E697" s="214"/>
      <c r="F697" s="214"/>
      <c r="G697" s="438"/>
      <c r="H697" s="438"/>
      <c r="I697" s="439"/>
      <c r="J697" s="439"/>
      <c r="K697" s="499"/>
    </row>
    <row r="698" spans="1:11" s="147" customFormat="1" ht="15.5" x14ac:dyDescent="0.35">
      <c r="A698" s="332">
        <v>679</v>
      </c>
      <c r="B698" s="437"/>
      <c r="C698" s="438"/>
      <c r="D698" s="438"/>
      <c r="E698" s="214"/>
      <c r="F698" s="214"/>
      <c r="G698" s="438"/>
      <c r="H698" s="438"/>
      <c r="I698" s="439"/>
      <c r="J698" s="439"/>
      <c r="K698" s="499"/>
    </row>
    <row r="699" spans="1:11" s="147" customFormat="1" ht="15.5" x14ac:dyDescent="0.35">
      <c r="A699" s="332">
        <v>680</v>
      </c>
      <c r="B699" s="437"/>
      <c r="C699" s="438"/>
      <c r="D699" s="438"/>
      <c r="E699" s="214"/>
      <c r="F699" s="214"/>
      <c r="G699" s="438"/>
      <c r="H699" s="438"/>
      <c r="I699" s="439"/>
      <c r="J699" s="439"/>
      <c r="K699" s="499"/>
    </row>
    <row r="700" spans="1:11" s="147" customFormat="1" ht="15.5" x14ac:dyDescent="0.35">
      <c r="A700" s="332">
        <v>681</v>
      </c>
      <c r="B700" s="437"/>
      <c r="C700" s="438"/>
      <c r="D700" s="438"/>
      <c r="E700" s="214"/>
      <c r="F700" s="214"/>
      <c r="G700" s="438"/>
      <c r="H700" s="438"/>
      <c r="I700" s="439"/>
      <c r="J700" s="439"/>
      <c r="K700" s="499"/>
    </row>
    <row r="701" spans="1:11" s="147" customFormat="1" ht="15.5" x14ac:dyDescent="0.35">
      <c r="A701" s="332">
        <v>682</v>
      </c>
      <c r="B701" s="437"/>
      <c r="C701" s="438"/>
      <c r="D701" s="438"/>
      <c r="E701" s="214"/>
      <c r="F701" s="214"/>
      <c r="G701" s="438"/>
      <c r="H701" s="438"/>
      <c r="I701" s="439"/>
      <c r="J701" s="439"/>
      <c r="K701" s="499"/>
    </row>
    <row r="702" spans="1:11" s="147" customFormat="1" ht="15.5" x14ac:dyDescent="0.35">
      <c r="A702" s="332">
        <v>683</v>
      </c>
      <c r="B702" s="437"/>
      <c r="C702" s="438"/>
      <c r="D702" s="438"/>
      <c r="E702" s="214"/>
      <c r="F702" s="214"/>
      <c r="G702" s="438"/>
      <c r="H702" s="438"/>
      <c r="I702" s="439"/>
      <c r="J702" s="439"/>
      <c r="K702" s="499"/>
    </row>
    <row r="703" spans="1:11" s="147" customFormat="1" ht="15.5" x14ac:dyDescent="0.35">
      <c r="A703" s="332">
        <v>684</v>
      </c>
      <c r="B703" s="437"/>
      <c r="C703" s="438"/>
      <c r="D703" s="438"/>
      <c r="E703" s="214"/>
      <c r="F703" s="214"/>
      <c r="G703" s="438"/>
      <c r="H703" s="438"/>
      <c r="I703" s="439"/>
      <c r="J703" s="439"/>
      <c r="K703" s="499"/>
    </row>
    <row r="704" spans="1:11" s="147" customFormat="1" ht="15.5" x14ac:dyDescent="0.35">
      <c r="A704" s="332">
        <v>685</v>
      </c>
      <c r="B704" s="437"/>
      <c r="C704" s="438"/>
      <c r="D704" s="438"/>
      <c r="E704" s="214"/>
      <c r="F704" s="214"/>
      <c r="G704" s="438"/>
      <c r="H704" s="438"/>
      <c r="I704" s="439"/>
      <c r="J704" s="439"/>
      <c r="K704" s="499"/>
    </row>
    <row r="705" spans="1:11" s="147" customFormat="1" ht="15.5" x14ac:dyDescent="0.35">
      <c r="A705" s="332">
        <v>686</v>
      </c>
      <c r="B705" s="437"/>
      <c r="C705" s="438"/>
      <c r="D705" s="438"/>
      <c r="E705" s="214"/>
      <c r="F705" s="214"/>
      <c r="G705" s="438"/>
      <c r="H705" s="438"/>
      <c r="I705" s="439"/>
      <c r="J705" s="439"/>
      <c r="K705" s="499"/>
    </row>
    <row r="706" spans="1:11" s="147" customFormat="1" ht="15.5" x14ac:dyDescent="0.35">
      <c r="A706" s="332">
        <v>687</v>
      </c>
      <c r="B706" s="437"/>
      <c r="C706" s="438"/>
      <c r="D706" s="438"/>
      <c r="E706" s="214"/>
      <c r="F706" s="214"/>
      <c r="G706" s="438"/>
      <c r="H706" s="438"/>
      <c r="I706" s="439"/>
      <c r="J706" s="439"/>
      <c r="K706" s="499"/>
    </row>
    <row r="707" spans="1:11" s="147" customFormat="1" ht="15.5" x14ac:dyDescent="0.35">
      <c r="A707" s="332">
        <v>688</v>
      </c>
      <c r="B707" s="437"/>
      <c r="C707" s="438"/>
      <c r="D707" s="438"/>
      <c r="E707" s="214"/>
      <c r="F707" s="214"/>
      <c r="G707" s="438"/>
      <c r="H707" s="438"/>
      <c r="I707" s="439"/>
      <c r="J707" s="439"/>
      <c r="K707" s="499"/>
    </row>
    <row r="708" spans="1:11" s="147" customFormat="1" ht="15.5" x14ac:dyDescent="0.35">
      <c r="A708" s="332">
        <v>689</v>
      </c>
      <c r="B708" s="437"/>
      <c r="C708" s="438"/>
      <c r="D708" s="438"/>
      <c r="E708" s="214"/>
      <c r="F708" s="214"/>
      <c r="G708" s="438"/>
      <c r="H708" s="438"/>
      <c r="I708" s="439"/>
      <c r="J708" s="439"/>
      <c r="K708" s="499"/>
    </row>
    <row r="709" spans="1:11" s="147" customFormat="1" ht="15.5" x14ac:dyDescent="0.35">
      <c r="A709" s="332">
        <v>690</v>
      </c>
      <c r="B709" s="437"/>
      <c r="C709" s="438"/>
      <c r="D709" s="438"/>
      <c r="E709" s="214"/>
      <c r="F709" s="214"/>
      <c r="G709" s="438"/>
      <c r="H709" s="438"/>
      <c r="I709" s="439"/>
      <c r="J709" s="439"/>
      <c r="K709" s="499"/>
    </row>
    <row r="710" spans="1:11" s="147" customFormat="1" ht="15.5" x14ac:dyDescent="0.35">
      <c r="A710" s="332">
        <v>691</v>
      </c>
      <c r="B710" s="437"/>
      <c r="C710" s="438"/>
      <c r="D710" s="438"/>
      <c r="E710" s="214"/>
      <c r="F710" s="214"/>
      <c r="G710" s="438"/>
      <c r="H710" s="438"/>
      <c r="I710" s="439"/>
      <c r="J710" s="439"/>
      <c r="K710" s="499"/>
    </row>
    <row r="711" spans="1:11" s="147" customFormat="1" ht="15.5" x14ac:dyDescent="0.35">
      <c r="A711" s="332">
        <v>692</v>
      </c>
      <c r="B711" s="437"/>
      <c r="C711" s="438"/>
      <c r="D711" s="438"/>
      <c r="E711" s="214"/>
      <c r="F711" s="214"/>
      <c r="G711" s="438"/>
      <c r="H711" s="438"/>
      <c r="I711" s="439"/>
      <c r="J711" s="439"/>
      <c r="K711" s="499"/>
    </row>
    <row r="712" spans="1:11" s="147" customFormat="1" ht="15.5" x14ac:dyDescent="0.35">
      <c r="A712" s="332">
        <v>693</v>
      </c>
      <c r="B712" s="437"/>
      <c r="C712" s="438"/>
      <c r="D712" s="438"/>
      <c r="E712" s="214"/>
      <c r="F712" s="214"/>
      <c r="G712" s="438"/>
      <c r="H712" s="438"/>
      <c r="I712" s="439"/>
      <c r="J712" s="439"/>
      <c r="K712" s="499"/>
    </row>
    <row r="713" spans="1:11" s="147" customFormat="1" ht="15.5" x14ac:dyDescent="0.35">
      <c r="A713" s="332">
        <v>694</v>
      </c>
      <c r="B713" s="437"/>
      <c r="C713" s="438"/>
      <c r="D713" s="438"/>
      <c r="E713" s="214"/>
      <c r="F713" s="214"/>
      <c r="G713" s="438"/>
      <c r="H713" s="438"/>
      <c r="I713" s="439"/>
      <c r="J713" s="439"/>
      <c r="K713" s="499"/>
    </row>
    <row r="714" spans="1:11" s="147" customFormat="1" ht="15.5" x14ac:dyDescent="0.35">
      <c r="A714" s="332">
        <v>695</v>
      </c>
      <c r="B714" s="437"/>
      <c r="C714" s="438"/>
      <c r="D714" s="438"/>
      <c r="E714" s="214"/>
      <c r="F714" s="214"/>
      <c r="G714" s="438"/>
      <c r="H714" s="438"/>
      <c r="I714" s="439"/>
      <c r="J714" s="439"/>
      <c r="K714" s="499"/>
    </row>
    <row r="715" spans="1:11" s="147" customFormat="1" ht="15.5" x14ac:dyDescent="0.35">
      <c r="A715" s="332">
        <v>696</v>
      </c>
      <c r="B715" s="437"/>
      <c r="C715" s="438"/>
      <c r="D715" s="438"/>
      <c r="E715" s="214"/>
      <c r="F715" s="214"/>
      <c r="G715" s="438"/>
      <c r="H715" s="438"/>
      <c r="I715" s="439"/>
      <c r="J715" s="439"/>
      <c r="K715" s="499"/>
    </row>
    <row r="716" spans="1:11" s="147" customFormat="1" ht="15.5" x14ac:dyDescent="0.35">
      <c r="A716" s="332">
        <v>697</v>
      </c>
      <c r="B716" s="437"/>
      <c r="C716" s="438"/>
      <c r="D716" s="438"/>
      <c r="E716" s="214"/>
      <c r="F716" s="214"/>
      <c r="G716" s="438"/>
      <c r="H716" s="438"/>
      <c r="I716" s="439"/>
      <c r="J716" s="439"/>
      <c r="K716" s="499"/>
    </row>
    <row r="717" spans="1:11" s="147" customFormat="1" ht="15.5" x14ac:dyDescent="0.35">
      <c r="A717" s="332">
        <v>698</v>
      </c>
      <c r="B717" s="437"/>
      <c r="C717" s="438"/>
      <c r="D717" s="438"/>
      <c r="E717" s="214"/>
      <c r="F717" s="214"/>
      <c r="G717" s="438"/>
      <c r="H717" s="438"/>
      <c r="I717" s="439"/>
      <c r="J717" s="439"/>
      <c r="K717" s="499"/>
    </row>
    <row r="718" spans="1:11" s="147" customFormat="1" ht="15.5" x14ac:dyDescent="0.35">
      <c r="A718" s="332">
        <v>699</v>
      </c>
      <c r="B718" s="437"/>
      <c r="C718" s="438"/>
      <c r="D718" s="438"/>
      <c r="E718" s="214"/>
      <c r="F718" s="214"/>
      <c r="G718" s="438"/>
      <c r="H718" s="438"/>
      <c r="I718" s="439"/>
      <c r="J718" s="439"/>
      <c r="K718" s="499"/>
    </row>
    <row r="719" spans="1:11" s="147" customFormat="1" ht="15.5" x14ac:dyDescent="0.35">
      <c r="A719" s="332">
        <v>700</v>
      </c>
      <c r="B719" s="437"/>
      <c r="C719" s="438"/>
      <c r="D719" s="438"/>
      <c r="E719" s="214"/>
      <c r="F719" s="214"/>
      <c r="G719" s="438"/>
      <c r="H719" s="438"/>
      <c r="I719" s="439"/>
      <c r="J719" s="439"/>
      <c r="K719" s="499"/>
    </row>
    <row r="720" spans="1:11" s="147" customFormat="1" ht="15.5" x14ac:dyDescent="0.35">
      <c r="A720" s="332">
        <v>701</v>
      </c>
      <c r="B720" s="437"/>
      <c r="C720" s="438"/>
      <c r="D720" s="438"/>
      <c r="E720" s="214"/>
      <c r="F720" s="214"/>
      <c r="G720" s="438"/>
      <c r="H720" s="438"/>
      <c r="I720" s="439"/>
      <c r="J720" s="439"/>
      <c r="K720" s="499"/>
    </row>
    <row r="721" spans="1:11" s="147" customFormat="1" ht="15.5" x14ac:dyDescent="0.35">
      <c r="A721" s="332">
        <v>702</v>
      </c>
      <c r="B721" s="437"/>
      <c r="C721" s="438"/>
      <c r="D721" s="438"/>
      <c r="E721" s="214"/>
      <c r="F721" s="214"/>
      <c r="G721" s="438"/>
      <c r="H721" s="438"/>
      <c r="I721" s="439"/>
      <c r="J721" s="439"/>
      <c r="K721" s="499"/>
    </row>
    <row r="722" spans="1:11" s="147" customFormat="1" ht="15.5" x14ac:dyDescent="0.35">
      <c r="A722" s="332">
        <v>703</v>
      </c>
      <c r="B722" s="437"/>
      <c r="C722" s="438"/>
      <c r="D722" s="438"/>
      <c r="E722" s="214"/>
      <c r="F722" s="214"/>
      <c r="G722" s="438"/>
      <c r="H722" s="438"/>
      <c r="I722" s="439"/>
      <c r="J722" s="439"/>
      <c r="K722" s="499"/>
    </row>
    <row r="723" spans="1:11" s="147" customFormat="1" ht="15.5" x14ac:dyDescent="0.35">
      <c r="A723" s="332">
        <v>704</v>
      </c>
      <c r="B723" s="437"/>
      <c r="C723" s="438"/>
      <c r="D723" s="438"/>
      <c r="E723" s="214"/>
      <c r="F723" s="214"/>
      <c r="G723" s="438"/>
      <c r="H723" s="438"/>
      <c r="I723" s="439"/>
      <c r="J723" s="439"/>
      <c r="K723" s="499"/>
    </row>
    <row r="724" spans="1:11" s="147" customFormat="1" ht="15.5" x14ac:dyDescent="0.35">
      <c r="A724" s="332">
        <v>705</v>
      </c>
      <c r="B724" s="437"/>
      <c r="C724" s="438"/>
      <c r="D724" s="438"/>
      <c r="E724" s="214"/>
      <c r="F724" s="214"/>
      <c r="G724" s="438"/>
      <c r="H724" s="438"/>
      <c r="I724" s="439"/>
      <c r="J724" s="439"/>
      <c r="K724" s="499"/>
    </row>
    <row r="725" spans="1:11" s="147" customFormat="1" ht="15.5" x14ac:dyDescent="0.35">
      <c r="A725" s="332">
        <v>706</v>
      </c>
      <c r="B725" s="437"/>
      <c r="C725" s="438"/>
      <c r="D725" s="438"/>
      <c r="E725" s="214"/>
      <c r="F725" s="214"/>
      <c r="G725" s="438"/>
      <c r="H725" s="438"/>
      <c r="I725" s="439"/>
      <c r="J725" s="439"/>
      <c r="K725" s="499"/>
    </row>
    <row r="726" spans="1:11" s="147" customFormat="1" ht="15.5" x14ac:dyDescent="0.35">
      <c r="A726" s="332">
        <v>707</v>
      </c>
      <c r="B726" s="437"/>
      <c r="C726" s="438"/>
      <c r="D726" s="438"/>
      <c r="E726" s="214"/>
      <c r="F726" s="214"/>
      <c r="G726" s="438"/>
      <c r="H726" s="438"/>
      <c r="I726" s="439"/>
      <c r="J726" s="439"/>
      <c r="K726" s="499"/>
    </row>
    <row r="727" spans="1:11" s="147" customFormat="1" ht="15.5" x14ac:dyDescent="0.35">
      <c r="A727" s="332">
        <v>708</v>
      </c>
      <c r="B727" s="437"/>
      <c r="C727" s="438"/>
      <c r="D727" s="438"/>
      <c r="E727" s="214"/>
      <c r="F727" s="214"/>
      <c r="G727" s="438"/>
      <c r="H727" s="438"/>
      <c r="I727" s="439"/>
      <c r="J727" s="439"/>
      <c r="K727" s="499"/>
    </row>
    <row r="728" spans="1:11" s="147" customFormat="1" ht="15.5" x14ac:dyDescent="0.35">
      <c r="A728" s="332">
        <v>709</v>
      </c>
      <c r="B728" s="437"/>
      <c r="C728" s="438"/>
      <c r="D728" s="438"/>
      <c r="E728" s="214"/>
      <c r="F728" s="214"/>
      <c r="G728" s="438"/>
      <c r="H728" s="438"/>
      <c r="I728" s="439"/>
      <c r="J728" s="439"/>
      <c r="K728" s="499"/>
    </row>
    <row r="729" spans="1:11" s="147" customFormat="1" ht="15.5" x14ac:dyDescent="0.35">
      <c r="A729" s="332">
        <v>710</v>
      </c>
      <c r="B729" s="437"/>
      <c r="C729" s="438"/>
      <c r="D729" s="438"/>
      <c r="E729" s="214"/>
      <c r="F729" s="214"/>
      <c r="G729" s="438"/>
      <c r="H729" s="438"/>
      <c r="I729" s="439"/>
      <c r="J729" s="439"/>
      <c r="K729" s="499"/>
    </row>
    <row r="730" spans="1:11" s="147" customFormat="1" ht="15.5" x14ac:dyDescent="0.35">
      <c r="A730" s="332">
        <v>711</v>
      </c>
      <c r="B730" s="437"/>
      <c r="C730" s="438"/>
      <c r="D730" s="438"/>
      <c r="E730" s="214"/>
      <c r="F730" s="214"/>
      <c r="G730" s="438"/>
      <c r="H730" s="438"/>
      <c r="I730" s="439"/>
      <c r="J730" s="439"/>
      <c r="K730" s="499"/>
    </row>
    <row r="731" spans="1:11" s="147" customFormat="1" ht="15.5" x14ac:dyDescent="0.35">
      <c r="A731" s="332">
        <v>712</v>
      </c>
      <c r="B731" s="437"/>
      <c r="C731" s="438"/>
      <c r="D731" s="438"/>
      <c r="E731" s="214"/>
      <c r="F731" s="214"/>
      <c r="G731" s="438"/>
      <c r="H731" s="438"/>
      <c r="I731" s="439"/>
      <c r="J731" s="439"/>
      <c r="K731" s="499"/>
    </row>
    <row r="732" spans="1:11" s="147" customFormat="1" ht="15.5" x14ac:dyDescent="0.35">
      <c r="A732" s="332">
        <v>713</v>
      </c>
      <c r="B732" s="437"/>
      <c r="C732" s="438"/>
      <c r="D732" s="438"/>
      <c r="E732" s="214"/>
      <c r="F732" s="214"/>
      <c r="G732" s="438"/>
      <c r="H732" s="438"/>
      <c r="I732" s="439"/>
      <c r="J732" s="439"/>
      <c r="K732" s="499"/>
    </row>
    <row r="733" spans="1:11" s="147" customFormat="1" ht="15.5" x14ac:dyDescent="0.35">
      <c r="A733" s="332">
        <v>714</v>
      </c>
      <c r="B733" s="437"/>
      <c r="C733" s="438"/>
      <c r="D733" s="438"/>
      <c r="E733" s="214"/>
      <c r="F733" s="214"/>
      <c r="G733" s="438"/>
      <c r="H733" s="438"/>
      <c r="I733" s="439"/>
      <c r="J733" s="439"/>
      <c r="K733" s="499"/>
    </row>
    <row r="734" spans="1:11" s="147" customFormat="1" ht="15.5" x14ac:dyDescent="0.35">
      <c r="A734" s="332">
        <v>715</v>
      </c>
      <c r="B734" s="437"/>
      <c r="C734" s="438"/>
      <c r="D734" s="438"/>
      <c r="E734" s="214"/>
      <c r="F734" s="214"/>
      <c r="G734" s="438"/>
      <c r="H734" s="438"/>
      <c r="I734" s="439"/>
      <c r="J734" s="439"/>
      <c r="K734" s="499"/>
    </row>
    <row r="735" spans="1:11" s="147" customFormat="1" ht="15.5" x14ac:dyDescent="0.35">
      <c r="A735" s="332">
        <v>716</v>
      </c>
      <c r="B735" s="437"/>
      <c r="C735" s="438"/>
      <c r="D735" s="438"/>
      <c r="E735" s="214"/>
      <c r="F735" s="214"/>
      <c r="G735" s="438"/>
      <c r="H735" s="438"/>
      <c r="I735" s="439"/>
      <c r="J735" s="439"/>
      <c r="K735" s="499"/>
    </row>
    <row r="736" spans="1:11" s="147" customFormat="1" ht="15.5" x14ac:dyDescent="0.35">
      <c r="A736" s="332">
        <v>717</v>
      </c>
      <c r="B736" s="437"/>
      <c r="C736" s="438"/>
      <c r="D736" s="438"/>
      <c r="E736" s="214"/>
      <c r="F736" s="214"/>
      <c r="G736" s="438"/>
      <c r="H736" s="438"/>
      <c r="I736" s="439"/>
      <c r="J736" s="439"/>
      <c r="K736" s="499"/>
    </row>
    <row r="737" spans="1:11" s="147" customFormat="1" ht="15.5" x14ac:dyDescent="0.35">
      <c r="A737" s="332">
        <v>718</v>
      </c>
      <c r="B737" s="437"/>
      <c r="C737" s="438"/>
      <c r="D737" s="438"/>
      <c r="E737" s="214"/>
      <c r="F737" s="214"/>
      <c r="G737" s="438"/>
      <c r="H737" s="438"/>
      <c r="I737" s="439"/>
      <c r="J737" s="439"/>
      <c r="K737" s="499"/>
    </row>
    <row r="738" spans="1:11" s="147" customFormat="1" ht="15.5" x14ac:dyDescent="0.35">
      <c r="A738" s="332">
        <v>719</v>
      </c>
      <c r="B738" s="437"/>
      <c r="C738" s="438"/>
      <c r="D738" s="438"/>
      <c r="E738" s="214"/>
      <c r="F738" s="214"/>
      <c r="G738" s="438"/>
      <c r="H738" s="438"/>
      <c r="I738" s="439"/>
      <c r="J738" s="439"/>
      <c r="K738" s="499"/>
    </row>
    <row r="739" spans="1:11" s="147" customFormat="1" ht="15.5" x14ac:dyDescent="0.35">
      <c r="A739" s="332">
        <v>720</v>
      </c>
      <c r="B739" s="437"/>
      <c r="C739" s="438"/>
      <c r="D739" s="438"/>
      <c r="E739" s="214"/>
      <c r="F739" s="214"/>
      <c r="G739" s="438"/>
      <c r="H739" s="438"/>
      <c r="I739" s="439"/>
      <c r="J739" s="439"/>
      <c r="K739" s="499"/>
    </row>
    <row r="740" spans="1:11" s="147" customFormat="1" ht="15.5" x14ac:dyDescent="0.35">
      <c r="A740" s="332">
        <v>721</v>
      </c>
      <c r="B740" s="437"/>
      <c r="C740" s="438"/>
      <c r="D740" s="438"/>
      <c r="E740" s="214"/>
      <c r="F740" s="214"/>
      <c r="G740" s="438"/>
      <c r="H740" s="438"/>
      <c r="I740" s="439"/>
      <c r="J740" s="439"/>
      <c r="K740" s="499"/>
    </row>
    <row r="741" spans="1:11" s="147" customFormat="1" ht="15.5" x14ac:dyDescent="0.35">
      <c r="A741" s="332">
        <v>722</v>
      </c>
      <c r="B741" s="437"/>
      <c r="C741" s="438"/>
      <c r="D741" s="438"/>
      <c r="E741" s="214"/>
      <c r="F741" s="214"/>
      <c r="G741" s="438"/>
      <c r="H741" s="438"/>
      <c r="I741" s="439"/>
      <c r="J741" s="439"/>
      <c r="K741" s="499"/>
    </row>
    <row r="742" spans="1:11" s="147" customFormat="1" ht="15.5" x14ac:dyDescent="0.35">
      <c r="A742" s="332">
        <v>723</v>
      </c>
      <c r="B742" s="437"/>
      <c r="C742" s="438"/>
      <c r="D742" s="438"/>
      <c r="E742" s="214"/>
      <c r="F742" s="214"/>
      <c r="G742" s="438"/>
      <c r="H742" s="438"/>
      <c r="I742" s="439"/>
      <c r="J742" s="439"/>
      <c r="K742" s="499"/>
    </row>
    <row r="743" spans="1:11" s="147" customFormat="1" ht="15.5" x14ac:dyDescent="0.35">
      <c r="A743" s="332">
        <v>724</v>
      </c>
      <c r="B743" s="437"/>
      <c r="C743" s="438"/>
      <c r="D743" s="438"/>
      <c r="E743" s="214"/>
      <c r="F743" s="214"/>
      <c r="G743" s="438"/>
      <c r="H743" s="438"/>
      <c r="I743" s="439"/>
      <c r="J743" s="439"/>
      <c r="K743" s="499"/>
    </row>
    <row r="744" spans="1:11" s="147" customFormat="1" ht="15.5" x14ac:dyDescent="0.35">
      <c r="A744" s="332">
        <v>725</v>
      </c>
      <c r="B744" s="437"/>
      <c r="C744" s="438"/>
      <c r="D744" s="438"/>
      <c r="E744" s="214"/>
      <c r="F744" s="214"/>
      <c r="G744" s="438"/>
      <c r="H744" s="438"/>
      <c r="I744" s="439"/>
      <c r="J744" s="439"/>
      <c r="K744" s="499"/>
    </row>
    <row r="745" spans="1:11" s="147" customFormat="1" ht="15.5" x14ac:dyDescent="0.35">
      <c r="A745" s="332">
        <v>726</v>
      </c>
      <c r="B745" s="437"/>
      <c r="C745" s="438"/>
      <c r="D745" s="438"/>
      <c r="E745" s="214"/>
      <c r="F745" s="214"/>
      <c r="G745" s="438"/>
      <c r="H745" s="438"/>
      <c r="I745" s="439"/>
      <c r="J745" s="439"/>
      <c r="K745" s="499"/>
    </row>
    <row r="746" spans="1:11" s="147" customFormat="1" ht="15.5" x14ac:dyDescent="0.35">
      <c r="A746" s="332">
        <v>727</v>
      </c>
      <c r="B746" s="437"/>
      <c r="C746" s="438"/>
      <c r="D746" s="438"/>
      <c r="E746" s="214"/>
      <c r="F746" s="214"/>
      <c r="G746" s="438"/>
      <c r="H746" s="438"/>
      <c r="I746" s="439"/>
      <c r="J746" s="439"/>
      <c r="K746" s="499"/>
    </row>
    <row r="747" spans="1:11" s="147" customFormat="1" ht="15.5" x14ac:dyDescent="0.35">
      <c r="A747" s="332">
        <v>728</v>
      </c>
      <c r="B747" s="437"/>
      <c r="C747" s="438"/>
      <c r="D747" s="438"/>
      <c r="E747" s="214"/>
      <c r="F747" s="214"/>
      <c r="G747" s="438"/>
      <c r="H747" s="438"/>
      <c r="I747" s="439"/>
      <c r="J747" s="439"/>
      <c r="K747" s="499"/>
    </row>
    <row r="748" spans="1:11" s="147" customFormat="1" ht="15.5" x14ac:dyDescent="0.35">
      <c r="A748" s="332">
        <v>729</v>
      </c>
      <c r="B748" s="437"/>
      <c r="C748" s="438"/>
      <c r="D748" s="438"/>
      <c r="E748" s="214"/>
      <c r="F748" s="214"/>
      <c r="G748" s="438"/>
      <c r="H748" s="438"/>
      <c r="I748" s="439"/>
      <c r="J748" s="439"/>
      <c r="K748" s="499"/>
    </row>
    <row r="749" spans="1:11" s="147" customFormat="1" ht="15.5" x14ac:dyDescent="0.35">
      <c r="A749" s="332">
        <v>730</v>
      </c>
      <c r="B749" s="437"/>
      <c r="C749" s="438"/>
      <c r="D749" s="438"/>
      <c r="E749" s="214"/>
      <c r="F749" s="214"/>
      <c r="G749" s="438"/>
      <c r="H749" s="438"/>
      <c r="I749" s="439"/>
      <c r="J749" s="439"/>
      <c r="K749" s="499"/>
    </row>
    <row r="750" spans="1:11" s="147" customFormat="1" ht="15.5" x14ac:dyDescent="0.35">
      <c r="A750" s="332">
        <v>731</v>
      </c>
      <c r="B750" s="437"/>
      <c r="C750" s="438"/>
      <c r="D750" s="438"/>
      <c r="E750" s="214"/>
      <c r="F750" s="214"/>
      <c r="G750" s="438"/>
      <c r="H750" s="438"/>
      <c r="I750" s="439"/>
      <c r="J750" s="439"/>
      <c r="K750" s="499"/>
    </row>
    <row r="751" spans="1:11" s="147" customFormat="1" ht="15.5" x14ac:dyDescent="0.35">
      <c r="A751" s="332">
        <v>732</v>
      </c>
      <c r="B751" s="437"/>
      <c r="C751" s="438"/>
      <c r="D751" s="438"/>
      <c r="E751" s="214"/>
      <c r="F751" s="214"/>
      <c r="G751" s="438"/>
      <c r="H751" s="438"/>
      <c r="I751" s="439"/>
      <c r="J751" s="439"/>
      <c r="K751" s="499"/>
    </row>
    <row r="752" spans="1:11" s="147" customFormat="1" ht="15.5" x14ac:dyDescent="0.35">
      <c r="A752" s="332">
        <v>733</v>
      </c>
      <c r="B752" s="437"/>
      <c r="C752" s="438"/>
      <c r="D752" s="438"/>
      <c r="E752" s="214"/>
      <c r="F752" s="214"/>
      <c r="G752" s="438"/>
      <c r="H752" s="438"/>
      <c r="I752" s="439"/>
      <c r="J752" s="439"/>
      <c r="K752" s="499"/>
    </row>
    <row r="753" spans="1:11" s="147" customFormat="1" ht="15.5" x14ac:dyDescent="0.35">
      <c r="A753" s="332">
        <v>734</v>
      </c>
      <c r="B753" s="437"/>
      <c r="C753" s="438"/>
      <c r="D753" s="438"/>
      <c r="E753" s="214"/>
      <c r="F753" s="214"/>
      <c r="G753" s="438"/>
      <c r="H753" s="438"/>
      <c r="I753" s="439"/>
      <c r="J753" s="439"/>
      <c r="K753" s="499"/>
    </row>
    <row r="754" spans="1:11" s="147" customFormat="1" ht="15.5" x14ac:dyDescent="0.35">
      <c r="A754" s="332">
        <v>735</v>
      </c>
      <c r="B754" s="437"/>
      <c r="C754" s="438"/>
      <c r="D754" s="438"/>
      <c r="E754" s="214"/>
      <c r="F754" s="214"/>
      <c r="G754" s="438"/>
      <c r="H754" s="438"/>
      <c r="I754" s="439"/>
      <c r="J754" s="439"/>
      <c r="K754" s="499"/>
    </row>
    <row r="755" spans="1:11" s="147" customFormat="1" ht="15.5" x14ac:dyDescent="0.35">
      <c r="A755" s="332">
        <v>736</v>
      </c>
      <c r="B755" s="437"/>
      <c r="C755" s="438"/>
      <c r="D755" s="438"/>
      <c r="E755" s="214"/>
      <c r="F755" s="214"/>
      <c r="G755" s="438"/>
      <c r="H755" s="438"/>
      <c r="I755" s="439"/>
      <c r="J755" s="439"/>
      <c r="K755" s="499"/>
    </row>
    <row r="756" spans="1:11" s="147" customFormat="1" ht="15.5" x14ac:dyDescent="0.35">
      <c r="A756" s="332">
        <v>737</v>
      </c>
      <c r="B756" s="437"/>
      <c r="C756" s="438"/>
      <c r="D756" s="438"/>
      <c r="E756" s="214"/>
      <c r="F756" s="214"/>
      <c r="G756" s="438"/>
      <c r="H756" s="438"/>
      <c r="I756" s="439"/>
      <c r="J756" s="439"/>
      <c r="K756" s="499"/>
    </row>
    <row r="757" spans="1:11" s="147" customFormat="1" ht="15.5" x14ac:dyDescent="0.35">
      <c r="A757" s="332">
        <v>738</v>
      </c>
      <c r="B757" s="437"/>
      <c r="C757" s="438"/>
      <c r="D757" s="438"/>
      <c r="E757" s="214"/>
      <c r="F757" s="214"/>
      <c r="G757" s="438"/>
      <c r="H757" s="438"/>
      <c r="I757" s="439"/>
      <c r="J757" s="439"/>
      <c r="K757" s="499"/>
    </row>
    <row r="758" spans="1:11" s="147" customFormat="1" ht="15.5" x14ac:dyDescent="0.35">
      <c r="A758" s="332">
        <v>739</v>
      </c>
      <c r="B758" s="437"/>
      <c r="C758" s="438"/>
      <c r="D758" s="438"/>
      <c r="E758" s="214"/>
      <c r="F758" s="214"/>
      <c r="G758" s="438"/>
      <c r="H758" s="438"/>
      <c r="I758" s="439"/>
      <c r="J758" s="439"/>
      <c r="K758" s="499"/>
    </row>
    <row r="759" spans="1:11" s="147" customFormat="1" ht="15.5" x14ac:dyDescent="0.35">
      <c r="A759" s="332">
        <v>740</v>
      </c>
      <c r="B759" s="437"/>
      <c r="C759" s="438"/>
      <c r="D759" s="438"/>
      <c r="E759" s="214"/>
      <c r="F759" s="214"/>
      <c r="G759" s="438"/>
      <c r="H759" s="438"/>
      <c r="I759" s="439"/>
      <c r="J759" s="439"/>
      <c r="K759" s="499"/>
    </row>
    <row r="760" spans="1:11" s="147" customFormat="1" ht="15.5" x14ac:dyDescent="0.35">
      <c r="A760" s="332">
        <v>741</v>
      </c>
      <c r="B760" s="437"/>
      <c r="C760" s="438"/>
      <c r="D760" s="438"/>
      <c r="E760" s="214"/>
      <c r="F760" s="214"/>
      <c r="G760" s="438"/>
      <c r="H760" s="438"/>
      <c r="I760" s="439"/>
      <c r="J760" s="439"/>
      <c r="K760" s="499"/>
    </row>
    <row r="761" spans="1:11" s="147" customFormat="1" ht="15.5" x14ac:dyDescent="0.35">
      <c r="A761" s="332">
        <v>742</v>
      </c>
      <c r="B761" s="437"/>
      <c r="C761" s="438"/>
      <c r="D761" s="438"/>
      <c r="E761" s="214"/>
      <c r="F761" s="214"/>
      <c r="G761" s="438"/>
      <c r="H761" s="438"/>
      <c r="I761" s="439"/>
      <c r="J761" s="439"/>
      <c r="K761" s="499"/>
    </row>
    <row r="762" spans="1:11" s="147" customFormat="1" ht="15.5" x14ac:dyDescent="0.35">
      <c r="A762" s="332">
        <v>743</v>
      </c>
      <c r="B762" s="437"/>
      <c r="C762" s="438"/>
      <c r="D762" s="438"/>
      <c r="E762" s="214"/>
      <c r="F762" s="214"/>
      <c r="G762" s="438"/>
      <c r="H762" s="438"/>
      <c r="I762" s="439"/>
      <c r="J762" s="439"/>
      <c r="K762" s="499"/>
    </row>
    <row r="763" spans="1:11" s="147" customFormat="1" ht="15.5" x14ac:dyDescent="0.35">
      <c r="A763" s="332">
        <v>744</v>
      </c>
      <c r="B763" s="437"/>
      <c r="C763" s="438"/>
      <c r="D763" s="438"/>
      <c r="E763" s="214"/>
      <c r="F763" s="214"/>
      <c r="G763" s="438"/>
      <c r="H763" s="438"/>
      <c r="I763" s="439"/>
      <c r="J763" s="439"/>
      <c r="K763" s="499"/>
    </row>
    <row r="764" spans="1:11" s="147" customFormat="1" ht="15.5" x14ac:dyDescent="0.35">
      <c r="A764" s="332">
        <v>745</v>
      </c>
      <c r="B764" s="437"/>
      <c r="C764" s="438"/>
      <c r="D764" s="438"/>
      <c r="E764" s="214"/>
      <c r="F764" s="214"/>
      <c r="G764" s="438"/>
      <c r="H764" s="438"/>
      <c r="I764" s="439"/>
      <c r="J764" s="439"/>
      <c r="K764" s="499"/>
    </row>
    <row r="765" spans="1:11" s="147" customFormat="1" ht="15.5" x14ac:dyDescent="0.35">
      <c r="A765" s="332">
        <v>746</v>
      </c>
      <c r="B765" s="437"/>
      <c r="C765" s="438"/>
      <c r="D765" s="438"/>
      <c r="E765" s="214"/>
      <c r="F765" s="214"/>
      <c r="G765" s="438"/>
      <c r="H765" s="438"/>
      <c r="I765" s="439"/>
      <c r="J765" s="439"/>
      <c r="K765" s="499"/>
    </row>
    <row r="766" spans="1:11" s="147" customFormat="1" ht="15.5" x14ac:dyDescent="0.35">
      <c r="A766" s="332">
        <v>747</v>
      </c>
      <c r="B766" s="437"/>
      <c r="C766" s="438"/>
      <c r="D766" s="438"/>
      <c r="E766" s="214"/>
      <c r="F766" s="214"/>
      <c r="G766" s="438"/>
      <c r="H766" s="438"/>
      <c r="I766" s="439"/>
      <c r="J766" s="439"/>
      <c r="K766" s="499"/>
    </row>
    <row r="767" spans="1:11" s="147" customFormat="1" ht="15.5" x14ac:dyDescent="0.35">
      <c r="A767" s="332">
        <v>748</v>
      </c>
      <c r="B767" s="437"/>
      <c r="C767" s="438"/>
      <c r="D767" s="438"/>
      <c r="E767" s="214"/>
      <c r="F767" s="214"/>
      <c r="G767" s="438"/>
      <c r="H767" s="438"/>
      <c r="I767" s="439"/>
      <c r="J767" s="439"/>
      <c r="K767" s="499"/>
    </row>
    <row r="768" spans="1:11" s="147" customFormat="1" ht="15.5" x14ac:dyDescent="0.35">
      <c r="A768" s="332">
        <v>749</v>
      </c>
      <c r="B768" s="437"/>
      <c r="C768" s="438"/>
      <c r="D768" s="438"/>
      <c r="E768" s="214"/>
      <c r="F768" s="214"/>
      <c r="G768" s="438"/>
      <c r="H768" s="438"/>
      <c r="I768" s="439"/>
      <c r="J768" s="439"/>
      <c r="K768" s="499"/>
    </row>
    <row r="769" spans="1:11" s="147" customFormat="1" ht="15.5" x14ac:dyDescent="0.35">
      <c r="A769" s="332">
        <v>750</v>
      </c>
      <c r="B769" s="437"/>
      <c r="C769" s="438"/>
      <c r="D769" s="438"/>
      <c r="E769" s="214"/>
      <c r="F769" s="214"/>
      <c r="G769" s="438"/>
      <c r="H769" s="438"/>
      <c r="I769" s="439"/>
      <c r="J769" s="439"/>
      <c r="K769" s="499"/>
    </row>
    <row r="770" spans="1:11" s="147" customFormat="1" ht="15.5" x14ac:dyDescent="0.35">
      <c r="A770" s="332">
        <v>751</v>
      </c>
      <c r="B770" s="437"/>
      <c r="C770" s="438"/>
      <c r="D770" s="438"/>
      <c r="E770" s="214"/>
      <c r="F770" s="214"/>
      <c r="G770" s="438"/>
      <c r="H770" s="438"/>
      <c r="I770" s="439"/>
      <c r="J770" s="439"/>
      <c r="K770" s="499"/>
    </row>
    <row r="771" spans="1:11" s="147" customFormat="1" ht="15.5" x14ac:dyDescent="0.35">
      <c r="A771" s="332">
        <v>752</v>
      </c>
      <c r="B771" s="437"/>
      <c r="C771" s="438"/>
      <c r="D771" s="438"/>
      <c r="E771" s="214"/>
      <c r="F771" s="214"/>
      <c r="G771" s="438"/>
      <c r="H771" s="438"/>
      <c r="I771" s="439"/>
      <c r="J771" s="439"/>
      <c r="K771" s="499"/>
    </row>
    <row r="772" spans="1:11" s="147" customFormat="1" ht="15.5" x14ac:dyDescent="0.35">
      <c r="A772" s="332">
        <v>753</v>
      </c>
      <c r="B772" s="437"/>
      <c r="C772" s="438"/>
      <c r="D772" s="438"/>
      <c r="E772" s="214"/>
      <c r="F772" s="214"/>
      <c r="G772" s="438"/>
      <c r="H772" s="438"/>
      <c r="I772" s="439"/>
      <c r="J772" s="439"/>
      <c r="K772" s="499"/>
    </row>
    <row r="773" spans="1:11" s="147" customFormat="1" ht="15.5" x14ac:dyDescent="0.35">
      <c r="A773" s="332">
        <v>754</v>
      </c>
      <c r="B773" s="437"/>
      <c r="C773" s="438"/>
      <c r="D773" s="438"/>
      <c r="E773" s="214"/>
      <c r="F773" s="214"/>
      <c r="G773" s="438"/>
      <c r="H773" s="438"/>
      <c r="I773" s="439"/>
      <c r="J773" s="439"/>
      <c r="K773" s="499"/>
    </row>
    <row r="774" spans="1:11" s="147" customFormat="1" ht="15.5" x14ac:dyDescent="0.35">
      <c r="A774" s="332">
        <v>755</v>
      </c>
      <c r="B774" s="437"/>
      <c r="C774" s="438"/>
      <c r="D774" s="438"/>
      <c r="E774" s="214"/>
      <c r="F774" s="214"/>
      <c r="G774" s="438"/>
      <c r="H774" s="438"/>
      <c r="I774" s="439"/>
      <c r="J774" s="439"/>
      <c r="K774" s="499"/>
    </row>
    <row r="775" spans="1:11" s="147" customFormat="1" ht="15.5" x14ac:dyDescent="0.35">
      <c r="A775" s="332">
        <v>756</v>
      </c>
      <c r="B775" s="437"/>
      <c r="C775" s="438"/>
      <c r="D775" s="438"/>
      <c r="E775" s="214"/>
      <c r="F775" s="214"/>
      <c r="G775" s="438"/>
      <c r="H775" s="438"/>
      <c r="I775" s="439"/>
      <c r="J775" s="439"/>
      <c r="K775" s="499"/>
    </row>
    <row r="776" spans="1:11" s="147" customFormat="1" ht="15.5" x14ac:dyDescent="0.35">
      <c r="A776" s="332">
        <v>757</v>
      </c>
      <c r="B776" s="437"/>
      <c r="C776" s="438"/>
      <c r="D776" s="438"/>
      <c r="E776" s="214"/>
      <c r="F776" s="214"/>
      <c r="G776" s="438"/>
      <c r="H776" s="438"/>
      <c r="I776" s="439"/>
      <c r="J776" s="439"/>
      <c r="K776" s="499"/>
    </row>
    <row r="777" spans="1:11" s="147" customFormat="1" ht="15.5" x14ac:dyDescent="0.35">
      <c r="A777" s="332">
        <v>758</v>
      </c>
      <c r="B777" s="437"/>
      <c r="C777" s="438"/>
      <c r="D777" s="438"/>
      <c r="E777" s="214"/>
      <c r="F777" s="214"/>
      <c r="G777" s="438"/>
      <c r="H777" s="438"/>
      <c r="I777" s="439"/>
      <c r="J777" s="439"/>
      <c r="K777" s="499"/>
    </row>
    <row r="778" spans="1:11" s="147" customFormat="1" ht="15.5" x14ac:dyDescent="0.35">
      <c r="A778" s="332">
        <v>759</v>
      </c>
      <c r="B778" s="437"/>
      <c r="C778" s="438"/>
      <c r="D778" s="438"/>
      <c r="E778" s="214"/>
      <c r="F778" s="214"/>
      <c r="G778" s="438"/>
      <c r="H778" s="438"/>
      <c r="I778" s="439"/>
      <c r="J778" s="439"/>
      <c r="K778" s="499"/>
    </row>
    <row r="779" spans="1:11" s="147" customFormat="1" ht="15.5" x14ac:dyDescent="0.35">
      <c r="A779" s="332">
        <v>760</v>
      </c>
      <c r="B779" s="437"/>
      <c r="C779" s="438"/>
      <c r="D779" s="438"/>
      <c r="E779" s="214"/>
      <c r="F779" s="214"/>
      <c r="G779" s="438"/>
      <c r="H779" s="438"/>
      <c r="I779" s="439"/>
      <c r="J779" s="439"/>
      <c r="K779" s="499"/>
    </row>
    <row r="780" spans="1:11" s="147" customFormat="1" ht="15.5" x14ac:dyDescent="0.35">
      <c r="A780" s="332">
        <v>761</v>
      </c>
      <c r="B780" s="437"/>
      <c r="C780" s="438"/>
      <c r="D780" s="438"/>
      <c r="E780" s="214"/>
      <c r="F780" s="214"/>
      <c r="G780" s="438"/>
      <c r="H780" s="438"/>
      <c r="I780" s="439"/>
      <c r="J780" s="439"/>
      <c r="K780" s="499"/>
    </row>
    <row r="781" spans="1:11" s="147" customFormat="1" ht="15.5" x14ac:dyDescent="0.35">
      <c r="A781" s="332">
        <v>762</v>
      </c>
      <c r="B781" s="437"/>
      <c r="C781" s="438"/>
      <c r="D781" s="438"/>
      <c r="E781" s="214"/>
      <c r="F781" s="214"/>
      <c r="G781" s="438"/>
      <c r="H781" s="438"/>
      <c r="I781" s="439"/>
      <c r="J781" s="439"/>
      <c r="K781" s="499"/>
    </row>
    <row r="782" spans="1:11" s="147" customFormat="1" ht="15.5" x14ac:dyDescent="0.35">
      <c r="A782" s="332">
        <v>763</v>
      </c>
      <c r="B782" s="437"/>
      <c r="C782" s="438"/>
      <c r="D782" s="438"/>
      <c r="E782" s="214"/>
      <c r="F782" s="214"/>
      <c r="G782" s="438"/>
      <c r="H782" s="438"/>
      <c r="I782" s="439"/>
      <c r="J782" s="439"/>
      <c r="K782" s="499"/>
    </row>
    <row r="783" spans="1:11" s="147" customFormat="1" ht="15.5" x14ac:dyDescent="0.35">
      <c r="A783" s="332">
        <v>764</v>
      </c>
      <c r="B783" s="437"/>
      <c r="C783" s="438"/>
      <c r="D783" s="438"/>
      <c r="E783" s="214"/>
      <c r="F783" s="214"/>
      <c r="G783" s="438"/>
      <c r="H783" s="438"/>
      <c r="I783" s="439"/>
      <c r="J783" s="439"/>
      <c r="K783" s="499"/>
    </row>
    <row r="784" spans="1:11" s="147" customFormat="1" ht="15.5" x14ac:dyDescent="0.35">
      <c r="A784" s="332">
        <v>765</v>
      </c>
      <c r="B784" s="437"/>
      <c r="C784" s="438"/>
      <c r="D784" s="438"/>
      <c r="E784" s="214"/>
      <c r="F784" s="214"/>
      <c r="G784" s="438"/>
      <c r="H784" s="438"/>
      <c r="I784" s="439"/>
      <c r="J784" s="439"/>
      <c r="K784" s="499"/>
    </row>
    <row r="785" spans="1:11" s="147" customFormat="1" ht="15.5" x14ac:dyDescent="0.35">
      <c r="A785" s="332">
        <v>766</v>
      </c>
      <c r="B785" s="437"/>
      <c r="C785" s="438"/>
      <c r="D785" s="438"/>
      <c r="E785" s="214"/>
      <c r="F785" s="214"/>
      <c r="G785" s="438"/>
      <c r="H785" s="438"/>
      <c r="I785" s="439"/>
      <c r="J785" s="439"/>
      <c r="K785" s="499"/>
    </row>
    <row r="786" spans="1:11" s="147" customFormat="1" ht="15.5" x14ac:dyDescent="0.35">
      <c r="A786" s="332">
        <v>767</v>
      </c>
      <c r="B786" s="437"/>
      <c r="C786" s="438"/>
      <c r="D786" s="438"/>
      <c r="E786" s="214"/>
      <c r="F786" s="214"/>
      <c r="G786" s="438"/>
      <c r="H786" s="438"/>
      <c r="I786" s="439"/>
      <c r="J786" s="439"/>
      <c r="K786" s="499"/>
    </row>
    <row r="787" spans="1:11" s="147" customFormat="1" ht="15.5" x14ac:dyDescent="0.35">
      <c r="A787" s="332">
        <v>768</v>
      </c>
      <c r="B787" s="437"/>
      <c r="C787" s="438"/>
      <c r="D787" s="438"/>
      <c r="E787" s="214"/>
      <c r="F787" s="214"/>
      <c r="G787" s="438"/>
      <c r="H787" s="438"/>
      <c r="I787" s="439"/>
      <c r="J787" s="439"/>
      <c r="K787" s="499"/>
    </row>
    <row r="788" spans="1:11" s="147" customFormat="1" ht="15.5" x14ac:dyDescent="0.35">
      <c r="A788" s="332">
        <v>769</v>
      </c>
      <c r="B788" s="437"/>
      <c r="C788" s="438"/>
      <c r="D788" s="438"/>
      <c r="E788" s="214"/>
      <c r="F788" s="214"/>
      <c r="G788" s="438"/>
      <c r="H788" s="438"/>
      <c r="I788" s="439"/>
      <c r="J788" s="439"/>
      <c r="K788" s="499"/>
    </row>
    <row r="789" spans="1:11" s="147" customFormat="1" ht="15.5" x14ac:dyDescent="0.35">
      <c r="A789" s="332">
        <v>770</v>
      </c>
      <c r="B789" s="437"/>
      <c r="C789" s="438"/>
      <c r="D789" s="438"/>
      <c r="E789" s="214"/>
      <c r="F789" s="214"/>
      <c r="G789" s="438"/>
      <c r="H789" s="438"/>
      <c r="I789" s="439"/>
      <c r="J789" s="439"/>
      <c r="K789" s="499"/>
    </row>
    <row r="790" spans="1:11" s="147" customFormat="1" ht="15.5" x14ac:dyDescent="0.35">
      <c r="A790" s="332">
        <v>771</v>
      </c>
      <c r="B790" s="437"/>
      <c r="C790" s="438"/>
      <c r="D790" s="438"/>
      <c r="E790" s="214"/>
      <c r="F790" s="214"/>
      <c r="G790" s="438"/>
      <c r="H790" s="438"/>
      <c r="I790" s="439"/>
      <c r="J790" s="439"/>
      <c r="K790" s="499"/>
    </row>
    <row r="791" spans="1:11" s="147" customFormat="1" ht="15.5" x14ac:dyDescent="0.35">
      <c r="A791" s="332">
        <v>772</v>
      </c>
      <c r="B791" s="437"/>
      <c r="C791" s="438"/>
      <c r="D791" s="438"/>
      <c r="E791" s="214"/>
      <c r="F791" s="214"/>
      <c r="G791" s="438"/>
      <c r="H791" s="438"/>
      <c r="I791" s="439"/>
      <c r="J791" s="439"/>
      <c r="K791" s="499"/>
    </row>
    <row r="792" spans="1:11" s="147" customFormat="1" ht="15.5" x14ac:dyDescent="0.35">
      <c r="A792" s="332">
        <v>773</v>
      </c>
      <c r="B792" s="437"/>
      <c r="C792" s="438"/>
      <c r="D792" s="438"/>
      <c r="E792" s="214"/>
      <c r="F792" s="214"/>
      <c r="G792" s="438"/>
      <c r="H792" s="438"/>
      <c r="I792" s="439"/>
      <c r="J792" s="439"/>
      <c r="K792" s="499"/>
    </row>
    <row r="793" spans="1:11" s="147" customFormat="1" ht="15.5" x14ac:dyDescent="0.35">
      <c r="A793" s="332">
        <v>774</v>
      </c>
      <c r="B793" s="437"/>
      <c r="C793" s="438"/>
      <c r="D793" s="438"/>
      <c r="E793" s="214"/>
      <c r="F793" s="214"/>
      <c r="G793" s="438"/>
      <c r="H793" s="438"/>
      <c r="I793" s="439"/>
      <c r="J793" s="439"/>
      <c r="K793" s="499"/>
    </row>
    <row r="794" spans="1:11" s="147" customFormat="1" ht="15.5" x14ac:dyDescent="0.35">
      <c r="A794" s="332">
        <v>775</v>
      </c>
      <c r="B794" s="437"/>
      <c r="C794" s="438"/>
      <c r="D794" s="438"/>
      <c r="E794" s="214"/>
      <c r="F794" s="214"/>
      <c r="G794" s="438"/>
      <c r="H794" s="438"/>
      <c r="I794" s="439"/>
      <c r="J794" s="439"/>
      <c r="K794" s="499"/>
    </row>
    <row r="795" spans="1:11" s="147" customFormat="1" ht="15.5" x14ac:dyDescent="0.35">
      <c r="A795" s="332">
        <v>776</v>
      </c>
      <c r="B795" s="437"/>
      <c r="C795" s="438"/>
      <c r="D795" s="438"/>
      <c r="E795" s="214"/>
      <c r="F795" s="214"/>
      <c r="G795" s="438"/>
      <c r="H795" s="438"/>
      <c r="I795" s="439"/>
      <c r="J795" s="439"/>
      <c r="K795" s="499"/>
    </row>
    <row r="796" spans="1:11" s="147" customFormat="1" ht="15.5" x14ac:dyDescent="0.35">
      <c r="A796" s="332">
        <v>777</v>
      </c>
      <c r="B796" s="437"/>
      <c r="C796" s="438"/>
      <c r="D796" s="438"/>
      <c r="E796" s="214"/>
      <c r="F796" s="214"/>
      <c r="G796" s="438"/>
      <c r="H796" s="438"/>
      <c r="I796" s="439"/>
      <c r="J796" s="439"/>
      <c r="K796" s="499"/>
    </row>
    <row r="797" spans="1:11" s="147" customFormat="1" ht="15.5" x14ac:dyDescent="0.35">
      <c r="A797" s="332">
        <v>778</v>
      </c>
      <c r="B797" s="437"/>
      <c r="C797" s="438"/>
      <c r="D797" s="438"/>
      <c r="E797" s="214"/>
      <c r="F797" s="214"/>
      <c r="G797" s="438"/>
      <c r="H797" s="438"/>
      <c r="I797" s="439"/>
      <c r="J797" s="439"/>
      <c r="K797" s="499"/>
    </row>
    <row r="798" spans="1:11" s="147" customFormat="1" ht="15.5" x14ac:dyDescent="0.35">
      <c r="A798" s="332">
        <v>779</v>
      </c>
      <c r="B798" s="437"/>
      <c r="C798" s="438"/>
      <c r="D798" s="438"/>
      <c r="E798" s="214"/>
      <c r="F798" s="214"/>
      <c r="G798" s="438"/>
      <c r="H798" s="438"/>
      <c r="I798" s="439"/>
      <c r="J798" s="439"/>
      <c r="K798" s="499"/>
    </row>
    <row r="799" spans="1:11" s="147" customFormat="1" ht="15.5" x14ac:dyDescent="0.35">
      <c r="A799" s="332">
        <v>780</v>
      </c>
      <c r="B799" s="437"/>
      <c r="C799" s="438"/>
      <c r="D799" s="438"/>
      <c r="E799" s="214"/>
      <c r="F799" s="214"/>
      <c r="G799" s="438"/>
      <c r="H799" s="438"/>
      <c r="I799" s="439"/>
      <c r="J799" s="439"/>
      <c r="K799" s="499"/>
    </row>
    <row r="800" spans="1:11" s="147" customFormat="1" ht="15.5" x14ac:dyDescent="0.35">
      <c r="A800" s="332">
        <v>781</v>
      </c>
      <c r="B800" s="437"/>
      <c r="C800" s="438"/>
      <c r="D800" s="438"/>
      <c r="E800" s="214"/>
      <c r="F800" s="214"/>
      <c r="G800" s="438"/>
      <c r="H800" s="438"/>
      <c r="I800" s="439"/>
      <c r="J800" s="439"/>
      <c r="K800" s="499"/>
    </row>
    <row r="801" spans="1:11" s="147" customFormat="1" ht="15.5" x14ac:dyDescent="0.35">
      <c r="A801" s="332">
        <v>782</v>
      </c>
      <c r="B801" s="437"/>
      <c r="C801" s="438"/>
      <c r="D801" s="438"/>
      <c r="E801" s="214"/>
      <c r="F801" s="214"/>
      <c r="G801" s="438"/>
      <c r="H801" s="438"/>
      <c r="I801" s="439"/>
      <c r="J801" s="439"/>
      <c r="K801" s="499"/>
    </row>
    <row r="802" spans="1:11" s="147" customFormat="1" ht="15.5" x14ac:dyDescent="0.35">
      <c r="A802" s="332">
        <v>783</v>
      </c>
      <c r="B802" s="437"/>
      <c r="C802" s="438"/>
      <c r="D802" s="438"/>
      <c r="E802" s="214"/>
      <c r="F802" s="214"/>
      <c r="G802" s="438"/>
      <c r="H802" s="438"/>
      <c r="I802" s="439"/>
      <c r="J802" s="439"/>
      <c r="K802" s="499"/>
    </row>
    <row r="803" spans="1:11" s="147" customFormat="1" ht="15.5" x14ac:dyDescent="0.35">
      <c r="A803" s="332">
        <v>784</v>
      </c>
      <c r="B803" s="437"/>
      <c r="C803" s="438"/>
      <c r="D803" s="438"/>
      <c r="E803" s="214"/>
      <c r="F803" s="214"/>
      <c r="G803" s="438"/>
      <c r="H803" s="438"/>
      <c r="I803" s="439"/>
      <c r="J803" s="439"/>
      <c r="K803" s="499"/>
    </row>
    <row r="804" spans="1:11" s="147" customFormat="1" ht="15.5" x14ac:dyDescent="0.35">
      <c r="A804" s="332">
        <v>785</v>
      </c>
      <c r="B804" s="437"/>
      <c r="C804" s="438"/>
      <c r="D804" s="438"/>
      <c r="E804" s="214"/>
      <c r="F804" s="214"/>
      <c r="G804" s="438"/>
      <c r="H804" s="438"/>
      <c r="I804" s="439"/>
      <c r="J804" s="439"/>
      <c r="K804" s="499"/>
    </row>
    <row r="805" spans="1:11" s="147" customFormat="1" ht="15.5" x14ac:dyDescent="0.35">
      <c r="A805" s="332">
        <v>786</v>
      </c>
      <c r="B805" s="437"/>
      <c r="C805" s="438"/>
      <c r="D805" s="438"/>
      <c r="E805" s="214"/>
      <c r="F805" s="214"/>
      <c r="G805" s="438"/>
      <c r="H805" s="438"/>
      <c r="I805" s="439"/>
      <c r="J805" s="439"/>
      <c r="K805" s="499"/>
    </row>
    <row r="806" spans="1:11" s="147" customFormat="1" ht="15.5" x14ac:dyDescent="0.35">
      <c r="A806" s="332">
        <v>787</v>
      </c>
      <c r="B806" s="437"/>
      <c r="C806" s="438"/>
      <c r="D806" s="438"/>
      <c r="E806" s="214"/>
      <c r="F806" s="214"/>
      <c r="G806" s="438"/>
      <c r="H806" s="438"/>
      <c r="I806" s="439"/>
      <c r="J806" s="439"/>
      <c r="K806" s="499"/>
    </row>
    <row r="807" spans="1:11" s="147" customFormat="1" ht="15.5" x14ac:dyDescent="0.35">
      <c r="A807" s="332">
        <v>788</v>
      </c>
      <c r="B807" s="437"/>
      <c r="C807" s="438"/>
      <c r="D807" s="438"/>
      <c r="E807" s="214"/>
      <c r="F807" s="214"/>
      <c r="G807" s="438"/>
      <c r="H807" s="438"/>
      <c r="I807" s="439"/>
      <c r="J807" s="439"/>
      <c r="K807" s="499"/>
    </row>
    <row r="808" spans="1:11" s="147" customFormat="1" ht="15.5" x14ac:dyDescent="0.35">
      <c r="A808" s="332">
        <v>789</v>
      </c>
      <c r="B808" s="437"/>
      <c r="C808" s="438"/>
      <c r="D808" s="438"/>
      <c r="E808" s="214"/>
      <c r="F808" s="214"/>
      <c r="G808" s="438"/>
      <c r="H808" s="438"/>
      <c r="I808" s="439"/>
      <c r="J808" s="439"/>
      <c r="K808" s="499"/>
    </row>
    <row r="809" spans="1:11" s="147" customFormat="1" ht="15.5" x14ac:dyDescent="0.35">
      <c r="A809" s="332">
        <v>790</v>
      </c>
      <c r="B809" s="437"/>
      <c r="C809" s="438"/>
      <c r="D809" s="438"/>
      <c r="E809" s="214"/>
      <c r="F809" s="214"/>
      <c r="G809" s="438"/>
      <c r="H809" s="438"/>
      <c r="I809" s="439"/>
      <c r="J809" s="439"/>
      <c r="K809" s="499"/>
    </row>
    <row r="810" spans="1:11" s="147" customFormat="1" ht="15.5" x14ac:dyDescent="0.35">
      <c r="A810" s="332">
        <v>791</v>
      </c>
      <c r="B810" s="437"/>
      <c r="C810" s="438"/>
      <c r="D810" s="438"/>
      <c r="E810" s="214"/>
      <c r="F810" s="214"/>
      <c r="G810" s="438"/>
      <c r="H810" s="438"/>
      <c r="I810" s="439"/>
      <c r="J810" s="439"/>
      <c r="K810" s="499"/>
    </row>
    <row r="811" spans="1:11" s="147" customFormat="1" ht="15.5" x14ac:dyDescent="0.35">
      <c r="A811" s="332">
        <v>792</v>
      </c>
      <c r="B811" s="437"/>
      <c r="C811" s="438"/>
      <c r="D811" s="438"/>
      <c r="E811" s="214"/>
      <c r="F811" s="214"/>
      <c r="G811" s="438"/>
      <c r="H811" s="438"/>
      <c r="I811" s="439"/>
      <c r="J811" s="439"/>
      <c r="K811" s="499"/>
    </row>
    <row r="812" spans="1:11" s="147" customFormat="1" ht="15.5" x14ac:dyDescent="0.35">
      <c r="A812" s="332">
        <v>793</v>
      </c>
      <c r="B812" s="437"/>
      <c r="C812" s="438"/>
      <c r="D812" s="438"/>
      <c r="E812" s="214"/>
      <c r="F812" s="214"/>
      <c r="G812" s="438"/>
      <c r="H812" s="438"/>
      <c r="I812" s="439"/>
      <c r="J812" s="439"/>
      <c r="K812" s="499"/>
    </row>
    <row r="813" spans="1:11" s="147" customFormat="1" ht="15.5" x14ac:dyDescent="0.35">
      <c r="A813" s="332">
        <v>794</v>
      </c>
      <c r="B813" s="437"/>
      <c r="C813" s="438"/>
      <c r="D813" s="438"/>
      <c r="E813" s="214"/>
      <c r="F813" s="214"/>
      <c r="G813" s="438"/>
      <c r="H813" s="438"/>
      <c r="I813" s="439"/>
      <c r="J813" s="439"/>
      <c r="K813" s="499"/>
    </row>
    <row r="814" spans="1:11" s="147" customFormat="1" ht="15.5" x14ac:dyDescent="0.35">
      <c r="A814" s="332">
        <v>795</v>
      </c>
      <c r="B814" s="437"/>
      <c r="C814" s="438"/>
      <c r="D814" s="438"/>
      <c r="E814" s="214"/>
      <c r="F814" s="214"/>
      <c r="G814" s="438"/>
      <c r="H814" s="438"/>
      <c r="I814" s="439"/>
      <c r="J814" s="439"/>
      <c r="K814" s="499"/>
    </row>
    <row r="815" spans="1:11" s="147" customFormat="1" ht="15.5" x14ac:dyDescent="0.35">
      <c r="A815" s="332">
        <v>796</v>
      </c>
      <c r="B815" s="437"/>
      <c r="C815" s="438"/>
      <c r="D815" s="438"/>
      <c r="E815" s="214"/>
      <c r="F815" s="214"/>
      <c r="G815" s="438"/>
      <c r="H815" s="438"/>
      <c r="I815" s="439"/>
      <c r="J815" s="439"/>
      <c r="K815" s="499"/>
    </row>
    <row r="816" spans="1:11" s="147" customFormat="1" ht="15.5" x14ac:dyDescent="0.35">
      <c r="A816" s="332">
        <v>797</v>
      </c>
      <c r="B816" s="437"/>
      <c r="C816" s="438"/>
      <c r="D816" s="438"/>
      <c r="E816" s="214"/>
      <c r="F816" s="214"/>
      <c r="G816" s="438"/>
      <c r="H816" s="438"/>
      <c r="I816" s="439"/>
      <c r="J816" s="439"/>
      <c r="K816" s="499"/>
    </row>
    <row r="817" spans="1:11" s="147" customFormat="1" ht="15.5" x14ac:dyDescent="0.35">
      <c r="A817" s="332">
        <v>798</v>
      </c>
      <c r="B817" s="437"/>
      <c r="C817" s="438"/>
      <c r="D817" s="438"/>
      <c r="E817" s="214"/>
      <c r="F817" s="214"/>
      <c r="G817" s="438"/>
      <c r="H817" s="438"/>
      <c r="I817" s="439"/>
      <c r="J817" s="439"/>
      <c r="K817" s="499"/>
    </row>
    <row r="818" spans="1:11" s="147" customFormat="1" ht="15.5" x14ac:dyDescent="0.35">
      <c r="A818" s="332">
        <v>799</v>
      </c>
      <c r="B818" s="437"/>
      <c r="C818" s="438"/>
      <c r="D818" s="438"/>
      <c r="E818" s="214"/>
      <c r="F818" s="214"/>
      <c r="G818" s="438"/>
      <c r="H818" s="438"/>
      <c r="I818" s="439"/>
      <c r="J818" s="439"/>
      <c r="K818" s="499"/>
    </row>
    <row r="819" spans="1:11" s="147" customFormat="1" ht="15.5" x14ac:dyDescent="0.35">
      <c r="A819" s="332">
        <v>800</v>
      </c>
      <c r="B819" s="437"/>
      <c r="C819" s="438"/>
      <c r="D819" s="438"/>
      <c r="E819" s="214"/>
      <c r="F819" s="214"/>
      <c r="G819" s="438"/>
      <c r="H819" s="438"/>
      <c r="I819" s="439"/>
      <c r="J819" s="439"/>
      <c r="K819" s="499"/>
    </row>
    <row r="820" spans="1:11" s="147" customFormat="1" ht="15.5" x14ac:dyDescent="0.35">
      <c r="A820" s="332">
        <v>801</v>
      </c>
      <c r="B820" s="437"/>
      <c r="C820" s="438"/>
      <c r="D820" s="438"/>
      <c r="E820" s="214"/>
      <c r="F820" s="214"/>
      <c r="G820" s="438"/>
      <c r="H820" s="438"/>
      <c r="I820" s="439"/>
      <c r="J820" s="439"/>
      <c r="K820" s="499"/>
    </row>
    <row r="821" spans="1:11" s="147" customFormat="1" ht="15.5" x14ac:dyDescent="0.35">
      <c r="A821" s="332">
        <v>802</v>
      </c>
      <c r="B821" s="437"/>
      <c r="C821" s="438"/>
      <c r="D821" s="438"/>
      <c r="E821" s="214"/>
      <c r="F821" s="214"/>
      <c r="G821" s="438"/>
      <c r="H821" s="438"/>
      <c r="I821" s="439"/>
      <c r="J821" s="439"/>
      <c r="K821" s="499"/>
    </row>
    <row r="822" spans="1:11" s="147" customFormat="1" ht="15.5" x14ac:dyDescent="0.35">
      <c r="A822" s="332">
        <v>803</v>
      </c>
      <c r="B822" s="437"/>
      <c r="C822" s="438"/>
      <c r="D822" s="438"/>
      <c r="E822" s="214"/>
      <c r="F822" s="214"/>
      <c r="G822" s="438"/>
      <c r="H822" s="438"/>
      <c r="I822" s="439"/>
      <c r="J822" s="439"/>
      <c r="K822" s="499"/>
    </row>
    <row r="823" spans="1:11" s="147" customFormat="1" ht="15.5" x14ac:dyDescent="0.35">
      <c r="A823" s="332">
        <v>804</v>
      </c>
      <c r="B823" s="437"/>
      <c r="C823" s="438"/>
      <c r="D823" s="438"/>
      <c r="E823" s="214"/>
      <c r="F823" s="214"/>
      <c r="G823" s="438"/>
      <c r="H823" s="438"/>
      <c r="I823" s="439"/>
      <c r="J823" s="439"/>
      <c r="K823" s="499"/>
    </row>
    <row r="824" spans="1:11" s="147" customFormat="1" ht="15.5" x14ac:dyDescent="0.35">
      <c r="A824" s="332">
        <v>805</v>
      </c>
      <c r="B824" s="437"/>
      <c r="C824" s="438"/>
      <c r="D824" s="438"/>
      <c r="E824" s="214"/>
      <c r="F824" s="214"/>
      <c r="G824" s="438"/>
      <c r="H824" s="438"/>
      <c r="I824" s="439"/>
      <c r="J824" s="439"/>
      <c r="K824" s="499"/>
    </row>
    <row r="825" spans="1:11" s="147" customFormat="1" ht="15.5" x14ac:dyDescent="0.35">
      <c r="A825" s="332">
        <v>806</v>
      </c>
      <c r="B825" s="437"/>
      <c r="C825" s="438"/>
      <c r="D825" s="438"/>
      <c r="E825" s="214"/>
      <c r="F825" s="214"/>
      <c r="G825" s="438"/>
      <c r="H825" s="438"/>
      <c r="I825" s="439"/>
      <c r="J825" s="439"/>
      <c r="K825" s="499"/>
    </row>
    <row r="826" spans="1:11" s="147" customFormat="1" ht="15.5" x14ac:dyDescent="0.35">
      <c r="A826" s="332">
        <v>807</v>
      </c>
      <c r="B826" s="437"/>
      <c r="C826" s="438"/>
      <c r="D826" s="438"/>
      <c r="E826" s="214"/>
      <c r="F826" s="214"/>
      <c r="G826" s="438"/>
      <c r="H826" s="438"/>
      <c r="I826" s="439"/>
      <c r="J826" s="439"/>
      <c r="K826" s="499"/>
    </row>
    <row r="827" spans="1:11" s="147" customFormat="1" ht="15.5" x14ac:dyDescent="0.35">
      <c r="A827" s="332">
        <v>808</v>
      </c>
      <c r="B827" s="437"/>
      <c r="C827" s="438"/>
      <c r="D827" s="438"/>
      <c r="E827" s="214"/>
      <c r="F827" s="214"/>
      <c r="G827" s="438"/>
      <c r="H827" s="438"/>
      <c r="I827" s="439"/>
      <c r="J827" s="439"/>
      <c r="K827" s="499"/>
    </row>
    <row r="828" spans="1:11" s="147" customFormat="1" ht="15.5" x14ac:dyDescent="0.35">
      <c r="A828" s="332">
        <v>809</v>
      </c>
      <c r="B828" s="437"/>
      <c r="C828" s="438"/>
      <c r="D828" s="438"/>
      <c r="E828" s="214"/>
      <c r="F828" s="214"/>
      <c r="G828" s="438"/>
      <c r="H828" s="438"/>
      <c r="I828" s="439"/>
      <c r="J828" s="439"/>
      <c r="K828" s="499"/>
    </row>
    <row r="829" spans="1:11" s="147" customFormat="1" ht="15.5" x14ac:dyDescent="0.35">
      <c r="A829" s="332">
        <v>810</v>
      </c>
      <c r="B829" s="437"/>
      <c r="C829" s="438"/>
      <c r="D829" s="438"/>
      <c r="E829" s="214"/>
      <c r="F829" s="214"/>
      <c r="G829" s="438"/>
      <c r="H829" s="438"/>
      <c r="I829" s="439"/>
      <c r="J829" s="439"/>
      <c r="K829" s="499"/>
    </row>
    <row r="830" spans="1:11" s="147" customFormat="1" ht="15.5" x14ac:dyDescent="0.35">
      <c r="A830" s="332">
        <v>811</v>
      </c>
      <c r="B830" s="437"/>
      <c r="C830" s="438"/>
      <c r="D830" s="438"/>
      <c r="E830" s="214"/>
      <c r="F830" s="214"/>
      <c r="G830" s="438"/>
      <c r="H830" s="438"/>
      <c r="I830" s="439"/>
      <c r="J830" s="439"/>
      <c r="K830" s="499"/>
    </row>
    <row r="831" spans="1:11" s="147" customFormat="1" ht="15.5" x14ac:dyDescent="0.35">
      <c r="A831" s="332">
        <v>812</v>
      </c>
      <c r="B831" s="437"/>
      <c r="C831" s="438"/>
      <c r="D831" s="438"/>
      <c r="E831" s="214"/>
      <c r="F831" s="214"/>
      <c r="G831" s="438"/>
      <c r="H831" s="438"/>
      <c r="I831" s="439"/>
      <c r="J831" s="439"/>
      <c r="K831" s="499"/>
    </row>
    <row r="832" spans="1:11" s="147" customFormat="1" ht="15.5" x14ac:dyDescent="0.35">
      <c r="A832" s="332">
        <v>813</v>
      </c>
      <c r="B832" s="437"/>
      <c r="C832" s="438"/>
      <c r="D832" s="438"/>
      <c r="E832" s="214"/>
      <c r="F832" s="214"/>
      <c r="G832" s="438"/>
      <c r="H832" s="438"/>
      <c r="I832" s="439"/>
      <c r="J832" s="439"/>
      <c r="K832" s="499"/>
    </row>
    <row r="833" spans="1:11" s="147" customFormat="1" ht="15.5" x14ac:dyDescent="0.35">
      <c r="A833" s="332">
        <v>814</v>
      </c>
      <c r="B833" s="437"/>
      <c r="C833" s="438"/>
      <c r="D833" s="438"/>
      <c r="E833" s="214"/>
      <c r="F833" s="214"/>
      <c r="G833" s="438"/>
      <c r="H833" s="438"/>
      <c r="I833" s="439"/>
      <c r="J833" s="439"/>
      <c r="K833" s="499"/>
    </row>
    <row r="834" spans="1:11" s="147" customFormat="1" ht="15.5" x14ac:dyDescent="0.35">
      <c r="A834" s="332">
        <v>815</v>
      </c>
      <c r="B834" s="437"/>
      <c r="C834" s="438"/>
      <c r="D834" s="438"/>
      <c r="E834" s="214"/>
      <c r="F834" s="214"/>
      <c r="G834" s="438"/>
      <c r="H834" s="438"/>
      <c r="I834" s="439"/>
      <c r="J834" s="439"/>
      <c r="K834" s="499"/>
    </row>
    <row r="835" spans="1:11" s="147" customFormat="1" ht="15.5" x14ac:dyDescent="0.35">
      <c r="A835" s="332">
        <v>816</v>
      </c>
      <c r="B835" s="437"/>
      <c r="C835" s="438"/>
      <c r="D835" s="438"/>
      <c r="E835" s="214"/>
      <c r="F835" s="214"/>
      <c r="G835" s="438"/>
      <c r="H835" s="438"/>
      <c r="I835" s="439"/>
      <c r="J835" s="439"/>
      <c r="K835" s="499"/>
    </row>
    <row r="836" spans="1:11" s="147" customFormat="1" ht="15.5" x14ac:dyDescent="0.35">
      <c r="A836" s="332">
        <v>817</v>
      </c>
      <c r="B836" s="437"/>
      <c r="C836" s="438"/>
      <c r="D836" s="438"/>
      <c r="E836" s="214"/>
      <c r="F836" s="214"/>
      <c r="G836" s="438"/>
      <c r="H836" s="438"/>
      <c r="I836" s="439"/>
      <c r="J836" s="439"/>
      <c r="K836" s="499"/>
    </row>
    <row r="837" spans="1:11" s="147" customFormat="1" ht="15.5" x14ac:dyDescent="0.35">
      <c r="A837" s="332">
        <v>818</v>
      </c>
      <c r="B837" s="437"/>
      <c r="C837" s="438"/>
      <c r="D837" s="438"/>
      <c r="E837" s="214"/>
      <c r="F837" s="214"/>
      <c r="G837" s="438"/>
      <c r="H837" s="438"/>
      <c r="I837" s="439"/>
      <c r="J837" s="439"/>
      <c r="K837" s="499"/>
    </row>
    <row r="838" spans="1:11" s="147" customFormat="1" ht="15.5" x14ac:dyDescent="0.35">
      <c r="A838" s="332">
        <v>819</v>
      </c>
      <c r="B838" s="437"/>
      <c r="C838" s="438"/>
      <c r="D838" s="438"/>
      <c r="E838" s="214"/>
      <c r="F838" s="214"/>
      <c r="G838" s="438"/>
      <c r="H838" s="438"/>
      <c r="I838" s="439"/>
      <c r="J838" s="439"/>
      <c r="K838" s="499"/>
    </row>
    <row r="839" spans="1:11" s="147" customFormat="1" ht="15.5" x14ac:dyDescent="0.35">
      <c r="A839" s="332">
        <v>820</v>
      </c>
      <c r="B839" s="437"/>
      <c r="C839" s="438"/>
      <c r="D839" s="438"/>
      <c r="E839" s="214"/>
      <c r="F839" s="214"/>
      <c r="G839" s="438"/>
      <c r="H839" s="438"/>
      <c r="I839" s="439"/>
      <c r="J839" s="439"/>
      <c r="K839" s="499"/>
    </row>
    <row r="840" spans="1:11" s="147" customFormat="1" ht="15.5" x14ac:dyDescent="0.35">
      <c r="A840" s="332">
        <v>821</v>
      </c>
      <c r="B840" s="437"/>
      <c r="C840" s="438"/>
      <c r="D840" s="438"/>
      <c r="E840" s="214"/>
      <c r="F840" s="214"/>
      <c r="G840" s="438"/>
      <c r="H840" s="438"/>
      <c r="I840" s="439"/>
      <c r="J840" s="439"/>
      <c r="K840" s="499"/>
    </row>
    <row r="841" spans="1:11" s="147" customFormat="1" ht="15.5" x14ac:dyDescent="0.35">
      <c r="A841" s="332">
        <v>822</v>
      </c>
      <c r="B841" s="437"/>
      <c r="C841" s="438"/>
      <c r="D841" s="438"/>
      <c r="E841" s="214"/>
      <c r="F841" s="214"/>
      <c r="G841" s="438"/>
      <c r="H841" s="438"/>
      <c r="I841" s="439"/>
      <c r="J841" s="439"/>
      <c r="K841" s="499"/>
    </row>
    <row r="842" spans="1:11" s="147" customFormat="1" ht="15.5" x14ac:dyDescent="0.35">
      <c r="A842" s="332">
        <v>823</v>
      </c>
      <c r="B842" s="437"/>
      <c r="C842" s="438"/>
      <c r="D842" s="438"/>
      <c r="E842" s="214"/>
      <c r="F842" s="214"/>
      <c r="G842" s="438"/>
      <c r="H842" s="438"/>
      <c r="I842" s="439"/>
      <c r="J842" s="439"/>
      <c r="K842" s="499"/>
    </row>
    <row r="843" spans="1:11" s="147" customFormat="1" ht="15.5" x14ac:dyDescent="0.35">
      <c r="A843" s="332">
        <v>824</v>
      </c>
      <c r="B843" s="437"/>
      <c r="C843" s="438"/>
      <c r="D843" s="438"/>
      <c r="E843" s="214"/>
      <c r="F843" s="214"/>
      <c r="G843" s="438"/>
      <c r="H843" s="438"/>
      <c r="I843" s="439"/>
      <c r="J843" s="439"/>
      <c r="K843" s="499"/>
    </row>
    <row r="844" spans="1:11" s="147" customFormat="1" ht="15.5" x14ac:dyDescent="0.35">
      <c r="A844" s="332">
        <v>825</v>
      </c>
      <c r="B844" s="437"/>
      <c r="C844" s="438"/>
      <c r="D844" s="438"/>
      <c r="E844" s="214"/>
      <c r="F844" s="214"/>
      <c r="G844" s="438"/>
      <c r="H844" s="438"/>
      <c r="I844" s="439"/>
      <c r="J844" s="439"/>
      <c r="K844" s="499"/>
    </row>
    <row r="845" spans="1:11" s="147" customFormat="1" ht="15.5" x14ac:dyDescent="0.35">
      <c r="A845" s="332">
        <v>826</v>
      </c>
      <c r="B845" s="437"/>
      <c r="C845" s="438"/>
      <c r="D845" s="438"/>
      <c r="E845" s="214"/>
      <c r="F845" s="214"/>
      <c r="G845" s="438"/>
      <c r="H845" s="438"/>
      <c r="I845" s="439"/>
      <c r="J845" s="439"/>
      <c r="K845" s="499"/>
    </row>
    <row r="846" spans="1:11" s="147" customFormat="1" ht="15.5" x14ac:dyDescent="0.35">
      <c r="A846" s="332">
        <v>827</v>
      </c>
      <c r="B846" s="437"/>
      <c r="C846" s="438"/>
      <c r="D846" s="438"/>
      <c r="E846" s="214"/>
      <c r="F846" s="214"/>
      <c r="G846" s="438"/>
      <c r="H846" s="438"/>
      <c r="I846" s="439"/>
      <c r="J846" s="439"/>
      <c r="K846" s="499"/>
    </row>
    <row r="847" spans="1:11" s="147" customFormat="1" ht="15.5" x14ac:dyDescent="0.35">
      <c r="A847" s="332">
        <v>828</v>
      </c>
      <c r="B847" s="437"/>
      <c r="C847" s="438"/>
      <c r="D847" s="438"/>
      <c r="E847" s="214"/>
      <c r="F847" s="214"/>
      <c r="G847" s="438"/>
      <c r="H847" s="438"/>
      <c r="I847" s="439"/>
      <c r="J847" s="439"/>
      <c r="K847" s="499"/>
    </row>
    <row r="848" spans="1:11" s="147" customFormat="1" ht="15.5" x14ac:dyDescent="0.35">
      <c r="A848" s="332">
        <v>829</v>
      </c>
      <c r="B848" s="437"/>
      <c r="C848" s="438"/>
      <c r="D848" s="438"/>
      <c r="E848" s="214"/>
      <c r="F848" s="214"/>
      <c r="G848" s="438"/>
      <c r="H848" s="438"/>
      <c r="I848" s="439"/>
      <c r="J848" s="439"/>
      <c r="K848" s="499"/>
    </row>
    <row r="849" spans="1:11" s="147" customFormat="1" ht="15.5" x14ac:dyDescent="0.35">
      <c r="A849" s="332">
        <v>830</v>
      </c>
      <c r="B849" s="437"/>
      <c r="C849" s="438"/>
      <c r="D849" s="438"/>
      <c r="E849" s="214"/>
      <c r="F849" s="214"/>
      <c r="G849" s="438"/>
      <c r="H849" s="438"/>
      <c r="I849" s="439"/>
      <c r="J849" s="439"/>
      <c r="K849" s="499"/>
    </row>
    <row r="850" spans="1:11" s="147" customFormat="1" ht="15.5" x14ac:dyDescent="0.35">
      <c r="A850" s="332">
        <v>831</v>
      </c>
      <c r="B850" s="437"/>
      <c r="C850" s="438"/>
      <c r="D850" s="438"/>
      <c r="E850" s="214"/>
      <c r="F850" s="214"/>
      <c r="G850" s="438"/>
      <c r="H850" s="438"/>
      <c r="I850" s="439"/>
      <c r="J850" s="439"/>
      <c r="K850" s="499"/>
    </row>
    <row r="851" spans="1:11" s="147" customFormat="1" ht="15.5" x14ac:dyDescent="0.35">
      <c r="A851" s="332">
        <v>832</v>
      </c>
      <c r="B851" s="437"/>
      <c r="C851" s="438"/>
      <c r="D851" s="438"/>
      <c r="E851" s="214"/>
      <c r="F851" s="214"/>
      <c r="G851" s="438"/>
      <c r="H851" s="438"/>
      <c r="I851" s="439"/>
      <c r="J851" s="439"/>
      <c r="K851" s="499"/>
    </row>
    <row r="852" spans="1:11" s="147" customFormat="1" ht="15.5" x14ac:dyDescent="0.35">
      <c r="A852" s="332">
        <v>833</v>
      </c>
      <c r="B852" s="437"/>
      <c r="C852" s="438"/>
      <c r="D852" s="438"/>
      <c r="E852" s="214"/>
      <c r="F852" s="214"/>
      <c r="G852" s="438"/>
      <c r="H852" s="438"/>
      <c r="I852" s="439"/>
      <c r="J852" s="439"/>
      <c r="K852" s="499"/>
    </row>
    <row r="853" spans="1:11" s="147" customFormat="1" ht="15.5" x14ac:dyDescent="0.35">
      <c r="A853" s="332">
        <v>834</v>
      </c>
      <c r="B853" s="437"/>
      <c r="C853" s="438"/>
      <c r="D853" s="438"/>
      <c r="E853" s="214"/>
      <c r="F853" s="214"/>
      <c r="G853" s="438"/>
      <c r="H853" s="438"/>
      <c r="I853" s="439"/>
      <c r="J853" s="439"/>
      <c r="K853" s="499"/>
    </row>
    <row r="854" spans="1:11" s="147" customFormat="1" ht="15.5" x14ac:dyDescent="0.35">
      <c r="A854" s="332">
        <v>835</v>
      </c>
      <c r="B854" s="437"/>
      <c r="C854" s="438"/>
      <c r="D854" s="438"/>
      <c r="E854" s="214"/>
      <c r="F854" s="214"/>
      <c r="G854" s="438"/>
      <c r="H854" s="438"/>
      <c r="I854" s="439"/>
      <c r="J854" s="439"/>
      <c r="K854" s="499"/>
    </row>
    <row r="855" spans="1:11" s="147" customFormat="1" ht="15.5" x14ac:dyDescent="0.35">
      <c r="A855" s="332">
        <v>836</v>
      </c>
      <c r="B855" s="437"/>
      <c r="C855" s="438"/>
      <c r="D855" s="438"/>
      <c r="E855" s="214"/>
      <c r="F855" s="214"/>
      <c r="G855" s="438"/>
      <c r="H855" s="438"/>
      <c r="I855" s="439"/>
      <c r="J855" s="439"/>
      <c r="K855" s="499"/>
    </row>
    <row r="856" spans="1:11" s="147" customFormat="1" ht="15.5" x14ac:dyDescent="0.35">
      <c r="A856" s="332">
        <v>837</v>
      </c>
      <c r="B856" s="437"/>
      <c r="C856" s="438"/>
      <c r="D856" s="438"/>
      <c r="E856" s="214"/>
      <c r="F856" s="214"/>
      <c r="G856" s="438"/>
      <c r="H856" s="438"/>
      <c r="I856" s="439"/>
      <c r="J856" s="439"/>
      <c r="K856" s="499"/>
    </row>
    <row r="857" spans="1:11" s="147" customFormat="1" ht="15.5" x14ac:dyDescent="0.35">
      <c r="A857" s="332">
        <v>838</v>
      </c>
      <c r="B857" s="437"/>
      <c r="C857" s="438"/>
      <c r="D857" s="438"/>
      <c r="E857" s="214"/>
      <c r="F857" s="214"/>
      <c r="G857" s="438"/>
      <c r="H857" s="438"/>
      <c r="I857" s="439"/>
      <c r="J857" s="439"/>
      <c r="K857" s="499"/>
    </row>
    <row r="858" spans="1:11" s="147" customFormat="1" ht="15.5" x14ac:dyDescent="0.35">
      <c r="A858" s="332">
        <v>839</v>
      </c>
      <c r="B858" s="437"/>
      <c r="C858" s="438"/>
      <c r="D858" s="438"/>
      <c r="E858" s="214"/>
      <c r="F858" s="214"/>
      <c r="G858" s="438"/>
      <c r="H858" s="438"/>
      <c r="I858" s="439"/>
      <c r="J858" s="439"/>
      <c r="K858" s="499"/>
    </row>
    <row r="859" spans="1:11" s="147" customFormat="1" ht="15.5" x14ac:dyDescent="0.35">
      <c r="A859" s="332">
        <v>840</v>
      </c>
      <c r="B859" s="437"/>
      <c r="C859" s="438"/>
      <c r="D859" s="438"/>
      <c r="E859" s="214"/>
      <c r="F859" s="214"/>
      <c r="G859" s="438"/>
      <c r="H859" s="438"/>
      <c r="I859" s="439"/>
      <c r="J859" s="439"/>
      <c r="K859" s="499"/>
    </row>
    <row r="860" spans="1:11" s="147" customFormat="1" ht="15.5" x14ac:dyDescent="0.35">
      <c r="A860" s="332">
        <v>841</v>
      </c>
      <c r="B860" s="437"/>
      <c r="C860" s="438"/>
      <c r="D860" s="438"/>
      <c r="E860" s="214"/>
      <c r="F860" s="214"/>
      <c r="G860" s="438"/>
      <c r="H860" s="438"/>
      <c r="I860" s="439"/>
      <c r="J860" s="439"/>
      <c r="K860" s="499"/>
    </row>
    <row r="861" spans="1:11" s="147" customFormat="1" ht="15.5" x14ac:dyDescent="0.35">
      <c r="A861" s="332">
        <v>842</v>
      </c>
      <c r="B861" s="437"/>
      <c r="C861" s="438"/>
      <c r="D861" s="438"/>
      <c r="E861" s="214"/>
      <c r="F861" s="214"/>
      <c r="G861" s="438"/>
      <c r="H861" s="438"/>
      <c r="I861" s="439"/>
      <c r="J861" s="439"/>
      <c r="K861" s="499"/>
    </row>
    <row r="862" spans="1:11" s="147" customFormat="1" ht="15.5" x14ac:dyDescent="0.35">
      <c r="A862" s="332">
        <v>843</v>
      </c>
      <c r="B862" s="437"/>
      <c r="C862" s="438"/>
      <c r="D862" s="438"/>
      <c r="E862" s="214"/>
      <c r="F862" s="214"/>
      <c r="G862" s="438"/>
      <c r="H862" s="438"/>
      <c r="I862" s="439"/>
      <c r="J862" s="439"/>
      <c r="K862" s="499"/>
    </row>
    <row r="863" spans="1:11" s="147" customFormat="1" ht="15.5" x14ac:dyDescent="0.35">
      <c r="A863" s="332">
        <v>844</v>
      </c>
      <c r="B863" s="437"/>
      <c r="C863" s="438"/>
      <c r="D863" s="438"/>
      <c r="E863" s="214"/>
      <c r="F863" s="214"/>
      <c r="G863" s="438"/>
      <c r="H863" s="438"/>
      <c r="I863" s="439"/>
      <c r="J863" s="439"/>
      <c r="K863" s="499"/>
    </row>
    <row r="864" spans="1:11" s="147" customFormat="1" ht="15.5" x14ac:dyDescent="0.35">
      <c r="A864" s="332">
        <v>845</v>
      </c>
      <c r="B864" s="437"/>
      <c r="C864" s="438"/>
      <c r="D864" s="438"/>
      <c r="E864" s="214"/>
      <c r="F864" s="214"/>
      <c r="G864" s="438"/>
      <c r="H864" s="438"/>
      <c r="I864" s="439"/>
      <c r="J864" s="439"/>
      <c r="K864" s="499"/>
    </row>
    <row r="865" spans="1:11" s="147" customFormat="1" ht="15.5" x14ac:dyDescent="0.35">
      <c r="A865" s="332">
        <v>846</v>
      </c>
      <c r="B865" s="437"/>
      <c r="C865" s="438"/>
      <c r="D865" s="438"/>
      <c r="E865" s="214"/>
      <c r="F865" s="214"/>
      <c r="G865" s="438"/>
      <c r="H865" s="438"/>
      <c r="I865" s="439"/>
      <c r="J865" s="439"/>
      <c r="K865" s="499"/>
    </row>
    <row r="866" spans="1:11" s="147" customFormat="1" ht="15.5" x14ac:dyDescent="0.35">
      <c r="A866" s="332">
        <v>847</v>
      </c>
      <c r="B866" s="437"/>
      <c r="C866" s="438"/>
      <c r="D866" s="438"/>
      <c r="E866" s="214"/>
      <c r="F866" s="214"/>
      <c r="G866" s="438"/>
      <c r="H866" s="438"/>
      <c r="I866" s="439"/>
      <c r="J866" s="439"/>
      <c r="K866" s="499"/>
    </row>
    <row r="867" spans="1:11" s="147" customFormat="1" ht="15.5" x14ac:dyDescent="0.35">
      <c r="A867" s="332">
        <v>848</v>
      </c>
      <c r="B867" s="437"/>
      <c r="C867" s="438"/>
      <c r="D867" s="438"/>
      <c r="E867" s="214"/>
      <c r="F867" s="214"/>
      <c r="G867" s="438"/>
      <c r="H867" s="438"/>
      <c r="I867" s="439"/>
      <c r="J867" s="439"/>
      <c r="K867" s="499"/>
    </row>
    <row r="868" spans="1:11" s="147" customFormat="1" ht="15.5" x14ac:dyDescent="0.35">
      <c r="A868" s="332">
        <v>849</v>
      </c>
      <c r="B868" s="437"/>
      <c r="C868" s="438"/>
      <c r="D868" s="438"/>
      <c r="E868" s="214"/>
      <c r="F868" s="214"/>
      <c r="G868" s="438"/>
      <c r="H868" s="438"/>
      <c r="I868" s="439"/>
      <c r="J868" s="439"/>
      <c r="K868" s="499"/>
    </row>
    <row r="869" spans="1:11" s="147" customFormat="1" ht="15.5" x14ac:dyDescent="0.35">
      <c r="A869" s="332">
        <v>850</v>
      </c>
      <c r="B869" s="437"/>
      <c r="C869" s="438"/>
      <c r="D869" s="438"/>
      <c r="E869" s="214"/>
      <c r="F869" s="214"/>
      <c r="G869" s="438"/>
      <c r="H869" s="438"/>
      <c r="I869" s="439"/>
      <c r="J869" s="439"/>
      <c r="K869" s="499"/>
    </row>
    <row r="870" spans="1:11" s="147" customFormat="1" ht="15.5" x14ac:dyDescent="0.35">
      <c r="A870" s="332">
        <v>851</v>
      </c>
      <c r="B870" s="437"/>
      <c r="C870" s="438"/>
      <c r="D870" s="438"/>
      <c r="E870" s="214"/>
      <c r="F870" s="214"/>
      <c r="G870" s="438"/>
      <c r="H870" s="438"/>
      <c r="I870" s="439"/>
      <c r="J870" s="439"/>
      <c r="K870" s="499"/>
    </row>
    <row r="871" spans="1:11" s="147" customFormat="1" ht="15.5" x14ac:dyDescent="0.35">
      <c r="A871" s="332">
        <v>852</v>
      </c>
      <c r="B871" s="437"/>
      <c r="C871" s="438"/>
      <c r="D871" s="438"/>
      <c r="E871" s="214"/>
      <c r="F871" s="214"/>
      <c r="G871" s="438"/>
      <c r="H871" s="438"/>
      <c r="I871" s="439"/>
      <c r="J871" s="439"/>
      <c r="K871" s="499"/>
    </row>
    <row r="872" spans="1:11" s="147" customFormat="1" ht="15.5" x14ac:dyDescent="0.35">
      <c r="A872" s="332">
        <v>853</v>
      </c>
      <c r="B872" s="437"/>
      <c r="C872" s="438"/>
      <c r="D872" s="438"/>
      <c r="E872" s="214"/>
      <c r="F872" s="214"/>
      <c r="G872" s="438"/>
      <c r="H872" s="438"/>
      <c r="I872" s="439"/>
      <c r="J872" s="439"/>
      <c r="K872" s="499"/>
    </row>
    <row r="873" spans="1:11" s="147" customFormat="1" ht="15.5" x14ac:dyDescent="0.35">
      <c r="A873" s="332">
        <v>854</v>
      </c>
      <c r="B873" s="437"/>
      <c r="C873" s="438"/>
      <c r="D873" s="438"/>
      <c r="E873" s="214"/>
      <c r="F873" s="214"/>
      <c r="G873" s="438"/>
      <c r="H873" s="438"/>
      <c r="I873" s="439"/>
      <c r="J873" s="439"/>
      <c r="K873" s="499"/>
    </row>
    <row r="874" spans="1:11" s="147" customFormat="1" ht="15.5" x14ac:dyDescent="0.35">
      <c r="A874" s="332">
        <v>855</v>
      </c>
      <c r="B874" s="437"/>
      <c r="C874" s="438"/>
      <c r="D874" s="438"/>
      <c r="E874" s="214"/>
      <c r="F874" s="214"/>
      <c r="G874" s="438"/>
      <c r="H874" s="438"/>
      <c r="I874" s="439"/>
      <c r="J874" s="439"/>
      <c r="K874" s="499"/>
    </row>
    <row r="875" spans="1:11" s="147" customFormat="1" ht="15.5" x14ac:dyDescent="0.35">
      <c r="A875" s="332">
        <v>856</v>
      </c>
      <c r="B875" s="437"/>
      <c r="C875" s="438"/>
      <c r="D875" s="438"/>
      <c r="E875" s="214"/>
      <c r="F875" s="214"/>
      <c r="G875" s="438"/>
      <c r="H875" s="438"/>
      <c r="I875" s="439"/>
      <c r="J875" s="439"/>
      <c r="K875" s="499"/>
    </row>
    <row r="876" spans="1:11" s="147" customFormat="1" ht="15.5" x14ac:dyDescent="0.35">
      <c r="A876" s="332">
        <v>857</v>
      </c>
      <c r="B876" s="437"/>
      <c r="C876" s="438"/>
      <c r="D876" s="438"/>
      <c r="E876" s="214"/>
      <c r="F876" s="214"/>
      <c r="G876" s="438"/>
      <c r="H876" s="438"/>
      <c r="I876" s="439"/>
      <c r="J876" s="439"/>
      <c r="K876" s="499"/>
    </row>
    <row r="877" spans="1:11" s="147" customFormat="1" ht="15.5" x14ac:dyDescent="0.35">
      <c r="A877" s="332">
        <v>858</v>
      </c>
      <c r="B877" s="437"/>
      <c r="C877" s="438"/>
      <c r="D877" s="438"/>
      <c r="E877" s="214"/>
      <c r="F877" s="214"/>
      <c r="G877" s="438"/>
      <c r="H877" s="438"/>
      <c r="I877" s="439"/>
      <c r="J877" s="439"/>
      <c r="K877" s="499"/>
    </row>
    <row r="878" spans="1:11" s="147" customFormat="1" ht="15.5" x14ac:dyDescent="0.35">
      <c r="A878" s="332">
        <v>859</v>
      </c>
      <c r="B878" s="437"/>
      <c r="C878" s="438"/>
      <c r="D878" s="438"/>
      <c r="E878" s="214"/>
      <c r="F878" s="214"/>
      <c r="G878" s="438"/>
      <c r="H878" s="438"/>
      <c r="I878" s="439"/>
      <c r="J878" s="439"/>
      <c r="K878" s="499"/>
    </row>
    <row r="879" spans="1:11" s="147" customFormat="1" ht="15.5" x14ac:dyDescent="0.35">
      <c r="A879" s="332">
        <v>860</v>
      </c>
      <c r="B879" s="437"/>
      <c r="C879" s="438"/>
      <c r="D879" s="438"/>
      <c r="E879" s="214"/>
      <c r="F879" s="214"/>
      <c r="G879" s="438"/>
      <c r="H879" s="438"/>
      <c r="I879" s="439"/>
      <c r="J879" s="439"/>
      <c r="K879" s="499"/>
    </row>
    <row r="880" spans="1:11" s="147" customFormat="1" ht="15.5" x14ac:dyDescent="0.35">
      <c r="A880" s="332">
        <v>861</v>
      </c>
      <c r="B880" s="437"/>
      <c r="C880" s="438"/>
      <c r="D880" s="438"/>
      <c r="E880" s="214"/>
      <c r="F880" s="214"/>
      <c r="G880" s="438"/>
      <c r="H880" s="438"/>
      <c r="I880" s="439"/>
      <c r="J880" s="439"/>
      <c r="K880" s="499"/>
    </row>
    <row r="881" spans="1:11" s="147" customFormat="1" ht="15.5" x14ac:dyDescent="0.35">
      <c r="A881" s="332">
        <v>862</v>
      </c>
      <c r="B881" s="437"/>
      <c r="C881" s="438"/>
      <c r="D881" s="438"/>
      <c r="E881" s="214"/>
      <c r="F881" s="214"/>
      <c r="G881" s="438"/>
      <c r="H881" s="438"/>
      <c r="I881" s="439"/>
      <c r="J881" s="439"/>
      <c r="K881" s="499"/>
    </row>
    <row r="882" spans="1:11" s="147" customFormat="1" ht="15.5" x14ac:dyDescent="0.35">
      <c r="A882" s="332">
        <v>863</v>
      </c>
      <c r="B882" s="437"/>
      <c r="C882" s="438"/>
      <c r="D882" s="438"/>
      <c r="E882" s="214"/>
      <c r="F882" s="214"/>
      <c r="G882" s="438"/>
      <c r="H882" s="438"/>
      <c r="I882" s="439"/>
      <c r="J882" s="439"/>
      <c r="K882" s="499"/>
    </row>
    <row r="883" spans="1:11" s="147" customFormat="1" ht="15.5" x14ac:dyDescent="0.35">
      <c r="A883" s="332">
        <v>864</v>
      </c>
      <c r="B883" s="437"/>
      <c r="C883" s="438"/>
      <c r="D883" s="438"/>
      <c r="E883" s="214"/>
      <c r="F883" s="214"/>
      <c r="G883" s="438"/>
      <c r="H883" s="438"/>
      <c r="I883" s="439"/>
      <c r="J883" s="439"/>
      <c r="K883" s="499"/>
    </row>
    <row r="884" spans="1:11" s="147" customFormat="1" ht="15.5" x14ac:dyDescent="0.35">
      <c r="A884" s="332">
        <v>865</v>
      </c>
      <c r="B884" s="437"/>
      <c r="C884" s="438"/>
      <c r="D884" s="438"/>
      <c r="E884" s="214"/>
      <c r="F884" s="214"/>
      <c r="G884" s="438"/>
      <c r="H884" s="438"/>
      <c r="I884" s="439"/>
      <c r="J884" s="439"/>
      <c r="K884" s="499"/>
    </row>
    <row r="885" spans="1:11" s="147" customFormat="1" ht="15.5" x14ac:dyDescent="0.35">
      <c r="A885" s="332">
        <v>866</v>
      </c>
      <c r="B885" s="437"/>
      <c r="C885" s="438"/>
      <c r="D885" s="438"/>
      <c r="E885" s="214"/>
      <c r="F885" s="214"/>
      <c r="G885" s="438"/>
      <c r="H885" s="438"/>
      <c r="I885" s="439"/>
      <c r="J885" s="439"/>
      <c r="K885" s="499"/>
    </row>
    <row r="886" spans="1:11" s="147" customFormat="1" ht="15.5" x14ac:dyDescent="0.35">
      <c r="A886" s="332">
        <v>867</v>
      </c>
      <c r="B886" s="437"/>
      <c r="C886" s="438"/>
      <c r="D886" s="438"/>
      <c r="E886" s="214"/>
      <c r="F886" s="214"/>
      <c r="G886" s="438"/>
      <c r="H886" s="438"/>
      <c r="I886" s="439"/>
      <c r="J886" s="439"/>
      <c r="K886" s="499"/>
    </row>
    <row r="887" spans="1:11" s="147" customFormat="1" ht="15.5" x14ac:dyDescent="0.35">
      <c r="A887" s="332">
        <v>868</v>
      </c>
      <c r="B887" s="437"/>
      <c r="C887" s="438"/>
      <c r="D887" s="438"/>
      <c r="E887" s="214"/>
      <c r="F887" s="214"/>
      <c r="G887" s="438"/>
      <c r="H887" s="438"/>
      <c r="I887" s="439"/>
      <c r="J887" s="439"/>
      <c r="K887" s="499"/>
    </row>
    <row r="888" spans="1:11" s="147" customFormat="1" ht="15.5" x14ac:dyDescent="0.35">
      <c r="A888" s="332">
        <v>869</v>
      </c>
      <c r="B888" s="437"/>
      <c r="C888" s="438"/>
      <c r="D888" s="438"/>
      <c r="E888" s="214"/>
      <c r="F888" s="214"/>
      <c r="G888" s="438"/>
      <c r="H888" s="438"/>
      <c r="I888" s="439"/>
      <c r="J888" s="439"/>
      <c r="K888" s="499"/>
    </row>
    <row r="889" spans="1:11" s="147" customFormat="1" ht="15.5" x14ac:dyDescent="0.35">
      <c r="A889" s="332">
        <v>870</v>
      </c>
      <c r="B889" s="437"/>
      <c r="C889" s="438"/>
      <c r="D889" s="438"/>
      <c r="E889" s="214"/>
      <c r="F889" s="214"/>
      <c r="G889" s="438"/>
      <c r="H889" s="438"/>
      <c r="I889" s="439"/>
      <c r="J889" s="439"/>
      <c r="K889" s="499"/>
    </row>
    <row r="890" spans="1:11" s="147" customFormat="1" ht="15.5" x14ac:dyDescent="0.35">
      <c r="A890" s="332">
        <v>871</v>
      </c>
      <c r="B890" s="437"/>
      <c r="C890" s="438"/>
      <c r="D890" s="438"/>
      <c r="E890" s="214"/>
      <c r="F890" s="214"/>
      <c r="G890" s="438"/>
      <c r="H890" s="438"/>
      <c r="I890" s="439"/>
      <c r="J890" s="439"/>
      <c r="K890" s="499"/>
    </row>
    <row r="891" spans="1:11" s="147" customFormat="1" ht="15.5" x14ac:dyDescent="0.35">
      <c r="A891" s="332">
        <v>872</v>
      </c>
      <c r="B891" s="437"/>
      <c r="C891" s="438"/>
      <c r="D891" s="438"/>
      <c r="E891" s="214"/>
      <c r="F891" s="214"/>
      <c r="G891" s="438"/>
      <c r="H891" s="438"/>
      <c r="I891" s="439"/>
      <c r="J891" s="439"/>
      <c r="K891" s="499"/>
    </row>
    <row r="892" spans="1:11" s="147" customFormat="1" ht="15.5" x14ac:dyDescent="0.35">
      <c r="A892" s="332">
        <v>873</v>
      </c>
      <c r="B892" s="437"/>
      <c r="C892" s="438"/>
      <c r="D892" s="438"/>
      <c r="E892" s="214"/>
      <c r="F892" s="214"/>
      <c r="G892" s="438"/>
      <c r="H892" s="438"/>
      <c r="I892" s="439"/>
      <c r="J892" s="439"/>
      <c r="K892" s="499"/>
    </row>
    <row r="893" spans="1:11" s="147" customFormat="1" ht="15.5" x14ac:dyDescent="0.35">
      <c r="A893" s="332">
        <v>874</v>
      </c>
      <c r="B893" s="437"/>
      <c r="C893" s="438"/>
      <c r="D893" s="438"/>
      <c r="E893" s="214"/>
      <c r="F893" s="214"/>
      <c r="G893" s="438"/>
      <c r="H893" s="438"/>
      <c r="I893" s="439"/>
      <c r="J893" s="439"/>
      <c r="K893" s="499"/>
    </row>
    <row r="894" spans="1:11" s="147" customFormat="1" ht="15.5" x14ac:dyDescent="0.35">
      <c r="A894" s="332">
        <v>875</v>
      </c>
      <c r="B894" s="437"/>
      <c r="C894" s="438"/>
      <c r="D894" s="438"/>
      <c r="E894" s="214"/>
      <c r="F894" s="214"/>
      <c r="G894" s="438"/>
      <c r="H894" s="438"/>
      <c r="I894" s="439"/>
      <c r="J894" s="439"/>
      <c r="K894" s="499"/>
    </row>
    <row r="895" spans="1:11" s="147" customFormat="1" ht="15.5" x14ac:dyDescent="0.35">
      <c r="A895" s="332">
        <v>876</v>
      </c>
      <c r="B895" s="437"/>
      <c r="C895" s="438"/>
      <c r="D895" s="438"/>
      <c r="E895" s="214"/>
      <c r="F895" s="214"/>
      <c r="G895" s="438"/>
      <c r="H895" s="438"/>
      <c r="I895" s="439"/>
      <c r="J895" s="439"/>
      <c r="K895" s="499"/>
    </row>
    <row r="896" spans="1:11" s="147" customFormat="1" ht="15.5" x14ac:dyDescent="0.35">
      <c r="A896" s="332">
        <v>877</v>
      </c>
      <c r="B896" s="437"/>
      <c r="C896" s="438"/>
      <c r="D896" s="438"/>
      <c r="E896" s="214"/>
      <c r="F896" s="214"/>
      <c r="G896" s="438"/>
      <c r="H896" s="438"/>
      <c r="I896" s="439"/>
      <c r="J896" s="439"/>
      <c r="K896" s="499"/>
    </row>
    <row r="897" spans="1:11" s="147" customFormat="1" ht="15.5" x14ac:dyDescent="0.35">
      <c r="A897" s="332">
        <v>878</v>
      </c>
      <c r="B897" s="437"/>
      <c r="C897" s="438"/>
      <c r="D897" s="438"/>
      <c r="E897" s="214"/>
      <c r="F897" s="214"/>
      <c r="G897" s="438"/>
      <c r="H897" s="438"/>
      <c r="I897" s="439"/>
      <c r="J897" s="439"/>
      <c r="K897" s="499"/>
    </row>
    <row r="898" spans="1:11" s="147" customFormat="1" ht="15.5" x14ac:dyDescent="0.35">
      <c r="A898" s="332">
        <v>879</v>
      </c>
      <c r="B898" s="437"/>
      <c r="C898" s="438"/>
      <c r="D898" s="438"/>
      <c r="E898" s="214"/>
      <c r="F898" s="214"/>
      <c r="G898" s="438"/>
      <c r="H898" s="438"/>
      <c r="I898" s="439"/>
      <c r="J898" s="439"/>
      <c r="K898" s="499"/>
    </row>
    <row r="899" spans="1:11" s="147" customFormat="1" ht="15.5" x14ac:dyDescent="0.35">
      <c r="A899" s="332">
        <v>880</v>
      </c>
      <c r="B899" s="437"/>
      <c r="C899" s="438"/>
      <c r="D899" s="438"/>
      <c r="E899" s="214"/>
      <c r="F899" s="214"/>
      <c r="G899" s="438"/>
      <c r="H899" s="438"/>
      <c r="I899" s="439"/>
      <c r="J899" s="439"/>
      <c r="K899" s="499"/>
    </row>
    <row r="900" spans="1:11" s="147" customFormat="1" ht="15.5" x14ac:dyDescent="0.35">
      <c r="A900" s="332">
        <v>881</v>
      </c>
      <c r="B900" s="437"/>
      <c r="C900" s="438"/>
      <c r="D900" s="438"/>
      <c r="E900" s="214"/>
      <c r="F900" s="214"/>
      <c r="G900" s="438"/>
      <c r="H900" s="438"/>
      <c r="I900" s="439"/>
      <c r="J900" s="439"/>
      <c r="K900" s="499"/>
    </row>
    <row r="901" spans="1:11" s="147" customFormat="1" ht="15.5" x14ac:dyDescent="0.35">
      <c r="A901" s="332">
        <v>882</v>
      </c>
      <c r="B901" s="437"/>
      <c r="C901" s="438"/>
      <c r="D901" s="438"/>
      <c r="E901" s="214"/>
      <c r="F901" s="214"/>
      <c r="G901" s="438"/>
      <c r="H901" s="438"/>
      <c r="I901" s="439"/>
      <c r="J901" s="439"/>
      <c r="K901" s="499"/>
    </row>
    <row r="902" spans="1:11" s="147" customFormat="1" ht="15.5" x14ac:dyDescent="0.35">
      <c r="A902" s="332">
        <v>883</v>
      </c>
      <c r="B902" s="437"/>
      <c r="C902" s="438"/>
      <c r="D902" s="438"/>
      <c r="E902" s="214"/>
      <c r="F902" s="214"/>
      <c r="G902" s="438"/>
      <c r="H902" s="438"/>
      <c r="I902" s="439"/>
      <c r="J902" s="439"/>
      <c r="K902" s="499"/>
    </row>
    <row r="903" spans="1:11" s="147" customFormat="1" ht="15.5" x14ac:dyDescent="0.35">
      <c r="A903" s="332">
        <v>884</v>
      </c>
      <c r="B903" s="437"/>
      <c r="C903" s="438"/>
      <c r="D903" s="438"/>
      <c r="E903" s="214"/>
      <c r="F903" s="214"/>
      <c r="G903" s="438"/>
      <c r="H903" s="438"/>
      <c r="I903" s="439"/>
      <c r="J903" s="439"/>
      <c r="K903" s="499"/>
    </row>
    <row r="904" spans="1:11" s="147" customFormat="1" ht="15.5" x14ac:dyDescent="0.35">
      <c r="A904" s="332">
        <v>885</v>
      </c>
      <c r="B904" s="437"/>
      <c r="C904" s="438"/>
      <c r="D904" s="438"/>
      <c r="E904" s="214"/>
      <c r="F904" s="214"/>
      <c r="G904" s="438"/>
      <c r="H904" s="438"/>
      <c r="I904" s="439"/>
      <c r="J904" s="439"/>
      <c r="K904" s="499"/>
    </row>
    <row r="905" spans="1:11" s="147" customFormat="1" ht="15.5" x14ac:dyDescent="0.35">
      <c r="A905" s="332">
        <v>886</v>
      </c>
      <c r="B905" s="437"/>
      <c r="C905" s="438"/>
      <c r="D905" s="438"/>
      <c r="E905" s="214"/>
      <c r="F905" s="214"/>
      <c r="G905" s="438"/>
      <c r="H905" s="438"/>
      <c r="I905" s="439"/>
      <c r="J905" s="439"/>
      <c r="K905" s="499"/>
    </row>
    <row r="906" spans="1:11" s="147" customFormat="1" ht="15.5" x14ac:dyDescent="0.35">
      <c r="A906" s="332">
        <v>887</v>
      </c>
      <c r="B906" s="437"/>
      <c r="C906" s="438"/>
      <c r="D906" s="438"/>
      <c r="E906" s="214"/>
      <c r="F906" s="214"/>
      <c r="G906" s="438"/>
      <c r="H906" s="438"/>
      <c r="I906" s="439"/>
      <c r="J906" s="439"/>
      <c r="K906" s="499"/>
    </row>
    <row r="907" spans="1:11" s="147" customFormat="1" ht="15.5" x14ac:dyDescent="0.35">
      <c r="A907" s="332">
        <v>888</v>
      </c>
      <c r="B907" s="437"/>
      <c r="C907" s="438"/>
      <c r="D907" s="438"/>
      <c r="E907" s="214"/>
      <c r="F907" s="214"/>
      <c r="G907" s="438"/>
      <c r="H907" s="438"/>
      <c r="I907" s="439"/>
      <c r="J907" s="439"/>
      <c r="K907" s="499"/>
    </row>
    <row r="908" spans="1:11" s="147" customFormat="1" ht="15.5" x14ac:dyDescent="0.35">
      <c r="A908" s="332">
        <v>889</v>
      </c>
      <c r="B908" s="437"/>
      <c r="C908" s="438"/>
      <c r="D908" s="438"/>
      <c r="E908" s="214"/>
      <c r="F908" s="214"/>
      <c r="G908" s="438"/>
      <c r="H908" s="438"/>
      <c r="I908" s="439"/>
      <c r="J908" s="439"/>
      <c r="K908" s="499"/>
    </row>
    <row r="909" spans="1:11" s="147" customFormat="1" ht="15.5" x14ac:dyDescent="0.35">
      <c r="A909" s="332">
        <v>890</v>
      </c>
      <c r="B909" s="437"/>
      <c r="C909" s="438"/>
      <c r="D909" s="438"/>
      <c r="E909" s="214"/>
      <c r="F909" s="214"/>
      <c r="G909" s="438"/>
      <c r="H909" s="438"/>
      <c r="I909" s="439"/>
      <c r="J909" s="439"/>
      <c r="K909" s="499"/>
    </row>
    <row r="910" spans="1:11" s="147" customFormat="1" ht="15.5" x14ac:dyDescent="0.35">
      <c r="A910" s="332">
        <v>891</v>
      </c>
      <c r="B910" s="437"/>
      <c r="C910" s="438"/>
      <c r="D910" s="438"/>
      <c r="E910" s="214"/>
      <c r="F910" s="214"/>
      <c r="G910" s="438"/>
      <c r="H910" s="438"/>
      <c r="I910" s="439"/>
      <c r="J910" s="439"/>
      <c r="K910" s="499"/>
    </row>
    <row r="911" spans="1:11" s="147" customFormat="1" ht="15.5" x14ac:dyDescent="0.35">
      <c r="A911" s="332">
        <v>892</v>
      </c>
      <c r="B911" s="437"/>
      <c r="C911" s="438"/>
      <c r="D911" s="438"/>
      <c r="E911" s="214"/>
      <c r="F911" s="214"/>
      <c r="G911" s="438"/>
      <c r="H911" s="438"/>
      <c r="I911" s="439"/>
      <c r="J911" s="439"/>
      <c r="K911" s="499"/>
    </row>
    <row r="912" spans="1:11" s="147" customFormat="1" ht="15.5" x14ac:dyDescent="0.35">
      <c r="A912" s="332">
        <v>893</v>
      </c>
      <c r="B912" s="437"/>
      <c r="C912" s="438"/>
      <c r="D912" s="438"/>
      <c r="E912" s="214"/>
      <c r="F912" s="214"/>
      <c r="G912" s="438"/>
      <c r="H912" s="438"/>
      <c r="I912" s="439"/>
      <c r="J912" s="439"/>
      <c r="K912" s="499"/>
    </row>
    <row r="913" spans="1:11" s="147" customFormat="1" ht="15.5" x14ac:dyDescent="0.35">
      <c r="A913" s="332">
        <v>894</v>
      </c>
      <c r="B913" s="437"/>
      <c r="C913" s="438"/>
      <c r="D913" s="438"/>
      <c r="E913" s="214"/>
      <c r="F913" s="214"/>
      <c r="G913" s="438"/>
      <c r="H913" s="438"/>
      <c r="I913" s="439"/>
      <c r="J913" s="439"/>
      <c r="K913" s="499"/>
    </row>
    <row r="914" spans="1:11" s="147" customFormat="1" ht="15.5" x14ac:dyDescent="0.35">
      <c r="A914" s="332">
        <v>895</v>
      </c>
      <c r="B914" s="437"/>
      <c r="C914" s="438"/>
      <c r="D914" s="438"/>
      <c r="E914" s="214"/>
      <c r="F914" s="214"/>
      <c r="G914" s="438"/>
      <c r="H914" s="438"/>
      <c r="I914" s="439"/>
      <c r="J914" s="439"/>
      <c r="K914" s="499"/>
    </row>
    <row r="915" spans="1:11" s="147" customFormat="1" ht="15.5" x14ac:dyDescent="0.35">
      <c r="A915" s="332">
        <v>896</v>
      </c>
      <c r="B915" s="437"/>
      <c r="C915" s="438"/>
      <c r="D915" s="438"/>
      <c r="E915" s="214"/>
      <c r="F915" s="214"/>
      <c r="G915" s="438"/>
      <c r="H915" s="438"/>
      <c r="I915" s="439"/>
      <c r="J915" s="439"/>
      <c r="K915" s="499"/>
    </row>
    <row r="916" spans="1:11" s="147" customFormat="1" ht="15.5" x14ac:dyDescent="0.35">
      <c r="A916" s="332">
        <v>897</v>
      </c>
      <c r="B916" s="437"/>
      <c r="C916" s="438"/>
      <c r="D916" s="438"/>
      <c r="E916" s="214"/>
      <c r="F916" s="214"/>
      <c r="G916" s="438"/>
      <c r="H916" s="438"/>
      <c r="I916" s="439"/>
      <c r="J916" s="439"/>
      <c r="K916" s="499"/>
    </row>
    <row r="917" spans="1:11" s="147" customFormat="1" ht="15.5" x14ac:dyDescent="0.35">
      <c r="A917" s="332">
        <v>898</v>
      </c>
      <c r="B917" s="437"/>
      <c r="C917" s="438"/>
      <c r="D917" s="438"/>
      <c r="E917" s="214"/>
      <c r="F917" s="214"/>
      <c r="G917" s="438"/>
      <c r="H917" s="438"/>
      <c r="I917" s="439"/>
      <c r="J917" s="439"/>
      <c r="K917" s="499"/>
    </row>
    <row r="918" spans="1:11" s="147" customFormat="1" ht="15.5" x14ac:dyDescent="0.35">
      <c r="A918" s="332">
        <v>899</v>
      </c>
      <c r="B918" s="437"/>
      <c r="C918" s="438"/>
      <c r="D918" s="438"/>
      <c r="E918" s="214"/>
      <c r="F918" s="214"/>
      <c r="G918" s="438"/>
      <c r="H918" s="438"/>
      <c r="I918" s="439"/>
      <c r="J918" s="439"/>
      <c r="K918" s="499"/>
    </row>
    <row r="919" spans="1:11" s="147" customFormat="1" ht="15.5" x14ac:dyDescent="0.35">
      <c r="A919" s="332">
        <v>900</v>
      </c>
      <c r="B919" s="437"/>
      <c r="C919" s="438"/>
      <c r="D919" s="438"/>
      <c r="E919" s="214"/>
      <c r="F919" s="214"/>
      <c r="G919" s="438"/>
      <c r="H919" s="438"/>
      <c r="I919" s="439"/>
      <c r="J919" s="439"/>
      <c r="K919" s="499"/>
    </row>
    <row r="920" spans="1:11" s="147" customFormat="1" ht="15.5" x14ac:dyDescent="0.35">
      <c r="A920" s="332">
        <v>901</v>
      </c>
      <c r="B920" s="437"/>
      <c r="C920" s="438"/>
      <c r="D920" s="438"/>
      <c r="E920" s="214"/>
      <c r="F920" s="214"/>
      <c r="G920" s="438"/>
      <c r="H920" s="438"/>
      <c r="I920" s="439"/>
      <c r="J920" s="439"/>
      <c r="K920" s="499"/>
    </row>
    <row r="921" spans="1:11" s="147" customFormat="1" ht="15.5" x14ac:dyDescent="0.35">
      <c r="A921" s="332">
        <v>902</v>
      </c>
      <c r="B921" s="437"/>
      <c r="C921" s="438"/>
      <c r="D921" s="438"/>
      <c r="E921" s="214"/>
      <c r="F921" s="214"/>
      <c r="G921" s="438"/>
      <c r="H921" s="438"/>
      <c r="I921" s="439"/>
      <c r="J921" s="439"/>
      <c r="K921" s="499"/>
    </row>
    <row r="922" spans="1:11" s="147" customFormat="1" ht="15.5" x14ac:dyDescent="0.35">
      <c r="A922" s="332">
        <v>903</v>
      </c>
      <c r="B922" s="437"/>
      <c r="C922" s="438"/>
      <c r="D922" s="438"/>
      <c r="E922" s="214"/>
      <c r="F922" s="214"/>
      <c r="G922" s="438"/>
      <c r="H922" s="438"/>
      <c r="I922" s="439"/>
      <c r="J922" s="439"/>
      <c r="K922" s="499"/>
    </row>
    <row r="923" spans="1:11" s="147" customFormat="1" ht="15.5" x14ac:dyDescent="0.35">
      <c r="A923" s="332">
        <v>904</v>
      </c>
      <c r="B923" s="437"/>
      <c r="C923" s="438"/>
      <c r="D923" s="438"/>
      <c r="E923" s="214"/>
      <c r="F923" s="214"/>
      <c r="G923" s="438"/>
      <c r="H923" s="438"/>
      <c r="I923" s="439"/>
      <c r="J923" s="439"/>
      <c r="K923" s="499"/>
    </row>
    <row r="924" spans="1:11" s="147" customFormat="1" ht="15.5" x14ac:dyDescent="0.35">
      <c r="A924" s="332">
        <v>905</v>
      </c>
      <c r="B924" s="437"/>
      <c r="C924" s="438"/>
      <c r="D924" s="438"/>
      <c r="E924" s="214"/>
      <c r="F924" s="214"/>
      <c r="G924" s="438"/>
      <c r="H924" s="438"/>
      <c r="I924" s="439"/>
      <c r="J924" s="439"/>
      <c r="K924" s="499"/>
    </row>
    <row r="925" spans="1:11" s="147" customFormat="1" ht="15.5" x14ac:dyDescent="0.35">
      <c r="A925" s="332">
        <v>906</v>
      </c>
      <c r="B925" s="437"/>
      <c r="C925" s="438"/>
      <c r="D925" s="438"/>
      <c r="E925" s="214"/>
      <c r="F925" s="214"/>
      <c r="G925" s="438"/>
      <c r="H925" s="438"/>
      <c r="I925" s="439"/>
      <c r="J925" s="439"/>
      <c r="K925" s="499"/>
    </row>
    <row r="926" spans="1:11" s="147" customFormat="1" ht="15.5" x14ac:dyDescent="0.35">
      <c r="A926" s="332">
        <v>907</v>
      </c>
      <c r="B926" s="437"/>
      <c r="C926" s="438"/>
      <c r="D926" s="438"/>
      <c r="E926" s="214"/>
      <c r="F926" s="214"/>
      <c r="G926" s="438"/>
      <c r="H926" s="438"/>
      <c r="I926" s="439"/>
      <c r="J926" s="439"/>
      <c r="K926" s="499"/>
    </row>
    <row r="927" spans="1:11" s="147" customFormat="1" ht="15.5" x14ac:dyDescent="0.35">
      <c r="A927" s="332">
        <v>908</v>
      </c>
      <c r="B927" s="437"/>
      <c r="C927" s="438"/>
      <c r="D927" s="438"/>
      <c r="E927" s="214"/>
      <c r="F927" s="214"/>
      <c r="G927" s="438"/>
      <c r="H927" s="438"/>
      <c r="I927" s="439"/>
      <c r="J927" s="439"/>
      <c r="K927" s="499"/>
    </row>
    <row r="928" spans="1:11" s="147" customFormat="1" ht="15.5" x14ac:dyDescent="0.35">
      <c r="A928" s="332">
        <v>909</v>
      </c>
      <c r="B928" s="437"/>
      <c r="C928" s="438"/>
      <c r="D928" s="438"/>
      <c r="E928" s="214"/>
      <c r="F928" s="214"/>
      <c r="G928" s="438"/>
      <c r="H928" s="438"/>
      <c r="I928" s="439"/>
      <c r="J928" s="439"/>
      <c r="K928" s="499"/>
    </row>
    <row r="929" spans="1:11" s="147" customFormat="1" ht="15.5" x14ac:dyDescent="0.35">
      <c r="A929" s="332">
        <v>910</v>
      </c>
      <c r="B929" s="437"/>
      <c r="C929" s="438"/>
      <c r="D929" s="438"/>
      <c r="E929" s="214"/>
      <c r="F929" s="214"/>
      <c r="G929" s="438"/>
      <c r="H929" s="438"/>
      <c r="I929" s="439"/>
      <c r="J929" s="439"/>
      <c r="K929" s="499"/>
    </row>
    <row r="930" spans="1:11" s="147" customFormat="1" ht="15.5" x14ac:dyDescent="0.35">
      <c r="A930" s="332">
        <v>911</v>
      </c>
      <c r="B930" s="437"/>
      <c r="C930" s="438"/>
      <c r="D930" s="438"/>
      <c r="E930" s="214"/>
      <c r="F930" s="214"/>
      <c r="G930" s="438"/>
      <c r="H930" s="438"/>
      <c r="I930" s="439"/>
      <c r="J930" s="439"/>
      <c r="K930" s="499"/>
    </row>
    <row r="931" spans="1:11" s="147" customFormat="1" ht="15.5" x14ac:dyDescent="0.35">
      <c r="A931" s="332">
        <v>912</v>
      </c>
      <c r="B931" s="437"/>
      <c r="C931" s="438"/>
      <c r="D931" s="438"/>
      <c r="E931" s="214"/>
      <c r="F931" s="214"/>
      <c r="G931" s="438"/>
      <c r="H931" s="438"/>
      <c r="I931" s="439"/>
      <c r="J931" s="439"/>
      <c r="K931" s="499"/>
    </row>
    <row r="932" spans="1:11" s="147" customFormat="1" ht="15.5" x14ac:dyDescent="0.35">
      <c r="A932" s="332">
        <v>913</v>
      </c>
      <c r="B932" s="437"/>
      <c r="C932" s="438"/>
      <c r="D932" s="438"/>
      <c r="E932" s="214"/>
      <c r="F932" s="214"/>
      <c r="G932" s="438"/>
      <c r="H932" s="438"/>
      <c r="I932" s="439"/>
      <c r="J932" s="439"/>
      <c r="K932" s="499"/>
    </row>
    <row r="933" spans="1:11" s="147" customFormat="1" ht="15.5" x14ac:dyDescent="0.35">
      <c r="A933" s="332">
        <v>914</v>
      </c>
      <c r="B933" s="437"/>
      <c r="C933" s="438"/>
      <c r="D933" s="438"/>
      <c r="E933" s="214"/>
      <c r="F933" s="214"/>
      <c r="G933" s="438"/>
      <c r="H933" s="438"/>
      <c r="I933" s="439"/>
      <c r="J933" s="439"/>
      <c r="K933" s="499"/>
    </row>
    <row r="934" spans="1:11" s="147" customFormat="1" ht="15.5" x14ac:dyDescent="0.35">
      <c r="A934" s="332">
        <v>915</v>
      </c>
      <c r="B934" s="437"/>
      <c r="C934" s="438"/>
      <c r="D934" s="438"/>
      <c r="E934" s="214"/>
      <c r="F934" s="214"/>
      <c r="G934" s="438"/>
      <c r="H934" s="438"/>
      <c r="I934" s="439"/>
      <c r="J934" s="439"/>
      <c r="K934" s="499"/>
    </row>
    <row r="935" spans="1:11" s="147" customFormat="1" ht="15.5" x14ac:dyDescent="0.35">
      <c r="A935" s="332">
        <v>916</v>
      </c>
      <c r="B935" s="437"/>
      <c r="C935" s="438"/>
      <c r="D935" s="438"/>
      <c r="E935" s="214"/>
      <c r="F935" s="214"/>
      <c r="G935" s="438"/>
      <c r="H935" s="438"/>
      <c r="I935" s="439"/>
      <c r="J935" s="439"/>
      <c r="K935" s="499"/>
    </row>
    <row r="936" spans="1:11" s="147" customFormat="1" ht="15.5" x14ac:dyDescent="0.35">
      <c r="A936" s="332">
        <v>917</v>
      </c>
      <c r="B936" s="437"/>
      <c r="C936" s="438"/>
      <c r="D936" s="438"/>
      <c r="E936" s="214"/>
      <c r="F936" s="214"/>
      <c r="G936" s="438"/>
      <c r="H936" s="438"/>
      <c r="I936" s="439"/>
      <c r="J936" s="439"/>
      <c r="K936" s="499"/>
    </row>
    <row r="937" spans="1:11" s="147" customFormat="1" ht="15.5" x14ac:dyDescent="0.35">
      <c r="A937" s="332">
        <v>918</v>
      </c>
      <c r="B937" s="437"/>
      <c r="C937" s="438"/>
      <c r="D937" s="438"/>
      <c r="E937" s="214"/>
      <c r="F937" s="214"/>
      <c r="G937" s="438"/>
      <c r="H937" s="438"/>
      <c r="I937" s="439"/>
      <c r="J937" s="439"/>
      <c r="K937" s="499"/>
    </row>
    <row r="938" spans="1:11" s="147" customFormat="1" ht="15.5" x14ac:dyDescent="0.35">
      <c r="A938" s="332">
        <v>919</v>
      </c>
      <c r="B938" s="437"/>
      <c r="C938" s="438"/>
      <c r="D938" s="438"/>
      <c r="E938" s="214"/>
      <c r="F938" s="214"/>
      <c r="G938" s="438"/>
      <c r="H938" s="438"/>
      <c r="I938" s="439"/>
      <c r="J938" s="439"/>
      <c r="K938" s="499"/>
    </row>
    <row r="939" spans="1:11" s="147" customFormat="1" ht="15.5" x14ac:dyDescent="0.35">
      <c r="A939" s="332">
        <v>920</v>
      </c>
      <c r="B939" s="437"/>
      <c r="C939" s="438"/>
      <c r="D939" s="438"/>
      <c r="E939" s="214"/>
      <c r="F939" s="214"/>
      <c r="G939" s="438"/>
      <c r="H939" s="438"/>
      <c r="I939" s="439"/>
      <c r="J939" s="439"/>
      <c r="K939" s="499"/>
    </row>
    <row r="940" spans="1:11" s="147" customFormat="1" ht="15.5" x14ac:dyDescent="0.35">
      <c r="A940" s="332">
        <v>921</v>
      </c>
      <c r="B940" s="437"/>
      <c r="C940" s="438"/>
      <c r="D940" s="438"/>
      <c r="E940" s="214"/>
      <c r="F940" s="214"/>
      <c r="G940" s="438"/>
      <c r="H940" s="438"/>
      <c r="I940" s="439"/>
      <c r="J940" s="439"/>
      <c r="K940" s="499"/>
    </row>
    <row r="941" spans="1:11" s="147" customFormat="1" ht="15.5" x14ac:dyDescent="0.35">
      <c r="A941" s="332">
        <v>922</v>
      </c>
      <c r="B941" s="437"/>
      <c r="C941" s="438"/>
      <c r="D941" s="438"/>
      <c r="E941" s="214"/>
      <c r="F941" s="214"/>
      <c r="G941" s="438"/>
      <c r="H941" s="438"/>
      <c r="I941" s="439"/>
      <c r="J941" s="439"/>
      <c r="K941" s="499"/>
    </row>
    <row r="942" spans="1:11" s="147" customFormat="1" ht="15.5" x14ac:dyDescent="0.35">
      <c r="A942" s="332">
        <v>923</v>
      </c>
      <c r="B942" s="437"/>
      <c r="C942" s="438"/>
      <c r="D942" s="438"/>
      <c r="E942" s="214"/>
      <c r="F942" s="214"/>
      <c r="G942" s="438"/>
      <c r="H942" s="438"/>
      <c r="I942" s="439"/>
      <c r="J942" s="439"/>
      <c r="K942" s="499"/>
    </row>
    <row r="943" spans="1:11" s="147" customFormat="1" ht="15.5" x14ac:dyDescent="0.35">
      <c r="A943" s="332">
        <v>924</v>
      </c>
      <c r="B943" s="437"/>
      <c r="C943" s="438"/>
      <c r="D943" s="438"/>
      <c r="E943" s="214"/>
      <c r="F943" s="214"/>
      <c r="G943" s="438"/>
      <c r="H943" s="438"/>
      <c r="I943" s="439"/>
      <c r="J943" s="439"/>
      <c r="K943" s="499"/>
    </row>
    <row r="944" spans="1:11" s="147" customFormat="1" ht="15.5" x14ac:dyDescent="0.35">
      <c r="A944" s="332">
        <v>925</v>
      </c>
      <c r="B944" s="437"/>
      <c r="C944" s="438"/>
      <c r="D944" s="438"/>
      <c r="E944" s="214"/>
      <c r="F944" s="214"/>
      <c r="G944" s="438"/>
      <c r="H944" s="438"/>
      <c r="I944" s="439"/>
      <c r="J944" s="439"/>
      <c r="K944" s="499"/>
    </row>
    <row r="945" spans="1:11" s="147" customFormat="1" ht="15.5" x14ac:dyDescent="0.35">
      <c r="A945" s="332">
        <v>926</v>
      </c>
      <c r="B945" s="437"/>
      <c r="C945" s="438"/>
      <c r="D945" s="438"/>
      <c r="E945" s="214"/>
      <c r="F945" s="214"/>
      <c r="G945" s="438"/>
      <c r="H945" s="438"/>
      <c r="I945" s="439"/>
      <c r="J945" s="439"/>
      <c r="K945" s="499"/>
    </row>
    <row r="946" spans="1:11" s="147" customFormat="1" ht="15.5" x14ac:dyDescent="0.35">
      <c r="A946" s="332">
        <v>927</v>
      </c>
      <c r="B946" s="437"/>
      <c r="C946" s="438"/>
      <c r="D946" s="438"/>
      <c r="E946" s="214"/>
      <c r="F946" s="214"/>
      <c r="G946" s="438"/>
      <c r="H946" s="438"/>
      <c r="I946" s="439"/>
      <c r="J946" s="439"/>
      <c r="K946" s="499"/>
    </row>
    <row r="947" spans="1:11" s="147" customFormat="1" ht="15.5" x14ac:dyDescent="0.35">
      <c r="A947" s="332">
        <v>928</v>
      </c>
      <c r="B947" s="437"/>
      <c r="C947" s="438"/>
      <c r="D947" s="438"/>
      <c r="E947" s="214"/>
      <c r="F947" s="214"/>
      <c r="G947" s="438"/>
      <c r="H947" s="438"/>
      <c r="I947" s="439"/>
      <c r="J947" s="439"/>
      <c r="K947" s="499"/>
    </row>
    <row r="948" spans="1:11" s="147" customFormat="1" ht="15.5" x14ac:dyDescent="0.35">
      <c r="A948" s="332">
        <v>929</v>
      </c>
      <c r="B948" s="437"/>
      <c r="C948" s="438"/>
      <c r="D948" s="438"/>
      <c r="E948" s="214"/>
      <c r="F948" s="214"/>
      <c r="G948" s="438"/>
      <c r="H948" s="438"/>
      <c r="I948" s="439"/>
      <c r="J948" s="439"/>
      <c r="K948" s="499"/>
    </row>
    <row r="949" spans="1:11" s="147" customFormat="1" ht="15.5" x14ac:dyDescent="0.35">
      <c r="A949" s="332">
        <v>930</v>
      </c>
      <c r="B949" s="437"/>
      <c r="C949" s="438"/>
      <c r="D949" s="438"/>
      <c r="E949" s="214"/>
      <c r="F949" s="214"/>
      <c r="G949" s="438"/>
      <c r="H949" s="438"/>
      <c r="I949" s="439"/>
      <c r="J949" s="439"/>
      <c r="K949" s="499"/>
    </row>
    <row r="950" spans="1:11" s="147" customFormat="1" ht="15.5" x14ac:dyDescent="0.35">
      <c r="A950" s="332">
        <v>931</v>
      </c>
      <c r="B950" s="437"/>
      <c r="C950" s="438"/>
      <c r="D950" s="438"/>
      <c r="E950" s="214"/>
      <c r="F950" s="214"/>
      <c r="G950" s="438"/>
      <c r="H950" s="438"/>
      <c r="I950" s="439"/>
      <c r="J950" s="439"/>
      <c r="K950" s="499"/>
    </row>
    <row r="951" spans="1:11" s="147" customFormat="1" ht="15.5" x14ac:dyDescent="0.35">
      <c r="A951" s="332">
        <v>932</v>
      </c>
      <c r="B951" s="437"/>
      <c r="C951" s="438"/>
      <c r="D951" s="438"/>
      <c r="E951" s="214"/>
      <c r="F951" s="214"/>
      <c r="G951" s="438"/>
      <c r="H951" s="438"/>
      <c r="I951" s="439"/>
      <c r="J951" s="439"/>
      <c r="K951" s="499"/>
    </row>
    <row r="952" spans="1:11" s="147" customFormat="1" ht="15.5" x14ac:dyDescent="0.35">
      <c r="A952" s="332">
        <v>933</v>
      </c>
      <c r="B952" s="437"/>
      <c r="C952" s="438"/>
      <c r="D952" s="438"/>
      <c r="E952" s="214"/>
      <c r="F952" s="214"/>
      <c r="G952" s="438"/>
      <c r="H952" s="438"/>
      <c r="I952" s="439"/>
      <c r="J952" s="439"/>
      <c r="K952" s="499"/>
    </row>
    <row r="953" spans="1:11" s="147" customFormat="1" ht="15.5" x14ac:dyDescent="0.35">
      <c r="A953" s="332">
        <v>934</v>
      </c>
      <c r="B953" s="437"/>
      <c r="C953" s="438"/>
      <c r="D953" s="438"/>
      <c r="E953" s="214"/>
      <c r="F953" s="214"/>
      <c r="G953" s="438"/>
      <c r="H953" s="438"/>
      <c r="I953" s="439"/>
      <c r="J953" s="439"/>
      <c r="K953" s="499"/>
    </row>
    <row r="954" spans="1:11" s="147" customFormat="1" ht="15.5" x14ac:dyDescent="0.35">
      <c r="A954" s="332">
        <v>935</v>
      </c>
      <c r="B954" s="437"/>
      <c r="C954" s="438"/>
      <c r="D954" s="438"/>
      <c r="E954" s="214"/>
      <c r="F954" s="214"/>
      <c r="G954" s="438"/>
      <c r="H954" s="438"/>
      <c r="I954" s="439"/>
      <c r="J954" s="439"/>
      <c r="K954" s="499"/>
    </row>
    <row r="955" spans="1:11" s="147" customFormat="1" ht="15.5" x14ac:dyDescent="0.35">
      <c r="A955" s="332">
        <v>936</v>
      </c>
      <c r="B955" s="437"/>
      <c r="C955" s="438"/>
      <c r="D955" s="438"/>
      <c r="E955" s="214"/>
      <c r="F955" s="214"/>
      <c r="G955" s="438"/>
      <c r="H955" s="438"/>
      <c r="I955" s="439"/>
      <c r="J955" s="439"/>
      <c r="K955" s="499"/>
    </row>
    <row r="956" spans="1:11" s="147" customFormat="1" ht="15.5" x14ac:dyDescent="0.35">
      <c r="A956" s="332">
        <v>937</v>
      </c>
      <c r="B956" s="437"/>
      <c r="C956" s="438"/>
      <c r="D956" s="438"/>
      <c r="E956" s="214"/>
      <c r="F956" s="214"/>
      <c r="G956" s="438"/>
      <c r="H956" s="438"/>
      <c r="I956" s="439"/>
      <c r="J956" s="439"/>
      <c r="K956" s="499"/>
    </row>
    <row r="957" spans="1:11" s="147" customFormat="1" ht="15.5" x14ac:dyDescent="0.35">
      <c r="A957" s="332">
        <v>938</v>
      </c>
      <c r="B957" s="437"/>
      <c r="C957" s="438"/>
      <c r="D957" s="438"/>
      <c r="E957" s="214"/>
      <c r="F957" s="214"/>
      <c r="G957" s="438"/>
      <c r="H957" s="438"/>
      <c r="I957" s="439"/>
      <c r="J957" s="439"/>
      <c r="K957" s="499"/>
    </row>
    <row r="958" spans="1:11" s="147" customFormat="1" ht="15.5" x14ac:dyDescent="0.35">
      <c r="A958" s="332">
        <v>939</v>
      </c>
      <c r="B958" s="437"/>
      <c r="C958" s="438"/>
      <c r="D958" s="438"/>
      <c r="E958" s="214"/>
      <c r="F958" s="214"/>
      <c r="G958" s="438"/>
      <c r="H958" s="438"/>
      <c r="I958" s="439"/>
      <c r="J958" s="439"/>
      <c r="K958" s="499"/>
    </row>
    <row r="959" spans="1:11" s="147" customFormat="1" ht="15.5" x14ac:dyDescent="0.35">
      <c r="A959" s="332">
        <v>940</v>
      </c>
      <c r="B959" s="437"/>
      <c r="C959" s="438"/>
      <c r="D959" s="438"/>
      <c r="E959" s="214"/>
      <c r="F959" s="214"/>
      <c r="G959" s="438"/>
      <c r="H959" s="438"/>
      <c r="I959" s="439"/>
      <c r="J959" s="439"/>
      <c r="K959" s="499"/>
    </row>
    <row r="960" spans="1:11" s="147" customFormat="1" ht="15.5" x14ac:dyDescent="0.35">
      <c r="A960" s="332">
        <v>941</v>
      </c>
      <c r="B960" s="437"/>
      <c r="C960" s="438"/>
      <c r="D960" s="438"/>
      <c r="E960" s="214"/>
      <c r="F960" s="214"/>
      <c r="G960" s="438"/>
      <c r="H960" s="438"/>
      <c r="I960" s="439"/>
      <c r="J960" s="439"/>
      <c r="K960" s="499"/>
    </row>
    <row r="961" spans="1:11" s="147" customFormat="1" ht="15.5" x14ac:dyDescent="0.35">
      <c r="A961" s="332">
        <v>942</v>
      </c>
      <c r="B961" s="437"/>
      <c r="C961" s="438"/>
      <c r="D961" s="438"/>
      <c r="E961" s="214"/>
      <c r="F961" s="214"/>
      <c r="G961" s="438"/>
      <c r="H961" s="438"/>
      <c r="I961" s="439"/>
      <c r="J961" s="439"/>
      <c r="K961" s="499"/>
    </row>
    <row r="962" spans="1:11" s="147" customFormat="1" ht="15.5" x14ac:dyDescent="0.35">
      <c r="A962" s="332">
        <v>943</v>
      </c>
      <c r="B962" s="437"/>
      <c r="C962" s="438"/>
      <c r="D962" s="438"/>
      <c r="E962" s="214"/>
      <c r="F962" s="214"/>
      <c r="G962" s="438"/>
      <c r="H962" s="438"/>
      <c r="I962" s="439"/>
      <c r="J962" s="439"/>
      <c r="K962" s="499"/>
    </row>
    <row r="963" spans="1:11" s="147" customFormat="1" ht="15.5" x14ac:dyDescent="0.35">
      <c r="A963" s="332">
        <v>944</v>
      </c>
      <c r="B963" s="437"/>
      <c r="C963" s="438"/>
      <c r="D963" s="438"/>
      <c r="E963" s="214"/>
      <c r="F963" s="214"/>
      <c r="G963" s="438"/>
      <c r="H963" s="438"/>
      <c r="I963" s="439"/>
      <c r="J963" s="439"/>
      <c r="K963" s="499"/>
    </row>
    <row r="964" spans="1:11" s="147" customFormat="1" ht="15.5" x14ac:dyDescent="0.35">
      <c r="A964" s="332">
        <v>945</v>
      </c>
      <c r="B964" s="437"/>
      <c r="C964" s="438"/>
      <c r="D964" s="438"/>
      <c r="E964" s="214"/>
      <c r="F964" s="214"/>
      <c r="G964" s="438"/>
      <c r="H964" s="438"/>
      <c r="I964" s="439"/>
      <c r="J964" s="439"/>
      <c r="K964" s="499"/>
    </row>
    <row r="965" spans="1:11" s="147" customFormat="1" ht="15.5" x14ac:dyDescent="0.35">
      <c r="A965" s="332">
        <v>946</v>
      </c>
      <c r="B965" s="437"/>
      <c r="C965" s="438"/>
      <c r="D965" s="438"/>
      <c r="E965" s="214"/>
      <c r="F965" s="214"/>
      <c r="G965" s="438"/>
      <c r="H965" s="438"/>
      <c r="I965" s="439"/>
      <c r="J965" s="439"/>
      <c r="K965" s="499"/>
    </row>
    <row r="966" spans="1:11" s="147" customFormat="1" ht="15.5" x14ac:dyDescent="0.35">
      <c r="A966" s="332">
        <v>947</v>
      </c>
      <c r="B966" s="437"/>
      <c r="C966" s="438"/>
      <c r="D966" s="438"/>
      <c r="E966" s="214"/>
      <c r="F966" s="214"/>
      <c r="G966" s="438"/>
      <c r="H966" s="438"/>
      <c r="I966" s="439"/>
      <c r="J966" s="439"/>
      <c r="K966" s="499"/>
    </row>
    <row r="967" spans="1:11" s="147" customFormat="1" ht="15.5" x14ac:dyDescent="0.35">
      <c r="A967" s="332">
        <v>948</v>
      </c>
      <c r="B967" s="437"/>
      <c r="C967" s="438"/>
      <c r="D967" s="438"/>
      <c r="E967" s="214"/>
      <c r="F967" s="214"/>
      <c r="G967" s="438"/>
      <c r="H967" s="438"/>
      <c r="I967" s="439"/>
      <c r="J967" s="439"/>
      <c r="K967" s="499"/>
    </row>
    <row r="968" spans="1:11" s="147" customFormat="1" ht="15.5" x14ac:dyDescent="0.35">
      <c r="A968" s="332">
        <v>949</v>
      </c>
      <c r="B968" s="437"/>
      <c r="C968" s="438"/>
      <c r="D968" s="438"/>
      <c r="E968" s="214"/>
      <c r="F968" s="214"/>
      <c r="G968" s="438"/>
      <c r="H968" s="438"/>
      <c r="I968" s="439"/>
      <c r="J968" s="439"/>
      <c r="K968" s="499"/>
    </row>
    <row r="969" spans="1:11" s="147" customFormat="1" ht="15.5" x14ac:dyDescent="0.35">
      <c r="A969" s="332">
        <v>950</v>
      </c>
      <c r="B969" s="437"/>
      <c r="C969" s="438"/>
      <c r="D969" s="438"/>
      <c r="E969" s="214"/>
      <c r="F969" s="214"/>
      <c r="G969" s="438"/>
      <c r="H969" s="438"/>
      <c r="I969" s="439"/>
      <c r="J969" s="439"/>
      <c r="K969" s="499"/>
    </row>
    <row r="970" spans="1:11" s="147" customFormat="1" ht="15.5" x14ac:dyDescent="0.35">
      <c r="A970" s="332">
        <v>951</v>
      </c>
      <c r="B970" s="437"/>
      <c r="C970" s="438"/>
      <c r="D970" s="438"/>
      <c r="E970" s="214"/>
      <c r="F970" s="214"/>
      <c r="G970" s="438"/>
      <c r="H970" s="438"/>
      <c r="I970" s="439"/>
      <c r="J970" s="439"/>
      <c r="K970" s="499"/>
    </row>
    <row r="971" spans="1:11" s="147" customFormat="1" ht="15.5" x14ac:dyDescent="0.35">
      <c r="A971" s="332">
        <v>952</v>
      </c>
      <c r="B971" s="437"/>
      <c r="C971" s="438"/>
      <c r="D971" s="438"/>
      <c r="E971" s="214"/>
      <c r="F971" s="214"/>
      <c r="G971" s="438"/>
      <c r="H971" s="438"/>
      <c r="I971" s="439"/>
      <c r="J971" s="439"/>
      <c r="K971" s="499"/>
    </row>
    <row r="972" spans="1:11" s="147" customFormat="1" ht="15.5" x14ac:dyDescent="0.35">
      <c r="A972" s="332">
        <v>953</v>
      </c>
      <c r="B972" s="437"/>
      <c r="C972" s="438"/>
      <c r="D972" s="438"/>
      <c r="E972" s="214"/>
      <c r="F972" s="214"/>
      <c r="G972" s="438"/>
      <c r="H972" s="438"/>
      <c r="I972" s="439"/>
      <c r="J972" s="439"/>
      <c r="K972" s="499"/>
    </row>
    <row r="973" spans="1:11" s="147" customFormat="1" ht="15.5" x14ac:dyDescent="0.35">
      <c r="A973" s="332">
        <v>954</v>
      </c>
      <c r="B973" s="437"/>
      <c r="C973" s="438"/>
      <c r="D973" s="438"/>
      <c r="E973" s="214"/>
      <c r="F973" s="214"/>
      <c r="G973" s="438"/>
      <c r="H973" s="438"/>
      <c r="I973" s="439"/>
      <c r="J973" s="439"/>
      <c r="K973" s="499"/>
    </row>
    <row r="974" spans="1:11" s="147" customFormat="1" ht="15.5" x14ac:dyDescent="0.35">
      <c r="A974" s="332">
        <v>955</v>
      </c>
      <c r="B974" s="437"/>
      <c r="C974" s="438"/>
      <c r="D974" s="438"/>
      <c r="E974" s="214"/>
      <c r="F974" s="214"/>
      <c r="G974" s="438"/>
      <c r="H974" s="438"/>
      <c r="I974" s="439"/>
      <c r="J974" s="439"/>
      <c r="K974" s="499"/>
    </row>
    <row r="975" spans="1:11" s="147" customFormat="1" ht="15.5" x14ac:dyDescent="0.35">
      <c r="A975" s="332">
        <v>956</v>
      </c>
      <c r="B975" s="437"/>
      <c r="C975" s="438"/>
      <c r="D975" s="438"/>
      <c r="E975" s="214"/>
      <c r="F975" s="214"/>
      <c r="G975" s="438"/>
      <c r="H975" s="438"/>
      <c r="I975" s="439"/>
      <c r="J975" s="439"/>
      <c r="K975" s="499"/>
    </row>
    <row r="976" spans="1:11" s="147" customFormat="1" ht="15.5" x14ac:dyDescent="0.35">
      <c r="A976" s="332">
        <v>957</v>
      </c>
      <c r="B976" s="437"/>
      <c r="C976" s="438"/>
      <c r="D976" s="438"/>
      <c r="E976" s="214"/>
      <c r="F976" s="214"/>
      <c r="G976" s="438"/>
      <c r="H976" s="438"/>
      <c r="I976" s="439"/>
      <c r="J976" s="439"/>
      <c r="K976" s="499"/>
    </row>
    <row r="977" spans="1:11" s="147" customFormat="1" ht="15.5" x14ac:dyDescent="0.35">
      <c r="A977" s="332">
        <v>958</v>
      </c>
      <c r="B977" s="437"/>
      <c r="C977" s="438"/>
      <c r="D977" s="438"/>
      <c r="E977" s="214"/>
      <c r="F977" s="214"/>
      <c r="G977" s="438"/>
      <c r="H977" s="438"/>
      <c r="I977" s="439"/>
      <c r="J977" s="439"/>
      <c r="K977" s="499"/>
    </row>
    <row r="978" spans="1:11" s="147" customFormat="1" ht="15.5" x14ac:dyDescent="0.35">
      <c r="A978" s="332">
        <v>959</v>
      </c>
      <c r="B978" s="437"/>
      <c r="C978" s="438"/>
      <c r="D978" s="438"/>
      <c r="E978" s="214"/>
      <c r="F978" s="214"/>
      <c r="G978" s="438"/>
      <c r="H978" s="438"/>
      <c r="I978" s="439"/>
      <c r="J978" s="439"/>
      <c r="K978" s="499"/>
    </row>
    <row r="979" spans="1:11" s="147" customFormat="1" ht="15.5" x14ac:dyDescent="0.35">
      <c r="A979" s="332">
        <v>960</v>
      </c>
      <c r="B979" s="437"/>
      <c r="C979" s="438"/>
      <c r="D979" s="438"/>
      <c r="E979" s="214"/>
      <c r="F979" s="214"/>
      <c r="G979" s="438"/>
      <c r="H979" s="438"/>
      <c r="I979" s="439"/>
      <c r="J979" s="439"/>
      <c r="K979" s="499"/>
    </row>
    <row r="980" spans="1:11" s="147" customFormat="1" ht="15.5" x14ac:dyDescent="0.35">
      <c r="A980" s="332">
        <v>961</v>
      </c>
      <c r="B980" s="437"/>
      <c r="C980" s="438"/>
      <c r="D980" s="438"/>
      <c r="E980" s="214"/>
      <c r="F980" s="214"/>
      <c r="G980" s="438"/>
      <c r="H980" s="438"/>
      <c r="I980" s="439"/>
      <c r="J980" s="439"/>
      <c r="K980" s="499"/>
    </row>
    <row r="981" spans="1:11" s="147" customFormat="1" ht="15.5" x14ac:dyDescent="0.35">
      <c r="A981" s="332">
        <v>962</v>
      </c>
      <c r="B981" s="437"/>
      <c r="C981" s="438"/>
      <c r="D981" s="438"/>
      <c r="E981" s="214"/>
      <c r="F981" s="214"/>
      <c r="G981" s="438"/>
      <c r="H981" s="438"/>
      <c r="I981" s="439"/>
      <c r="J981" s="439"/>
      <c r="K981" s="499"/>
    </row>
    <row r="982" spans="1:11" s="147" customFormat="1" ht="15.5" x14ac:dyDescent="0.35">
      <c r="A982" s="332">
        <v>963</v>
      </c>
      <c r="B982" s="437"/>
      <c r="C982" s="438"/>
      <c r="D982" s="438"/>
      <c r="E982" s="214"/>
      <c r="F982" s="214"/>
      <c r="G982" s="438"/>
      <c r="H982" s="438"/>
      <c r="I982" s="439"/>
      <c r="J982" s="439"/>
      <c r="K982" s="499"/>
    </row>
    <row r="983" spans="1:11" s="147" customFormat="1" ht="15.5" x14ac:dyDescent="0.35">
      <c r="A983" s="332">
        <v>964</v>
      </c>
      <c r="B983" s="437"/>
      <c r="C983" s="438"/>
      <c r="D983" s="438"/>
      <c r="E983" s="214"/>
      <c r="F983" s="214"/>
      <c r="G983" s="438"/>
      <c r="H983" s="438"/>
      <c r="I983" s="439"/>
      <c r="J983" s="439"/>
      <c r="K983" s="499"/>
    </row>
    <row r="984" spans="1:11" s="147" customFormat="1" ht="15.5" x14ac:dyDescent="0.35">
      <c r="A984" s="332">
        <v>965</v>
      </c>
      <c r="B984" s="437"/>
      <c r="C984" s="438"/>
      <c r="D984" s="438"/>
      <c r="E984" s="214"/>
      <c r="F984" s="214"/>
      <c r="G984" s="438"/>
      <c r="H984" s="438"/>
      <c r="I984" s="439"/>
      <c r="J984" s="439"/>
      <c r="K984" s="499"/>
    </row>
    <row r="985" spans="1:11" s="147" customFormat="1" ht="15.5" x14ac:dyDescent="0.35">
      <c r="A985" s="332">
        <v>966</v>
      </c>
      <c r="B985" s="437"/>
      <c r="C985" s="438"/>
      <c r="D985" s="438"/>
      <c r="E985" s="214"/>
      <c r="F985" s="214"/>
      <c r="G985" s="438"/>
      <c r="H985" s="438"/>
      <c r="I985" s="439"/>
      <c r="J985" s="439"/>
      <c r="K985" s="499"/>
    </row>
    <row r="986" spans="1:11" s="147" customFormat="1" ht="15.5" x14ac:dyDescent="0.35">
      <c r="A986" s="332">
        <v>967</v>
      </c>
      <c r="B986" s="437"/>
      <c r="C986" s="438"/>
      <c r="D986" s="438"/>
      <c r="E986" s="214"/>
      <c r="F986" s="214"/>
      <c r="G986" s="438"/>
      <c r="H986" s="438"/>
      <c r="I986" s="439"/>
      <c r="J986" s="439"/>
      <c r="K986" s="499"/>
    </row>
    <row r="987" spans="1:11" s="147" customFormat="1" ht="15.5" x14ac:dyDescent="0.35">
      <c r="A987" s="332">
        <v>968</v>
      </c>
      <c r="B987" s="437"/>
      <c r="C987" s="438"/>
      <c r="D987" s="438"/>
      <c r="E987" s="214"/>
      <c r="F987" s="214"/>
      <c r="G987" s="438"/>
      <c r="H987" s="438"/>
      <c r="I987" s="439"/>
      <c r="J987" s="439"/>
      <c r="K987" s="499"/>
    </row>
    <row r="988" spans="1:11" s="147" customFormat="1" ht="15.5" x14ac:dyDescent="0.35">
      <c r="A988" s="332">
        <v>969</v>
      </c>
      <c r="B988" s="437"/>
      <c r="C988" s="438"/>
      <c r="D988" s="438"/>
      <c r="E988" s="214"/>
      <c r="F988" s="214"/>
      <c r="G988" s="438"/>
      <c r="H988" s="438"/>
      <c r="I988" s="439"/>
      <c r="J988" s="439"/>
      <c r="K988" s="499"/>
    </row>
    <row r="989" spans="1:11" s="147" customFormat="1" ht="15.5" x14ac:dyDescent="0.35">
      <c r="A989" s="332">
        <v>970</v>
      </c>
      <c r="B989" s="437"/>
      <c r="C989" s="438"/>
      <c r="D989" s="438"/>
      <c r="E989" s="214"/>
      <c r="F989" s="214"/>
      <c r="G989" s="438"/>
      <c r="H989" s="438"/>
      <c r="I989" s="439"/>
      <c r="J989" s="439"/>
      <c r="K989" s="499"/>
    </row>
    <row r="990" spans="1:11" s="147" customFormat="1" ht="15.5" x14ac:dyDescent="0.35">
      <c r="A990" s="332">
        <v>971</v>
      </c>
      <c r="B990" s="437"/>
      <c r="C990" s="438"/>
      <c r="D990" s="438"/>
      <c r="E990" s="214"/>
      <c r="F990" s="214"/>
      <c r="G990" s="438"/>
      <c r="H990" s="438"/>
      <c r="I990" s="439"/>
      <c r="J990" s="439"/>
      <c r="K990" s="499"/>
    </row>
    <row r="991" spans="1:11" s="147" customFormat="1" ht="15.5" x14ac:dyDescent="0.35">
      <c r="A991" s="332">
        <v>972</v>
      </c>
      <c r="B991" s="437"/>
      <c r="C991" s="438"/>
      <c r="D991" s="438"/>
      <c r="E991" s="214"/>
      <c r="F991" s="214"/>
      <c r="G991" s="438"/>
      <c r="H991" s="438"/>
      <c r="I991" s="439"/>
      <c r="J991" s="439"/>
      <c r="K991" s="499"/>
    </row>
    <row r="992" spans="1:11" s="147" customFormat="1" ht="15.5" x14ac:dyDescent="0.35">
      <c r="A992" s="332">
        <v>973</v>
      </c>
      <c r="B992" s="437"/>
      <c r="C992" s="438"/>
      <c r="D992" s="438"/>
      <c r="E992" s="214"/>
      <c r="F992" s="214"/>
      <c r="G992" s="438"/>
      <c r="H992" s="438"/>
      <c r="I992" s="439"/>
      <c r="J992" s="439"/>
      <c r="K992" s="499"/>
    </row>
    <row r="993" spans="1:11" s="147" customFormat="1" ht="15.5" x14ac:dyDescent="0.35">
      <c r="A993" s="332">
        <v>974</v>
      </c>
      <c r="B993" s="437"/>
      <c r="C993" s="438"/>
      <c r="D993" s="438"/>
      <c r="E993" s="214"/>
      <c r="F993" s="214"/>
      <c r="G993" s="438"/>
      <c r="H993" s="438"/>
      <c r="I993" s="439"/>
      <c r="J993" s="439"/>
      <c r="K993" s="499"/>
    </row>
    <row r="994" spans="1:11" s="147" customFormat="1" ht="15.5" x14ac:dyDescent="0.35">
      <c r="A994" s="332">
        <v>975</v>
      </c>
      <c r="B994" s="437"/>
      <c r="C994" s="438"/>
      <c r="D994" s="438"/>
      <c r="E994" s="214"/>
      <c r="F994" s="214"/>
      <c r="G994" s="438"/>
      <c r="H994" s="438"/>
      <c r="I994" s="439"/>
      <c r="J994" s="439"/>
      <c r="K994" s="499"/>
    </row>
    <row r="995" spans="1:11" s="147" customFormat="1" ht="15.5" x14ac:dyDescent="0.35">
      <c r="A995" s="332">
        <v>976</v>
      </c>
      <c r="B995" s="437"/>
      <c r="C995" s="438"/>
      <c r="D995" s="438"/>
      <c r="E995" s="214"/>
      <c r="F995" s="214"/>
      <c r="G995" s="438"/>
      <c r="H995" s="438"/>
      <c r="I995" s="439"/>
      <c r="J995" s="439"/>
      <c r="K995" s="499"/>
    </row>
    <row r="996" spans="1:11" s="147" customFormat="1" ht="15.5" x14ac:dyDescent="0.35">
      <c r="A996" s="332">
        <v>977</v>
      </c>
      <c r="B996" s="437"/>
      <c r="C996" s="438"/>
      <c r="D996" s="438"/>
      <c r="E996" s="214"/>
      <c r="F996" s="214"/>
      <c r="G996" s="438"/>
      <c r="H996" s="438"/>
      <c r="I996" s="439"/>
      <c r="J996" s="439"/>
      <c r="K996" s="499"/>
    </row>
    <row r="997" spans="1:11" s="147" customFormat="1" ht="15.5" x14ac:dyDescent="0.35">
      <c r="A997" s="332">
        <v>978</v>
      </c>
      <c r="B997" s="437"/>
      <c r="C997" s="438"/>
      <c r="D997" s="438"/>
      <c r="E997" s="214"/>
      <c r="F997" s="214"/>
      <c r="G997" s="438"/>
      <c r="H997" s="438"/>
      <c r="I997" s="439"/>
      <c r="J997" s="439"/>
      <c r="K997" s="499"/>
    </row>
    <row r="998" spans="1:11" s="147" customFormat="1" ht="15.5" x14ac:dyDescent="0.35">
      <c r="A998" s="332">
        <v>979</v>
      </c>
      <c r="B998" s="437"/>
      <c r="C998" s="438"/>
      <c r="D998" s="438"/>
      <c r="E998" s="214"/>
      <c r="F998" s="214"/>
      <c r="G998" s="438"/>
      <c r="H998" s="438"/>
      <c r="I998" s="439"/>
      <c r="J998" s="439"/>
      <c r="K998" s="499"/>
    </row>
    <row r="999" spans="1:11" s="147" customFormat="1" ht="15.5" x14ac:dyDescent="0.35">
      <c r="A999" s="332">
        <v>980</v>
      </c>
      <c r="B999" s="437"/>
      <c r="C999" s="438"/>
      <c r="D999" s="438"/>
      <c r="E999" s="214"/>
      <c r="F999" s="214"/>
      <c r="G999" s="438"/>
      <c r="H999" s="438"/>
      <c r="I999" s="439"/>
      <c r="J999" s="439"/>
      <c r="K999" s="499"/>
    </row>
    <row r="1000" spans="1:11" s="147" customFormat="1" ht="15.5" x14ac:dyDescent="0.35">
      <c r="A1000" s="332">
        <v>981</v>
      </c>
      <c r="B1000" s="437"/>
      <c r="C1000" s="438"/>
      <c r="D1000" s="438"/>
      <c r="E1000" s="214"/>
      <c r="F1000" s="214"/>
      <c r="G1000" s="438"/>
      <c r="H1000" s="438"/>
      <c r="I1000" s="439"/>
      <c r="J1000" s="439"/>
      <c r="K1000" s="499"/>
    </row>
    <row r="1001" spans="1:11" s="147" customFormat="1" ht="15.5" x14ac:dyDescent="0.35">
      <c r="A1001" s="332">
        <v>982</v>
      </c>
      <c r="B1001" s="437"/>
      <c r="C1001" s="438"/>
      <c r="D1001" s="438"/>
      <c r="E1001" s="214"/>
      <c r="F1001" s="214"/>
      <c r="G1001" s="438"/>
      <c r="H1001" s="438"/>
      <c r="I1001" s="439"/>
      <c r="J1001" s="439"/>
      <c r="K1001" s="499"/>
    </row>
    <row r="1002" spans="1:11" s="147" customFormat="1" ht="15.5" x14ac:dyDescent="0.35">
      <c r="A1002" s="332">
        <v>983</v>
      </c>
      <c r="B1002" s="437"/>
      <c r="C1002" s="438"/>
      <c r="D1002" s="438"/>
      <c r="E1002" s="214"/>
      <c r="F1002" s="214"/>
      <c r="G1002" s="438"/>
      <c r="H1002" s="438"/>
      <c r="I1002" s="439"/>
      <c r="J1002" s="439"/>
      <c r="K1002" s="499"/>
    </row>
    <row r="1003" spans="1:11" s="147" customFormat="1" ht="15.5" x14ac:dyDescent="0.35">
      <c r="A1003" s="332">
        <v>984</v>
      </c>
      <c r="B1003" s="437"/>
      <c r="C1003" s="438"/>
      <c r="D1003" s="438"/>
      <c r="E1003" s="214"/>
      <c r="F1003" s="214"/>
      <c r="G1003" s="438"/>
      <c r="H1003" s="438"/>
      <c r="I1003" s="439"/>
      <c r="J1003" s="439"/>
      <c r="K1003" s="499"/>
    </row>
    <row r="1004" spans="1:11" s="147" customFormat="1" ht="15.5" x14ac:dyDescent="0.35">
      <c r="A1004" s="332">
        <v>985</v>
      </c>
      <c r="B1004" s="437"/>
      <c r="C1004" s="438"/>
      <c r="D1004" s="438"/>
      <c r="E1004" s="214"/>
      <c r="F1004" s="214"/>
      <c r="G1004" s="438"/>
      <c r="H1004" s="438"/>
      <c r="I1004" s="439"/>
      <c r="J1004" s="439"/>
      <c r="K1004" s="499"/>
    </row>
    <row r="1005" spans="1:11" s="147" customFormat="1" ht="15.5" x14ac:dyDescent="0.35">
      <c r="A1005" s="332">
        <v>986</v>
      </c>
      <c r="B1005" s="437"/>
      <c r="C1005" s="438"/>
      <c r="D1005" s="438"/>
      <c r="E1005" s="214"/>
      <c r="F1005" s="214"/>
      <c r="G1005" s="438"/>
      <c r="H1005" s="438"/>
      <c r="I1005" s="439"/>
      <c r="J1005" s="439"/>
      <c r="K1005" s="499"/>
    </row>
    <row r="1006" spans="1:11" s="147" customFormat="1" ht="15.5" x14ac:dyDescent="0.35">
      <c r="A1006" s="332">
        <v>987</v>
      </c>
      <c r="B1006" s="437"/>
      <c r="C1006" s="438"/>
      <c r="D1006" s="438"/>
      <c r="E1006" s="214"/>
      <c r="F1006" s="214"/>
      <c r="G1006" s="438"/>
      <c r="H1006" s="438"/>
      <c r="I1006" s="439"/>
      <c r="J1006" s="439"/>
      <c r="K1006" s="499"/>
    </row>
    <row r="1007" spans="1:11" s="147" customFormat="1" ht="15.5" x14ac:dyDescent="0.35">
      <c r="A1007" s="332">
        <v>988</v>
      </c>
      <c r="B1007" s="437"/>
      <c r="C1007" s="438"/>
      <c r="D1007" s="438"/>
      <c r="E1007" s="214"/>
      <c r="F1007" s="214"/>
      <c r="G1007" s="438"/>
      <c r="H1007" s="438"/>
      <c r="I1007" s="439"/>
      <c r="J1007" s="439"/>
      <c r="K1007" s="499"/>
    </row>
    <row r="1008" spans="1:11" s="147" customFormat="1" ht="15.5" x14ac:dyDescent="0.35">
      <c r="A1008" s="332">
        <v>989</v>
      </c>
      <c r="B1008" s="437"/>
      <c r="C1008" s="438"/>
      <c r="D1008" s="438"/>
      <c r="E1008" s="214"/>
      <c r="F1008" s="214"/>
      <c r="G1008" s="438"/>
      <c r="H1008" s="438"/>
      <c r="I1008" s="439"/>
      <c r="J1008" s="439"/>
      <c r="K1008" s="499"/>
    </row>
    <row r="1009" spans="1:11" s="147" customFormat="1" ht="15.5" x14ac:dyDescent="0.35">
      <c r="A1009" s="332">
        <v>990</v>
      </c>
      <c r="B1009" s="437"/>
      <c r="C1009" s="438"/>
      <c r="D1009" s="438"/>
      <c r="E1009" s="214"/>
      <c r="F1009" s="214"/>
      <c r="G1009" s="438"/>
      <c r="H1009" s="438"/>
      <c r="I1009" s="439"/>
      <c r="J1009" s="439"/>
      <c r="K1009" s="499"/>
    </row>
    <row r="1010" spans="1:11" s="147" customFormat="1" ht="15.5" x14ac:dyDescent="0.35">
      <c r="A1010" s="332">
        <v>991</v>
      </c>
      <c r="B1010" s="437"/>
      <c r="C1010" s="438"/>
      <c r="D1010" s="438"/>
      <c r="E1010" s="214"/>
      <c r="F1010" s="214"/>
      <c r="G1010" s="438"/>
      <c r="H1010" s="438"/>
      <c r="I1010" s="439"/>
      <c r="J1010" s="439"/>
      <c r="K1010" s="499"/>
    </row>
    <row r="1011" spans="1:11" s="147" customFormat="1" ht="15.5" x14ac:dyDescent="0.35">
      <c r="A1011" s="332">
        <v>992</v>
      </c>
      <c r="B1011" s="437"/>
      <c r="C1011" s="438"/>
      <c r="D1011" s="438"/>
      <c r="E1011" s="214"/>
      <c r="F1011" s="214"/>
      <c r="G1011" s="438"/>
      <c r="H1011" s="438"/>
      <c r="I1011" s="439"/>
      <c r="J1011" s="439"/>
      <c r="K1011" s="499"/>
    </row>
    <row r="1012" spans="1:11" s="147" customFormat="1" ht="15.5" x14ac:dyDescent="0.35">
      <c r="A1012" s="332">
        <v>993</v>
      </c>
      <c r="B1012" s="437"/>
      <c r="C1012" s="438"/>
      <c r="D1012" s="438"/>
      <c r="E1012" s="214"/>
      <c r="F1012" s="214"/>
      <c r="G1012" s="438"/>
      <c r="H1012" s="438"/>
      <c r="I1012" s="439"/>
      <c r="J1012" s="439"/>
      <c r="K1012" s="499"/>
    </row>
    <row r="1013" spans="1:11" s="147" customFormat="1" ht="15.5" x14ac:dyDescent="0.35">
      <c r="A1013" s="332">
        <v>994</v>
      </c>
      <c r="B1013" s="437"/>
      <c r="C1013" s="438"/>
      <c r="D1013" s="438"/>
      <c r="E1013" s="214"/>
      <c r="F1013" s="214"/>
      <c r="G1013" s="438"/>
      <c r="H1013" s="438"/>
      <c r="I1013" s="439"/>
      <c r="J1013" s="439"/>
      <c r="K1013" s="499"/>
    </row>
    <row r="1014" spans="1:11" s="147" customFormat="1" ht="15.5" x14ac:dyDescent="0.35">
      <c r="A1014" s="332">
        <v>995</v>
      </c>
      <c r="B1014" s="437"/>
      <c r="C1014" s="438"/>
      <c r="D1014" s="438"/>
      <c r="E1014" s="214"/>
      <c r="F1014" s="214"/>
      <c r="G1014" s="438"/>
      <c r="H1014" s="438"/>
      <c r="I1014" s="439"/>
      <c r="J1014" s="439"/>
      <c r="K1014" s="499"/>
    </row>
    <row r="1015" spans="1:11" s="147" customFormat="1" ht="15.5" x14ac:dyDescent="0.35">
      <c r="A1015" s="332">
        <v>996</v>
      </c>
      <c r="B1015" s="437"/>
      <c r="C1015" s="438"/>
      <c r="D1015" s="438"/>
      <c r="E1015" s="214"/>
      <c r="F1015" s="214"/>
      <c r="G1015" s="438"/>
      <c r="H1015" s="438"/>
      <c r="I1015" s="439"/>
      <c r="J1015" s="439"/>
      <c r="K1015" s="499"/>
    </row>
    <row r="1016" spans="1:11" s="147" customFormat="1" ht="15.5" x14ac:dyDescent="0.35">
      <c r="A1016" s="332">
        <v>997</v>
      </c>
      <c r="B1016" s="437"/>
      <c r="C1016" s="438"/>
      <c r="D1016" s="438"/>
      <c r="E1016" s="214"/>
      <c r="F1016" s="214"/>
      <c r="G1016" s="438"/>
      <c r="H1016" s="438"/>
      <c r="I1016" s="439"/>
      <c r="J1016" s="439"/>
      <c r="K1016" s="499"/>
    </row>
    <row r="1017" spans="1:11" s="147" customFormat="1" ht="15.5" x14ac:dyDescent="0.35">
      <c r="A1017" s="332">
        <v>998</v>
      </c>
      <c r="B1017" s="437"/>
      <c r="C1017" s="438"/>
      <c r="D1017" s="438"/>
      <c r="E1017" s="214"/>
      <c r="F1017" s="214"/>
      <c r="G1017" s="438"/>
      <c r="H1017" s="438"/>
      <c r="I1017" s="439"/>
      <c r="J1017" s="439"/>
      <c r="K1017" s="499"/>
    </row>
    <row r="1018" spans="1:11" s="147" customFormat="1" ht="15.5" x14ac:dyDescent="0.35">
      <c r="A1018" s="332">
        <v>999</v>
      </c>
      <c r="B1018" s="437"/>
      <c r="C1018" s="438"/>
      <c r="D1018" s="438"/>
      <c r="E1018" s="214"/>
      <c r="F1018" s="214"/>
      <c r="G1018" s="438"/>
      <c r="H1018" s="438"/>
      <c r="I1018" s="439"/>
      <c r="J1018" s="439"/>
      <c r="K1018" s="499"/>
    </row>
    <row r="1019" spans="1:11" s="147" customFormat="1" ht="15.5" x14ac:dyDescent="0.35">
      <c r="A1019" s="332">
        <v>1000</v>
      </c>
      <c r="B1019" s="437"/>
      <c r="C1019" s="438"/>
      <c r="D1019" s="438"/>
      <c r="E1019" s="214"/>
      <c r="F1019" s="214"/>
      <c r="G1019" s="438"/>
      <c r="H1019" s="438"/>
      <c r="I1019" s="439"/>
      <c r="J1019" s="439"/>
      <c r="K1019" s="499"/>
    </row>
  </sheetData>
  <sheetProtection password="E8E7" sheet="1" objects="1" scenarios="1" autoFilter="0"/>
  <mergeCells count="15">
    <mergeCell ref="I6:J6"/>
    <mergeCell ref="I7:J7"/>
    <mergeCell ref="I8:J8"/>
    <mergeCell ref="I9:J9"/>
    <mergeCell ref="A16:A19"/>
    <mergeCell ref="B16:B19"/>
    <mergeCell ref="C16:C19"/>
    <mergeCell ref="D16:D19"/>
    <mergeCell ref="E16:E19"/>
    <mergeCell ref="F16:F19"/>
    <mergeCell ref="J16:J19"/>
    <mergeCell ref="G16:H17"/>
    <mergeCell ref="G18:G19"/>
    <mergeCell ref="H18:H19"/>
    <mergeCell ref="I16:I19"/>
  </mergeCells>
  <conditionalFormatting sqref="B20:J1019">
    <cfRule type="cellIs" dxfId="14" priority="9" stopIfTrue="1" operator="notEqual">
      <formula>0</formula>
    </cfRule>
  </conditionalFormatting>
  <conditionalFormatting sqref="I6:J9">
    <cfRule type="cellIs" dxfId="13" priority="2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5 liegen!" sqref="G20:H1019 C20:D1019">
      <formula1>41640</formula1>
      <formula2>46022</formula2>
    </dataValidation>
    <dataValidation type="custom" allowBlank="1" showErrorMessage="1" errorTitle="Betrag" error="Bitte geben Sie max. 2 Nachkommastellen an!" sqref="I20:J1019">
      <formula1>MOD(ROUND(I20*10^2,10),1)=0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3" fitToHeight="0" orientation="landscape" useFirstPageNumber="1" r:id="rId1"/>
  <headerFooter>
    <oddFooter>&amp;L&amp;"Arial,Kursiv"&amp;8___________
¹ Siehe Fußnote 1 Seite 1 dieses Nachweises.&amp;C&amp;9Seite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">
    <tabColor theme="3" tint="0.59999389629810485"/>
    <pageSetUpPr fitToPage="1"/>
  </sheetPr>
  <dimension ref="A1:K1021"/>
  <sheetViews>
    <sheetView showGridLines="0" topLeftCell="A6" zoomScaleNormal="100" workbookViewId="0">
      <selection activeCell="B22" sqref="B22"/>
    </sheetView>
  </sheetViews>
  <sheetFormatPr baseColWidth="10" defaultColWidth="11.453125" defaultRowHeight="12.5" x14ac:dyDescent="0.25"/>
  <cols>
    <col min="1" max="1" width="5.7265625" style="321" customWidth="1"/>
    <col min="2" max="2" width="10.7265625" style="321" customWidth="1"/>
    <col min="3" max="3" width="30.7265625" style="321" customWidth="1"/>
    <col min="4" max="4" width="35.7265625" style="321" customWidth="1"/>
    <col min="5" max="5" width="30.7265625" style="321" customWidth="1"/>
    <col min="6" max="7" width="18.7265625" style="321" customWidth="1"/>
    <col min="8" max="9" width="16.7265625" style="321" customWidth="1"/>
    <col min="10" max="16384" width="11.453125" style="321"/>
  </cols>
  <sheetData>
    <row r="1" spans="1:11" ht="12" hidden="1" customHeight="1" x14ac:dyDescent="0.25">
      <c r="A1" s="317" t="s">
        <v>59</v>
      </c>
      <c r="B1" s="318"/>
      <c r="C1" s="319"/>
      <c r="D1" s="319"/>
      <c r="E1" s="319"/>
      <c r="F1" s="320"/>
      <c r="G1" s="320"/>
      <c r="H1" s="320"/>
      <c r="I1" s="320"/>
      <c r="J1" s="117"/>
      <c r="K1" s="117"/>
    </row>
    <row r="2" spans="1:11" ht="12" hidden="1" customHeight="1" x14ac:dyDescent="0.25">
      <c r="A2" s="317" t="s">
        <v>60</v>
      </c>
      <c r="B2" s="318"/>
      <c r="C2" s="319"/>
      <c r="D2" s="319"/>
      <c r="E2" s="319"/>
      <c r="F2" s="320"/>
      <c r="G2" s="320"/>
      <c r="H2" s="320"/>
      <c r="I2" s="320"/>
      <c r="J2" s="117"/>
      <c r="K2" s="117"/>
    </row>
    <row r="3" spans="1:11" ht="12" hidden="1" customHeight="1" x14ac:dyDescent="0.25">
      <c r="A3" s="322">
        <f>ROW(A22)</f>
        <v>22</v>
      </c>
      <c r="B3" s="318"/>
      <c r="C3" s="319"/>
      <c r="D3" s="319"/>
      <c r="E3" s="319"/>
      <c r="F3" s="320"/>
      <c r="G3" s="320"/>
      <c r="H3" s="350"/>
      <c r="I3" s="350"/>
      <c r="J3" s="117"/>
      <c r="K3" s="117"/>
    </row>
    <row r="4" spans="1:11" ht="12" hidden="1" customHeight="1" x14ac:dyDescent="0.25">
      <c r="A4" s="205" t="s">
        <v>82</v>
      </c>
      <c r="B4" s="318"/>
      <c r="C4" s="319"/>
      <c r="D4" s="319"/>
      <c r="E4" s="319"/>
      <c r="F4" s="320"/>
      <c r="G4" s="320"/>
      <c r="H4" s="339"/>
      <c r="I4" s="339"/>
      <c r="J4" s="117"/>
      <c r="K4" s="117"/>
    </row>
    <row r="5" spans="1:11" ht="12" hidden="1" customHeight="1" x14ac:dyDescent="0.25">
      <c r="A5" s="347" t="str">
        <f>"$A$6:$I$"&amp;IF(LOOKUP(2,1/(I1:I1021&lt;&gt;0),ROW(I:I))=ROW(A16),A3-1,LOOKUP(2,1/(I1:I1021&lt;&gt;0),ROW(I:I)))</f>
        <v>$A$6:$I$21</v>
      </c>
      <c r="B5" s="318"/>
      <c r="C5" s="319"/>
      <c r="D5" s="319"/>
      <c r="E5" s="319"/>
      <c r="F5" s="320"/>
      <c r="G5" s="320"/>
      <c r="H5" s="339"/>
      <c r="I5" s="339"/>
      <c r="J5" s="117"/>
      <c r="K5" s="117"/>
    </row>
    <row r="6" spans="1:11" ht="15" customHeight="1" x14ac:dyDescent="0.25">
      <c r="A6" s="323" t="str">
        <f>'Seite 2'!A20</f>
        <v>2.</v>
      </c>
      <c r="B6" s="248" t="str">
        <f>'Seite 2'!B20</f>
        <v>Sachausgaben</v>
      </c>
      <c r="D6" s="175"/>
      <c r="G6" s="31" t="s">
        <v>104</v>
      </c>
      <c r="H6" s="788">
        <f>'Seite 1'!$O$19</f>
        <v>0</v>
      </c>
      <c r="I6" s="790"/>
      <c r="J6" s="117"/>
      <c r="K6" s="117"/>
    </row>
    <row r="7" spans="1:11" ht="15" customHeight="1" x14ac:dyDescent="0.25">
      <c r="A7" s="124" t="str">
        <f>'Seite 2'!A23</f>
        <v>2.3</v>
      </c>
      <c r="B7" s="244" t="str">
        <f>'Seite 2'!B23</f>
        <v>Fahrtausgaben des Personals</v>
      </c>
      <c r="D7" s="175"/>
      <c r="G7" s="31" t="s">
        <v>103</v>
      </c>
      <c r="H7" s="788" t="str">
        <f>'Seite 1'!$Z$7</f>
        <v>____ - ____</v>
      </c>
      <c r="I7" s="790"/>
      <c r="J7" s="117"/>
      <c r="K7" s="117"/>
    </row>
    <row r="8" spans="1:11" ht="15" customHeight="1" x14ac:dyDescent="0.25">
      <c r="A8" s="124"/>
      <c r="B8" s="244"/>
      <c r="D8" s="175"/>
      <c r="G8" s="31" t="s">
        <v>102</v>
      </c>
      <c r="H8" s="788" t="str">
        <f>'Seite 1'!$AA$7</f>
        <v>__.__.____ - __.__.____</v>
      </c>
      <c r="I8" s="790"/>
      <c r="J8" s="117"/>
      <c r="K8" s="117"/>
    </row>
    <row r="9" spans="1:11" ht="15" customHeight="1" x14ac:dyDescent="0.25">
      <c r="A9" s="179"/>
      <c r="B9" s="179"/>
      <c r="C9" s="179"/>
      <c r="D9" s="179"/>
      <c r="G9" s="135" t="s">
        <v>105</v>
      </c>
      <c r="H9" s="791">
        <f ca="1">'Seite 1'!$O$18</f>
        <v>45366</v>
      </c>
      <c r="I9" s="793"/>
      <c r="J9" s="117"/>
      <c r="K9" s="117"/>
    </row>
    <row r="10" spans="1:11" ht="15" customHeight="1" x14ac:dyDescent="0.25">
      <c r="E10" s="325"/>
      <c r="G10" s="325"/>
      <c r="H10" s="325"/>
      <c r="I10" s="326" t="str">
        <f>'Seite 1'!$A$66</f>
        <v>VWN Wissenstransfer und Informationsmaßnahmen</v>
      </c>
      <c r="J10" s="117"/>
      <c r="K10" s="117"/>
    </row>
    <row r="11" spans="1:11" ht="15" customHeight="1" x14ac:dyDescent="0.25">
      <c r="E11" s="325"/>
      <c r="G11" s="325"/>
      <c r="H11" s="325"/>
      <c r="I11" s="327" t="str">
        <f ca="1">'Seite 1'!$A$67</f>
        <v>Formularversion: V 2.1 vom 15.03.24 - öffentlich -</v>
      </c>
      <c r="J11" s="117"/>
      <c r="K11" s="117"/>
    </row>
    <row r="12" spans="1:11" ht="18" customHeight="1" x14ac:dyDescent="0.25">
      <c r="A12" s="180"/>
      <c r="B12" s="226"/>
      <c r="C12" s="182"/>
      <c r="D12" s="239" t="str">
        <f>B7</f>
        <v>Fahrtausgaben des Personals</v>
      </c>
      <c r="E12" s="239"/>
      <c r="F12" s="170"/>
      <c r="G12" s="170"/>
      <c r="H12" s="170"/>
      <c r="I12" s="492">
        <f>SUMPRODUCT(ROUND(I22:I1021,2))</f>
        <v>0</v>
      </c>
      <c r="J12" s="117"/>
      <c r="K12" s="117"/>
    </row>
    <row r="13" spans="1:11" ht="12" customHeight="1" x14ac:dyDescent="0.25">
      <c r="A13" s="171"/>
      <c r="B13" s="237"/>
      <c r="C13" s="172"/>
      <c r="D13" s="172"/>
      <c r="E13" s="172"/>
      <c r="F13" s="328"/>
      <c r="G13" s="328"/>
      <c r="H13" s="328"/>
      <c r="I13" s="117"/>
      <c r="J13" s="117"/>
      <c r="K13" s="117"/>
    </row>
    <row r="14" spans="1:11" ht="15" customHeight="1" x14ac:dyDescent="0.25">
      <c r="A14" s="159" t="str">
        <f ca="1">CONCATENATE("Belegliste¹ für Ausgabenart ",$A$7," ",$B$7," - Aktenzeichen ",IF($H$6=0,"__________",$H$6)," - Nachweis vom ",IF($H$9=0,"_________",TEXT($H$9,"TT.MM.JJJJ")))</f>
        <v>Belegliste¹ für Ausgabenart 2.3 Fahrtausgaben des Personals - Aktenzeichen __________ - Nachweis vom 15.03.2024</v>
      </c>
      <c r="B14" s="237"/>
      <c r="C14" s="172"/>
      <c r="D14" s="172"/>
      <c r="E14" s="172"/>
      <c r="F14" s="328"/>
      <c r="G14" s="328"/>
      <c r="H14" s="328"/>
      <c r="I14" s="117"/>
      <c r="J14" s="117"/>
      <c r="K14" s="117"/>
    </row>
    <row r="15" spans="1:11" ht="5.15" customHeight="1" x14ac:dyDescent="0.25">
      <c r="A15" s="186"/>
      <c r="B15" s="237"/>
      <c r="C15" s="172"/>
      <c r="D15" s="172"/>
      <c r="E15" s="172"/>
      <c r="F15" s="328"/>
      <c r="G15" s="328"/>
      <c r="H15" s="328"/>
      <c r="I15" s="117"/>
      <c r="J15" s="117"/>
      <c r="K15" s="117"/>
    </row>
    <row r="16" spans="1:11" ht="12" customHeight="1" x14ac:dyDescent="0.25">
      <c r="A16" s="921" t="s">
        <v>23</v>
      </c>
      <c r="B16" s="921" t="s">
        <v>63</v>
      </c>
      <c r="C16" s="924" t="s">
        <v>62</v>
      </c>
      <c r="D16" s="924" t="s">
        <v>64</v>
      </c>
      <c r="E16" s="924" t="s">
        <v>65</v>
      </c>
      <c r="F16" s="932" t="s">
        <v>214</v>
      </c>
      <c r="G16" s="935" t="s">
        <v>215</v>
      </c>
      <c r="H16" s="927" t="s">
        <v>234</v>
      </c>
      <c r="I16" s="921" t="s">
        <v>241</v>
      </c>
      <c r="J16" s="117"/>
      <c r="K16" s="117"/>
    </row>
    <row r="17" spans="1:11" ht="12" customHeight="1" x14ac:dyDescent="0.25">
      <c r="A17" s="922"/>
      <c r="B17" s="922"/>
      <c r="C17" s="925"/>
      <c r="D17" s="925"/>
      <c r="E17" s="925"/>
      <c r="F17" s="933"/>
      <c r="G17" s="936"/>
      <c r="H17" s="928"/>
      <c r="I17" s="922"/>
      <c r="J17" s="117"/>
      <c r="K17" s="117"/>
    </row>
    <row r="18" spans="1:11" ht="12" customHeight="1" x14ac:dyDescent="0.25">
      <c r="A18" s="922"/>
      <c r="B18" s="922"/>
      <c r="C18" s="925"/>
      <c r="D18" s="925"/>
      <c r="E18" s="925"/>
      <c r="F18" s="934"/>
      <c r="G18" s="936"/>
      <c r="H18" s="928"/>
      <c r="I18" s="922"/>
      <c r="J18" s="117"/>
      <c r="K18" s="117"/>
    </row>
    <row r="19" spans="1:11" ht="12" customHeight="1" x14ac:dyDescent="0.25">
      <c r="A19" s="922"/>
      <c r="B19" s="922"/>
      <c r="C19" s="925"/>
      <c r="D19" s="925"/>
      <c r="E19" s="925"/>
      <c r="F19" s="930" t="s">
        <v>217</v>
      </c>
      <c r="G19" s="931"/>
      <c r="H19" s="928"/>
      <c r="I19" s="922"/>
      <c r="J19" s="117"/>
      <c r="K19" s="117"/>
    </row>
    <row r="20" spans="1:11" ht="12" customHeight="1" x14ac:dyDescent="0.25">
      <c r="A20" s="922"/>
      <c r="B20" s="922"/>
      <c r="C20" s="925"/>
      <c r="D20" s="925"/>
      <c r="E20" s="925"/>
      <c r="F20" s="904" t="s">
        <v>216</v>
      </c>
      <c r="G20" s="937" t="s">
        <v>18</v>
      </c>
      <c r="H20" s="928"/>
      <c r="I20" s="922"/>
      <c r="J20" s="117"/>
      <c r="K20" s="117"/>
    </row>
    <row r="21" spans="1:11" ht="12" customHeight="1" thickBot="1" x14ac:dyDescent="0.3">
      <c r="A21" s="923"/>
      <c r="B21" s="923"/>
      <c r="C21" s="926"/>
      <c r="D21" s="926"/>
      <c r="E21" s="926"/>
      <c r="F21" s="906"/>
      <c r="G21" s="938"/>
      <c r="H21" s="929"/>
      <c r="I21" s="923"/>
      <c r="J21" s="117"/>
      <c r="K21" s="117"/>
    </row>
    <row r="22" spans="1:11" s="505" customFormat="1" ht="14.5" thickTop="1" x14ac:dyDescent="0.25">
      <c r="A22" s="330">
        <v>1</v>
      </c>
      <c r="B22" s="438"/>
      <c r="C22" s="241"/>
      <c r="D22" s="241"/>
      <c r="E22" s="241"/>
      <c r="F22" s="381"/>
      <c r="G22" s="439"/>
      <c r="H22" s="440">
        <f>IF(AND(F22&gt;0,G22=0),ROUND(F22*0.3,2),IF(AND(F22=0,G22&gt;0),G22,0))</f>
        <v>0</v>
      </c>
      <c r="I22" s="439"/>
      <c r="J22" s="506"/>
      <c r="K22" s="329"/>
    </row>
    <row r="23" spans="1:11" s="505" customFormat="1" ht="15.5" x14ac:dyDescent="0.25">
      <c r="A23" s="330">
        <v>2</v>
      </c>
      <c r="B23" s="438"/>
      <c r="C23" s="241"/>
      <c r="D23" s="241"/>
      <c r="E23" s="241"/>
      <c r="F23" s="381"/>
      <c r="G23" s="439"/>
      <c r="H23" s="440">
        <f>IF(AND(F23&gt;0,G23=0),ROUND(F23*0.3,2),IF(AND(F23=0,G23&gt;0),G23,0))</f>
        <v>0</v>
      </c>
      <c r="I23" s="439"/>
      <c r="J23" s="507"/>
      <c r="K23" s="329"/>
    </row>
    <row r="24" spans="1:11" s="505" customFormat="1" ht="15.5" x14ac:dyDescent="0.25">
      <c r="A24" s="330">
        <v>3</v>
      </c>
      <c r="B24" s="438"/>
      <c r="C24" s="241"/>
      <c r="D24" s="241"/>
      <c r="E24" s="241"/>
      <c r="F24" s="381"/>
      <c r="G24" s="439"/>
      <c r="H24" s="440">
        <f t="shared" ref="H24:H86" si="0">IF(AND(F24&gt;0,G24=0),ROUND(F24*0.3,2),IF(AND(F24=0,G24&gt;0),G24,0))</f>
        <v>0</v>
      </c>
      <c r="I24" s="439"/>
      <c r="J24" s="507"/>
      <c r="K24" s="329"/>
    </row>
    <row r="25" spans="1:11" s="505" customFormat="1" ht="15.5" x14ac:dyDescent="0.25">
      <c r="A25" s="330">
        <v>4</v>
      </c>
      <c r="B25" s="438"/>
      <c r="C25" s="241"/>
      <c r="D25" s="241"/>
      <c r="E25" s="241"/>
      <c r="F25" s="381"/>
      <c r="G25" s="439"/>
      <c r="H25" s="440">
        <f>IF(AND(F25&lt;&gt;0,G25=0),ROUND(F25*0.3,2),IF(AND(F25=0,G25&lt;&gt;0),G25,0))</f>
        <v>0</v>
      </c>
      <c r="I25" s="439"/>
      <c r="J25" s="507"/>
      <c r="K25" s="329"/>
    </row>
    <row r="26" spans="1:11" s="505" customFormat="1" ht="15.5" x14ac:dyDescent="0.25">
      <c r="A26" s="330">
        <v>5</v>
      </c>
      <c r="B26" s="438"/>
      <c r="C26" s="241"/>
      <c r="D26" s="241"/>
      <c r="E26" s="241"/>
      <c r="F26" s="381"/>
      <c r="G26" s="439"/>
      <c r="H26" s="440">
        <f t="shared" si="0"/>
        <v>0</v>
      </c>
      <c r="I26" s="439"/>
      <c r="J26" s="507"/>
      <c r="K26" s="329"/>
    </row>
    <row r="27" spans="1:11" s="505" customFormat="1" ht="15.5" x14ac:dyDescent="0.35">
      <c r="A27" s="330">
        <v>6</v>
      </c>
      <c r="B27" s="438"/>
      <c r="C27" s="241"/>
      <c r="D27" s="241"/>
      <c r="E27" s="241"/>
      <c r="F27" s="381"/>
      <c r="G27" s="439"/>
      <c r="H27" s="440">
        <f t="shared" si="0"/>
        <v>0</v>
      </c>
      <c r="I27" s="439"/>
      <c r="J27" s="508"/>
    </row>
    <row r="28" spans="1:11" s="505" customFormat="1" ht="15.5" x14ac:dyDescent="0.35">
      <c r="A28" s="330">
        <v>7</v>
      </c>
      <c r="B28" s="438"/>
      <c r="C28" s="241"/>
      <c r="D28" s="241"/>
      <c r="E28" s="241"/>
      <c r="F28" s="381"/>
      <c r="G28" s="439"/>
      <c r="H28" s="440">
        <f t="shared" si="0"/>
        <v>0</v>
      </c>
      <c r="I28" s="439"/>
      <c r="J28" s="508"/>
    </row>
    <row r="29" spans="1:11" s="505" customFormat="1" ht="15.5" x14ac:dyDescent="0.35">
      <c r="A29" s="330">
        <v>8</v>
      </c>
      <c r="B29" s="438"/>
      <c r="C29" s="241"/>
      <c r="D29" s="241"/>
      <c r="E29" s="241"/>
      <c r="F29" s="381"/>
      <c r="G29" s="439"/>
      <c r="H29" s="440">
        <f t="shared" si="0"/>
        <v>0</v>
      </c>
      <c r="I29" s="439"/>
      <c r="J29" s="508"/>
    </row>
    <row r="30" spans="1:11" s="505" customFormat="1" ht="15.5" x14ac:dyDescent="0.35">
      <c r="A30" s="330">
        <v>9</v>
      </c>
      <c r="B30" s="438"/>
      <c r="C30" s="241"/>
      <c r="D30" s="241"/>
      <c r="E30" s="241"/>
      <c r="F30" s="381"/>
      <c r="G30" s="439"/>
      <c r="H30" s="440">
        <f t="shared" si="0"/>
        <v>0</v>
      </c>
      <c r="I30" s="439"/>
      <c r="J30" s="508"/>
    </row>
    <row r="31" spans="1:11" s="505" customFormat="1" ht="15.5" x14ac:dyDescent="0.35">
      <c r="A31" s="330">
        <v>10</v>
      </c>
      <c r="B31" s="438"/>
      <c r="C31" s="241"/>
      <c r="D31" s="241"/>
      <c r="E31" s="241"/>
      <c r="F31" s="381"/>
      <c r="G31" s="439"/>
      <c r="H31" s="440">
        <f t="shared" si="0"/>
        <v>0</v>
      </c>
      <c r="I31" s="439"/>
      <c r="J31" s="508"/>
    </row>
    <row r="32" spans="1:11" s="505" customFormat="1" ht="15.5" x14ac:dyDescent="0.35">
      <c r="A32" s="330">
        <v>11</v>
      </c>
      <c r="B32" s="438"/>
      <c r="C32" s="241"/>
      <c r="D32" s="241"/>
      <c r="E32" s="241"/>
      <c r="F32" s="381"/>
      <c r="G32" s="439"/>
      <c r="H32" s="440">
        <f t="shared" si="0"/>
        <v>0</v>
      </c>
      <c r="I32" s="439"/>
      <c r="J32" s="508"/>
    </row>
    <row r="33" spans="1:10" s="505" customFormat="1" ht="15.5" x14ac:dyDescent="0.35">
      <c r="A33" s="330">
        <v>12</v>
      </c>
      <c r="B33" s="438"/>
      <c r="C33" s="241"/>
      <c r="D33" s="241"/>
      <c r="E33" s="241"/>
      <c r="F33" s="381"/>
      <c r="G33" s="439"/>
      <c r="H33" s="440">
        <f t="shared" si="0"/>
        <v>0</v>
      </c>
      <c r="I33" s="439"/>
      <c r="J33" s="508"/>
    </row>
    <row r="34" spans="1:10" s="505" customFormat="1" ht="15.5" x14ac:dyDescent="0.35">
      <c r="A34" s="330">
        <v>13</v>
      </c>
      <c r="B34" s="438"/>
      <c r="C34" s="241"/>
      <c r="D34" s="241"/>
      <c r="E34" s="241"/>
      <c r="F34" s="381"/>
      <c r="G34" s="439"/>
      <c r="H34" s="440">
        <f t="shared" si="0"/>
        <v>0</v>
      </c>
      <c r="I34" s="439"/>
      <c r="J34" s="508"/>
    </row>
    <row r="35" spans="1:10" s="505" customFormat="1" ht="15.5" x14ac:dyDescent="0.35">
      <c r="A35" s="330">
        <v>14</v>
      </c>
      <c r="B35" s="438"/>
      <c r="C35" s="241"/>
      <c r="D35" s="241"/>
      <c r="E35" s="241"/>
      <c r="F35" s="381"/>
      <c r="G35" s="439"/>
      <c r="H35" s="440">
        <f t="shared" si="0"/>
        <v>0</v>
      </c>
      <c r="I35" s="439"/>
      <c r="J35" s="508"/>
    </row>
    <row r="36" spans="1:10" s="505" customFormat="1" ht="15.5" x14ac:dyDescent="0.35">
      <c r="A36" s="330">
        <v>15</v>
      </c>
      <c r="B36" s="438"/>
      <c r="C36" s="241"/>
      <c r="D36" s="241"/>
      <c r="E36" s="241"/>
      <c r="F36" s="381"/>
      <c r="G36" s="439"/>
      <c r="H36" s="440">
        <f t="shared" si="0"/>
        <v>0</v>
      </c>
      <c r="I36" s="439"/>
      <c r="J36" s="508"/>
    </row>
    <row r="37" spans="1:10" s="505" customFormat="1" ht="15.5" x14ac:dyDescent="0.35">
      <c r="A37" s="330">
        <v>16</v>
      </c>
      <c r="B37" s="438"/>
      <c r="C37" s="241"/>
      <c r="D37" s="241"/>
      <c r="E37" s="241"/>
      <c r="F37" s="381"/>
      <c r="G37" s="439"/>
      <c r="H37" s="440">
        <f t="shared" si="0"/>
        <v>0</v>
      </c>
      <c r="I37" s="439"/>
      <c r="J37" s="508"/>
    </row>
    <row r="38" spans="1:10" s="505" customFormat="1" ht="15.5" x14ac:dyDescent="0.35">
      <c r="A38" s="330">
        <v>17</v>
      </c>
      <c r="B38" s="438"/>
      <c r="C38" s="241"/>
      <c r="D38" s="241"/>
      <c r="E38" s="241"/>
      <c r="F38" s="381"/>
      <c r="G38" s="439"/>
      <c r="H38" s="440">
        <f t="shared" si="0"/>
        <v>0</v>
      </c>
      <c r="I38" s="439"/>
      <c r="J38" s="508"/>
    </row>
    <row r="39" spans="1:10" s="505" customFormat="1" ht="15.5" x14ac:dyDescent="0.35">
      <c r="A39" s="330">
        <v>18</v>
      </c>
      <c r="B39" s="438"/>
      <c r="C39" s="241"/>
      <c r="D39" s="241"/>
      <c r="E39" s="241"/>
      <c r="F39" s="381"/>
      <c r="G39" s="439"/>
      <c r="H39" s="440">
        <f t="shared" si="0"/>
        <v>0</v>
      </c>
      <c r="I39" s="439"/>
      <c r="J39" s="508"/>
    </row>
    <row r="40" spans="1:10" s="505" customFormat="1" ht="15.5" x14ac:dyDescent="0.35">
      <c r="A40" s="330">
        <v>19</v>
      </c>
      <c r="B40" s="438"/>
      <c r="C40" s="241"/>
      <c r="D40" s="241"/>
      <c r="E40" s="241"/>
      <c r="F40" s="381"/>
      <c r="G40" s="439"/>
      <c r="H40" s="440">
        <f t="shared" si="0"/>
        <v>0</v>
      </c>
      <c r="I40" s="439"/>
      <c r="J40" s="508"/>
    </row>
    <row r="41" spans="1:10" s="505" customFormat="1" ht="15.5" x14ac:dyDescent="0.35">
      <c r="A41" s="330">
        <v>20</v>
      </c>
      <c r="B41" s="438"/>
      <c r="C41" s="241"/>
      <c r="D41" s="241"/>
      <c r="E41" s="241"/>
      <c r="F41" s="381"/>
      <c r="G41" s="439"/>
      <c r="H41" s="440">
        <f t="shared" si="0"/>
        <v>0</v>
      </c>
      <c r="I41" s="439"/>
      <c r="J41" s="508"/>
    </row>
    <row r="42" spans="1:10" s="505" customFormat="1" ht="15.5" x14ac:dyDescent="0.35">
      <c r="A42" s="330">
        <v>21</v>
      </c>
      <c r="B42" s="438"/>
      <c r="C42" s="241"/>
      <c r="D42" s="241"/>
      <c r="E42" s="241"/>
      <c r="F42" s="381"/>
      <c r="G42" s="439"/>
      <c r="H42" s="440">
        <f t="shared" si="0"/>
        <v>0</v>
      </c>
      <c r="I42" s="439"/>
      <c r="J42" s="508"/>
    </row>
    <row r="43" spans="1:10" s="505" customFormat="1" ht="15.5" x14ac:dyDescent="0.35">
      <c r="A43" s="330">
        <v>22</v>
      </c>
      <c r="B43" s="438"/>
      <c r="C43" s="241"/>
      <c r="D43" s="241"/>
      <c r="E43" s="241"/>
      <c r="F43" s="381"/>
      <c r="G43" s="439"/>
      <c r="H43" s="440">
        <f t="shared" si="0"/>
        <v>0</v>
      </c>
      <c r="I43" s="439"/>
      <c r="J43" s="508"/>
    </row>
    <row r="44" spans="1:10" s="505" customFormat="1" ht="15.5" x14ac:dyDescent="0.35">
      <c r="A44" s="330">
        <v>23</v>
      </c>
      <c r="B44" s="438"/>
      <c r="C44" s="241"/>
      <c r="D44" s="241"/>
      <c r="E44" s="241"/>
      <c r="F44" s="381"/>
      <c r="G44" s="439"/>
      <c r="H44" s="440">
        <f t="shared" si="0"/>
        <v>0</v>
      </c>
      <c r="I44" s="439"/>
      <c r="J44" s="508"/>
    </row>
    <row r="45" spans="1:10" s="505" customFormat="1" ht="15.5" x14ac:dyDescent="0.35">
      <c r="A45" s="330">
        <v>24</v>
      </c>
      <c r="B45" s="438"/>
      <c r="C45" s="241"/>
      <c r="D45" s="241"/>
      <c r="E45" s="241"/>
      <c r="F45" s="381"/>
      <c r="G45" s="439"/>
      <c r="H45" s="440">
        <f t="shared" si="0"/>
        <v>0</v>
      </c>
      <c r="I45" s="439"/>
      <c r="J45" s="508"/>
    </row>
    <row r="46" spans="1:10" s="505" customFormat="1" ht="15.5" x14ac:dyDescent="0.35">
      <c r="A46" s="330">
        <v>25</v>
      </c>
      <c r="B46" s="438"/>
      <c r="C46" s="241"/>
      <c r="D46" s="241"/>
      <c r="E46" s="241"/>
      <c r="F46" s="381"/>
      <c r="G46" s="439"/>
      <c r="H46" s="440">
        <f t="shared" si="0"/>
        <v>0</v>
      </c>
      <c r="I46" s="439"/>
      <c r="J46" s="508"/>
    </row>
    <row r="47" spans="1:10" s="505" customFormat="1" ht="15.5" x14ac:dyDescent="0.35">
      <c r="A47" s="330">
        <v>26</v>
      </c>
      <c r="B47" s="438"/>
      <c r="C47" s="241"/>
      <c r="D47" s="241"/>
      <c r="E47" s="241"/>
      <c r="F47" s="381"/>
      <c r="G47" s="439"/>
      <c r="H47" s="440">
        <f t="shared" si="0"/>
        <v>0</v>
      </c>
      <c r="I47" s="439"/>
      <c r="J47" s="508"/>
    </row>
    <row r="48" spans="1:10" s="505" customFormat="1" ht="15.5" x14ac:dyDescent="0.35">
      <c r="A48" s="330">
        <v>27</v>
      </c>
      <c r="B48" s="438"/>
      <c r="C48" s="241"/>
      <c r="D48" s="241"/>
      <c r="E48" s="241"/>
      <c r="F48" s="381"/>
      <c r="G48" s="439"/>
      <c r="H48" s="440">
        <f t="shared" si="0"/>
        <v>0</v>
      </c>
      <c r="I48" s="439"/>
      <c r="J48" s="508"/>
    </row>
    <row r="49" spans="1:10" s="505" customFormat="1" ht="15.5" x14ac:dyDescent="0.35">
      <c r="A49" s="330">
        <v>28</v>
      </c>
      <c r="B49" s="438"/>
      <c r="C49" s="241"/>
      <c r="D49" s="241"/>
      <c r="E49" s="241"/>
      <c r="F49" s="381"/>
      <c r="G49" s="439"/>
      <c r="H49" s="440">
        <f t="shared" si="0"/>
        <v>0</v>
      </c>
      <c r="I49" s="439"/>
      <c r="J49" s="508"/>
    </row>
    <row r="50" spans="1:10" s="505" customFormat="1" ht="15.5" x14ac:dyDescent="0.35">
      <c r="A50" s="330">
        <v>29</v>
      </c>
      <c r="B50" s="438"/>
      <c r="C50" s="241"/>
      <c r="D50" s="241"/>
      <c r="E50" s="241"/>
      <c r="F50" s="381"/>
      <c r="G50" s="439"/>
      <c r="H50" s="440">
        <f t="shared" si="0"/>
        <v>0</v>
      </c>
      <c r="I50" s="439"/>
      <c r="J50" s="508"/>
    </row>
    <row r="51" spans="1:10" s="505" customFormat="1" ht="15.5" x14ac:dyDescent="0.35">
      <c r="A51" s="330">
        <v>30</v>
      </c>
      <c r="B51" s="438"/>
      <c r="C51" s="241"/>
      <c r="D51" s="241"/>
      <c r="E51" s="241"/>
      <c r="F51" s="381"/>
      <c r="G51" s="439"/>
      <c r="H51" s="440">
        <f t="shared" si="0"/>
        <v>0</v>
      </c>
      <c r="I51" s="439"/>
      <c r="J51" s="508"/>
    </row>
    <row r="52" spans="1:10" s="505" customFormat="1" ht="15.5" x14ac:dyDescent="0.35">
      <c r="A52" s="330">
        <v>31</v>
      </c>
      <c r="B52" s="438"/>
      <c r="C52" s="241"/>
      <c r="D52" s="241"/>
      <c r="E52" s="241"/>
      <c r="F52" s="381"/>
      <c r="G52" s="439"/>
      <c r="H52" s="440">
        <f t="shared" si="0"/>
        <v>0</v>
      </c>
      <c r="I52" s="439"/>
      <c r="J52" s="508"/>
    </row>
    <row r="53" spans="1:10" s="505" customFormat="1" ht="15.5" x14ac:dyDescent="0.35">
      <c r="A53" s="330">
        <v>32</v>
      </c>
      <c r="B53" s="438"/>
      <c r="C53" s="241"/>
      <c r="D53" s="241"/>
      <c r="E53" s="241"/>
      <c r="F53" s="381"/>
      <c r="G53" s="439"/>
      <c r="H53" s="440">
        <f t="shared" si="0"/>
        <v>0</v>
      </c>
      <c r="I53" s="439"/>
      <c r="J53" s="508"/>
    </row>
    <row r="54" spans="1:10" s="505" customFormat="1" ht="15.5" x14ac:dyDescent="0.35">
      <c r="A54" s="330">
        <v>33</v>
      </c>
      <c r="B54" s="438"/>
      <c r="C54" s="241"/>
      <c r="D54" s="241"/>
      <c r="E54" s="241"/>
      <c r="F54" s="381"/>
      <c r="G54" s="439"/>
      <c r="H54" s="440">
        <f t="shared" si="0"/>
        <v>0</v>
      </c>
      <c r="I54" s="439"/>
      <c r="J54" s="508"/>
    </row>
    <row r="55" spans="1:10" s="505" customFormat="1" ht="15.5" x14ac:dyDescent="0.35">
      <c r="A55" s="330">
        <v>34</v>
      </c>
      <c r="B55" s="438"/>
      <c r="C55" s="241"/>
      <c r="D55" s="241"/>
      <c r="E55" s="241"/>
      <c r="F55" s="381"/>
      <c r="G55" s="439"/>
      <c r="H55" s="440">
        <f t="shared" si="0"/>
        <v>0</v>
      </c>
      <c r="I55" s="439"/>
      <c r="J55" s="508"/>
    </row>
    <row r="56" spans="1:10" s="505" customFormat="1" ht="15.5" x14ac:dyDescent="0.35">
      <c r="A56" s="330">
        <v>35</v>
      </c>
      <c r="B56" s="438"/>
      <c r="C56" s="241"/>
      <c r="D56" s="241"/>
      <c r="E56" s="241"/>
      <c r="F56" s="381"/>
      <c r="G56" s="439"/>
      <c r="H56" s="440">
        <f t="shared" si="0"/>
        <v>0</v>
      </c>
      <c r="I56" s="439"/>
      <c r="J56" s="508"/>
    </row>
    <row r="57" spans="1:10" s="505" customFormat="1" ht="15.5" x14ac:dyDescent="0.35">
      <c r="A57" s="330">
        <v>36</v>
      </c>
      <c r="B57" s="438"/>
      <c r="C57" s="241"/>
      <c r="D57" s="241"/>
      <c r="E57" s="241"/>
      <c r="F57" s="381"/>
      <c r="G57" s="439"/>
      <c r="H57" s="440">
        <f t="shared" si="0"/>
        <v>0</v>
      </c>
      <c r="I57" s="439"/>
      <c r="J57" s="508"/>
    </row>
    <row r="58" spans="1:10" s="505" customFormat="1" ht="15.5" x14ac:dyDescent="0.35">
      <c r="A58" s="330">
        <v>37</v>
      </c>
      <c r="B58" s="438"/>
      <c r="C58" s="241"/>
      <c r="D58" s="241"/>
      <c r="E58" s="241"/>
      <c r="F58" s="381"/>
      <c r="G58" s="439"/>
      <c r="H58" s="440">
        <f t="shared" si="0"/>
        <v>0</v>
      </c>
      <c r="I58" s="439"/>
      <c r="J58" s="508"/>
    </row>
    <row r="59" spans="1:10" s="505" customFormat="1" ht="15.5" x14ac:dyDescent="0.35">
      <c r="A59" s="330">
        <v>38</v>
      </c>
      <c r="B59" s="438"/>
      <c r="C59" s="241"/>
      <c r="D59" s="241"/>
      <c r="E59" s="241"/>
      <c r="F59" s="381"/>
      <c r="G59" s="439"/>
      <c r="H59" s="440">
        <f t="shared" si="0"/>
        <v>0</v>
      </c>
      <c r="I59" s="439"/>
      <c r="J59" s="508"/>
    </row>
    <row r="60" spans="1:10" s="505" customFormat="1" ht="15.5" x14ac:dyDescent="0.35">
      <c r="A60" s="330">
        <v>39</v>
      </c>
      <c r="B60" s="438"/>
      <c r="C60" s="241"/>
      <c r="D60" s="241"/>
      <c r="E60" s="241"/>
      <c r="F60" s="381"/>
      <c r="G60" s="439"/>
      <c r="H60" s="440">
        <f t="shared" si="0"/>
        <v>0</v>
      </c>
      <c r="I60" s="439"/>
      <c r="J60" s="508"/>
    </row>
    <row r="61" spans="1:10" s="505" customFormat="1" ht="15.5" x14ac:dyDescent="0.35">
      <c r="A61" s="330">
        <v>40</v>
      </c>
      <c r="B61" s="438"/>
      <c r="C61" s="241"/>
      <c r="D61" s="241"/>
      <c r="E61" s="241"/>
      <c r="F61" s="381"/>
      <c r="G61" s="439"/>
      <c r="H61" s="440">
        <f t="shared" si="0"/>
        <v>0</v>
      </c>
      <c r="I61" s="439"/>
      <c r="J61" s="508"/>
    </row>
    <row r="62" spans="1:10" s="505" customFormat="1" ht="15.5" x14ac:dyDescent="0.35">
      <c r="A62" s="330">
        <v>41</v>
      </c>
      <c r="B62" s="438"/>
      <c r="C62" s="241"/>
      <c r="D62" s="241"/>
      <c r="E62" s="241"/>
      <c r="F62" s="381"/>
      <c r="G62" s="439"/>
      <c r="H62" s="440">
        <f t="shared" si="0"/>
        <v>0</v>
      </c>
      <c r="I62" s="439"/>
      <c r="J62" s="508"/>
    </row>
    <row r="63" spans="1:10" s="505" customFormat="1" ht="15.5" x14ac:dyDescent="0.35">
      <c r="A63" s="330">
        <v>42</v>
      </c>
      <c r="B63" s="438"/>
      <c r="C63" s="241"/>
      <c r="D63" s="241"/>
      <c r="E63" s="241"/>
      <c r="F63" s="381"/>
      <c r="G63" s="439"/>
      <c r="H63" s="440">
        <f t="shared" si="0"/>
        <v>0</v>
      </c>
      <c r="I63" s="439"/>
      <c r="J63" s="508"/>
    </row>
    <row r="64" spans="1:10" s="505" customFormat="1" ht="15.5" x14ac:dyDescent="0.35">
      <c r="A64" s="330">
        <v>43</v>
      </c>
      <c r="B64" s="438"/>
      <c r="C64" s="241"/>
      <c r="D64" s="241"/>
      <c r="E64" s="241"/>
      <c r="F64" s="381"/>
      <c r="G64" s="439"/>
      <c r="H64" s="440">
        <f t="shared" si="0"/>
        <v>0</v>
      </c>
      <c r="I64" s="439"/>
      <c r="J64" s="508"/>
    </row>
    <row r="65" spans="1:10" s="505" customFormat="1" ht="15.5" x14ac:dyDescent="0.35">
      <c r="A65" s="330">
        <v>44</v>
      </c>
      <c r="B65" s="438"/>
      <c r="C65" s="241"/>
      <c r="D65" s="241"/>
      <c r="E65" s="241"/>
      <c r="F65" s="381"/>
      <c r="G65" s="439"/>
      <c r="H65" s="440">
        <f t="shared" si="0"/>
        <v>0</v>
      </c>
      <c r="I65" s="439"/>
      <c r="J65" s="508"/>
    </row>
    <row r="66" spans="1:10" s="505" customFormat="1" ht="15.5" x14ac:dyDescent="0.35">
      <c r="A66" s="330">
        <v>45</v>
      </c>
      <c r="B66" s="438"/>
      <c r="C66" s="241"/>
      <c r="D66" s="241"/>
      <c r="E66" s="241"/>
      <c r="F66" s="381"/>
      <c r="G66" s="439"/>
      <c r="H66" s="440">
        <f t="shared" si="0"/>
        <v>0</v>
      </c>
      <c r="I66" s="439"/>
      <c r="J66" s="508"/>
    </row>
    <row r="67" spans="1:10" s="505" customFormat="1" ht="15.5" x14ac:dyDescent="0.35">
      <c r="A67" s="330">
        <v>46</v>
      </c>
      <c r="B67" s="438"/>
      <c r="C67" s="241"/>
      <c r="D67" s="241"/>
      <c r="E67" s="241"/>
      <c r="F67" s="381"/>
      <c r="G67" s="439"/>
      <c r="H67" s="440">
        <f t="shared" si="0"/>
        <v>0</v>
      </c>
      <c r="I67" s="439"/>
      <c r="J67" s="508"/>
    </row>
    <row r="68" spans="1:10" s="505" customFormat="1" ht="15.5" x14ac:dyDescent="0.35">
      <c r="A68" s="330">
        <v>47</v>
      </c>
      <c r="B68" s="438"/>
      <c r="C68" s="241"/>
      <c r="D68" s="241"/>
      <c r="E68" s="241"/>
      <c r="F68" s="381"/>
      <c r="G68" s="439"/>
      <c r="H68" s="440">
        <f t="shared" si="0"/>
        <v>0</v>
      </c>
      <c r="I68" s="439"/>
      <c r="J68" s="508"/>
    </row>
    <row r="69" spans="1:10" s="505" customFormat="1" ht="15.5" x14ac:dyDescent="0.35">
      <c r="A69" s="330">
        <v>48</v>
      </c>
      <c r="B69" s="438"/>
      <c r="C69" s="241"/>
      <c r="D69" s="241"/>
      <c r="E69" s="241"/>
      <c r="F69" s="381"/>
      <c r="G69" s="439"/>
      <c r="H69" s="440">
        <f t="shared" si="0"/>
        <v>0</v>
      </c>
      <c r="I69" s="439"/>
      <c r="J69" s="508"/>
    </row>
    <row r="70" spans="1:10" s="505" customFormat="1" ht="15.5" x14ac:dyDescent="0.35">
      <c r="A70" s="330">
        <v>49</v>
      </c>
      <c r="B70" s="438"/>
      <c r="C70" s="241"/>
      <c r="D70" s="241"/>
      <c r="E70" s="241"/>
      <c r="F70" s="381"/>
      <c r="G70" s="439"/>
      <c r="H70" s="440">
        <f t="shared" si="0"/>
        <v>0</v>
      </c>
      <c r="I70" s="439"/>
      <c r="J70" s="508"/>
    </row>
    <row r="71" spans="1:10" s="505" customFormat="1" ht="15.5" x14ac:dyDescent="0.35">
      <c r="A71" s="330">
        <v>50</v>
      </c>
      <c r="B71" s="438"/>
      <c r="C71" s="241"/>
      <c r="D71" s="241"/>
      <c r="E71" s="241"/>
      <c r="F71" s="381"/>
      <c r="G71" s="439"/>
      <c r="H71" s="440">
        <f t="shared" si="0"/>
        <v>0</v>
      </c>
      <c r="I71" s="439"/>
      <c r="J71" s="508"/>
    </row>
    <row r="72" spans="1:10" s="505" customFormat="1" ht="15.5" x14ac:dyDescent="0.35">
      <c r="A72" s="330">
        <v>51</v>
      </c>
      <c r="B72" s="438"/>
      <c r="C72" s="241"/>
      <c r="D72" s="241"/>
      <c r="E72" s="241"/>
      <c r="F72" s="381"/>
      <c r="G72" s="439"/>
      <c r="H72" s="440">
        <f t="shared" si="0"/>
        <v>0</v>
      </c>
      <c r="I72" s="439"/>
      <c r="J72" s="508"/>
    </row>
    <row r="73" spans="1:10" s="505" customFormat="1" ht="15.5" x14ac:dyDescent="0.35">
      <c r="A73" s="330">
        <v>52</v>
      </c>
      <c r="B73" s="438"/>
      <c r="C73" s="241"/>
      <c r="D73" s="241"/>
      <c r="E73" s="241"/>
      <c r="F73" s="381"/>
      <c r="G73" s="439"/>
      <c r="H73" s="440">
        <f t="shared" si="0"/>
        <v>0</v>
      </c>
      <c r="I73" s="439"/>
      <c r="J73" s="508"/>
    </row>
    <row r="74" spans="1:10" s="505" customFormat="1" ht="15.5" x14ac:dyDescent="0.35">
      <c r="A74" s="330">
        <v>53</v>
      </c>
      <c r="B74" s="438"/>
      <c r="C74" s="241"/>
      <c r="D74" s="241"/>
      <c r="E74" s="241"/>
      <c r="F74" s="381"/>
      <c r="G74" s="439"/>
      <c r="H74" s="440">
        <f t="shared" si="0"/>
        <v>0</v>
      </c>
      <c r="I74" s="439"/>
      <c r="J74" s="508"/>
    </row>
    <row r="75" spans="1:10" s="505" customFormat="1" ht="15.5" x14ac:dyDescent="0.35">
      <c r="A75" s="330">
        <v>54</v>
      </c>
      <c r="B75" s="438"/>
      <c r="C75" s="241"/>
      <c r="D75" s="241"/>
      <c r="E75" s="241"/>
      <c r="F75" s="381"/>
      <c r="G75" s="439"/>
      <c r="H75" s="440">
        <f t="shared" si="0"/>
        <v>0</v>
      </c>
      <c r="I75" s="439"/>
      <c r="J75" s="508"/>
    </row>
    <row r="76" spans="1:10" s="505" customFormat="1" ht="15.5" x14ac:dyDescent="0.35">
      <c r="A76" s="330">
        <v>55</v>
      </c>
      <c r="B76" s="438"/>
      <c r="C76" s="241"/>
      <c r="D76" s="241"/>
      <c r="E76" s="241"/>
      <c r="F76" s="381"/>
      <c r="G76" s="439"/>
      <c r="H76" s="440">
        <f t="shared" si="0"/>
        <v>0</v>
      </c>
      <c r="I76" s="439"/>
      <c r="J76" s="508"/>
    </row>
    <row r="77" spans="1:10" s="505" customFormat="1" ht="15.5" x14ac:dyDescent="0.35">
      <c r="A77" s="330">
        <v>56</v>
      </c>
      <c r="B77" s="438"/>
      <c r="C77" s="241"/>
      <c r="D77" s="241"/>
      <c r="E77" s="241"/>
      <c r="F77" s="381"/>
      <c r="G77" s="439"/>
      <c r="H77" s="440">
        <f t="shared" si="0"/>
        <v>0</v>
      </c>
      <c r="I77" s="439"/>
      <c r="J77" s="508"/>
    </row>
    <row r="78" spans="1:10" s="505" customFormat="1" ht="15.5" x14ac:dyDescent="0.35">
      <c r="A78" s="330">
        <v>57</v>
      </c>
      <c r="B78" s="438"/>
      <c r="C78" s="241"/>
      <c r="D78" s="241"/>
      <c r="E78" s="241"/>
      <c r="F78" s="381"/>
      <c r="G78" s="439"/>
      <c r="H78" s="440">
        <f t="shared" si="0"/>
        <v>0</v>
      </c>
      <c r="I78" s="439"/>
      <c r="J78" s="508"/>
    </row>
    <row r="79" spans="1:10" s="505" customFormat="1" ht="15.5" x14ac:dyDescent="0.35">
      <c r="A79" s="330">
        <v>58</v>
      </c>
      <c r="B79" s="438"/>
      <c r="C79" s="241"/>
      <c r="D79" s="241"/>
      <c r="E79" s="241"/>
      <c r="F79" s="381"/>
      <c r="G79" s="439"/>
      <c r="H79" s="440">
        <f t="shared" si="0"/>
        <v>0</v>
      </c>
      <c r="I79" s="439"/>
      <c r="J79" s="508"/>
    </row>
    <row r="80" spans="1:10" s="505" customFormat="1" ht="15.5" x14ac:dyDescent="0.35">
      <c r="A80" s="330">
        <v>59</v>
      </c>
      <c r="B80" s="438"/>
      <c r="C80" s="241"/>
      <c r="D80" s="241"/>
      <c r="E80" s="241"/>
      <c r="F80" s="381"/>
      <c r="G80" s="439"/>
      <c r="H80" s="440">
        <f t="shared" si="0"/>
        <v>0</v>
      </c>
      <c r="I80" s="439"/>
      <c r="J80" s="508"/>
    </row>
    <row r="81" spans="1:10" s="505" customFormat="1" ht="15.5" x14ac:dyDescent="0.35">
      <c r="A81" s="330">
        <v>60</v>
      </c>
      <c r="B81" s="438"/>
      <c r="C81" s="241"/>
      <c r="D81" s="241"/>
      <c r="E81" s="241"/>
      <c r="F81" s="381"/>
      <c r="G81" s="439"/>
      <c r="H81" s="440">
        <f t="shared" si="0"/>
        <v>0</v>
      </c>
      <c r="I81" s="439"/>
      <c r="J81" s="508"/>
    </row>
    <row r="82" spans="1:10" s="505" customFormat="1" ht="15.5" x14ac:dyDescent="0.35">
      <c r="A82" s="330">
        <v>61</v>
      </c>
      <c r="B82" s="438"/>
      <c r="C82" s="241"/>
      <c r="D82" s="241"/>
      <c r="E82" s="241"/>
      <c r="F82" s="381"/>
      <c r="G82" s="439"/>
      <c r="H82" s="440">
        <f t="shared" si="0"/>
        <v>0</v>
      </c>
      <c r="I82" s="439"/>
      <c r="J82" s="508"/>
    </row>
    <row r="83" spans="1:10" s="505" customFormat="1" ht="15.5" x14ac:dyDescent="0.35">
      <c r="A83" s="330">
        <v>62</v>
      </c>
      <c r="B83" s="438"/>
      <c r="C83" s="241"/>
      <c r="D83" s="241"/>
      <c r="E83" s="241"/>
      <c r="F83" s="381"/>
      <c r="G83" s="439"/>
      <c r="H83" s="440">
        <f t="shared" si="0"/>
        <v>0</v>
      </c>
      <c r="I83" s="439"/>
      <c r="J83" s="508"/>
    </row>
    <row r="84" spans="1:10" s="505" customFormat="1" ht="15.5" x14ac:dyDescent="0.35">
      <c r="A84" s="330">
        <v>63</v>
      </c>
      <c r="B84" s="438"/>
      <c r="C84" s="241"/>
      <c r="D84" s="241"/>
      <c r="E84" s="241"/>
      <c r="F84" s="381"/>
      <c r="G84" s="439"/>
      <c r="H84" s="440">
        <f t="shared" si="0"/>
        <v>0</v>
      </c>
      <c r="I84" s="439"/>
      <c r="J84" s="508"/>
    </row>
    <row r="85" spans="1:10" s="505" customFormat="1" ht="15.5" x14ac:dyDescent="0.35">
      <c r="A85" s="330">
        <v>64</v>
      </c>
      <c r="B85" s="438"/>
      <c r="C85" s="241"/>
      <c r="D85" s="241"/>
      <c r="E85" s="241"/>
      <c r="F85" s="381"/>
      <c r="G85" s="439"/>
      <c r="H85" s="440">
        <f t="shared" si="0"/>
        <v>0</v>
      </c>
      <c r="I85" s="439"/>
      <c r="J85" s="508"/>
    </row>
    <row r="86" spans="1:10" s="505" customFormat="1" ht="15.5" x14ac:dyDescent="0.35">
      <c r="A86" s="330">
        <v>65</v>
      </c>
      <c r="B86" s="438"/>
      <c r="C86" s="241"/>
      <c r="D86" s="241"/>
      <c r="E86" s="241"/>
      <c r="F86" s="381"/>
      <c r="G86" s="439"/>
      <c r="H86" s="440">
        <f t="shared" si="0"/>
        <v>0</v>
      </c>
      <c r="I86" s="439"/>
      <c r="J86" s="508"/>
    </row>
    <row r="87" spans="1:10" s="505" customFormat="1" ht="15.5" x14ac:dyDescent="0.35">
      <c r="A87" s="330">
        <v>66</v>
      </c>
      <c r="B87" s="438"/>
      <c r="C87" s="241"/>
      <c r="D87" s="241"/>
      <c r="E87" s="241"/>
      <c r="F87" s="381"/>
      <c r="G87" s="439"/>
      <c r="H87" s="440">
        <f t="shared" ref="H87:H150" si="1">IF(AND(F87&gt;0,G87=0),ROUND(F87*0.3,2),IF(AND(F87=0,G87&gt;0),G87,0))</f>
        <v>0</v>
      </c>
      <c r="I87" s="439"/>
      <c r="J87" s="508"/>
    </row>
    <row r="88" spans="1:10" s="505" customFormat="1" ht="15.5" x14ac:dyDescent="0.35">
      <c r="A88" s="330">
        <v>67</v>
      </c>
      <c r="B88" s="438"/>
      <c r="C88" s="241"/>
      <c r="D88" s="241"/>
      <c r="E88" s="241"/>
      <c r="F88" s="381"/>
      <c r="G88" s="439"/>
      <c r="H88" s="440">
        <f t="shared" si="1"/>
        <v>0</v>
      </c>
      <c r="I88" s="439"/>
      <c r="J88" s="508"/>
    </row>
    <row r="89" spans="1:10" s="505" customFormat="1" ht="15.5" x14ac:dyDescent="0.35">
      <c r="A89" s="330">
        <v>68</v>
      </c>
      <c r="B89" s="438"/>
      <c r="C89" s="241"/>
      <c r="D89" s="241"/>
      <c r="E89" s="241"/>
      <c r="F89" s="381"/>
      <c r="G89" s="439"/>
      <c r="H89" s="440">
        <f t="shared" si="1"/>
        <v>0</v>
      </c>
      <c r="I89" s="439"/>
      <c r="J89" s="508"/>
    </row>
    <row r="90" spans="1:10" s="505" customFormat="1" ht="15.5" x14ac:dyDescent="0.35">
      <c r="A90" s="330">
        <v>69</v>
      </c>
      <c r="B90" s="438"/>
      <c r="C90" s="241"/>
      <c r="D90" s="241"/>
      <c r="E90" s="241"/>
      <c r="F90" s="381"/>
      <c r="G90" s="439"/>
      <c r="H90" s="440">
        <f t="shared" si="1"/>
        <v>0</v>
      </c>
      <c r="I90" s="439"/>
      <c r="J90" s="508"/>
    </row>
    <row r="91" spans="1:10" s="505" customFormat="1" ht="15.5" x14ac:dyDescent="0.35">
      <c r="A91" s="330">
        <v>70</v>
      </c>
      <c r="B91" s="438"/>
      <c r="C91" s="241"/>
      <c r="D91" s="241"/>
      <c r="E91" s="241"/>
      <c r="F91" s="381"/>
      <c r="G91" s="439"/>
      <c r="H91" s="440">
        <f t="shared" si="1"/>
        <v>0</v>
      </c>
      <c r="I91" s="439"/>
      <c r="J91" s="508"/>
    </row>
    <row r="92" spans="1:10" s="505" customFormat="1" ht="15.5" x14ac:dyDescent="0.35">
      <c r="A92" s="330">
        <v>71</v>
      </c>
      <c r="B92" s="438"/>
      <c r="C92" s="241"/>
      <c r="D92" s="241"/>
      <c r="E92" s="241"/>
      <c r="F92" s="381"/>
      <c r="G92" s="439"/>
      <c r="H92" s="440">
        <f t="shared" si="1"/>
        <v>0</v>
      </c>
      <c r="I92" s="439"/>
      <c r="J92" s="508"/>
    </row>
    <row r="93" spans="1:10" s="505" customFormat="1" ht="15.5" x14ac:dyDescent="0.35">
      <c r="A93" s="330">
        <v>72</v>
      </c>
      <c r="B93" s="438"/>
      <c r="C93" s="241"/>
      <c r="D93" s="241"/>
      <c r="E93" s="241"/>
      <c r="F93" s="381"/>
      <c r="G93" s="439"/>
      <c r="H93" s="440">
        <f t="shared" si="1"/>
        <v>0</v>
      </c>
      <c r="I93" s="439"/>
      <c r="J93" s="508"/>
    </row>
    <row r="94" spans="1:10" s="505" customFormat="1" ht="15.5" x14ac:dyDescent="0.35">
      <c r="A94" s="330">
        <v>73</v>
      </c>
      <c r="B94" s="438"/>
      <c r="C94" s="241"/>
      <c r="D94" s="241"/>
      <c r="E94" s="241"/>
      <c r="F94" s="381"/>
      <c r="G94" s="439"/>
      <c r="H94" s="440">
        <f t="shared" si="1"/>
        <v>0</v>
      </c>
      <c r="I94" s="439"/>
      <c r="J94" s="508"/>
    </row>
    <row r="95" spans="1:10" s="505" customFormat="1" ht="15.5" x14ac:dyDescent="0.35">
      <c r="A95" s="330">
        <v>74</v>
      </c>
      <c r="B95" s="438"/>
      <c r="C95" s="241"/>
      <c r="D95" s="241"/>
      <c r="E95" s="241"/>
      <c r="F95" s="381"/>
      <c r="G95" s="439"/>
      <c r="H95" s="440">
        <f t="shared" si="1"/>
        <v>0</v>
      </c>
      <c r="I95" s="439"/>
      <c r="J95" s="508"/>
    </row>
    <row r="96" spans="1:10" s="505" customFormat="1" ht="15.5" x14ac:dyDescent="0.35">
      <c r="A96" s="330">
        <v>75</v>
      </c>
      <c r="B96" s="438"/>
      <c r="C96" s="241"/>
      <c r="D96" s="241"/>
      <c r="E96" s="241"/>
      <c r="F96" s="381"/>
      <c r="G96" s="439"/>
      <c r="H96" s="440">
        <f t="shared" si="1"/>
        <v>0</v>
      </c>
      <c r="I96" s="439"/>
      <c r="J96" s="508"/>
    </row>
    <row r="97" spans="1:10" s="505" customFormat="1" ht="15.5" x14ac:dyDescent="0.35">
      <c r="A97" s="330">
        <v>76</v>
      </c>
      <c r="B97" s="438"/>
      <c r="C97" s="241"/>
      <c r="D97" s="241"/>
      <c r="E97" s="241"/>
      <c r="F97" s="381"/>
      <c r="G97" s="439"/>
      <c r="H97" s="440">
        <f t="shared" si="1"/>
        <v>0</v>
      </c>
      <c r="I97" s="439"/>
      <c r="J97" s="508"/>
    </row>
    <row r="98" spans="1:10" s="505" customFormat="1" ht="15.5" x14ac:dyDescent="0.35">
      <c r="A98" s="330">
        <v>77</v>
      </c>
      <c r="B98" s="438"/>
      <c r="C98" s="241"/>
      <c r="D98" s="241"/>
      <c r="E98" s="241"/>
      <c r="F98" s="381"/>
      <c r="G98" s="439"/>
      <c r="H98" s="440">
        <f t="shared" si="1"/>
        <v>0</v>
      </c>
      <c r="I98" s="439"/>
      <c r="J98" s="508"/>
    </row>
    <row r="99" spans="1:10" s="505" customFormat="1" ht="15.5" x14ac:dyDescent="0.35">
      <c r="A99" s="330">
        <v>78</v>
      </c>
      <c r="B99" s="438"/>
      <c r="C99" s="241"/>
      <c r="D99" s="241"/>
      <c r="E99" s="241"/>
      <c r="F99" s="381"/>
      <c r="G99" s="439"/>
      <c r="H99" s="440">
        <f t="shared" si="1"/>
        <v>0</v>
      </c>
      <c r="I99" s="439"/>
      <c r="J99" s="508"/>
    </row>
    <row r="100" spans="1:10" s="505" customFormat="1" ht="15.5" x14ac:dyDescent="0.35">
      <c r="A100" s="330">
        <v>79</v>
      </c>
      <c r="B100" s="438"/>
      <c r="C100" s="241"/>
      <c r="D100" s="241"/>
      <c r="E100" s="241"/>
      <c r="F100" s="381"/>
      <c r="G100" s="439"/>
      <c r="H100" s="440">
        <f t="shared" si="1"/>
        <v>0</v>
      </c>
      <c r="I100" s="439"/>
      <c r="J100" s="508"/>
    </row>
    <row r="101" spans="1:10" s="505" customFormat="1" ht="15.5" x14ac:dyDescent="0.35">
      <c r="A101" s="330">
        <v>80</v>
      </c>
      <c r="B101" s="438"/>
      <c r="C101" s="241"/>
      <c r="D101" s="241"/>
      <c r="E101" s="241"/>
      <c r="F101" s="381"/>
      <c r="G101" s="439"/>
      <c r="H101" s="440">
        <f t="shared" si="1"/>
        <v>0</v>
      </c>
      <c r="I101" s="439"/>
      <c r="J101" s="508"/>
    </row>
    <row r="102" spans="1:10" s="505" customFormat="1" ht="15.5" x14ac:dyDescent="0.35">
      <c r="A102" s="330">
        <v>81</v>
      </c>
      <c r="B102" s="438"/>
      <c r="C102" s="241"/>
      <c r="D102" s="241"/>
      <c r="E102" s="241"/>
      <c r="F102" s="381"/>
      <c r="G102" s="439"/>
      <c r="H102" s="440">
        <f t="shared" si="1"/>
        <v>0</v>
      </c>
      <c r="I102" s="439"/>
      <c r="J102" s="508"/>
    </row>
    <row r="103" spans="1:10" s="505" customFormat="1" ht="15.5" x14ac:dyDescent="0.35">
      <c r="A103" s="330">
        <v>82</v>
      </c>
      <c r="B103" s="438"/>
      <c r="C103" s="241"/>
      <c r="D103" s="241"/>
      <c r="E103" s="241"/>
      <c r="F103" s="381"/>
      <c r="G103" s="439"/>
      <c r="H103" s="440">
        <f t="shared" si="1"/>
        <v>0</v>
      </c>
      <c r="I103" s="439"/>
      <c r="J103" s="508"/>
    </row>
    <row r="104" spans="1:10" s="505" customFormat="1" ht="15.5" x14ac:dyDescent="0.35">
      <c r="A104" s="330">
        <v>83</v>
      </c>
      <c r="B104" s="438"/>
      <c r="C104" s="241"/>
      <c r="D104" s="241"/>
      <c r="E104" s="241"/>
      <c r="F104" s="381"/>
      <c r="G104" s="439"/>
      <c r="H104" s="440">
        <f t="shared" si="1"/>
        <v>0</v>
      </c>
      <c r="I104" s="439"/>
      <c r="J104" s="508"/>
    </row>
    <row r="105" spans="1:10" s="505" customFormat="1" ht="15.5" x14ac:dyDescent="0.35">
      <c r="A105" s="330">
        <v>84</v>
      </c>
      <c r="B105" s="438"/>
      <c r="C105" s="241"/>
      <c r="D105" s="241"/>
      <c r="E105" s="241"/>
      <c r="F105" s="381"/>
      <c r="G105" s="439"/>
      <c r="H105" s="440">
        <f t="shared" si="1"/>
        <v>0</v>
      </c>
      <c r="I105" s="439"/>
      <c r="J105" s="508"/>
    </row>
    <row r="106" spans="1:10" s="505" customFormat="1" ht="15.5" x14ac:dyDescent="0.35">
      <c r="A106" s="330">
        <v>85</v>
      </c>
      <c r="B106" s="438"/>
      <c r="C106" s="241"/>
      <c r="D106" s="241"/>
      <c r="E106" s="241"/>
      <c r="F106" s="381"/>
      <c r="G106" s="439"/>
      <c r="H106" s="440">
        <f t="shared" si="1"/>
        <v>0</v>
      </c>
      <c r="I106" s="439"/>
      <c r="J106" s="508"/>
    </row>
    <row r="107" spans="1:10" s="505" customFormat="1" ht="15.5" x14ac:dyDescent="0.35">
      <c r="A107" s="330">
        <v>86</v>
      </c>
      <c r="B107" s="438"/>
      <c r="C107" s="241"/>
      <c r="D107" s="241"/>
      <c r="E107" s="241"/>
      <c r="F107" s="381"/>
      <c r="G107" s="439"/>
      <c r="H107" s="440">
        <f t="shared" si="1"/>
        <v>0</v>
      </c>
      <c r="I107" s="439"/>
      <c r="J107" s="508"/>
    </row>
    <row r="108" spans="1:10" s="505" customFormat="1" ht="15.5" x14ac:dyDescent="0.35">
      <c r="A108" s="330">
        <v>87</v>
      </c>
      <c r="B108" s="438"/>
      <c r="C108" s="241"/>
      <c r="D108" s="241"/>
      <c r="E108" s="241"/>
      <c r="F108" s="381"/>
      <c r="G108" s="439"/>
      <c r="H108" s="440">
        <f t="shared" si="1"/>
        <v>0</v>
      </c>
      <c r="I108" s="439"/>
      <c r="J108" s="508"/>
    </row>
    <row r="109" spans="1:10" s="505" customFormat="1" ht="15.5" x14ac:dyDescent="0.35">
      <c r="A109" s="330">
        <v>88</v>
      </c>
      <c r="B109" s="438"/>
      <c r="C109" s="241"/>
      <c r="D109" s="241"/>
      <c r="E109" s="241"/>
      <c r="F109" s="381"/>
      <c r="G109" s="439"/>
      <c r="H109" s="440">
        <f t="shared" si="1"/>
        <v>0</v>
      </c>
      <c r="I109" s="439"/>
      <c r="J109" s="508"/>
    </row>
    <row r="110" spans="1:10" s="505" customFormat="1" ht="15.5" x14ac:dyDescent="0.35">
      <c r="A110" s="330">
        <v>89</v>
      </c>
      <c r="B110" s="438"/>
      <c r="C110" s="241"/>
      <c r="D110" s="241"/>
      <c r="E110" s="241"/>
      <c r="F110" s="381"/>
      <c r="G110" s="439"/>
      <c r="H110" s="440">
        <f t="shared" si="1"/>
        <v>0</v>
      </c>
      <c r="I110" s="439"/>
      <c r="J110" s="508"/>
    </row>
    <row r="111" spans="1:10" s="505" customFormat="1" ht="15.5" x14ac:dyDescent="0.35">
      <c r="A111" s="330">
        <v>90</v>
      </c>
      <c r="B111" s="438"/>
      <c r="C111" s="241"/>
      <c r="D111" s="241"/>
      <c r="E111" s="241"/>
      <c r="F111" s="381"/>
      <c r="G111" s="439"/>
      <c r="H111" s="440">
        <f t="shared" si="1"/>
        <v>0</v>
      </c>
      <c r="I111" s="439"/>
      <c r="J111" s="508"/>
    </row>
    <row r="112" spans="1:10" s="505" customFormat="1" ht="15.5" x14ac:dyDescent="0.35">
      <c r="A112" s="330">
        <v>91</v>
      </c>
      <c r="B112" s="438"/>
      <c r="C112" s="241"/>
      <c r="D112" s="241"/>
      <c r="E112" s="241"/>
      <c r="F112" s="381"/>
      <c r="G112" s="439"/>
      <c r="H112" s="440">
        <f t="shared" si="1"/>
        <v>0</v>
      </c>
      <c r="I112" s="439"/>
      <c r="J112" s="508"/>
    </row>
    <row r="113" spans="1:10" s="505" customFormat="1" ht="15.5" x14ac:dyDescent="0.35">
      <c r="A113" s="330">
        <v>92</v>
      </c>
      <c r="B113" s="438"/>
      <c r="C113" s="241"/>
      <c r="D113" s="241"/>
      <c r="E113" s="241"/>
      <c r="F113" s="381"/>
      <c r="G113" s="439"/>
      <c r="H113" s="440">
        <f t="shared" si="1"/>
        <v>0</v>
      </c>
      <c r="I113" s="439"/>
      <c r="J113" s="508"/>
    </row>
    <row r="114" spans="1:10" s="505" customFormat="1" ht="15.5" x14ac:dyDescent="0.35">
      <c r="A114" s="330">
        <v>93</v>
      </c>
      <c r="B114" s="438"/>
      <c r="C114" s="241"/>
      <c r="D114" s="241"/>
      <c r="E114" s="241"/>
      <c r="F114" s="381"/>
      <c r="G114" s="439"/>
      <c r="H114" s="440">
        <f t="shared" si="1"/>
        <v>0</v>
      </c>
      <c r="I114" s="439"/>
      <c r="J114" s="508"/>
    </row>
    <row r="115" spans="1:10" s="505" customFormat="1" ht="15.5" x14ac:dyDescent="0.35">
      <c r="A115" s="330">
        <v>94</v>
      </c>
      <c r="B115" s="438"/>
      <c r="C115" s="241"/>
      <c r="D115" s="241"/>
      <c r="E115" s="241"/>
      <c r="F115" s="381"/>
      <c r="G115" s="439"/>
      <c r="H115" s="440">
        <f t="shared" si="1"/>
        <v>0</v>
      </c>
      <c r="I115" s="439"/>
      <c r="J115" s="508"/>
    </row>
    <row r="116" spans="1:10" s="505" customFormat="1" ht="15.5" x14ac:dyDescent="0.35">
      <c r="A116" s="330">
        <v>95</v>
      </c>
      <c r="B116" s="438"/>
      <c r="C116" s="241"/>
      <c r="D116" s="241"/>
      <c r="E116" s="241"/>
      <c r="F116" s="381"/>
      <c r="G116" s="439"/>
      <c r="H116" s="440">
        <f t="shared" si="1"/>
        <v>0</v>
      </c>
      <c r="I116" s="439"/>
      <c r="J116" s="508"/>
    </row>
    <row r="117" spans="1:10" s="505" customFormat="1" ht="15.5" x14ac:dyDescent="0.35">
      <c r="A117" s="330">
        <v>96</v>
      </c>
      <c r="B117" s="438"/>
      <c r="C117" s="241"/>
      <c r="D117" s="241"/>
      <c r="E117" s="241"/>
      <c r="F117" s="381"/>
      <c r="G117" s="439"/>
      <c r="H117" s="440">
        <f t="shared" si="1"/>
        <v>0</v>
      </c>
      <c r="I117" s="439"/>
      <c r="J117" s="508"/>
    </row>
    <row r="118" spans="1:10" s="505" customFormat="1" ht="15.5" x14ac:dyDescent="0.35">
      <c r="A118" s="330">
        <v>97</v>
      </c>
      <c r="B118" s="438"/>
      <c r="C118" s="241"/>
      <c r="D118" s="241"/>
      <c r="E118" s="241"/>
      <c r="F118" s="381"/>
      <c r="G118" s="439"/>
      <c r="H118" s="440">
        <f t="shared" si="1"/>
        <v>0</v>
      </c>
      <c r="I118" s="439"/>
      <c r="J118" s="508"/>
    </row>
    <row r="119" spans="1:10" s="505" customFormat="1" ht="15.5" x14ac:dyDescent="0.35">
      <c r="A119" s="330">
        <v>98</v>
      </c>
      <c r="B119" s="438"/>
      <c r="C119" s="241"/>
      <c r="D119" s="241"/>
      <c r="E119" s="241"/>
      <c r="F119" s="381"/>
      <c r="G119" s="439"/>
      <c r="H119" s="440">
        <f t="shared" si="1"/>
        <v>0</v>
      </c>
      <c r="I119" s="439"/>
      <c r="J119" s="508"/>
    </row>
    <row r="120" spans="1:10" s="505" customFormat="1" ht="15.5" x14ac:dyDescent="0.35">
      <c r="A120" s="330">
        <v>99</v>
      </c>
      <c r="B120" s="438"/>
      <c r="C120" s="241"/>
      <c r="D120" s="241"/>
      <c r="E120" s="241"/>
      <c r="F120" s="381"/>
      <c r="G120" s="439"/>
      <c r="H120" s="440">
        <f t="shared" si="1"/>
        <v>0</v>
      </c>
      <c r="I120" s="439"/>
      <c r="J120" s="508"/>
    </row>
    <row r="121" spans="1:10" s="505" customFormat="1" ht="15.5" x14ac:dyDescent="0.35">
      <c r="A121" s="330">
        <v>100</v>
      </c>
      <c r="B121" s="438"/>
      <c r="C121" s="241"/>
      <c r="D121" s="241"/>
      <c r="E121" s="241"/>
      <c r="F121" s="381"/>
      <c r="G121" s="439"/>
      <c r="H121" s="440">
        <f t="shared" si="1"/>
        <v>0</v>
      </c>
      <c r="I121" s="439"/>
      <c r="J121" s="508"/>
    </row>
    <row r="122" spans="1:10" s="505" customFormat="1" ht="15.5" x14ac:dyDescent="0.35">
      <c r="A122" s="330">
        <v>101</v>
      </c>
      <c r="B122" s="438"/>
      <c r="C122" s="241"/>
      <c r="D122" s="241"/>
      <c r="E122" s="241"/>
      <c r="F122" s="381"/>
      <c r="G122" s="439"/>
      <c r="H122" s="440">
        <f t="shared" si="1"/>
        <v>0</v>
      </c>
      <c r="I122" s="439"/>
      <c r="J122" s="508"/>
    </row>
    <row r="123" spans="1:10" s="505" customFormat="1" ht="15.5" x14ac:dyDescent="0.35">
      <c r="A123" s="330">
        <v>102</v>
      </c>
      <c r="B123" s="438"/>
      <c r="C123" s="241"/>
      <c r="D123" s="241"/>
      <c r="E123" s="241"/>
      <c r="F123" s="381"/>
      <c r="G123" s="439"/>
      <c r="H123" s="440">
        <f t="shared" si="1"/>
        <v>0</v>
      </c>
      <c r="I123" s="439"/>
      <c r="J123" s="508"/>
    </row>
    <row r="124" spans="1:10" s="505" customFormat="1" ht="15.5" x14ac:dyDescent="0.35">
      <c r="A124" s="330">
        <v>103</v>
      </c>
      <c r="B124" s="438"/>
      <c r="C124" s="241"/>
      <c r="D124" s="241"/>
      <c r="E124" s="241"/>
      <c r="F124" s="381"/>
      <c r="G124" s="439"/>
      <c r="H124" s="440">
        <f t="shared" si="1"/>
        <v>0</v>
      </c>
      <c r="I124" s="439"/>
      <c r="J124" s="508"/>
    </row>
    <row r="125" spans="1:10" s="505" customFormat="1" ht="15.5" x14ac:dyDescent="0.35">
      <c r="A125" s="330">
        <v>104</v>
      </c>
      <c r="B125" s="438"/>
      <c r="C125" s="241"/>
      <c r="D125" s="241"/>
      <c r="E125" s="241"/>
      <c r="F125" s="381"/>
      <c r="G125" s="439"/>
      <c r="H125" s="440">
        <f t="shared" si="1"/>
        <v>0</v>
      </c>
      <c r="I125" s="439"/>
      <c r="J125" s="508"/>
    </row>
    <row r="126" spans="1:10" s="505" customFormat="1" ht="15.5" x14ac:dyDescent="0.35">
      <c r="A126" s="330">
        <v>105</v>
      </c>
      <c r="B126" s="438"/>
      <c r="C126" s="241"/>
      <c r="D126" s="241"/>
      <c r="E126" s="241"/>
      <c r="F126" s="381"/>
      <c r="G126" s="439"/>
      <c r="H126" s="440">
        <f t="shared" si="1"/>
        <v>0</v>
      </c>
      <c r="I126" s="439"/>
      <c r="J126" s="508"/>
    </row>
    <row r="127" spans="1:10" s="505" customFormat="1" ht="15.5" x14ac:dyDescent="0.35">
      <c r="A127" s="330">
        <v>106</v>
      </c>
      <c r="B127" s="438"/>
      <c r="C127" s="241"/>
      <c r="D127" s="241"/>
      <c r="E127" s="241"/>
      <c r="F127" s="381"/>
      <c r="G127" s="439"/>
      <c r="H127" s="440">
        <f t="shared" si="1"/>
        <v>0</v>
      </c>
      <c r="I127" s="439"/>
      <c r="J127" s="508"/>
    </row>
    <row r="128" spans="1:10" s="505" customFormat="1" ht="15.5" x14ac:dyDescent="0.35">
      <c r="A128" s="330">
        <v>107</v>
      </c>
      <c r="B128" s="438"/>
      <c r="C128" s="241"/>
      <c r="D128" s="241"/>
      <c r="E128" s="241"/>
      <c r="F128" s="381"/>
      <c r="G128" s="439"/>
      <c r="H128" s="440">
        <f t="shared" si="1"/>
        <v>0</v>
      </c>
      <c r="I128" s="439"/>
      <c r="J128" s="508"/>
    </row>
    <row r="129" spans="1:10" s="505" customFormat="1" ht="15.5" x14ac:dyDescent="0.35">
      <c r="A129" s="330">
        <v>108</v>
      </c>
      <c r="B129" s="438"/>
      <c r="C129" s="241"/>
      <c r="D129" s="241"/>
      <c r="E129" s="241"/>
      <c r="F129" s="381"/>
      <c r="G129" s="439"/>
      <c r="H129" s="440">
        <f t="shared" si="1"/>
        <v>0</v>
      </c>
      <c r="I129" s="439"/>
      <c r="J129" s="508"/>
    </row>
    <row r="130" spans="1:10" s="505" customFormat="1" ht="15.5" x14ac:dyDescent="0.35">
      <c r="A130" s="330">
        <v>109</v>
      </c>
      <c r="B130" s="438"/>
      <c r="C130" s="241"/>
      <c r="D130" s="241"/>
      <c r="E130" s="241"/>
      <c r="F130" s="381"/>
      <c r="G130" s="439"/>
      <c r="H130" s="440">
        <f t="shared" si="1"/>
        <v>0</v>
      </c>
      <c r="I130" s="439"/>
      <c r="J130" s="508"/>
    </row>
    <row r="131" spans="1:10" s="505" customFormat="1" ht="15.5" x14ac:dyDescent="0.35">
      <c r="A131" s="330">
        <v>110</v>
      </c>
      <c r="B131" s="438"/>
      <c r="C131" s="241"/>
      <c r="D131" s="241"/>
      <c r="E131" s="241"/>
      <c r="F131" s="381"/>
      <c r="G131" s="439"/>
      <c r="H131" s="440">
        <f t="shared" si="1"/>
        <v>0</v>
      </c>
      <c r="I131" s="439"/>
      <c r="J131" s="508"/>
    </row>
    <row r="132" spans="1:10" s="505" customFormat="1" ht="15.5" x14ac:dyDescent="0.35">
      <c r="A132" s="330">
        <v>111</v>
      </c>
      <c r="B132" s="438"/>
      <c r="C132" s="241"/>
      <c r="D132" s="241"/>
      <c r="E132" s="241"/>
      <c r="F132" s="381"/>
      <c r="G132" s="439"/>
      <c r="H132" s="440">
        <f t="shared" si="1"/>
        <v>0</v>
      </c>
      <c r="I132" s="439"/>
      <c r="J132" s="508"/>
    </row>
    <row r="133" spans="1:10" s="505" customFormat="1" ht="15.5" x14ac:dyDescent="0.35">
      <c r="A133" s="330">
        <v>112</v>
      </c>
      <c r="B133" s="438"/>
      <c r="C133" s="241"/>
      <c r="D133" s="241"/>
      <c r="E133" s="241"/>
      <c r="F133" s="381"/>
      <c r="G133" s="439"/>
      <c r="H133" s="440">
        <f t="shared" si="1"/>
        <v>0</v>
      </c>
      <c r="I133" s="439"/>
      <c r="J133" s="508"/>
    </row>
    <row r="134" spans="1:10" s="505" customFormat="1" ht="15.5" x14ac:dyDescent="0.35">
      <c r="A134" s="330">
        <v>113</v>
      </c>
      <c r="B134" s="438"/>
      <c r="C134" s="241"/>
      <c r="D134" s="241"/>
      <c r="E134" s="241"/>
      <c r="F134" s="381"/>
      <c r="G134" s="439"/>
      <c r="H134" s="440">
        <f t="shared" si="1"/>
        <v>0</v>
      </c>
      <c r="I134" s="439"/>
      <c r="J134" s="508"/>
    </row>
    <row r="135" spans="1:10" s="505" customFormat="1" ht="15.5" x14ac:dyDescent="0.35">
      <c r="A135" s="330">
        <v>114</v>
      </c>
      <c r="B135" s="438"/>
      <c r="C135" s="241"/>
      <c r="D135" s="241"/>
      <c r="E135" s="241"/>
      <c r="F135" s="381"/>
      <c r="G135" s="439"/>
      <c r="H135" s="440">
        <f t="shared" si="1"/>
        <v>0</v>
      </c>
      <c r="I135" s="439"/>
      <c r="J135" s="508"/>
    </row>
    <row r="136" spans="1:10" s="505" customFormat="1" ht="15.5" x14ac:dyDescent="0.35">
      <c r="A136" s="330">
        <v>115</v>
      </c>
      <c r="B136" s="438"/>
      <c r="C136" s="241"/>
      <c r="D136" s="241"/>
      <c r="E136" s="241"/>
      <c r="F136" s="381"/>
      <c r="G136" s="439"/>
      <c r="H136" s="440">
        <f t="shared" si="1"/>
        <v>0</v>
      </c>
      <c r="I136" s="439"/>
      <c r="J136" s="508"/>
    </row>
    <row r="137" spans="1:10" s="505" customFormat="1" ht="15.5" x14ac:dyDescent="0.35">
      <c r="A137" s="330">
        <v>116</v>
      </c>
      <c r="B137" s="438"/>
      <c r="C137" s="241"/>
      <c r="D137" s="241"/>
      <c r="E137" s="241"/>
      <c r="F137" s="381"/>
      <c r="G137" s="439"/>
      <c r="H137" s="440">
        <f t="shared" si="1"/>
        <v>0</v>
      </c>
      <c r="I137" s="439"/>
      <c r="J137" s="508"/>
    </row>
    <row r="138" spans="1:10" s="505" customFormat="1" ht="15.5" x14ac:dyDescent="0.35">
      <c r="A138" s="330">
        <v>117</v>
      </c>
      <c r="B138" s="438"/>
      <c r="C138" s="241"/>
      <c r="D138" s="241"/>
      <c r="E138" s="241"/>
      <c r="F138" s="381"/>
      <c r="G138" s="439"/>
      <c r="H138" s="440">
        <f t="shared" si="1"/>
        <v>0</v>
      </c>
      <c r="I138" s="439"/>
      <c r="J138" s="508"/>
    </row>
    <row r="139" spans="1:10" s="505" customFormat="1" ht="15.5" x14ac:dyDescent="0.35">
      <c r="A139" s="330">
        <v>118</v>
      </c>
      <c r="B139" s="438"/>
      <c r="C139" s="241"/>
      <c r="D139" s="241"/>
      <c r="E139" s="241"/>
      <c r="F139" s="381"/>
      <c r="G139" s="439"/>
      <c r="H139" s="440">
        <f t="shared" si="1"/>
        <v>0</v>
      </c>
      <c r="I139" s="439"/>
      <c r="J139" s="508"/>
    </row>
    <row r="140" spans="1:10" s="505" customFormat="1" ht="15.5" x14ac:dyDescent="0.35">
      <c r="A140" s="330">
        <v>119</v>
      </c>
      <c r="B140" s="438"/>
      <c r="C140" s="241"/>
      <c r="D140" s="241"/>
      <c r="E140" s="241"/>
      <c r="F140" s="381"/>
      <c r="G140" s="439"/>
      <c r="H140" s="440">
        <f t="shared" si="1"/>
        <v>0</v>
      </c>
      <c r="I140" s="439"/>
      <c r="J140" s="508"/>
    </row>
    <row r="141" spans="1:10" s="505" customFormat="1" ht="15.5" x14ac:dyDescent="0.35">
      <c r="A141" s="330">
        <v>120</v>
      </c>
      <c r="B141" s="438"/>
      <c r="C141" s="241"/>
      <c r="D141" s="241"/>
      <c r="E141" s="241"/>
      <c r="F141" s="381"/>
      <c r="G141" s="439"/>
      <c r="H141" s="440">
        <f t="shared" si="1"/>
        <v>0</v>
      </c>
      <c r="I141" s="439"/>
      <c r="J141" s="508"/>
    </row>
    <row r="142" spans="1:10" s="505" customFormat="1" ht="15.5" x14ac:dyDescent="0.35">
      <c r="A142" s="330">
        <v>121</v>
      </c>
      <c r="B142" s="438"/>
      <c r="C142" s="241"/>
      <c r="D142" s="241"/>
      <c r="E142" s="241"/>
      <c r="F142" s="381"/>
      <c r="G142" s="439"/>
      <c r="H142" s="440">
        <f t="shared" si="1"/>
        <v>0</v>
      </c>
      <c r="I142" s="439"/>
      <c r="J142" s="508"/>
    </row>
    <row r="143" spans="1:10" s="505" customFormat="1" ht="15.5" x14ac:dyDescent="0.35">
      <c r="A143" s="330">
        <v>122</v>
      </c>
      <c r="B143" s="438"/>
      <c r="C143" s="241"/>
      <c r="D143" s="241"/>
      <c r="E143" s="241"/>
      <c r="F143" s="381"/>
      <c r="G143" s="439"/>
      <c r="H143" s="440">
        <f t="shared" si="1"/>
        <v>0</v>
      </c>
      <c r="I143" s="439"/>
      <c r="J143" s="508"/>
    </row>
    <row r="144" spans="1:10" s="505" customFormat="1" ht="15.5" x14ac:dyDescent="0.35">
      <c r="A144" s="330">
        <v>123</v>
      </c>
      <c r="B144" s="438"/>
      <c r="C144" s="241"/>
      <c r="D144" s="241"/>
      <c r="E144" s="241"/>
      <c r="F144" s="381"/>
      <c r="G144" s="439"/>
      <c r="H144" s="440">
        <f t="shared" si="1"/>
        <v>0</v>
      </c>
      <c r="I144" s="439"/>
      <c r="J144" s="508"/>
    </row>
    <row r="145" spans="1:10" s="505" customFormat="1" ht="15.5" x14ac:dyDescent="0.35">
      <c r="A145" s="330">
        <v>124</v>
      </c>
      <c r="B145" s="438"/>
      <c r="C145" s="241"/>
      <c r="D145" s="241"/>
      <c r="E145" s="241"/>
      <c r="F145" s="381"/>
      <c r="G145" s="439"/>
      <c r="H145" s="440">
        <f t="shared" si="1"/>
        <v>0</v>
      </c>
      <c r="I145" s="439"/>
      <c r="J145" s="508"/>
    </row>
    <row r="146" spans="1:10" s="505" customFormat="1" ht="15.5" x14ac:dyDescent="0.35">
      <c r="A146" s="330">
        <v>125</v>
      </c>
      <c r="B146" s="438"/>
      <c r="C146" s="241"/>
      <c r="D146" s="241"/>
      <c r="E146" s="241"/>
      <c r="F146" s="381"/>
      <c r="G146" s="439"/>
      <c r="H146" s="440">
        <f t="shared" si="1"/>
        <v>0</v>
      </c>
      <c r="I146" s="439"/>
      <c r="J146" s="508"/>
    </row>
    <row r="147" spans="1:10" s="505" customFormat="1" ht="15.5" x14ac:dyDescent="0.35">
      <c r="A147" s="330">
        <v>126</v>
      </c>
      <c r="B147" s="438"/>
      <c r="C147" s="241"/>
      <c r="D147" s="241"/>
      <c r="E147" s="241"/>
      <c r="F147" s="381"/>
      <c r="G147" s="439"/>
      <c r="H147" s="440">
        <f t="shared" si="1"/>
        <v>0</v>
      </c>
      <c r="I147" s="439"/>
      <c r="J147" s="508"/>
    </row>
    <row r="148" spans="1:10" s="505" customFormat="1" ht="15.5" x14ac:dyDescent="0.35">
      <c r="A148" s="330">
        <v>127</v>
      </c>
      <c r="B148" s="438"/>
      <c r="C148" s="241"/>
      <c r="D148" s="241"/>
      <c r="E148" s="241"/>
      <c r="F148" s="381"/>
      <c r="G148" s="439"/>
      <c r="H148" s="440">
        <f t="shared" si="1"/>
        <v>0</v>
      </c>
      <c r="I148" s="439"/>
      <c r="J148" s="508"/>
    </row>
    <row r="149" spans="1:10" s="505" customFormat="1" ht="15.5" x14ac:dyDescent="0.35">
      <c r="A149" s="330">
        <v>128</v>
      </c>
      <c r="B149" s="438"/>
      <c r="C149" s="241"/>
      <c r="D149" s="241"/>
      <c r="E149" s="241"/>
      <c r="F149" s="381"/>
      <c r="G149" s="439"/>
      <c r="H149" s="440">
        <f t="shared" si="1"/>
        <v>0</v>
      </c>
      <c r="I149" s="439"/>
      <c r="J149" s="508"/>
    </row>
    <row r="150" spans="1:10" s="505" customFormat="1" ht="15.5" x14ac:dyDescent="0.35">
      <c r="A150" s="330">
        <v>129</v>
      </c>
      <c r="B150" s="438"/>
      <c r="C150" s="241"/>
      <c r="D150" s="241"/>
      <c r="E150" s="241"/>
      <c r="F150" s="381"/>
      <c r="G150" s="439"/>
      <c r="H150" s="440">
        <f t="shared" si="1"/>
        <v>0</v>
      </c>
      <c r="I150" s="439"/>
      <c r="J150" s="508"/>
    </row>
    <row r="151" spans="1:10" s="505" customFormat="1" ht="15.5" x14ac:dyDescent="0.35">
      <c r="A151" s="330">
        <v>130</v>
      </c>
      <c r="B151" s="438"/>
      <c r="C151" s="241"/>
      <c r="D151" s="241"/>
      <c r="E151" s="241"/>
      <c r="F151" s="381"/>
      <c r="G151" s="439"/>
      <c r="H151" s="440">
        <f t="shared" ref="H151:H214" si="2">IF(AND(F151&gt;0,G151=0),ROUND(F151*0.3,2),IF(AND(F151=0,G151&gt;0),G151,0))</f>
        <v>0</v>
      </c>
      <c r="I151" s="439"/>
      <c r="J151" s="508"/>
    </row>
    <row r="152" spans="1:10" s="505" customFormat="1" ht="15.5" x14ac:dyDescent="0.35">
      <c r="A152" s="330">
        <v>131</v>
      </c>
      <c r="B152" s="438"/>
      <c r="C152" s="241"/>
      <c r="D152" s="241"/>
      <c r="E152" s="241"/>
      <c r="F152" s="381"/>
      <c r="G152" s="439"/>
      <c r="H152" s="440">
        <f t="shared" si="2"/>
        <v>0</v>
      </c>
      <c r="I152" s="439"/>
      <c r="J152" s="508"/>
    </row>
    <row r="153" spans="1:10" s="505" customFormat="1" ht="15.5" x14ac:dyDescent="0.35">
      <c r="A153" s="330">
        <v>132</v>
      </c>
      <c r="B153" s="438"/>
      <c r="C153" s="241"/>
      <c r="D153" s="241"/>
      <c r="E153" s="241"/>
      <c r="F153" s="381"/>
      <c r="G153" s="439"/>
      <c r="H153" s="440">
        <f t="shared" si="2"/>
        <v>0</v>
      </c>
      <c r="I153" s="439"/>
      <c r="J153" s="508"/>
    </row>
    <row r="154" spans="1:10" s="505" customFormat="1" ht="15.5" x14ac:dyDescent="0.35">
      <c r="A154" s="330">
        <v>133</v>
      </c>
      <c r="B154" s="438"/>
      <c r="C154" s="241"/>
      <c r="D154" s="241"/>
      <c r="E154" s="241"/>
      <c r="F154" s="381"/>
      <c r="G154" s="439"/>
      <c r="H154" s="440">
        <f t="shared" si="2"/>
        <v>0</v>
      </c>
      <c r="I154" s="439"/>
      <c r="J154" s="508"/>
    </row>
    <row r="155" spans="1:10" s="505" customFormat="1" ht="15.5" x14ac:dyDescent="0.35">
      <c r="A155" s="330">
        <v>134</v>
      </c>
      <c r="B155" s="438"/>
      <c r="C155" s="241"/>
      <c r="D155" s="241"/>
      <c r="E155" s="241"/>
      <c r="F155" s="381"/>
      <c r="G155" s="439"/>
      <c r="H155" s="440">
        <f t="shared" si="2"/>
        <v>0</v>
      </c>
      <c r="I155" s="439"/>
      <c r="J155" s="508"/>
    </row>
    <row r="156" spans="1:10" s="505" customFormat="1" ht="15.5" x14ac:dyDescent="0.35">
      <c r="A156" s="330">
        <v>135</v>
      </c>
      <c r="B156" s="438"/>
      <c r="C156" s="241"/>
      <c r="D156" s="241"/>
      <c r="E156" s="241"/>
      <c r="F156" s="381"/>
      <c r="G156" s="439"/>
      <c r="H156" s="440">
        <f t="shared" si="2"/>
        <v>0</v>
      </c>
      <c r="I156" s="439"/>
      <c r="J156" s="508"/>
    </row>
    <row r="157" spans="1:10" s="505" customFormat="1" ht="15.5" x14ac:dyDescent="0.35">
      <c r="A157" s="330">
        <v>136</v>
      </c>
      <c r="B157" s="438"/>
      <c r="C157" s="241"/>
      <c r="D157" s="241"/>
      <c r="E157" s="241"/>
      <c r="F157" s="381"/>
      <c r="G157" s="439"/>
      <c r="H157" s="440">
        <f t="shared" si="2"/>
        <v>0</v>
      </c>
      <c r="I157" s="439"/>
      <c r="J157" s="508"/>
    </row>
    <row r="158" spans="1:10" s="505" customFormat="1" ht="15.5" x14ac:dyDescent="0.35">
      <c r="A158" s="330">
        <v>137</v>
      </c>
      <c r="B158" s="438"/>
      <c r="C158" s="241"/>
      <c r="D158" s="241"/>
      <c r="E158" s="241"/>
      <c r="F158" s="381"/>
      <c r="G158" s="439"/>
      <c r="H158" s="440">
        <f t="shared" si="2"/>
        <v>0</v>
      </c>
      <c r="I158" s="439"/>
      <c r="J158" s="508"/>
    </row>
    <row r="159" spans="1:10" s="505" customFormat="1" ht="15.5" x14ac:dyDescent="0.35">
      <c r="A159" s="330">
        <v>138</v>
      </c>
      <c r="B159" s="438"/>
      <c r="C159" s="241"/>
      <c r="D159" s="241"/>
      <c r="E159" s="241"/>
      <c r="F159" s="381"/>
      <c r="G159" s="439"/>
      <c r="H159" s="440">
        <f t="shared" si="2"/>
        <v>0</v>
      </c>
      <c r="I159" s="439"/>
      <c r="J159" s="508"/>
    </row>
    <row r="160" spans="1:10" s="505" customFormat="1" ht="15.5" x14ac:dyDescent="0.35">
      <c r="A160" s="330">
        <v>139</v>
      </c>
      <c r="B160" s="438"/>
      <c r="C160" s="241"/>
      <c r="D160" s="241"/>
      <c r="E160" s="241"/>
      <c r="F160" s="381"/>
      <c r="G160" s="439"/>
      <c r="H160" s="440">
        <f t="shared" si="2"/>
        <v>0</v>
      </c>
      <c r="I160" s="439"/>
      <c r="J160" s="508"/>
    </row>
    <row r="161" spans="1:10" s="505" customFormat="1" ht="15.5" x14ac:dyDescent="0.35">
      <c r="A161" s="330">
        <v>140</v>
      </c>
      <c r="B161" s="438"/>
      <c r="C161" s="241"/>
      <c r="D161" s="241"/>
      <c r="E161" s="241"/>
      <c r="F161" s="381"/>
      <c r="G161" s="439"/>
      <c r="H161" s="440">
        <f t="shared" si="2"/>
        <v>0</v>
      </c>
      <c r="I161" s="439"/>
      <c r="J161" s="508"/>
    </row>
    <row r="162" spans="1:10" s="505" customFormat="1" ht="15.5" x14ac:dyDescent="0.35">
      <c r="A162" s="330">
        <v>141</v>
      </c>
      <c r="B162" s="438"/>
      <c r="C162" s="241"/>
      <c r="D162" s="241"/>
      <c r="E162" s="241"/>
      <c r="F162" s="381"/>
      <c r="G162" s="439"/>
      <c r="H162" s="440">
        <f t="shared" si="2"/>
        <v>0</v>
      </c>
      <c r="I162" s="439"/>
      <c r="J162" s="508"/>
    </row>
    <row r="163" spans="1:10" s="505" customFormat="1" ht="15.5" x14ac:dyDescent="0.35">
      <c r="A163" s="330">
        <v>142</v>
      </c>
      <c r="B163" s="438"/>
      <c r="C163" s="241"/>
      <c r="D163" s="241"/>
      <c r="E163" s="241"/>
      <c r="F163" s="381"/>
      <c r="G163" s="439"/>
      <c r="H163" s="440">
        <f t="shared" si="2"/>
        <v>0</v>
      </c>
      <c r="I163" s="439"/>
      <c r="J163" s="508"/>
    </row>
    <row r="164" spans="1:10" s="505" customFormat="1" ht="15.5" x14ac:dyDescent="0.35">
      <c r="A164" s="330">
        <v>143</v>
      </c>
      <c r="B164" s="438"/>
      <c r="C164" s="241"/>
      <c r="D164" s="241"/>
      <c r="E164" s="241"/>
      <c r="F164" s="381"/>
      <c r="G164" s="439"/>
      <c r="H164" s="440">
        <f t="shared" si="2"/>
        <v>0</v>
      </c>
      <c r="I164" s="439"/>
      <c r="J164" s="508"/>
    </row>
    <row r="165" spans="1:10" s="505" customFormat="1" ht="15.5" x14ac:dyDescent="0.35">
      <c r="A165" s="330">
        <v>144</v>
      </c>
      <c r="B165" s="438"/>
      <c r="C165" s="241"/>
      <c r="D165" s="241"/>
      <c r="E165" s="241"/>
      <c r="F165" s="381"/>
      <c r="G165" s="439"/>
      <c r="H165" s="440">
        <f t="shared" si="2"/>
        <v>0</v>
      </c>
      <c r="I165" s="439"/>
      <c r="J165" s="508"/>
    </row>
    <row r="166" spans="1:10" s="505" customFormat="1" ht="15.5" x14ac:dyDescent="0.35">
      <c r="A166" s="330">
        <v>145</v>
      </c>
      <c r="B166" s="438"/>
      <c r="C166" s="241"/>
      <c r="D166" s="241"/>
      <c r="E166" s="241"/>
      <c r="F166" s="381"/>
      <c r="G166" s="439"/>
      <c r="H166" s="440">
        <f t="shared" si="2"/>
        <v>0</v>
      </c>
      <c r="I166" s="439"/>
      <c r="J166" s="508"/>
    </row>
    <row r="167" spans="1:10" s="505" customFormat="1" ht="15.5" x14ac:dyDescent="0.35">
      <c r="A167" s="330">
        <v>146</v>
      </c>
      <c r="B167" s="438"/>
      <c r="C167" s="241"/>
      <c r="D167" s="241"/>
      <c r="E167" s="241"/>
      <c r="F167" s="381"/>
      <c r="G167" s="439"/>
      <c r="H167" s="440">
        <f t="shared" si="2"/>
        <v>0</v>
      </c>
      <c r="I167" s="439"/>
      <c r="J167" s="508"/>
    </row>
    <row r="168" spans="1:10" s="505" customFormat="1" ht="15.5" x14ac:dyDescent="0.35">
      <c r="A168" s="330">
        <v>147</v>
      </c>
      <c r="B168" s="438"/>
      <c r="C168" s="241"/>
      <c r="D168" s="241"/>
      <c r="E168" s="241"/>
      <c r="F168" s="381"/>
      <c r="G168" s="439"/>
      <c r="H168" s="440">
        <f t="shared" si="2"/>
        <v>0</v>
      </c>
      <c r="I168" s="439"/>
      <c r="J168" s="508"/>
    </row>
    <row r="169" spans="1:10" s="505" customFormat="1" ht="15.5" x14ac:dyDescent="0.35">
      <c r="A169" s="330">
        <v>148</v>
      </c>
      <c r="B169" s="438"/>
      <c r="C169" s="241"/>
      <c r="D169" s="241"/>
      <c r="E169" s="241"/>
      <c r="F169" s="381"/>
      <c r="G169" s="439"/>
      <c r="H169" s="440">
        <f t="shared" si="2"/>
        <v>0</v>
      </c>
      <c r="I169" s="439"/>
      <c r="J169" s="508"/>
    </row>
    <row r="170" spans="1:10" s="505" customFormat="1" ht="15.5" x14ac:dyDescent="0.35">
      <c r="A170" s="330">
        <v>149</v>
      </c>
      <c r="B170" s="438"/>
      <c r="C170" s="241"/>
      <c r="D170" s="241"/>
      <c r="E170" s="241"/>
      <c r="F170" s="381"/>
      <c r="G170" s="439"/>
      <c r="H170" s="440">
        <f t="shared" si="2"/>
        <v>0</v>
      </c>
      <c r="I170" s="439"/>
      <c r="J170" s="508"/>
    </row>
    <row r="171" spans="1:10" s="505" customFormat="1" ht="15.5" x14ac:dyDescent="0.35">
      <c r="A171" s="330">
        <v>150</v>
      </c>
      <c r="B171" s="438"/>
      <c r="C171" s="241"/>
      <c r="D171" s="241"/>
      <c r="E171" s="241"/>
      <c r="F171" s="381"/>
      <c r="G171" s="439"/>
      <c r="H171" s="440">
        <f t="shared" si="2"/>
        <v>0</v>
      </c>
      <c r="I171" s="439"/>
      <c r="J171" s="508"/>
    </row>
    <row r="172" spans="1:10" s="505" customFormat="1" ht="15.5" x14ac:dyDescent="0.35">
      <c r="A172" s="330">
        <v>151</v>
      </c>
      <c r="B172" s="438"/>
      <c r="C172" s="241"/>
      <c r="D172" s="241"/>
      <c r="E172" s="241"/>
      <c r="F172" s="381"/>
      <c r="G172" s="439"/>
      <c r="H172" s="440">
        <f t="shared" si="2"/>
        <v>0</v>
      </c>
      <c r="I172" s="439"/>
      <c r="J172" s="508"/>
    </row>
    <row r="173" spans="1:10" s="505" customFormat="1" ht="15.5" x14ac:dyDescent="0.35">
      <c r="A173" s="330">
        <v>152</v>
      </c>
      <c r="B173" s="438"/>
      <c r="C173" s="241"/>
      <c r="D173" s="241"/>
      <c r="E173" s="241"/>
      <c r="F173" s="381"/>
      <c r="G173" s="439"/>
      <c r="H173" s="440">
        <f t="shared" si="2"/>
        <v>0</v>
      </c>
      <c r="I173" s="439"/>
      <c r="J173" s="508"/>
    </row>
    <row r="174" spans="1:10" s="505" customFormat="1" ht="15.5" x14ac:dyDescent="0.35">
      <c r="A174" s="330">
        <v>153</v>
      </c>
      <c r="B174" s="438"/>
      <c r="C174" s="241"/>
      <c r="D174" s="241"/>
      <c r="E174" s="241"/>
      <c r="F174" s="381"/>
      <c r="G174" s="439"/>
      <c r="H174" s="440">
        <f t="shared" si="2"/>
        <v>0</v>
      </c>
      <c r="I174" s="439"/>
      <c r="J174" s="508"/>
    </row>
    <row r="175" spans="1:10" s="505" customFormat="1" ht="15.5" x14ac:dyDescent="0.35">
      <c r="A175" s="330">
        <v>154</v>
      </c>
      <c r="B175" s="438"/>
      <c r="C175" s="241"/>
      <c r="D175" s="241"/>
      <c r="E175" s="241"/>
      <c r="F175" s="381"/>
      <c r="G175" s="439"/>
      <c r="H175" s="440">
        <f t="shared" si="2"/>
        <v>0</v>
      </c>
      <c r="I175" s="439"/>
      <c r="J175" s="508"/>
    </row>
    <row r="176" spans="1:10" s="505" customFormat="1" ht="15.5" x14ac:dyDescent="0.35">
      <c r="A176" s="330">
        <v>155</v>
      </c>
      <c r="B176" s="438"/>
      <c r="C176" s="241"/>
      <c r="D176" s="241"/>
      <c r="E176" s="241"/>
      <c r="F176" s="381"/>
      <c r="G176" s="439"/>
      <c r="H176" s="440">
        <f t="shared" si="2"/>
        <v>0</v>
      </c>
      <c r="I176" s="439"/>
      <c r="J176" s="508"/>
    </row>
    <row r="177" spans="1:10" s="505" customFormat="1" ht="15.5" x14ac:dyDescent="0.35">
      <c r="A177" s="330">
        <v>156</v>
      </c>
      <c r="B177" s="438"/>
      <c r="C177" s="241"/>
      <c r="D177" s="241"/>
      <c r="E177" s="241"/>
      <c r="F177" s="381"/>
      <c r="G177" s="439"/>
      <c r="H177" s="440">
        <f t="shared" si="2"/>
        <v>0</v>
      </c>
      <c r="I177" s="439"/>
      <c r="J177" s="508"/>
    </row>
    <row r="178" spans="1:10" s="505" customFormat="1" ht="15.5" x14ac:dyDescent="0.35">
      <c r="A178" s="330">
        <v>157</v>
      </c>
      <c r="B178" s="438"/>
      <c r="C178" s="241"/>
      <c r="D178" s="241"/>
      <c r="E178" s="241"/>
      <c r="F178" s="381"/>
      <c r="G178" s="439"/>
      <c r="H178" s="440">
        <f t="shared" si="2"/>
        <v>0</v>
      </c>
      <c r="I178" s="439"/>
      <c r="J178" s="508"/>
    </row>
    <row r="179" spans="1:10" s="505" customFormat="1" ht="15.5" x14ac:dyDescent="0.35">
      <c r="A179" s="330">
        <v>158</v>
      </c>
      <c r="B179" s="438"/>
      <c r="C179" s="241"/>
      <c r="D179" s="241"/>
      <c r="E179" s="241"/>
      <c r="F179" s="381"/>
      <c r="G179" s="439"/>
      <c r="H179" s="440">
        <f t="shared" si="2"/>
        <v>0</v>
      </c>
      <c r="I179" s="439"/>
      <c r="J179" s="508"/>
    </row>
    <row r="180" spans="1:10" s="505" customFormat="1" ht="15.5" x14ac:dyDescent="0.35">
      <c r="A180" s="330">
        <v>159</v>
      </c>
      <c r="B180" s="438"/>
      <c r="C180" s="241"/>
      <c r="D180" s="241"/>
      <c r="E180" s="241"/>
      <c r="F180" s="381"/>
      <c r="G180" s="439"/>
      <c r="H180" s="440">
        <f t="shared" si="2"/>
        <v>0</v>
      </c>
      <c r="I180" s="439"/>
      <c r="J180" s="508"/>
    </row>
    <row r="181" spans="1:10" s="505" customFormat="1" ht="15.5" x14ac:dyDescent="0.35">
      <c r="A181" s="330">
        <v>160</v>
      </c>
      <c r="B181" s="438"/>
      <c r="C181" s="241"/>
      <c r="D181" s="241"/>
      <c r="E181" s="241"/>
      <c r="F181" s="381"/>
      <c r="G181" s="439"/>
      <c r="H181" s="440">
        <f t="shared" si="2"/>
        <v>0</v>
      </c>
      <c r="I181" s="439"/>
      <c r="J181" s="508"/>
    </row>
    <row r="182" spans="1:10" s="505" customFormat="1" ht="15.5" x14ac:dyDescent="0.35">
      <c r="A182" s="330">
        <v>161</v>
      </c>
      <c r="B182" s="438"/>
      <c r="C182" s="241"/>
      <c r="D182" s="241"/>
      <c r="E182" s="241"/>
      <c r="F182" s="381"/>
      <c r="G182" s="439"/>
      <c r="H182" s="440">
        <f t="shared" si="2"/>
        <v>0</v>
      </c>
      <c r="I182" s="439"/>
      <c r="J182" s="508"/>
    </row>
    <row r="183" spans="1:10" s="505" customFormat="1" ht="15.5" x14ac:dyDescent="0.35">
      <c r="A183" s="330">
        <v>162</v>
      </c>
      <c r="B183" s="438"/>
      <c r="C183" s="241"/>
      <c r="D183" s="241"/>
      <c r="E183" s="241"/>
      <c r="F183" s="381"/>
      <c r="G183" s="439"/>
      <c r="H183" s="440">
        <f t="shared" si="2"/>
        <v>0</v>
      </c>
      <c r="I183" s="439"/>
      <c r="J183" s="508"/>
    </row>
    <row r="184" spans="1:10" s="505" customFormat="1" ht="15.5" x14ac:dyDescent="0.35">
      <c r="A184" s="330">
        <v>163</v>
      </c>
      <c r="B184" s="438"/>
      <c r="C184" s="241"/>
      <c r="D184" s="241"/>
      <c r="E184" s="241"/>
      <c r="F184" s="381"/>
      <c r="G184" s="439"/>
      <c r="H184" s="440">
        <f t="shared" si="2"/>
        <v>0</v>
      </c>
      <c r="I184" s="439"/>
      <c r="J184" s="508"/>
    </row>
    <row r="185" spans="1:10" s="505" customFormat="1" ht="15.5" x14ac:dyDescent="0.35">
      <c r="A185" s="330">
        <v>164</v>
      </c>
      <c r="B185" s="438"/>
      <c r="C185" s="241"/>
      <c r="D185" s="241"/>
      <c r="E185" s="241"/>
      <c r="F185" s="381"/>
      <c r="G185" s="439"/>
      <c r="H185" s="440">
        <f t="shared" si="2"/>
        <v>0</v>
      </c>
      <c r="I185" s="439"/>
      <c r="J185" s="508"/>
    </row>
    <row r="186" spans="1:10" s="505" customFormat="1" ht="15.5" x14ac:dyDescent="0.35">
      <c r="A186" s="330">
        <v>165</v>
      </c>
      <c r="B186" s="438"/>
      <c r="C186" s="241"/>
      <c r="D186" s="241"/>
      <c r="E186" s="241"/>
      <c r="F186" s="381"/>
      <c r="G186" s="439"/>
      <c r="H186" s="440">
        <f t="shared" si="2"/>
        <v>0</v>
      </c>
      <c r="I186" s="439"/>
      <c r="J186" s="508"/>
    </row>
    <row r="187" spans="1:10" s="505" customFormat="1" ht="15.5" x14ac:dyDescent="0.35">
      <c r="A187" s="330">
        <v>166</v>
      </c>
      <c r="B187" s="438"/>
      <c r="C187" s="241"/>
      <c r="D187" s="241"/>
      <c r="E187" s="241"/>
      <c r="F187" s="381"/>
      <c r="G187" s="439"/>
      <c r="H187" s="440">
        <f t="shared" si="2"/>
        <v>0</v>
      </c>
      <c r="I187" s="439"/>
      <c r="J187" s="508"/>
    </row>
    <row r="188" spans="1:10" s="505" customFormat="1" ht="15.5" x14ac:dyDescent="0.35">
      <c r="A188" s="330">
        <v>167</v>
      </c>
      <c r="B188" s="438"/>
      <c r="C188" s="241"/>
      <c r="D188" s="241"/>
      <c r="E188" s="241"/>
      <c r="F188" s="381"/>
      <c r="G188" s="439"/>
      <c r="H188" s="440">
        <f t="shared" si="2"/>
        <v>0</v>
      </c>
      <c r="I188" s="439"/>
      <c r="J188" s="508"/>
    </row>
    <row r="189" spans="1:10" s="505" customFormat="1" ht="15.5" x14ac:dyDescent="0.35">
      <c r="A189" s="330">
        <v>168</v>
      </c>
      <c r="B189" s="438"/>
      <c r="C189" s="241"/>
      <c r="D189" s="241"/>
      <c r="E189" s="241"/>
      <c r="F189" s="381"/>
      <c r="G189" s="439"/>
      <c r="H189" s="440">
        <f t="shared" si="2"/>
        <v>0</v>
      </c>
      <c r="I189" s="439"/>
      <c r="J189" s="508"/>
    </row>
    <row r="190" spans="1:10" s="505" customFormat="1" ht="15.5" x14ac:dyDescent="0.35">
      <c r="A190" s="330">
        <v>169</v>
      </c>
      <c r="B190" s="438"/>
      <c r="C190" s="241"/>
      <c r="D190" s="241"/>
      <c r="E190" s="241"/>
      <c r="F190" s="381"/>
      <c r="G190" s="439"/>
      <c r="H190" s="440">
        <f t="shared" si="2"/>
        <v>0</v>
      </c>
      <c r="I190" s="439"/>
      <c r="J190" s="508"/>
    </row>
    <row r="191" spans="1:10" s="505" customFormat="1" ht="15.5" x14ac:dyDescent="0.35">
      <c r="A191" s="330">
        <v>170</v>
      </c>
      <c r="B191" s="438"/>
      <c r="C191" s="241"/>
      <c r="D191" s="241"/>
      <c r="E191" s="241"/>
      <c r="F191" s="381"/>
      <c r="G191" s="439"/>
      <c r="H191" s="440">
        <f t="shared" si="2"/>
        <v>0</v>
      </c>
      <c r="I191" s="439"/>
      <c r="J191" s="508"/>
    </row>
    <row r="192" spans="1:10" s="505" customFormat="1" ht="15.5" x14ac:dyDescent="0.35">
      <c r="A192" s="330">
        <v>171</v>
      </c>
      <c r="B192" s="438"/>
      <c r="C192" s="241"/>
      <c r="D192" s="241"/>
      <c r="E192" s="241"/>
      <c r="F192" s="381"/>
      <c r="G192" s="439"/>
      <c r="H192" s="440">
        <f t="shared" si="2"/>
        <v>0</v>
      </c>
      <c r="I192" s="439"/>
      <c r="J192" s="508"/>
    </row>
    <row r="193" spans="1:10" s="505" customFormat="1" ht="15.5" x14ac:dyDescent="0.35">
      <c r="A193" s="330">
        <v>172</v>
      </c>
      <c r="B193" s="438"/>
      <c r="C193" s="241"/>
      <c r="D193" s="241"/>
      <c r="E193" s="241"/>
      <c r="F193" s="381"/>
      <c r="G193" s="439"/>
      <c r="H193" s="440">
        <f t="shared" si="2"/>
        <v>0</v>
      </c>
      <c r="I193" s="439"/>
      <c r="J193" s="508"/>
    </row>
    <row r="194" spans="1:10" s="505" customFormat="1" ht="15.5" x14ac:dyDescent="0.35">
      <c r="A194" s="330">
        <v>173</v>
      </c>
      <c r="B194" s="438"/>
      <c r="C194" s="241"/>
      <c r="D194" s="241"/>
      <c r="E194" s="241"/>
      <c r="F194" s="381"/>
      <c r="G194" s="439"/>
      <c r="H194" s="440">
        <f t="shared" si="2"/>
        <v>0</v>
      </c>
      <c r="I194" s="439"/>
      <c r="J194" s="508"/>
    </row>
    <row r="195" spans="1:10" s="505" customFormat="1" ht="15.5" x14ac:dyDescent="0.35">
      <c r="A195" s="330">
        <v>174</v>
      </c>
      <c r="B195" s="438"/>
      <c r="C195" s="241"/>
      <c r="D195" s="241"/>
      <c r="E195" s="241"/>
      <c r="F195" s="381"/>
      <c r="G195" s="439"/>
      <c r="H195" s="440">
        <f t="shared" si="2"/>
        <v>0</v>
      </c>
      <c r="I195" s="439"/>
      <c r="J195" s="508"/>
    </row>
    <row r="196" spans="1:10" s="505" customFormat="1" ht="15.5" x14ac:dyDescent="0.35">
      <c r="A196" s="330">
        <v>175</v>
      </c>
      <c r="B196" s="438"/>
      <c r="C196" s="241"/>
      <c r="D196" s="241"/>
      <c r="E196" s="241"/>
      <c r="F196" s="381"/>
      <c r="G196" s="439"/>
      <c r="H196" s="440">
        <f t="shared" si="2"/>
        <v>0</v>
      </c>
      <c r="I196" s="439"/>
      <c r="J196" s="508"/>
    </row>
    <row r="197" spans="1:10" s="505" customFormat="1" ht="15.5" x14ac:dyDescent="0.35">
      <c r="A197" s="330">
        <v>176</v>
      </c>
      <c r="B197" s="438"/>
      <c r="C197" s="241"/>
      <c r="D197" s="241"/>
      <c r="E197" s="241"/>
      <c r="F197" s="381"/>
      <c r="G197" s="439"/>
      <c r="H197" s="440">
        <f t="shared" si="2"/>
        <v>0</v>
      </c>
      <c r="I197" s="439"/>
      <c r="J197" s="508"/>
    </row>
    <row r="198" spans="1:10" s="505" customFormat="1" ht="15.5" x14ac:dyDescent="0.35">
      <c r="A198" s="330">
        <v>177</v>
      </c>
      <c r="B198" s="438"/>
      <c r="C198" s="241"/>
      <c r="D198" s="241"/>
      <c r="E198" s="241"/>
      <c r="F198" s="381"/>
      <c r="G198" s="439"/>
      <c r="H198" s="440">
        <f t="shared" si="2"/>
        <v>0</v>
      </c>
      <c r="I198" s="439"/>
      <c r="J198" s="508"/>
    </row>
    <row r="199" spans="1:10" s="505" customFormat="1" ht="15.5" x14ac:dyDescent="0.35">
      <c r="A199" s="330">
        <v>178</v>
      </c>
      <c r="B199" s="438"/>
      <c r="C199" s="241"/>
      <c r="D199" s="241"/>
      <c r="E199" s="241"/>
      <c r="F199" s="381"/>
      <c r="G199" s="439"/>
      <c r="H199" s="440">
        <f t="shared" si="2"/>
        <v>0</v>
      </c>
      <c r="I199" s="439"/>
      <c r="J199" s="508"/>
    </row>
    <row r="200" spans="1:10" s="505" customFormat="1" ht="15.5" x14ac:dyDescent="0.35">
      <c r="A200" s="330">
        <v>179</v>
      </c>
      <c r="B200" s="438"/>
      <c r="C200" s="241"/>
      <c r="D200" s="241"/>
      <c r="E200" s="241"/>
      <c r="F200" s="381"/>
      <c r="G200" s="439"/>
      <c r="H200" s="440">
        <f t="shared" si="2"/>
        <v>0</v>
      </c>
      <c r="I200" s="439"/>
      <c r="J200" s="508"/>
    </row>
    <row r="201" spans="1:10" s="505" customFormat="1" ht="15.5" x14ac:dyDescent="0.35">
      <c r="A201" s="330">
        <v>180</v>
      </c>
      <c r="B201" s="438"/>
      <c r="C201" s="241"/>
      <c r="D201" s="241"/>
      <c r="E201" s="241"/>
      <c r="F201" s="381"/>
      <c r="G201" s="439"/>
      <c r="H201" s="440">
        <f t="shared" si="2"/>
        <v>0</v>
      </c>
      <c r="I201" s="439"/>
      <c r="J201" s="508"/>
    </row>
    <row r="202" spans="1:10" s="505" customFormat="1" ht="15.5" x14ac:dyDescent="0.35">
      <c r="A202" s="330">
        <v>181</v>
      </c>
      <c r="B202" s="438"/>
      <c r="C202" s="241"/>
      <c r="D202" s="241"/>
      <c r="E202" s="241"/>
      <c r="F202" s="381"/>
      <c r="G202" s="439"/>
      <c r="H202" s="440">
        <f t="shared" si="2"/>
        <v>0</v>
      </c>
      <c r="I202" s="439"/>
      <c r="J202" s="508"/>
    </row>
    <row r="203" spans="1:10" s="505" customFormat="1" ht="15.5" x14ac:dyDescent="0.35">
      <c r="A203" s="330">
        <v>182</v>
      </c>
      <c r="B203" s="438"/>
      <c r="C203" s="241"/>
      <c r="D203" s="241"/>
      <c r="E203" s="241"/>
      <c r="F203" s="381"/>
      <c r="G203" s="439"/>
      <c r="H203" s="440">
        <f t="shared" si="2"/>
        <v>0</v>
      </c>
      <c r="I203" s="439"/>
      <c r="J203" s="508"/>
    </row>
    <row r="204" spans="1:10" s="505" customFormat="1" ht="15.5" x14ac:dyDescent="0.35">
      <c r="A204" s="330">
        <v>183</v>
      </c>
      <c r="B204" s="438"/>
      <c r="C204" s="241"/>
      <c r="D204" s="241"/>
      <c r="E204" s="241"/>
      <c r="F204" s="381"/>
      <c r="G204" s="439"/>
      <c r="H204" s="440">
        <f t="shared" si="2"/>
        <v>0</v>
      </c>
      <c r="I204" s="439"/>
      <c r="J204" s="508"/>
    </row>
    <row r="205" spans="1:10" s="505" customFormat="1" ht="15.5" x14ac:dyDescent="0.35">
      <c r="A205" s="330">
        <v>184</v>
      </c>
      <c r="B205" s="438"/>
      <c r="C205" s="241"/>
      <c r="D205" s="241"/>
      <c r="E205" s="241"/>
      <c r="F205" s="381"/>
      <c r="G205" s="439"/>
      <c r="H205" s="440">
        <f t="shared" si="2"/>
        <v>0</v>
      </c>
      <c r="I205" s="439"/>
      <c r="J205" s="508"/>
    </row>
    <row r="206" spans="1:10" s="505" customFormat="1" ht="15.5" x14ac:dyDescent="0.35">
      <c r="A206" s="330">
        <v>185</v>
      </c>
      <c r="B206" s="438"/>
      <c r="C206" s="241"/>
      <c r="D206" s="241"/>
      <c r="E206" s="241"/>
      <c r="F206" s="381"/>
      <c r="G206" s="439"/>
      <c r="H206" s="440">
        <f t="shared" si="2"/>
        <v>0</v>
      </c>
      <c r="I206" s="439"/>
      <c r="J206" s="508"/>
    </row>
    <row r="207" spans="1:10" s="505" customFormat="1" ht="15.5" x14ac:dyDescent="0.35">
      <c r="A207" s="330">
        <v>186</v>
      </c>
      <c r="B207" s="438"/>
      <c r="C207" s="241"/>
      <c r="D207" s="241"/>
      <c r="E207" s="241"/>
      <c r="F207" s="381"/>
      <c r="G207" s="439"/>
      <c r="H207" s="440">
        <f t="shared" si="2"/>
        <v>0</v>
      </c>
      <c r="I207" s="439"/>
      <c r="J207" s="508"/>
    </row>
    <row r="208" spans="1:10" s="505" customFormat="1" ht="15.5" x14ac:dyDescent="0.35">
      <c r="A208" s="330">
        <v>187</v>
      </c>
      <c r="B208" s="438"/>
      <c r="C208" s="241"/>
      <c r="D208" s="241"/>
      <c r="E208" s="241"/>
      <c r="F208" s="381"/>
      <c r="G208" s="439"/>
      <c r="H208" s="440">
        <f t="shared" si="2"/>
        <v>0</v>
      </c>
      <c r="I208" s="439"/>
      <c r="J208" s="508"/>
    </row>
    <row r="209" spans="1:10" s="505" customFormat="1" ht="15.5" x14ac:dyDescent="0.35">
      <c r="A209" s="330">
        <v>188</v>
      </c>
      <c r="B209" s="438"/>
      <c r="C209" s="241"/>
      <c r="D209" s="241"/>
      <c r="E209" s="241"/>
      <c r="F209" s="381"/>
      <c r="G209" s="439"/>
      <c r="H209" s="440">
        <f t="shared" si="2"/>
        <v>0</v>
      </c>
      <c r="I209" s="439"/>
      <c r="J209" s="508"/>
    </row>
    <row r="210" spans="1:10" s="505" customFormat="1" ht="15.5" x14ac:dyDescent="0.35">
      <c r="A210" s="330">
        <v>189</v>
      </c>
      <c r="B210" s="438"/>
      <c r="C210" s="241"/>
      <c r="D210" s="241"/>
      <c r="E210" s="241"/>
      <c r="F210" s="381"/>
      <c r="G210" s="439"/>
      <c r="H210" s="440">
        <f t="shared" si="2"/>
        <v>0</v>
      </c>
      <c r="I210" s="439"/>
      <c r="J210" s="508"/>
    </row>
    <row r="211" spans="1:10" s="505" customFormat="1" ht="15.5" x14ac:dyDescent="0.35">
      <c r="A211" s="330">
        <v>190</v>
      </c>
      <c r="B211" s="438"/>
      <c r="C211" s="241"/>
      <c r="D211" s="241"/>
      <c r="E211" s="241"/>
      <c r="F211" s="381"/>
      <c r="G211" s="439"/>
      <c r="H211" s="440">
        <f t="shared" si="2"/>
        <v>0</v>
      </c>
      <c r="I211" s="439"/>
      <c r="J211" s="508"/>
    </row>
    <row r="212" spans="1:10" s="505" customFormat="1" ht="15.5" x14ac:dyDescent="0.35">
      <c r="A212" s="330">
        <v>191</v>
      </c>
      <c r="B212" s="438"/>
      <c r="C212" s="241"/>
      <c r="D212" s="241"/>
      <c r="E212" s="241"/>
      <c r="F212" s="381"/>
      <c r="G212" s="439"/>
      <c r="H212" s="440">
        <f t="shared" si="2"/>
        <v>0</v>
      </c>
      <c r="I212" s="439"/>
      <c r="J212" s="508"/>
    </row>
    <row r="213" spans="1:10" s="505" customFormat="1" ht="15.5" x14ac:dyDescent="0.35">
      <c r="A213" s="330">
        <v>192</v>
      </c>
      <c r="B213" s="438"/>
      <c r="C213" s="241"/>
      <c r="D213" s="241"/>
      <c r="E213" s="241"/>
      <c r="F213" s="381"/>
      <c r="G213" s="439"/>
      <c r="H213" s="440">
        <f t="shared" si="2"/>
        <v>0</v>
      </c>
      <c r="I213" s="439"/>
      <c r="J213" s="508"/>
    </row>
    <row r="214" spans="1:10" s="505" customFormat="1" ht="15.5" x14ac:dyDescent="0.35">
      <c r="A214" s="330">
        <v>193</v>
      </c>
      <c r="B214" s="438"/>
      <c r="C214" s="241"/>
      <c r="D214" s="241"/>
      <c r="E214" s="241"/>
      <c r="F214" s="381"/>
      <c r="G214" s="439"/>
      <c r="H214" s="440">
        <f t="shared" si="2"/>
        <v>0</v>
      </c>
      <c r="I214" s="439"/>
      <c r="J214" s="508"/>
    </row>
    <row r="215" spans="1:10" s="505" customFormat="1" ht="15.5" x14ac:dyDescent="0.35">
      <c r="A215" s="330">
        <v>194</v>
      </c>
      <c r="B215" s="438"/>
      <c r="C215" s="241"/>
      <c r="D215" s="241"/>
      <c r="E215" s="241"/>
      <c r="F215" s="381"/>
      <c r="G215" s="439"/>
      <c r="H215" s="440">
        <f t="shared" ref="H215:H278" si="3">IF(AND(F215&gt;0,G215=0),ROUND(F215*0.3,2),IF(AND(F215=0,G215&gt;0),G215,0))</f>
        <v>0</v>
      </c>
      <c r="I215" s="439"/>
      <c r="J215" s="508"/>
    </row>
    <row r="216" spans="1:10" s="505" customFormat="1" ht="15.5" x14ac:dyDescent="0.35">
      <c r="A216" s="330">
        <v>195</v>
      </c>
      <c r="B216" s="438"/>
      <c r="C216" s="241"/>
      <c r="D216" s="241"/>
      <c r="E216" s="241"/>
      <c r="F216" s="381"/>
      <c r="G216" s="439"/>
      <c r="H216" s="440">
        <f t="shared" si="3"/>
        <v>0</v>
      </c>
      <c r="I216" s="439"/>
      <c r="J216" s="508"/>
    </row>
    <row r="217" spans="1:10" s="505" customFormat="1" ht="15.5" x14ac:dyDescent="0.35">
      <c r="A217" s="330">
        <v>196</v>
      </c>
      <c r="B217" s="438"/>
      <c r="C217" s="241"/>
      <c r="D217" s="241"/>
      <c r="E217" s="241"/>
      <c r="F217" s="381"/>
      <c r="G217" s="439"/>
      <c r="H217" s="440">
        <f t="shared" si="3"/>
        <v>0</v>
      </c>
      <c r="I217" s="439"/>
      <c r="J217" s="508"/>
    </row>
    <row r="218" spans="1:10" s="505" customFormat="1" ht="15.5" x14ac:dyDescent="0.35">
      <c r="A218" s="330">
        <v>197</v>
      </c>
      <c r="B218" s="438"/>
      <c r="C218" s="241"/>
      <c r="D218" s="241"/>
      <c r="E218" s="241"/>
      <c r="F218" s="381"/>
      <c r="G218" s="439"/>
      <c r="H218" s="440">
        <f t="shared" si="3"/>
        <v>0</v>
      </c>
      <c r="I218" s="439"/>
      <c r="J218" s="508"/>
    </row>
    <row r="219" spans="1:10" s="505" customFormat="1" ht="15.5" x14ac:dyDescent="0.35">
      <c r="A219" s="330">
        <v>198</v>
      </c>
      <c r="B219" s="438"/>
      <c r="C219" s="241"/>
      <c r="D219" s="241"/>
      <c r="E219" s="241"/>
      <c r="F219" s="381"/>
      <c r="G219" s="439"/>
      <c r="H219" s="440">
        <f t="shared" si="3"/>
        <v>0</v>
      </c>
      <c r="I219" s="439"/>
      <c r="J219" s="508"/>
    </row>
    <row r="220" spans="1:10" s="505" customFormat="1" ht="15.5" x14ac:dyDescent="0.35">
      <c r="A220" s="330">
        <v>199</v>
      </c>
      <c r="B220" s="438"/>
      <c r="C220" s="241"/>
      <c r="D220" s="241"/>
      <c r="E220" s="241"/>
      <c r="F220" s="381"/>
      <c r="G220" s="439"/>
      <c r="H220" s="440">
        <f t="shared" si="3"/>
        <v>0</v>
      </c>
      <c r="I220" s="439"/>
      <c r="J220" s="508"/>
    </row>
    <row r="221" spans="1:10" s="505" customFormat="1" ht="15.5" x14ac:dyDescent="0.35">
      <c r="A221" s="330">
        <v>200</v>
      </c>
      <c r="B221" s="438"/>
      <c r="C221" s="241"/>
      <c r="D221" s="241"/>
      <c r="E221" s="241"/>
      <c r="F221" s="381"/>
      <c r="G221" s="439"/>
      <c r="H221" s="440">
        <f t="shared" si="3"/>
        <v>0</v>
      </c>
      <c r="I221" s="439"/>
      <c r="J221" s="508"/>
    </row>
    <row r="222" spans="1:10" s="505" customFormat="1" ht="15.5" x14ac:dyDescent="0.35">
      <c r="A222" s="330">
        <v>201</v>
      </c>
      <c r="B222" s="438"/>
      <c r="C222" s="241"/>
      <c r="D222" s="241"/>
      <c r="E222" s="241"/>
      <c r="F222" s="381"/>
      <c r="G222" s="439"/>
      <c r="H222" s="440">
        <f t="shared" si="3"/>
        <v>0</v>
      </c>
      <c r="I222" s="439"/>
      <c r="J222" s="508"/>
    </row>
    <row r="223" spans="1:10" s="505" customFormat="1" ht="15.5" x14ac:dyDescent="0.35">
      <c r="A223" s="330">
        <v>202</v>
      </c>
      <c r="B223" s="438"/>
      <c r="C223" s="241"/>
      <c r="D223" s="241"/>
      <c r="E223" s="241"/>
      <c r="F223" s="381"/>
      <c r="G223" s="439"/>
      <c r="H223" s="440">
        <f t="shared" si="3"/>
        <v>0</v>
      </c>
      <c r="I223" s="439"/>
      <c r="J223" s="508"/>
    </row>
    <row r="224" spans="1:10" s="505" customFormat="1" ht="15.5" x14ac:dyDescent="0.35">
      <c r="A224" s="330">
        <v>203</v>
      </c>
      <c r="B224" s="438"/>
      <c r="C224" s="241"/>
      <c r="D224" s="241"/>
      <c r="E224" s="241"/>
      <c r="F224" s="381"/>
      <c r="G224" s="439"/>
      <c r="H224" s="440">
        <f t="shared" si="3"/>
        <v>0</v>
      </c>
      <c r="I224" s="439"/>
      <c r="J224" s="508"/>
    </row>
    <row r="225" spans="1:10" s="505" customFormat="1" ht="15.5" x14ac:dyDescent="0.35">
      <c r="A225" s="330">
        <v>204</v>
      </c>
      <c r="B225" s="438"/>
      <c r="C225" s="241"/>
      <c r="D225" s="241"/>
      <c r="E225" s="241"/>
      <c r="F225" s="381"/>
      <c r="G225" s="439"/>
      <c r="H225" s="440">
        <f t="shared" si="3"/>
        <v>0</v>
      </c>
      <c r="I225" s="439"/>
      <c r="J225" s="508"/>
    </row>
    <row r="226" spans="1:10" s="505" customFormat="1" ht="15.5" x14ac:dyDescent="0.35">
      <c r="A226" s="330">
        <v>205</v>
      </c>
      <c r="B226" s="438"/>
      <c r="C226" s="241"/>
      <c r="D226" s="241"/>
      <c r="E226" s="241"/>
      <c r="F226" s="381"/>
      <c r="G226" s="439"/>
      <c r="H226" s="440">
        <f t="shared" si="3"/>
        <v>0</v>
      </c>
      <c r="I226" s="439"/>
      <c r="J226" s="508"/>
    </row>
    <row r="227" spans="1:10" s="505" customFormat="1" ht="15.5" x14ac:dyDescent="0.35">
      <c r="A227" s="330">
        <v>206</v>
      </c>
      <c r="B227" s="438"/>
      <c r="C227" s="241"/>
      <c r="D227" s="241"/>
      <c r="E227" s="241"/>
      <c r="F227" s="381"/>
      <c r="G227" s="439"/>
      <c r="H227" s="440">
        <f t="shared" si="3"/>
        <v>0</v>
      </c>
      <c r="I227" s="439"/>
      <c r="J227" s="508"/>
    </row>
    <row r="228" spans="1:10" s="505" customFormat="1" ht="15.5" x14ac:dyDescent="0.35">
      <c r="A228" s="330">
        <v>207</v>
      </c>
      <c r="B228" s="438"/>
      <c r="C228" s="241"/>
      <c r="D228" s="241"/>
      <c r="E228" s="241"/>
      <c r="F228" s="381"/>
      <c r="G228" s="439"/>
      <c r="H228" s="440">
        <f t="shared" si="3"/>
        <v>0</v>
      </c>
      <c r="I228" s="439"/>
      <c r="J228" s="508"/>
    </row>
    <row r="229" spans="1:10" s="505" customFormat="1" ht="15.5" x14ac:dyDescent="0.35">
      <c r="A229" s="330">
        <v>208</v>
      </c>
      <c r="B229" s="438"/>
      <c r="C229" s="241"/>
      <c r="D229" s="241"/>
      <c r="E229" s="241"/>
      <c r="F229" s="381"/>
      <c r="G229" s="439"/>
      <c r="H229" s="440">
        <f t="shared" si="3"/>
        <v>0</v>
      </c>
      <c r="I229" s="439"/>
      <c r="J229" s="508"/>
    </row>
    <row r="230" spans="1:10" s="505" customFormat="1" ht="15.5" x14ac:dyDescent="0.35">
      <c r="A230" s="330">
        <v>209</v>
      </c>
      <c r="B230" s="438"/>
      <c r="C230" s="241"/>
      <c r="D230" s="241"/>
      <c r="E230" s="241"/>
      <c r="F230" s="381"/>
      <c r="G230" s="439"/>
      <c r="H230" s="440">
        <f t="shared" si="3"/>
        <v>0</v>
      </c>
      <c r="I230" s="439"/>
      <c r="J230" s="508"/>
    </row>
    <row r="231" spans="1:10" s="505" customFormat="1" ht="15.5" x14ac:dyDescent="0.35">
      <c r="A231" s="330">
        <v>210</v>
      </c>
      <c r="B231" s="438"/>
      <c r="C231" s="241"/>
      <c r="D231" s="241"/>
      <c r="E231" s="241"/>
      <c r="F231" s="381"/>
      <c r="G231" s="439"/>
      <c r="H231" s="440">
        <f t="shared" si="3"/>
        <v>0</v>
      </c>
      <c r="I231" s="439"/>
      <c r="J231" s="508"/>
    </row>
    <row r="232" spans="1:10" s="505" customFormat="1" ht="15.5" x14ac:dyDescent="0.35">
      <c r="A232" s="330">
        <v>211</v>
      </c>
      <c r="B232" s="438"/>
      <c r="C232" s="241"/>
      <c r="D232" s="241"/>
      <c r="E232" s="241"/>
      <c r="F232" s="381"/>
      <c r="G232" s="439"/>
      <c r="H232" s="440">
        <f t="shared" si="3"/>
        <v>0</v>
      </c>
      <c r="I232" s="439"/>
      <c r="J232" s="508"/>
    </row>
    <row r="233" spans="1:10" s="505" customFormat="1" ht="15.5" x14ac:dyDescent="0.35">
      <c r="A233" s="330">
        <v>212</v>
      </c>
      <c r="B233" s="438"/>
      <c r="C233" s="241"/>
      <c r="D233" s="241"/>
      <c r="E233" s="241"/>
      <c r="F233" s="381"/>
      <c r="G233" s="439"/>
      <c r="H233" s="440">
        <f t="shared" si="3"/>
        <v>0</v>
      </c>
      <c r="I233" s="439"/>
      <c r="J233" s="508"/>
    </row>
    <row r="234" spans="1:10" s="505" customFormat="1" ht="15.5" x14ac:dyDescent="0.35">
      <c r="A234" s="330">
        <v>213</v>
      </c>
      <c r="B234" s="438"/>
      <c r="C234" s="241"/>
      <c r="D234" s="241"/>
      <c r="E234" s="241"/>
      <c r="F234" s="381"/>
      <c r="G234" s="439"/>
      <c r="H234" s="440">
        <f t="shared" si="3"/>
        <v>0</v>
      </c>
      <c r="I234" s="439"/>
      <c r="J234" s="508"/>
    </row>
    <row r="235" spans="1:10" s="505" customFormat="1" ht="15.5" x14ac:dyDescent="0.35">
      <c r="A235" s="330">
        <v>214</v>
      </c>
      <c r="B235" s="438"/>
      <c r="C235" s="241"/>
      <c r="D235" s="241"/>
      <c r="E235" s="241"/>
      <c r="F235" s="381"/>
      <c r="G235" s="439"/>
      <c r="H235" s="440">
        <f t="shared" si="3"/>
        <v>0</v>
      </c>
      <c r="I235" s="439"/>
      <c r="J235" s="508"/>
    </row>
    <row r="236" spans="1:10" s="505" customFormat="1" ht="15.5" x14ac:dyDescent="0.35">
      <c r="A236" s="330">
        <v>215</v>
      </c>
      <c r="B236" s="438"/>
      <c r="C236" s="241"/>
      <c r="D236" s="241"/>
      <c r="E236" s="241"/>
      <c r="F236" s="381"/>
      <c r="G236" s="439"/>
      <c r="H236" s="440">
        <f t="shared" si="3"/>
        <v>0</v>
      </c>
      <c r="I236" s="439"/>
      <c r="J236" s="508"/>
    </row>
    <row r="237" spans="1:10" s="505" customFormat="1" ht="15.5" x14ac:dyDescent="0.35">
      <c r="A237" s="330">
        <v>216</v>
      </c>
      <c r="B237" s="438"/>
      <c r="C237" s="241"/>
      <c r="D237" s="241"/>
      <c r="E237" s="241"/>
      <c r="F237" s="381"/>
      <c r="G237" s="439"/>
      <c r="H237" s="440">
        <f t="shared" si="3"/>
        <v>0</v>
      </c>
      <c r="I237" s="439"/>
      <c r="J237" s="508"/>
    </row>
    <row r="238" spans="1:10" s="505" customFormat="1" ht="15.5" x14ac:dyDescent="0.35">
      <c r="A238" s="330">
        <v>217</v>
      </c>
      <c r="B238" s="438"/>
      <c r="C238" s="241"/>
      <c r="D238" s="241"/>
      <c r="E238" s="241"/>
      <c r="F238" s="381"/>
      <c r="G238" s="439"/>
      <c r="H238" s="440">
        <f t="shared" si="3"/>
        <v>0</v>
      </c>
      <c r="I238" s="439"/>
      <c r="J238" s="508"/>
    </row>
    <row r="239" spans="1:10" s="505" customFormat="1" ht="15.5" x14ac:dyDescent="0.35">
      <c r="A239" s="330">
        <v>218</v>
      </c>
      <c r="B239" s="438"/>
      <c r="C239" s="241"/>
      <c r="D239" s="241"/>
      <c r="E239" s="241"/>
      <c r="F239" s="381"/>
      <c r="G239" s="439"/>
      <c r="H239" s="440">
        <f t="shared" si="3"/>
        <v>0</v>
      </c>
      <c r="I239" s="439"/>
      <c r="J239" s="508"/>
    </row>
    <row r="240" spans="1:10" s="505" customFormat="1" ht="15.5" x14ac:dyDescent="0.35">
      <c r="A240" s="330">
        <v>219</v>
      </c>
      <c r="B240" s="438"/>
      <c r="C240" s="241"/>
      <c r="D240" s="241"/>
      <c r="E240" s="241"/>
      <c r="F240" s="381"/>
      <c r="G240" s="439"/>
      <c r="H240" s="440">
        <f t="shared" si="3"/>
        <v>0</v>
      </c>
      <c r="I240" s="439"/>
      <c r="J240" s="508"/>
    </row>
    <row r="241" spans="1:10" s="505" customFormat="1" ht="15.5" x14ac:dyDescent="0.35">
      <c r="A241" s="330">
        <v>220</v>
      </c>
      <c r="B241" s="438"/>
      <c r="C241" s="241"/>
      <c r="D241" s="241"/>
      <c r="E241" s="241"/>
      <c r="F241" s="381"/>
      <c r="G241" s="439"/>
      <c r="H241" s="440">
        <f t="shared" si="3"/>
        <v>0</v>
      </c>
      <c r="I241" s="439"/>
      <c r="J241" s="508"/>
    </row>
    <row r="242" spans="1:10" s="505" customFormat="1" ht="15.5" x14ac:dyDescent="0.35">
      <c r="A242" s="330">
        <v>221</v>
      </c>
      <c r="B242" s="438"/>
      <c r="C242" s="241"/>
      <c r="D242" s="241"/>
      <c r="E242" s="241"/>
      <c r="F242" s="381"/>
      <c r="G242" s="439"/>
      <c r="H242" s="440">
        <f t="shared" si="3"/>
        <v>0</v>
      </c>
      <c r="I242" s="439"/>
      <c r="J242" s="508"/>
    </row>
    <row r="243" spans="1:10" s="505" customFormat="1" ht="15.5" x14ac:dyDescent="0.35">
      <c r="A243" s="330">
        <v>222</v>
      </c>
      <c r="B243" s="438"/>
      <c r="C243" s="241"/>
      <c r="D243" s="241"/>
      <c r="E243" s="241"/>
      <c r="F243" s="381"/>
      <c r="G243" s="439"/>
      <c r="H243" s="440">
        <f t="shared" si="3"/>
        <v>0</v>
      </c>
      <c r="I243" s="439"/>
      <c r="J243" s="508"/>
    </row>
    <row r="244" spans="1:10" s="505" customFormat="1" ht="15.5" x14ac:dyDescent="0.35">
      <c r="A244" s="330">
        <v>223</v>
      </c>
      <c r="B244" s="438"/>
      <c r="C244" s="241"/>
      <c r="D244" s="241"/>
      <c r="E244" s="241"/>
      <c r="F244" s="381"/>
      <c r="G244" s="439"/>
      <c r="H244" s="440">
        <f t="shared" si="3"/>
        <v>0</v>
      </c>
      <c r="I244" s="439"/>
      <c r="J244" s="508"/>
    </row>
    <row r="245" spans="1:10" s="505" customFormat="1" ht="15.5" x14ac:dyDescent="0.35">
      <c r="A245" s="330">
        <v>224</v>
      </c>
      <c r="B245" s="438"/>
      <c r="C245" s="241"/>
      <c r="D245" s="241"/>
      <c r="E245" s="241"/>
      <c r="F245" s="381"/>
      <c r="G245" s="439"/>
      <c r="H245" s="440">
        <f t="shared" si="3"/>
        <v>0</v>
      </c>
      <c r="I245" s="439"/>
      <c r="J245" s="508"/>
    </row>
    <row r="246" spans="1:10" s="505" customFormat="1" ht="15.5" x14ac:dyDescent="0.35">
      <c r="A246" s="330">
        <v>225</v>
      </c>
      <c r="B246" s="438"/>
      <c r="C246" s="241"/>
      <c r="D246" s="241"/>
      <c r="E246" s="241"/>
      <c r="F246" s="381"/>
      <c r="G246" s="439"/>
      <c r="H246" s="440">
        <f t="shared" si="3"/>
        <v>0</v>
      </c>
      <c r="I246" s="439"/>
      <c r="J246" s="508"/>
    </row>
    <row r="247" spans="1:10" s="505" customFormat="1" ht="15.5" x14ac:dyDescent="0.35">
      <c r="A247" s="330">
        <v>226</v>
      </c>
      <c r="B247" s="438"/>
      <c r="C247" s="241"/>
      <c r="D247" s="241"/>
      <c r="E247" s="241"/>
      <c r="F247" s="381"/>
      <c r="G247" s="439"/>
      <c r="H247" s="440">
        <f t="shared" si="3"/>
        <v>0</v>
      </c>
      <c r="I247" s="439"/>
      <c r="J247" s="508"/>
    </row>
    <row r="248" spans="1:10" s="505" customFormat="1" ht="15.5" x14ac:dyDescent="0.35">
      <c r="A248" s="330">
        <v>227</v>
      </c>
      <c r="B248" s="438"/>
      <c r="C248" s="241"/>
      <c r="D248" s="241"/>
      <c r="E248" s="241"/>
      <c r="F248" s="381"/>
      <c r="G248" s="439"/>
      <c r="H248" s="440">
        <f t="shared" si="3"/>
        <v>0</v>
      </c>
      <c r="I248" s="439"/>
      <c r="J248" s="508"/>
    </row>
    <row r="249" spans="1:10" s="505" customFormat="1" ht="15.5" x14ac:dyDescent="0.35">
      <c r="A249" s="330">
        <v>228</v>
      </c>
      <c r="B249" s="438"/>
      <c r="C249" s="241"/>
      <c r="D249" s="241"/>
      <c r="E249" s="241"/>
      <c r="F249" s="381"/>
      <c r="G249" s="439"/>
      <c r="H249" s="440">
        <f t="shared" si="3"/>
        <v>0</v>
      </c>
      <c r="I249" s="439"/>
      <c r="J249" s="508"/>
    </row>
    <row r="250" spans="1:10" s="505" customFormat="1" ht="15.5" x14ac:dyDescent="0.35">
      <c r="A250" s="330">
        <v>229</v>
      </c>
      <c r="B250" s="438"/>
      <c r="C250" s="241"/>
      <c r="D250" s="241"/>
      <c r="E250" s="241"/>
      <c r="F250" s="381"/>
      <c r="G250" s="439"/>
      <c r="H250" s="440">
        <f t="shared" si="3"/>
        <v>0</v>
      </c>
      <c r="I250" s="439"/>
      <c r="J250" s="508"/>
    </row>
    <row r="251" spans="1:10" s="505" customFormat="1" ht="15.5" x14ac:dyDescent="0.35">
      <c r="A251" s="330">
        <v>230</v>
      </c>
      <c r="B251" s="438"/>
      <c r="C251" s="241"/>
      <c r="D251" s="241"/>
      <c r="E251" s="241"/>
      <c r="F251" s="381"/>
      <c r="G251" s="439"/>
      <c r="H251" s="440">
        <f t="shared" si="3"/>
        <v>0</v>
      </c>
      <c r="I251" s="439"/>
      <c r="J251" s="508"/>
    </row>
    <row r="252" spans="1:10" s="505" customFormat="1" ht="15.5" x14ac:dyDescent="0.35">
      <c r="A252" s="330">
        <v>231</v>
      </c>
      <c r="B252" s="438"/>
      <c r="C252" s="241"/>
      <c r="D252" s="241"/>
      <c r="E252" s="241"/>
      <c r="F252" s="381"/>
      <c r="G252" s="439"/>
      <c r="H252" s="440">
        <f t="shared" si="3"/>
        <v>0</v>
      </c>
      <c r="I252" s="439"/>
      <c r="J252" s="508"/>
    </row>
    <row r="253" spans="1:10" s="505" customFormat="1" ht="15.5" x14ac:dyDescent="0.35">
      <c r="A253" s="330">
        <v>232</v>
      </c>
      <c r="B253" s="438"/>
      <c r="C253" s="241"/>
      <c r="D253" s="241"/>
      <c r="E253" s="241"/>
      <c r="F253" s="381"/>
      <c r="G253" s="439"/>
      <c r="H253" s="440">
        <f t="shared" si="3"/>
        <v>0</v>
      </c>
      <c r="I253" s="439"/>
      <c r="J253" s="508"/>
    </row>
    <row r="254" spans="1:10" s="505" customFormat="1" ht="15.5" x14ac:dyDescent="0.35">
      <c r="A254" s="330">
        <v>233</v>
      </c>
      <c r="B254" s="438"/>
      <c r="C254" s="241"/>
      <c r="D254" s="241"/>
      <c r="E254" s="241"/>
      <c r="F254" s="381"/>
      <c r="G254" s="439"/>
      <c r="H254" s="440">
        <f t="shared" si="3"/>
        <v>0</v>
      </c>
      <c r="I254" s="439"/>
      <c r="J254" s="508"/>
    </row>
    <row r="255" spans="1:10" s="505" customFormat="1" ht="15.5" x14ac:dyDescent="0.35">
      <c r="A255" s="330">
        <v>234</v>
      </c>
      <c r="B255" s="438"/>
      <c r="C255" s="241"/>
      <c r="D255" s="241"/>
      <c r="E255" s="241"/>
      <c r="F255" s="381"/>
      <c r="G255" s="439"/>
      <c r="H255" s="440">
        <f t="shared" si="3"/>
        <v>0</v>
      </c>
      <c r="I255" s="439"/>
      <c r="J255" s="508"/>
    </row>
    <row r="256" spans="1:10" s="505" customFormat="1" ht="15.5" x14ac:dyDescent="0.35">
      <c r="A256" s="330">
        <v>235</v>
      </c>
      <c r="B256" s="438"/>
      <c r="C256" s="241"/>
      <c r="D256" s="241"/>
      <c r="E256" s="241"/>
      <c r="F256" s="381"/>
      <c r="G256" s="439"/>
      <c r="H256" s="440">
        <f t="shared" si="3"/>
        <v>0</v>
      </c>
      <c r="I256" s="439"/>
      <c r="J256" s="508"/>
    </row>
    <row r="257" spans="1:10" s="505" customFormat="1" ht="15.5" x14ac:dyDescent="0.35">
      <c r="A257" s="330">
        <v>236</v>
      </c>
      <c r="B257" s="438"/>
      <c r="C257" s="241"/>
      <c r="D257" s="241"/>
      <c r="E257" s="241"/>
      <c r="F257" s="381"/>
      <c r="G257" s="439"/>
      <c r="H257" s="440">
        <f t="shared" si="3"/>
        <v>0</v>
      </c>
      <c r="I257" s="439"/>
      <c r="J257" s="508"/>
    </row>
    <row r="258" spans="1:10" s="505" customFormat="1" ht="15.5" x14ac:dyDescent="0.35">
      <c r="A258" s="330">
        <v>237</v>
      </c>
      <c r="B258" s="438"/>
      <c r="C258" s="241"/>
      <c r="D258" s="241"/>
      <c r="E258" s="241"/>
      <c r="F258" s="381"/>
      <c r="G258" s="439"/>
      <c r="H258" s="440">
        <f t="shared" si="3"/>
        <v>0</v>
      </c>
      <c r="I258" s="439"/>
      <c r="J258" s="508"/>
    </row>
    <row r="259" spans="1:10" s="505" customFormat="1" ht="15.5" x14ac:dyDescent="0.35">
      <c r="A259" s="330">
        <v>238</v>
      </c>
      <c r="B259" s="438"/>
      <c r="C259" s="241"/>
      <c r="D259" s="241"/>
      <c r="E259" s="241"/>
      <c r="F259" s="381"/>
      <c r="G259" s="439"/>
      <c r="H259" s="440">
        <f t="shared" si="3"/>
        <v>0</v>
      </c>
      <c r="I259" s="439"/>
      <c r="J259" s="508"/>
    </row>
    <row r="260" spans="1:10" s="505" customFormat="1" ht="15.5" x14ac:dyDescent="0.35">
      <c r="A260" s="330">
        <v>239</v>
      </c>
      <c r="B260" s="438"/>
      <c r="C260" s="241"/>
      <c r="D260" s="241"/>
      <c r="E260" s="241"/>
      <c r="F260" s="381"/>
      <c r="G260" s="439"/>
      <c r="H260" s="440">
        <f t="shared" si="3"/>
        <v>0</v>
      </c>
      <c r="I260" s="439"/>
      <c r="J260" s="508"/>
    </row>
    <row r="261" spans="1:10" s="505" customFormat="1" ht="15.5" x14ac:dyDescent="0.35">
      <c r="A261" s="330">
        <v>240</v>
      </c>
      <c r="B261" s="438"/>
      <c r="C261" s="241"/>
      <c r="D261" s="241"/>
      <c r="E261" s="241"/>
      <c r="F261" s="381"/>
      <c r="G261" s="439"/>
      <c r="H261" s="440">
        <f t="shared" si="3"/>
        <v>0</v>
      </c>
      <c r="I261" s="439"/>
      <c r="J261" s="508"/>
    </row>
    <row r="262" spans="1:10" s="505" customFormat="1" ht="15.5" x14ac:dyDescent="0.35">
      <c r="A262" s="330">
        <v>241</v>
      </c>
      <c r="B262" s="438"/>
      <c r="C262" s="241"/>
      <c r="D262" s="241"/>
      <c r="E262" s="241"/>
      <c r="F262" s="381"/>
      <c r="G262" s="439"/>
      <c r="H262" s="440">
        <f t="shared" si="3"/>
        <v>0</v>
      </c>
      <c r="I262" s="439"/>
      <c r="J262" s="508"/>
    </row>
    <row r="263" spans="1:10" s="505" customFormat="1" ht="15.5" x14ac:dyDescent="0.35">
      <c r="A263" s="330">
        <v>242</v>
      </c>
      <c r="B263" s="438"/>
      <c r="C263" s="241"/>
      <c r="D263" s="241"/>
      <c r="E263" s="241"/>
      <c r="F263" s="381"/>
      <c r="G263" s="439"/>
      <c r="H263" s="440">
        <f t="shared" si="3"/>
        <v>0</v>
      </c>
      <c r="I263" s="439"/>
      <c r="J263" s="508"/>
    </row>
    <row r="264" spans="1:10" s="505" customFormat="1" ht="15.5" x14ac:dyDescent="0.35">
      <c r="A264" s="330">
        <v>243</v>
      </c>
      <c r="B264" s="438"/>
      <c r="C264" s="241"/>
      <c r="D264" s="241"/>
      <c r="E264" s="241"/>
      <c r="F264" s="381"/>
      <c r="G264" s="439"/>
      <c r="H264" s="440">
        <f t="shared" si="3"/>
        <v>0</v>
      </c>
      <c r="I264" s="439"/>
      <c r="J264" s="508"/>
    </row>
    <row r="265" spans="1:10" s="505" customFormat="1" ht="15.5" x14ac:dyDescent="0.35">
      <c r="A265" s="330">
        <v>244</v>
      </c>
      <c r="B265" s="438"/>
      <c r="C265" s="241"/>
      <c r="D265" s="241"/>
      <c r="E265" s="241"/>
      <c r="F265" s="381"/>
      <c r="G265" s="439"/>
      <c r="H265" s="440">
        <f t="shared" si="3"/>
        <v>0</v>
      </c>
      <c r="I265" s="439"/>
      <c r="J265" s="508"/>
    </row>
    <row r="266" spans="1:10" s="505" customFormat="1" ht="15.5" x14ac:dyDescent="0.35">
      <c r="A266" s="330">
        <v>245</v>
      </c>
      <c r="B266" s="438"/>
      <c r="C266" s="241"/>
      <c r="D266" s="241"/>
      <c r="E266" s="241"/>
      <c r="F266" s="381"/>
      <c r="G266" s="439"/>
      <c r="H266" s="440">
        <f t="shared" si="3"/>
        <v>0</v>
      </c>
      <c r="I266" s="439"/>
      <c r="J266" s="508"/>
    </row>
    <row r="267" spans="1:10" s="505" customFormat="1" ht="15.5" x14ac:dyDescent="0.35">
      <c r="A267" s="330">
        <v>246</v>
      </c>
      <c r="B267" s="438"/>
      <c r="C267" s="241"/>
      <c r="D267" s="241"/>
      <c r="E267" s="241"/>
      <c r="F267" s="381"/>
      <c r="G267" s="439"/>
      <c r="H267" s="440">
        <f t="shared" si="3"/>
        <v>0</v>
      </c>
      <c r="I267" s="439"/>
      <c r="J267" s="508"/>
    </row>
    <row r="268" spans="1:10" s="505" customFormat="1" ht="15.5" x14ac:dyDescent="0.35">
      <c r="A268" s="330">
        <v>247</v>
      </c>
      <c r="B268" s="438"/>
      <c r="C268" s="241"/>
      <c r="D268" s="241"/>
      <c r="E268" s="241"/>
      <c r="F268" s="381"/>
      <c r="G268" s="439"/>
      <c r="H268" s="440">
        <f t="shared" si="3"/>
        <v>0</v>
      </c>
      <c r="I268" s="439"/>
      <c r="J268" s="508"/>
    </row>
    <row r="269" spans="1:10" s="505" customFormat="1" ht="15.5" x14ac:dyDescent="0.35">
      <c r="A269" s="330">
        <v>248</v>
      </c>
      <c r="B269" s="438"/>
      <c r="C269" s="241"/>
      <c r="D269" s="241"/>
      <c r="E269" s="241"/>
      <c r="F269" s="381"/>
      <c r="G269" s="439"/>
      <c r="H269" s="440">
        <f t="shared" si="3"/>
        <v>0</v>
      </c>
      <c r="I269" s="439"/>
      <c r="J269" s="508"/>
    </row>
    <row r="270" spans="1:10" s="505" customFormat="1" ht="15.5" x14ac:dyDescent="0.35">
      <c r="A270" s="330">
        <v>249</v>
      </c>
      <c r="B270" s="438"/>
      <c r="C270" s="241"/>
      <c r="D270" s="241"/>
      <c r="E270" s="241"/>
      <c r="F270" s="381"/>
      <c r="G270" s="439"/>
      <c r="H270" s="440">
        <f t="shared" si="3"/>
        <v>0</v>
      </c>
      <c r="I270" s="439"/>
      <c r="J270" s="508"/>
    </row>
    <row r="271" spans="1:10" s="505" customFormat="1" ht="15.5" x14ac:dyDescent="0.35">
      <c r="A271" s="330">
        <v>250</v>
      </c>
      <c r="B271" s="438"/>
      <c r="C271" s="241"/>
      <c r="D271" s="241"/>
      <c r="E271" s="241"/>
      <c r="F271" s="381"/>
      <c r="G271" s="439"/>
      <c r="H271" s="440">
        <f t="shared" si="3"/>
        <v>0</v>
      </c>
      <c r="I271" s="439"/>
      <c r="J271" s="508"/>
    </row>
    <row r="272" spans="1:10" s="505" customFormat="1" ht="15.5" x14ac:dyDescent="0.35">
      <c r="A272" s="330">
        <v>251</v>
      </c>
      <c r="B272" s="438"/>
      <c r="C272" s="241"/>
      <c r="D272" s="241"/>
      <c r="E272" s="241"/>
      <c r="F272" s="381"/>
      <c r="G272" s="439"/>
      <c r="H272" s="440">
        <f t="shared" si="3"/>
        <v>0</v>
      </c>
      <c r="I272" s="439"/>
      <c r="J272" s="508"/>
    </row>
    <row r="273" spans="1:10" s="505" customFormat="1" ht="15.5" x14ac:dyDescent="0.35">
      <c r="A273" s="330">
        <v>252</v>
      </c>
      <c r="B273" s="438"/>
      <c r="C273" s="241"/>
      <c r="D273" s="241"/>
      <c r="E273" s="241"/>
      <c r="F273" s="381"/>
      <c r="G273" s="439"/>
      <c r="H273" s="440">
        <f t="shared" si="3"/>
        <v>0</v>
      </c>
      <c r="I273" s="439"/>
      <c r="J273" s="508"/>
    </row>
    <row r="274" spans="1:10" s="505" customFormat="1" ht="15.5" x14ac:dyDescent="0.35">
      <c r="A274" s="330">
        <v>253</v>
      </c>
      <c r="B274" s="438"/>
      <c r="C274" s="241"/>
      <c r="D274" s="241"/>
      <c r="E274" s="241"/>
      <c r="F274" s="381"/>
      <c r="G274" s="439"/>
      <c r="H274" s="440">
        <f t="shared" si="3"/>
        <v>0</v>
      </c>
      <c r="I274" s="439"/>
      <c r="J274" s="508"/>
    </row>
    <row r="275" spans="1:10" s="505" customFormat="1" ht="15.5" x14ac:dyDescent="0.35">
      <c r="A275" s="330">
        <v>254</v>
      </c>
      <c r="B275" s="438"/>
      <c r="C275" s="241"/>
      <c r="D275" s="241"/>
      <c r="E275" s="241"/>
      <c r="F275" s="381"/>
      <c r="G275" s="439"/>
      <c r="H275" s="440">
        <f t="shared" si="3"/>
        <v>0</v>
      </c>
      <c r="I275" s="439"/>
      <c r="J275" s="508"/>
    </row>
    <row r="276" spans="1:10" s="505" customFormat="1" ht="15.5" x14ac:dyDescent="0.35">
      <c r="A276" s="330">
        <v>255</v>
      </c>
      <c r="B276" s="438"/>
      <c r="C276" s="241"/>
      <c r="D276" s="241"/>
      <c r="E276" s="241"/>
      <c r="F276" s="381"/>
      <c r="G276" s="439"/>
      <c r="H276" s="440">
        <f t="shared" si="3"/>
        <v>0</v>
      </c>
      <c r="I276" s="439"/>
      <c r="J276" s="508"/>
    </row>
    <row r="277" spans="1:10" s="505" customFormat="1" ht="15.5" x14ac:dyDescent="0.35">
      <c r="A277" s="330">
        <v>256</v>
      </c>
      <c r="B277" s="438"/>
      <c r="C277" s="241"/>
      <c r="D277" s="241"/>
      <c r="E277" s="241"/>
      <c r="F277" s="381"/>
      <c r="G277" s="439"/>
      <c r="H277" s="440">
        <f t="shared" si="3"/>
        <v>0</v>
      </c>
      <c r="I277" s="439"/>
      <c r="J277" s="508"/>
    </row>
    <row r="278" spans="1:10" s="505" customFormat="1" ht="15.5" x14ac:dyDescent="0.35">
      <c r="A278" s="330">
        <v>257</v>
      </c>
      <c r="B278" s="438"/>
      <c r="C278" s="241"/>
      <c r="D278" s="241"/>
      <c r="E278" s="241"/>
      <c r="F278" s="381"/>
      <c r="G278" s="439"/>
      <c r="H278" s="440">
        <f t="shared" si="3"/>
        <v>0</v>
      </c>
      <c r="I278" s="439"/>
      <c r="J278" s="508"/>
    </row>
    <row r="279" spans="1:10" s="505" customFormat="1" ht="15.5" x14ac:dyDescent="0.35">
      <c r="A279" s="330">
        <v>258</v>
      </c>
      <c r="B279" s="438"/>
      <c r="C279" s="241"/>
      <c r="D279" s="241"/>
      <c r="E279" s="241"/>
      <c r="F279" s="381"/>
      <c r="G279" s="439"/>
      <c r="H279" s="440">
        <f t="shared" ref="H279:H342" si="4">IF(AND(F279&gt;0,G279=0),ROUND(F279*0.3,2),IF(AND(F279=0,G279&gt;0),G279,0))</f>
        <v>0</v>
      </c>
      <c r="I279" s="439"/>
      <c r="J279" s="508"/>
    </row>
    <row r="280" spans="1:10" s="505" customFormat="1" ht="15.5" x14ac:dyDescent="0.35">
      <c r="A280" s="330">
        <v>259</v>
      </c>
      <c r="B280" s="438"/>
      <c r="C280" s="241"/>
      <c r="D280" s="241"/>
      <c r="E280" s="241"/>
      <c r="F280" s="381"/>
      <c r="G280" s="439"/>
      <c r="H280" s="440">
        <f t="shared" si="4"/>
        <v>0</v>
      </c>
      <c r="I280" s="439"/>
      <c r="J280" s="508"/>
    </row>
    <row r="281" spans="1:10" s="505" customFormat="1" ht="15.5" x14ac:dyDescent="0.35">
      <c r="A281" s="330">
        <v>260</v>
      </c>
      <c r="B281" s="438"/>
      <c r="C281" s="241"/>
      <c r="D281" s="241"/>
      <c r="E281" s="241"/>
      <c r="F281" s="381"/>
      <c r="G281" s="439"/>
      <c r="H281" s="440">
        <f t="shared" si="4"/>
        <v>0</v>
      </c>
      <c r="I281" s="439"/>
      <c r="J281" s="508"/>
    </row>
    <row r="282" spans="1:10" s="505" customFormat="1" ht="15.5" x14ac:dyDescent="0.35">
      <c r="A282" s="330">
        <v>261</v>
      </c>
      <c r="B282" s="438"/>
      <c r="C282" s="241"/>
      <c r="D282" s="241"/>
      <c r="E282" s="241"/>
      <c r="F282" s="381"/>
      <c r="G282" s="439"/>
      <c r="H282" s="440">
        <f t="shared" si="4"/>
        <v>0</v>
      </c>
      <c r="I282" s="439"/>
      <c r="J282" s="508"/>
    </row>
    <row r="283" spans="1:10" s="505" customFormat="1" ht="15.5" x14ac:dyDescent="0.35">
      <c r="A283" s="330">
        <v>262</v>
      </c>
      <c r="B283" s="438"/>
      <c r="C283" s="241"/>
      <c r="D283" s="241"/>
      <c r="E283" s="241"/>
      <c r="F283" s="381"/>
      <c r="G283" s="439"/>
      <c r="H283" s="440">
        <f t="shared" si="4"/>
        <v>0</v>
      </c>
      <c r="I283" s="439"/>
      <c r="J283" s="508"/>
    </row>
    <row r="284" spans="1:10" s="505" customFormat="1" ht="15.5" x14ac:dyDescent="0.35">
      <c r="A284" s="330">
        <v>263</v>
      </c>
      <c r="B284" s="438"/>
      <c r="C284" s="241"/>
      <c r="D284" s="241"/>
      <c r="E284" s="241"/>
      <c r="F284" s="381"/>
      <c r="G284" s="439"/>
      <c r="H284" s="440">
        <f t="shared" si="4"/>
        <v>0</v>
      </c>
      <c r="I284" s="439"/>
      <c r="J284" s="508"/>
    </row>
    <row r="285" spans="1:10" s="505" customFormat="1" ht="15.5" x14ac:dyDescent="0.35">
      <c r="A285" s="330">
        <v>264</v>
      </c>
      <c r="B285" s="438"/>
      <c r="C285" s="241"/>
      <c r="D285" s="241"/>
      <c r="E285" s="241"/>
      <c r="F285" s="381"/>
      <c r="G285" s="439"/>
      <c r="H285" s="440">
        <f t="shared" si="4"/>
        <v>0</v>
      </c>
      <c r="I285" s="439"/>
      <c r="J285" s="508"/>
    </row>
    <row r="286" spans="1:10" s="505" customFormat="1" ht="15.5" x14ac:dyDescent="0.35">
      <c r="A286" s="330">
        <v>265</v>
      </c>
      <c r="B286" s="438"/>
      <c r="C286" s="241"/>
      <c r="D286" s="241"/>
      <c r="E286" s="241"/>
      <c r="F286" s="381"/>
      <c r="G286" s="439"/>
      <c r="H286" s="440">
        <f t="shared" si="4"/>
        <v>0</v>
      </c>
      <c r="I286" s="439"/>
      <c r="J286" s="508"/>
    </row>
    <row r="287" spans="1:10" s="505" customFormat="1" ht="15.5" x14ac:dyDescent="0.35">
      <c r="A287" s="330">
        <v>266</v>
      </c>
      <c r="B287" s="438"/>
      <c r="C287" s="241"/>
      <c r="D287" s="241"/>
      <c r="E287" s="241"/>
      <c r="F287" s="381"/>
      <c r="G287" s="439"/>
      <c r="H287" s="440">
        <f t="shared" si="4"/>
        <v>0</v>
      </c>
      <c r="I287" s="439"/>
      <c r="J287" s="508"/>
    </row>
    <row r="288" spans="1:10" s="505" customFormat="1" ht="15.5" x14ac:dyDescent="0.35">
      <c r="A288" s="330">
        <v>267</v>
      </c>
      <c r="B288" s="438"/>
      <c r="C288" s="241"/>
      <c r="D288" s="241"/>
      <c r="E288" s="241"/>
      <c r="F288" s="381"/>
      <c r="G288" s="439"/>
      <c r="H288" s="440">
        <f t="shared" si="4"/>
        <v>0</v>
      </c>
      <c r="I288" s="439"/>
      <c r="J288" s="508"/>
    </row>
    <row r="289" spans="1:10" s="505" customFormat="1" ht="15.5" x14ac:dyDescent="0.35">
      <c r="A289" s="330">
        <v>268</v>
      </c>
      <c r="B289" s="438"/>
      <c r="C289" s="241"/>
      <c r="D289" s="241"/>
      <c r="E289" s="241"/>
      <c r="F289" s="381"/>
      <c r="G289" s="439"/>
      <c r="H289" s="440">
        <f t="shared" si="4"/>
        <v>0</v>
      </c>
      <c r="I289" s="439"/>
      <c r="J289" s="508"/>
    </row>
    <row r="290" spans="1:10" s="505" customFormat="1" ht="15.5" x14ac:dyDescent="0.35">
      <c r="A290" s="330">
        <v>269</v>
      </c>
      <c r="B290" s="438"/>
      <c r="C290" s="241"/>
      <c r="D290" s="241"/>
      <c r="E290" s="241"/>
      <c r="F290" s="381"/>
      <c r="G290" s="439"/>
      <c r="H290" s="440">
        <f t="shared" si="4"/>
        <v>0</v>
      </c>
      <c r="I290" s="439"/>
      <c r="J290" s="508"/>
    </row>
    <row r="291" spans="1:10" s="505" customFormat="1" ht="15.5" x14ac:dyDescent="0.35">
      <c r="A291" s="330">
        <v>270</v>
      </c>
      <c r="B291" s="438"/>
      <c r="C291" s="241"/>
      <c r="D291" s="241"/>
      <c r="E291" s="241"/>
      <c r="F291" s="381"/>
      <c r="G291" s="439"/>
      <c r="H291" s="440">
        <f t="shared" si="4"/>
        <v>0</v>
      </c>
      <c r="I291" s="439"/>
      <c r="J291" s="508"/>
    </row>
    <row r="292" spans="1:10" s="505" customFormat="1" ht="15.5" x14ac:dyDescent="0.35">
      <c r="A292" s="330">
        <v>271</v>
      </c>
      <c r="B292" s="438"/>
      <c r="C292" s="241"/>
      <c r="D292" s="241"/>
      <c r="E292" s="241"/>
      <c r="F292" s="381"/>
      <c r="G292" s="439"/>
      <c r="H292" s="440">
        <f t="shared" si="4"/>
        <v>0</v>
      </c>
      <c r="I292" s="439"/>
      <c r="J292" s="508"/>
    </row>
    <row r="293" spans="1:10" s="505" customFormat="1" ht="15.5" x14ac:dyDescent="0.35">
      <c r="A293" s="330">
        <v>272</v>
      </c>
      <c r="B293" s="438"/>
      <c r="C293" s="241"/>
      <c r="D293" s="241"/>
      <c r="E293" s="241"/>
      <c r="F293" s="381"/>
      <c r="G293" s="439"/>
      <c r="H293" s="440">
        <f t="shared" si="4"/>
        <v>0</v>
      </c>
      <c r="I293" s="439"/>
      <c r="J293" s="508"/>
    </row>
    <row r="294" spans="1:10" s="505" customFormat="1" ht="15.5" x14ac:dyDescent="0.35">
      <c r="A294" s="330">
        <v>273</v>
      </c>
      <c r="B294" s="438"/>
      <c r="C294" s="241"/>
      <c r="D294" s="241"/>
      <c r="E294" s="241"/>
      <c r="F294" s="381"/>
      <c r="G294" s="439"/>
      <c r="H294" s="440">
        <f t="shared" si="4"/>
        <v>0</v>
      </c>
      <c r="I294" s="439"/>
      <c r="J294" s="508"/>
    </row>
    <row r="295" spans="1:10" s="505" customFormat="1" ht="15.5" x14ac:dyDescent="0.35">
      <c r="A295" s="330">
        <v>274</v>
      </c>
      <c r="B295" s="438"/>
      <c r="C295" s="241"/>
      <c r="D295" s="241"/>
      <c r="E295" s="241"/>
      <c r="F295" s="381"/>
      <c r="G295" s="439"/>
      <c r="H295" s="440">
        <f t="shared" si="4"/>
        <v>0</v>
      </c>
      <c r="I295" s="439"/>
      <c r="J295" s="508"/>
    </row>
    <row r="296" spans="1:10" s="505" customFormat="1" ht="15.5" x14ac:dyDescent="0.35">
      <c r="A296" s="330">
        <v>275</v>
      </c>
      <c r="B296" s="438"/>
      <c r="C296" s="241"/>
      <c r="D296" s="241"/>
      <c r="E296" s="241"/>
      <c r="F296" s="381"/>
      <c r="G296" s="439"/>
      <c r="H296" s="440">
        <f t="shared" si="4"/>
        <v>0</v>
      </c>
      <c r="I296" s="439"/>
      <c r="J296" s="508"/>
    </row>
    <row r="297" spans="1:10" s="505" customFormat="1" ht="15.5" x14ac:dyDescent="0.35">
      <c r="A297" s="330">
        <v>276</v>
      </c>
      <c r="B297" s="438"/>
      <c r="C297" s="241"/>
      <c r="D297" s="241"/>
      <c r="E297" s="241"/>
      <c r="F297" s="381"/>
      <c r="G297" s="439"/>
      <c r="H297" s="440">
        <f t="shared" si="4"/>
        <v>0</v>
      </c>
      <c r="I297" s="439"/>
      <c r="J297" s="508"/>
    </row>
    <row r="298" spans="1:10" s="505" customFormat="1" ht="15.5" x14ac:dyDescent="0.35">
      <c r="A298" s="330">
        <v>277</v>
      </c>
      <c r="B298" s="438"/>
      <c r="C298" s="241"/>
      <c r="D298" s="241"/>
      <c r="E298" s="241"/>
      <c r="F298" s="381"/>
      <c r="G298" s="439"/>
      <c r="H298" s="440">
        <f t="shared" si="4"/>
        <v>0</v>
      </c>
      <c r="I298" s="439"/>
      <c r="J298" s="508"/>
    </row>
    <row r="299" spans="1:10" s="505" customFormat="1" ht="15.5" x14ac:dyDescent="0.35">
      <c r="A299" s="330">
        <v>278</v>
      </c>
      <c r="B299" s="438"/>
      <c r="C299" s="241"/>
      <c r="D299" s="241"/>
      <c r="E299" s="241"/>
      <c r="F299" s="381"/>
      <c r="G299" s="439"/>
      <c r="H299" s="440">
        <f t="shared" si="4"/>
        <v>0</v>
      </c>
      <c r="I299" s="439"/>
      <c r="J299" s="508"/>
    </row>
    <row r="300" spans="1:10" s="505" customFormat="1" ht="15.5" x14ac:dyDescent="0.35">
      <c r="A300" s="330">
        <v>279</v>
      </c>
      <c r="B300" s="438"/>
      <c r="C300" s="241"/>
      <c r="D300" s="241"/>
      <c r="E300" s="241"/>
      <c r="F300" s="381"/>
      <c r="G300" s="439"/>
      <c r="H300" s="440">
        <f t="shared" si="4"/>
        <v>0</v>
      </c>
      <c r="I300" s="439"/>
      <c r="J300" s="508"/>
    </row>
    <row r="301" spans="1:10" s="505" customFormat="1" ht="15.5" x14ac:dyDescent="0.35">
      <c r="A301" s="330">
        <v>280</v>
      </c>
      <c r="B301" s="438"/>
      <c r="C301" s="241"/>
      <c r="D301" s="241"/>
      <c r="E301" s="241"/>
      <c r="F301" s="381"/>
      <c r="G301" s="439"/>
      <c r="H301" s="440">
        <f t="shared" si="4"/>
        <v>0</v>
      </c>
      <c r="I301" s="439"/>
      <c r="J301" s="508"/>
    </row>
    <row r="302" spans="1:10" s="505" customFormat="1" ht="15.5" x14ac:dyDescent="0.35">
      <c r="A302" s="330">
        <v>281</v>
      </c>
      <c r="B302" s="438"/>
      <c r="C302" s="241"/>
      <c r="D302" s="241"/>
      <c r="E302" s="241"/>
      <c r="F302" s="381"/>
      <c r="G302" s="439"/>
      <c r="H302" s="440">
        <f t="shared" si="4"/>
        <v>0</v>
      </c>
      <c r="I302" s="439"/>
      <c r="J302" s="508"/>
    </row>
    <row r="303" spans="1:10" s="505" customFormat="1" ht="15.5" x14ac:dyDescent="0.35">
      <c r="A303" s="330">
        <v>282</v>
      </c>
      <c r="B303" s="438"/>
      <c r="C303" s="241"/>
      <c r="D303" s="241"/>
      <c r="E303" s="241"/>
      <c r="F303" s="381"/>
      <c r="G303" s="439"/>
      <c r="H303" s="440">
        <f t="shared" si="4"/>
        <v>0</v>
      </c>
      <c r="I303" s="439"/>
      <c r="J303" s="508"/>
    </row>
    <row r="304" spans="1:10" s="505" customFormat="1" ht="15.5" x14ac:dyDescent="0.35">
      <c r="A304" s="330">
        <v>283</v>
      </c>
      <c r="B304" s="438"/>
      <c r="C304" s="241"/>
      <c r="D304" s="241"/>
      <c r="E304" s="241"/>
      <c r="F304" s="381"/>
      <c r="G304" s="439"/>
      <c r="H304" s="440">
        <f t="shared" si="4"/>
        <v>0</v>
      </c>
      <c r="I304" s="439"/>
      <c r="J304" s="508"/>
    </row>
    <row r="305" spans="1:10" s="505" customFormat="1" ht="15.5" x14ac:dyDescent="0.35">
      <c r="A305" s="330">
        <v>284</v>
      </c>
      <c r="B305" s="438"/>
      <c r="C305" s="241"/>
      <c r="D305" s="241"/>
      <c r="E305" s="241"/>
      <c r="F305" s="381"/>
      <c r="G305" s="439"/>
      <c r="H305" s="440">
        <f t="shared" si="4"/>
        <v>0</v>
      </c>
      <c r="I305" s="439"/>
      <c r="J305" s="508"/>
    </row>
    <row r="306" spans="1:10" s="505" customFormat="1" ht="15.5" x14ac:dyDescent="0.35">
      <c r="A306" s="330">
        <v>285</v>
      </c>
      <c r="B306" s="438"/>
      <c r="C306" s="241"/>
      <c r="D306" s="241"/>
      <c r="E306" s="241"/>
      <c r="F306" s="381"/>
      <c r="G306" s="439"/>
      <c r="H306" s="440">
        <f t="shared" si="4"/>
        <v>0</v>
      </c>
      <c r="I306" s="439"/>
      <c r="J306" s="508"/>
    </row>
    <row r="307" spans="1:10" s="505" customFormat="1" ht="15.5" x14ac:dyDescent="0.35">
      <c r="A307" s="330">
        <v>286</v>
      </c>
      <c r="B307" s="438"/>
      <c r="C307" s="241"/>
      <c r="D307" s="241"/>
      <c r="E307" s="241"/>
      <c r="F307" s="381"/>
      <c r="G307" s="439"/>
      <c r="H307" s="440">
        <f t="shared" si="4"/>
        <v>0</v>
      </c>
      <c r="I307" s="439"/>
      <c r="J307" s="508"/>
    </row>
    <row r="308" spans="1:10" s="505" customFormat="1" ht="15.5" x14ac:dyDescent="0.35">
      <c r="A308" s="330">
        <v>287</v>
      </c>
      <c r="B308" s="438"/>
      <c r="C308" s="241"/>
      <c r="D308" s="241"/>
      <c r="E308" s="241"/>
      <c r="F308" s="381"/>
      <c r="G308" s="439"/>
      <c r="H308" s="440">
        <f t="shared" si="4"/>
        <v>0</v>
      </c>
      <c r="I308" s="439"/>
      <c r="J308" s="508"/>
    </row>
    <row r="309" spans="1:10" s="505" customFormat="1" ht="15.5" x14ac:dyDescent="0.35">
      <c r="A309" s="330">
        <v>288</v>
      </c>
      <c r="B309" s="438"/>
      <c r="C309" s="241"/>
      <c r="D309" s="241"/>
      <c r="E309" s="241"/>
      <c r="F309" s="381"/>
      <c r="G309" s="439"/>
      <c r="H309" s="440">
        <f t="shared" si="4"/>
        <v>0</v>
      </c>
      <c r="I309" s="439"/>
      <c r="J309" s="508"/>
    </row>
    <row r="310" spans="1:10" s="505" customFormat="1" ht="15.5" x14ac:dyDescent="0.35">
      <c r="A310" s="330">
        <v>289</v>
      </c>
      <c r="B310" s="438"/>
      <c r="C310" s="241"/>
      <c r="D310" s="241"/>
      <c r="E310" s="241"/>
      <c r="F310" s="381"/>
      <c r="G310" s="439"/>
      <c r="H310" s="440">
        <f t="shared" si="4"/>
        <v>0</v>
      </c>
      <c r="I310" s="439"/>
      <c r="J310" s="508"/>
    </row>
    <row r="311" spans="1:10" s="505" customFormat="1" ht="15.5" x14ac:dyDescent="0.35">
      <c r="A311" s="330">
        <v>290</v>
      </c>
      <c r="B311" s="438"/>
      <c r="C311" s="241"/>
      <c r="D311" s="241"/>
      <c r="E311" s="241"/>
      <c r="F311" s="381"/>
      <c r="G311" s="439"/>
      <c r="H311" s="440">
        <f t="shared" si="4"/>
        <v>0</v>
      </c>
      <c r="I311" s="439"/>
      <c r="J311" s="508"/>
    </row>
    <row r="312" spans="1:10" s="505" customFormat="1" ht="15.5" x14ac:dyDescent="0.35">
      <c r="A312" s="330">
        <v>291</v>
      </c>
      <c r="B312" s="438"/>
      <c r="C312" s="241"/>
      <c r="D312" s="241"/>
      <c r="E312" s="241"/>
      <c r="F312" s="381"/>
      <c r="G312" s="439"/>
      <c r="H312" s="440">
        <f t="shared" si="4"/>
        <v>0</v>
      </c>
      <c r="I312" s="439"/>
      <c r="J312" s="508"/>
    </row>
    <row r="313" spans="1:10" s="505" customFormat="1" ht="15.5" x14ac:dyDescent="0.35">
      <c r="A313" s="330">
        <v>292</v>
      </c>
      <c r="B313" s="438"/>
      <c r="C313" s="241"/>
      <c r="D313" s="241"/>
      <c r="E313" s="241"/>
      <c r="F313" s="381"/>
      <c r="G313" s="439"/>
      <c r="H313" s="440">
        <f t="shared" si="4"/>
        <v>0</v>
      </c>
      <c r="I313" s="439"/>
      <c r="J313" s="508"/>
    </row>
    <row r="314" spans="1:10" s="505" customFormat="1" ht="15.5" x14ac:dyDescent="0.35">
      <c r="A314" s="330">
        <v>293</v>
      </c>
      <c r="B314" s="438"/>
      <c r="C314" s="241"/>
      <c r="D314" s="241"/>
      <c r="E314" s="241"/>
      <c r="F314" s="381"/>
      <c r="G314" s="439"/>
      <c r="H314" s="440">
        <f t="shared" si="4"/>
        <v>0</v>
      </c>
      <c r="I314" s="439"/>
      <c r="J314" s="508"/>
    </row>
    <row r="315" spans="1:10" s="505" customFormat="1" ht="15.5" x14ac:dyDescent="0.35">
      <c r="A315" s="330">
        <v>294</v>
      </c>
      <c r="B315" s="438"/>
      <c r="C315" s="241"/>
      <c r="D315" s="241"/>
      <c r="E315" s="241"/>
      <c r="F315" s="381"/>
      <c r="G315" s="439"/>
      <c r="H315" s="440">
        <f t="shared" si="4"/>
        <v>0</v>
      </c>
      <c r="I315" s="439"/>
      <c r="J315" s="508"/>
    </row>
    <row r="316" spans="1:10" s="505" customFormat="1" ht="15.5" x14ac:dyDescent="0.35">
      <c r="A316" s="330">
        <v>295</v>
      </c>
      <c r="B316" s="438"/>
      <c r="C316" s="241"/>
      <c r="D316" s="241"/>
      <c r="E316" s="241"/>
      <c r="F316" s="381"/>
      <c r="G316" s="439"/>
      <c r="H316" s="440">
        <f t="shared" si="4"/>
        <v>0</v>
      </c>
      <c r="I316" s="439"/>
      <c r="J316" s="508"/>
    </row>
    <row r="317" spans="1:10" s="505" customFormat="1" ht="15.5" x14ac:dyDescent="0.35">
      <c r="A317" s="330">
        <v>296</v>
      </c>
      <c r="B317" s="438"/>
      <c r="C317" s="241"/>
      <c r="D317" s="241"/>
      <c r="E317" s="241"/>
      <c r="F317" s="381"/>
      <c r="G317" s="439"/>
      <c r="H317" s="440">
        <f t="shared" si="4"/>
        <v>0</v>
      </c>
      <c r="I317" s="439"/>
      <c r="J317" s="508"/>
    </row>
    <row r="318" spans="1:10" s="505" customFormat="1" ht="15.5" x14ac:dyDescent="0.35">
      <c r="A318" s="330">
        <v>297</v>
      </c>
      <c r="B318" s="438"/>
      <c r="C318" s="241"/>
      <c r="D318" s="241"/>
      <c r="E318" s="241"/>
      <c r="F318" s="381"/>
      <c r="G318" s="439"/>
      <c r="H318" s="440">
        <f t="shared" si="4"/>
        <v>0</v>
      </c>
      <c r="I318" s="439"/>
      <c r="J318" s="508"/>
    </row>
    <row r="319" spans="1:10" s="505" customFormat="1" ht="15.5" x14ac:dyDescent="0.35">
      <c r="A319" s="330">
        <v>298</v>
      </c>
      <c r="B319" s="438"/>
      <c r="C319" s="241"/>
      <c r="D319" s="241"/>
      <c r="E319" s="241"/>
      <c r="F319" s="381"/>
      <c r="G319" s="439"/>
      <c r="H319" s="440">
        <f t="shared" si="4"/>
        <v>0</v>
      </c>
      <c r="I319" s="439"/>
      <c r="J319" s="508"/>
    </row>
    <row r="320" spans="1:10" s="505" customFormat="1" ht="15.5" x14ac:dyDescent="0.35">
      <c r="A320" s="330">
        <v>299</v>
      </c>
      <c r="B320" s="438"/>
      <c r="C320" s="241"/>
      <c r="D320" s="241"/>
      <c r="E320" s="241"/>
      <c r="F320" s="381"/>
      <c r="G320" s="439"/>
      <c r="H320" s="440">
        <f t="shared" si="4"/>
        <v>0</v>
      </c>
      <c r="I320" s="439"/>
      <c r="J320" s="508"/>
    </row>
    <row r="321" spans="1:10" s="505" customFormat="1" ht="15.5" x14ac:dyDescent="0.35">
      <c r="A321" s="330">
        <v>300</v>
      </c>
      <c r="B321" s="438"/>
      <c r="C321" s="241"/>
      <c r="D321" s="241"/>
      <c r="E321" s="241"/>
      <c r="F321" s="381"/>
      <c r="G321" s="439"/>
      <c r="H321" s="440">
        <f t="shared" si="4"/>
        <v>0</v>
      </c>
      <c r="I321" s="439"/>
      <c r="J321" s="508"/>
    </row>
    <row r="322" spans="1:10" s="505" customFormat="1" ht="15.5" x14ac:dyDescent="0.35">
      <c r="A322" s="330">
        <v>301</v>
      </c>
      <c r="B322" s="438"/>
      <c r="C322" s="241"/>
      <c r="D322" s="241"/>
      <c r="E322" s="241"/>
      <c r="F322" s="381"/>
      <c r="G322" s="439"/>
      <c r="H322" s="440">
        <f t="shared" si="4"/>
        <v>0</v>
      </c>
      <c r="I322" s="439"/>
      <c r="J322" s="508"/>
    </row>
    <row r="323" spans="1:10" s="505" customFormat="1" ht="15.5" x14ac:dyDescent="0.35">
      <c r="A323" s="330">
        <v>302</v>
      </c>
      <c r="B323" s="438"/>
      <c r="C323" s="241"/>
      <c r="D323" s="241"/>
      <c r="E323" s="241"/>
      <c r="F323" s="381"/>
      <c r="G323" s="439"/>
      <c r="H323" s="440">
        <f t="shared" si="4"/>
        <v>0</v>
      </c>
      <c r="I323" s="439"/>
      <c r="J323" s="508"/>
    </row>
    <row r="324" spans="1:10" s="505" customFormat="1" ht="15.5" x14ac:dyDescent="0.35">
      <c r="A324" s="330">
        <v>303</v>
      </c>
      <c r="B324" s="438"/>
      <c r="C324" s="241"/>
      <c r="D324" s="241"/>
      <c r="E324" s="241"/>
      <c r="F324" s="381"/>
      <c r="G324" s="439"/>
      <c r="H324" s="440">
        <f t="shared" si="4"/>
        <v>0</v>
      </c>
      <c r="I324" s="439"/>
      <c r="J324" s="508"/>
    </row>
    <row r="325" spans="1:10" s="505" customFormat="1" ht="15.5" x14ac:dyDescent="0.35">
      <c r="A325" s="330">
        <v>304</v>
      </c>
      <c r="B325" s="438"/>
      <c r="C325" s="241"/>
      <c r="D325" s="241"/>
      <c r="E325" s="241"/>
      <c r="F325" s="381"/>
      <c r="G325" s="439"/>
      <c r="H325" s="440">
        <f t="shared" si="4"/>
        <v>0</v>
      </c>
      <c r="I325" s="439"/>
      <c r="J325" s="508"/>
    </row>
    <row r="326" spans="1:10" s="505" customFormat="1" ht="15.5" x14ac:dyDescent="0.35">
      <c r="A326" s="330">
        <v>305</v>
      </c>
      <c r="B326" s="438"/>
      <c r="C326" s="241"/>
      <c r="D326" s="241"/>
      <c r="E326" s="241"/>
      <c r="F326" s="381"/>
      <c r="G326" s="439"/>
      <c r="H326" s="440">
        <f t="shared" si="4"/>
        <v>0</v>
      </c>
      <c r="I326" s="439"/>
      <c r="J326" s="508"/>
    </row>
    <row r="327" spans="1:10" s="505" customFormat="1" ht="15.5" x14ac:dyDescent="0.35">
      <c r="A327" s="330">
        <v>306</v>
      </c>
      <c r="B327" s="438"/>
      <c r="C327" s="241"/>
      <c r="D327" s="241"/>
      <c r="E327" s="241"/>
      <c r="F327" s="381"/>
      <c r="G327" s="439"/>
      <c r="H327" s="440">
        <f t="shared" si="4"/>
        <v>0</v>
      </c>
      <c r="I327" s="439"/>
      <c r="J327" s="508"/>
    </row>
    <row r="328" spans="1:10" s="505" customFormat="1" ht="15.5" x14ac:dyDescent="0.35">
      <c r="A328" s="330">
        <v>307</v>
      </c>
      <c r="B328" s="438"/>
      <c r="C328" s="241"/>
      <c r="D328" s="241"/>
      <c r="E328" s="241"/>
      <c r="F328" s="381"/>
      <c r="G328" s="439"/>
      <c r="H328" s="440">
        <f t="shared" si="4"/>
        <v>0</v>
      </c>
      <c r="I328" s="439"/>
      <c r="J328" s="508"/>
    </row>
    <row r="329" spans="1:10" s="505" customFormat="1" ht="15.5" x14ac:dyDescent="0.35">
      <c r="A329" s="330">
        <v>308</v>
      </c>
      <c r="B329" s="438"/>
      <c r="C329" s="241"/>
      <c r="D329" s="241"/>
      <c r="E329" s="241"/>
      <c r="F329" s="381"/>
      <c r="G329" s="439"/>
      <c r="H329" s="440">
        <f t="shared" si="4"/>
        <v>0</v>
      </c>
      <c r="I329" s="439"/>
      <c r="J329" s="508"/>
    </row>
    <row r="330" spans="1:10" s="505" customFormat="1" ht="15.5" x14ac:dyDescent="0.35">
      <c r="A330" s="330">
        <v>309</v>
      </c>
      <c r="B330" s="438"/>
      <c r="C330" s="241"/>
      <c r="D330" s="241"/>
      <c r="E330" s="241"/>
      <c r="F330" s="381"/>
      <c r="G330" s="439"/>
      <c r="H330" s="440">
        <f t="shared" si="4"/>
        <v>0</v>
      </c>
      <c r="I330" s="439"/>
      <c r="J330" s="508"/>
    </row>
    <row r="331" spans="1:10" s="505" customFormat="1" ht="15.5" x14ac:dyDescent="0.35">
      <c r="A331" s="330">
        <v>310</v>
      </c>
      <c r="B331" s="438"/>
      <c r="C331" s="241"/>
      <c r="D331" s="241"/>
      <c r="E331" s="241"/>
      <c r="F331" s="381"/>
      <c r="G331" s="439"/>
      <c r="H331" s="440">
        <f t="shared" si="4"/>
        <v>0</v>
      </c>
      <c r="I331" s="439"/>
      <c r="J331" s="508"/>
    </row>
    <row r="332" spans="1:10" s="505" customFormat="1" ht="15.5" x14ac:dyDescent="0.35">
      <c r="A332" s="330">
        <v>311</v>
      </c>
      <c r="B332" s="438"/>
      <c r="C332" s="241"/>
      <c r="D332" s="241"/>
      <c r="E332" s="241"/>
      <c r="F332" s="381"/>
      <c r="G332" s="439"/>
      <c r="H332" s="440">
        <f t="shared" si="4"/>
        <v>0</v>
      </c>
      <c r="I332" s="439"/>
      <c r="J332" s="508"/>
    </row>
    <row r="333" spans="1:10" s="505" customFormat="1" ht="15.5" x14ac:dyDescent="0.35">
      <c r="A333" s="330">
        <v>312</v>
      </c>
      <c r="B333" s="438"/>
      <c r="C333" s="241"/>
      <c r="D333" s="241"/>
      <c r="E333" s="241"/>
      <c r="F333" s="381"/>
      <c r="G333" s="439"/>
      <c r="H333" s="440">
        <f t="shared" si="4"/>
        <v>0</v>
      </c>
      <c r="I333" s="439"/>
      <c r="J333" s="508"/>
    </row>
    <row r="334" spans="1:10" s="505" customFormat="1" ht="15.5" x14ac:dyDescent="0.35">
      <c r="A334" s="330">
        <v>313</v>
      </c>
      <c r="B334" s="438"/>
      <c r="C334" s="241"/>
      <c r="D334" s="241"/>
      <c r="E334" s="241"/>
      <c r="F334" s="381"/>
      <c r="G334" s="439"/>
      <c r="H334" s="440">
        <f t="shared" si="4"/>
        <v>0</v>
      </c>
      <c r="I334" s="439"/>
      <c r="J334" s="508"/>
    </row>
    <row r="335" spans="1:10" s="505" customFormat="1" ht="15.5" x14ac:dyDescent="0.35">
      <c r="A335" s="330">
        <v>314</v>
      </c>
      <c r="B335" s="438"/>
      <c r="C335" s="241"/>
      <c r="D335" s="241"/>
      <c r="E335" s="241"/>
      <c r="F335" s="381"/>
      <c r="G335" s="439"/>
      <c r="H335" s="440">
        <f t="shared" si="4"/>
        <v>0</v>
      </c>
      <c r="I335" s="439"/>
      <c r="J335" s="508"/>
    </row>
    <row r="336" spans="1:10" s="505" customFormat="1" ht="15.5" x14ac:dyDescent="0.35">
      <c r="A336" s="330">
        <v>315</v>
      </c>
      <c r="B336" s="438"/>
      <c r="C336" s="241"/>
      <c r="D336" s="241"/>
      <c r="E336" s="241"/>
      <c r="F336" s="381"/>
      <c r="G336" s="439"/>
      <c r="H336" s="440">
        <f t="shared" si="4"/>
        <v>0</v>
      </c>
      <c r="I336" s="439"/>
      <c r="J336" s="508"/>
    </row>
    <row r="337" spans="1:10" s="505" customFormat="1" ht="15.5" x14ac:dyDescent="0.35">
      <c r="A337" s="330">
        <v>316</v>
      </c>
      <c r="B337" s="438"/>
      <c r="C337" s="241"/>
      <c r="D337" s="241"/>
      <c r="E337" s="241"/>
      <c r="F337" s="381"/>
      <c r="G337" s="439"/>
      <c r="H337" s="440">
        <f t="shared" si="4"/>
        <v>0</v>
      </c>
      <c r="I337" s="439"/>
      <c r="J337" s="508"/>
    </row>
    <row r="338" spans="1:10" s="505" customFormat="1" ht="15.5" x14ac:dyDescent="0.35">
      <c r="A338" s="330">
        <v>317</v>
      </c>
      <c r="B338" s="438"/>
      <c r="C338" s="241"/>
      <c r="D338" s="241"/>
      <c r="E338" s="241"/>
      <c r="F338" s="381"/>
      <c r="G338" s="439"/>
      <c r="H338" s="440">
        <f t="shared" si="4"/>
        <v>0</v>
      </c>
      <c r="I338" s="439"/>
      <c r="J338" s="508"/>
    </row>
    <row r="339" spans="1:10" s="505" customFormat="1" ht="15.5" x14ac:dyDescent="0.35">
      <c r="A339" s="330">
        <v>318</v>
      </c>
      <c r="B339" s="438"/>
      <c r="C339" s="241"/>
      <c r="D339" s="241"/>
      <c r="E339" s="241"/>
      <c r="F339" s="381"/>
      <c r="G339" s="439"/>
      <c r="H339" s="440">
        <f t="shared" si="4"/>
        <v>0</v>
      </c>
      <c r="I339" s="439"/>
      <c r="J339" s="508"/>
    </row>
    <row r="340" spans="1:10" s="505" customFormat="1" ht="15.5" x14ac:dyDescent="0.35">
      <c r="A340" s="330">
        <v>319</v>
      </c>
      <c r="B340" s="438"/>
      <c r="C340" s="241"/>
      <c r="D340" s="241"/>
      <c r="E340" s="241"/>
      <c r="F340" s="381"/>
      <c r="G340" s="439"/>
      <c r="H340" s="440">
        <f t="shared" si="4"/>
        <v>0</v>
      </c>
      <c r="I340" s="439"/>
      <c r="J340" s="508"/>
    </row>
    <row r="341" spans="1:10" s="505" customFormat="1" ht="15.5" x14ac:dyDescent="0.35">
      <c r="A341" s="330">
        <v>320</v>
      </c>
      <c r="B341" s="438"/>
      <c r="C341" s="241"/>
      <c r="D341" s="241"/>
      <c r="E341" s="241"/>
      <c r="F341" s="381"/>
      <c r="G341" s="439"/>
      <c r="H341" s="440">
        <f t="shared" si="4"/>
        <v>0</v>
      </c>
      <c r="I341" s="439"/>
      <c r="J341" s="508"/>
    </row>
    <row r="342" spans="1:10" s="505" customFormat="1" ht="15.5" x14ac:dyDescent="0.35">
      <c r="A342" s="330">
        <v>321</v>
      </c>
      <c r="B342" s="438"/>
      <c r="C342" s="241"/>
      <c r="D342" s="241"/>
      <c r="E342" s="241"/>
      <c r="F342" s="381"/>
      <c r="G342" s="439"/>
      <c r="H342" s="440">
        <f t="shared" si="4"/>
        <v>0</v>
      </c>
      <c r="I342" s="439"/>
      <c r="J342" s="508"/>
    </row>
    <row r="343" spans="1:10" s="505" customFormat="1" ht="15.5" x14ac:dyDescent="0.35">
      <c r="A343" s="330">
        <v>322</v>
      </c>
      <c r="B343" s="438"/>
      <c r="C343" s="241"/>
      <c r="D343" s="241"/>
      <c r="E343" s="241"/>
      <c r="F343" s="381"/>
      <c r="G343" s="439"/>
      <c r="H343" s="440">
        <f t="shared" ref="H343:H406" si="5">IF(AND(F343&gt;0,G343=0),ROUND(F343*0.3,2),IF(AND(F343=0,G343&gt;0),G343,0))</f>
        <v>0</v>
      </c>
      <c r="I343" s="439"/>
      <c r="J343" s="508"/>
    </row>
    <row r="344" spans="1:10" s="505" customFormat="1" ht="15.5" x14ac:dyDescent="0.35">
      <c r="A344" s="330">
        <v>323</v>
      </c>
      <c r="B344" s="438"/>
      <c r="C344" s="241"/>
      <c r="D344" s="241"/>
      <c r="E344" s="241"/>
      <c r="F344" s="381"/>
      <c r="G344" s="439"/>
      <c r="H344" s="440">
        <f t="shared" si="5"/>
        <v>0</v>
      </c>
      <c r="I344" s="439"/>
      <c r="J344" s="508"/>
    </row>
    <row r="345" spans="1:10" s="505" customFormat="1" ht="15.5" x14ac:dyDescent="0.35">
      <c r="A345" s="330">
        <v>324</v>
      </c>
      <c r="B345" s="438"/>
      <c r="C345" s="241"/>
      <c r="D345" s="241"/>
      <c r="E345" s="241"/>
      <c r="F345" s="381"/>
      <c r="G345" s="439"/>
      <c r="H345" s="440">
        <f t="shared" si="5"/>
        <v>0</v>
      </c>
      <c r="I345" s="439"/>
      <c r="J345" s="508"/>
    </row>
    <row r="346" spans="1:10" s="505" customFormat="1" ht="15.5" x14ac:dyDescent="0.35">
      <c r="A346" s="330">
        <v>325</v>
      </c>
      <c r="B346" s="438"/>
      <c r="C346" s="241"/>
      <c r="D346" s="241"/>
      <c r="E346" s="241"/>
      <c r="F346" s="381"/>
      <c r="G346" s="439"/>
      <c r="H346" s="440">
        <f t="shared" si="5"/>
        <v>0</v>
      </c>
      <c r="I346" s="439"/>
      <c r="J346" s="508"/>
    </row>
    <row r="347" spans="1:10" s="505" customFormat="1" ht="15.5" x14ac:dyDescent="0.35">
      <c r="A347" s="330">
        <v>326</v>
      </c>
      <c r="B347" s="438"/>
      <c r="C347" s="241"/>
      <c r="D347" s="241"/>
      <c r="E347" s="241"/>
      <c r="F347" s="381"/>
      <c r="G347" s="439"/>
      <c r="H347" s="440">
        <f t="shared" si="5"/>
        <v>0</v>
      </c>
      <c r="I347" s="439"/>
      <c r="J347" s="508"/>
    </row>
    <row r="348" spans="1:10" s="505" customFormat="1" ht="15.5" x14ac:dyDescent="0.35">
      <c r="A348" s="330">
        <v>327</v>
      </c>
      <c r="B348" s="438"/>
      <c r="C348" s="241"/>
      <c r="D348" s="241"/>
      <c r="E348" s="241"/>
      <c r="F348" s="381"/>
      <c r="G348" s="439"/>
      <c r="H348" s="440">
        <f t="shared" si="5"/>
        <v>0</v>
      </c>
      <c r="I348" s="439"/>
      <c r="J348" s="508"/>
    </row>
    <row r="349" spans="1:10" s="505" customFormat="1" ht="15.5" x14ac:dyDescent="0.35">
      <c r="A349" s="330">
        <v>328</v>
      </c>
      <c r="B349" s="438"/>
      <c r="C349" s="241"/>
      <c r="D349" s="241"/>
      <c r="E349" s="241"/>
      <c r="F349" s="381"/>
      <c r="G349" s="439"/>
      <c r="H349" s="440">
        <f t="shared" si="5"/>
        <v>0</v>
      </c>
      <c r="I349" s="439"/>
      <c r="J349" s="508"/>
    </row>
    <row r="350" spans="1:10" s="505" customFormat="1" ht="15.5" x14ac:dyDescent="0.35">
      <c r="A350" s="330">
        <v>329</v>
      </c>
      <c r="B350" s="438"/>
      <c r="C350" s="241"/>
      <c r="D350" s="241"/>
      <c r="E350" s="241"/>
      <c r="F350" s="381"/>
      <c r="G350" s="439"/>
      <c r="H350" s="440">
        <f t="shared" si="5"/>
        <v>0</v>
      </c>
      <c r="I350" s="439"/>
      <c r="J350" s="508"/>
    </row>
    <row r="351" spans="1:10" s="505" customFormat="1" ht="15.5" x14ac:dyDescent="0.35">
      <c r="A351" s="330">
        <v>330</v>
      </c>
      <c r="B351" s="438"/>
      <c r="C351" s="241"/>
      <c r="D351" s="241"/>
      <c r="E351" s="241"/>
      <c r="F351" s="381"/>
      <c r="G351" s="439"/>
      <c r="H351" s="440">
        <f t="shared" si="5"/>
        <v>0</v>
      </c>
      <c r="I351" s="439"/>
      <c r="J351" s="508"/>
    </row>
    <row r="352" spans="1:10" s="505" customFormat="1" ht="15.5" x14ac:dyDescent="0.35">
      <c r="A352" s="330">
        <v>331</v>
      </c>
      <c r="B352" s="438"/>
      <c r="C352" s="241"/>
      <c r="D352" s="241"/>
      <c r="E352" s="241"/>
      <c r="F352" s="381"/>
      <c r="G352" s="439"/>
      <c r="H352" s="440">
        <f t="shared" si="5"/>
        <v>0</v>
      </c>
      <c r="I352" s="439"/>
      <c r="J352" s="508"/>
    </row>
    <row r="353" spans="1:10" s="505" customFormat="1" ht="15.5" x14ac:dyDescent="0.35">
      <c r="A353" s="330">
        <v>332</v>
      </c>
      <c r="B353" s="438"/>
      <c r="C353" s="241"/>
      <c r="D353" s="241"/>
      <c r="E353" s="241"/>
      <c r="F353" s="381"/>
      <c r="G353" s="439"/>
      <c r="H353" s="440">
        <f t="shared" si="5"/>
        <v>0</v>
      </c>
      <c r="I353" s="439"/>
      <c r="J353" s="508"/>
    </row>
    <row r="354" spans="1:10" s="505" customFormat="1" ht="15.5" x14ac:dyDescent="0.35">
      <c r="A354" s="330">
        <v>333</v>
      </c>
      <c r="B354" s="438"/>
      <c r="C354" s="241"/>
      <c r="D354" s="241"/>
      <c r="E354" s="241"/>
      <c r="F354" s="381"/>
      <c r="G354" s="439"/>
      <c r="H354" s="440">
        <f t="shared" si="5"/>
        <v>0</v>
      </c>
      <c r="I354" s="439"/>
      <c r="J354" s="508"/>
    </row>
    <row r="355" spans="1:10" s="505" customFormat="1" ht="15.5" x14ac:dyDescent="0.35">
      <c r="A355" s="330">
        <v>334</v>
      </c>
      <c r="B355" s="438"/>
      <c r="C355" s="241"/>
      <c r="D355" s="241"/>
      <c r="E355" s="241"/>
      <c r="F355" s="381"/>
      <c r="G355" s="439"/>
      <c r="H355" s="440">
        <f t="shared" si="5"/>
        <v>0</v>
      </c>
      <c r="I355" s="439"/>
      <c r="J355" s="508"/>
    </row>
    <row r="356" spans="1:10" s="505" customFormat="1" ht="15.5" x14ac:dyDescent="0.35">
      <c r="A356" s="330">
        <v>335</v>
      </c>
      <c r="B356" s="438"/>
      <c r="C356" s="241"/>
      <c r="D356" s="241"/>
      <c r="E356" s="241"/>
      <c r="F356" s="381"/>
      <c r="G356" s="439"/>
      <c r="H356" s="440">
        <f t="shared" si="5"/>
        <v>0</v>
      </c>
      <c r="I356" s="439"/>
      <c r="J356" s="508"/>
    </row>
    <row r="357" spans="1:10" s="505" customFormat="1" ht="15.5" x14ac:dyDescent="0.35">
      <c r="A357" s="330">
        <v>336</v>
      </c>
      <c r="B357" s="438"/>
      <c r="C357" s="241"/>
      <c r="D357" s="241"/>
      <c r="E357" s="241"/>
      <c r="F357" s="381"/>
      <c r="G357" s="439"/>
      <c r="H357" s="440">
        <f t="shared" si="5"/>
        <v>0</v>
      </c>
      <c r="I357" s="439"/>
      <c r="J357" s="508"/>
    </row>
    <row r="358" spans="1:10" s="505" customFormat="1" ht="15.5" x14ac:dyDescent="0.35">
      <c r="A358" s="330">
        <v>337</v>
      </c>
      <c r="B358" s="438"/>
      <c r="C358" s="241"/>
      <c r="D358" s="241"/>
      <c r="E358" s="241"/>
      <c r="F358" s="381"/>
      <c r="G358" s="439"/>
      <c r="H358" s="440">
        <f t="shared" si="5"/>
        <v>0</v>
      </c>
      <c r="I358" s="439"/>
      <c r="J358" s="508"/>
    </row>
    <row r="359" spans="1:10" s="505" customFormat="1" ht="15.5" x14ac:dyDescent="0.35">
      <c r="A359" s="330">
        <v>338</v>
      </c>
      <c r="B359" s="438"/>
      <c r="C359" s="241"/>
      <c r="D359" s="241"/>
      <c r="E359" s="241"/>
      <c r="F359" s="381"/>
      <c r="G359" s="439"/>
      <c r="H359" s="440">
        <f t="shared" si="5"/>
        <v>0</v>
      </c>
      <c r="I359" s="439"/>
      <c r="J359" s="508"/>
    </row>
    <row r="360" spans="1:10" s="505" customFormat="1" ht="15.5" x14ac:dyDescent="0.35">
      <c r="A360" s="330">
        <v>339</v>
      </c>
      <c r="B360" s="438"/>
      <c r="C360" s="241"/>
      <c r="D360" s="241"/>
      <c r="E360" s="241"/>
      <c r="F360" s="381"/>
      <c r="G360" s="439"/>
      <c r="H360" s="440">
        <f t="shared" si="5"/>
        <v>0</v>
      </c>
      <c r="I360" s="439"/>
      <c r="J360" s="508"/>
    </row>
    <row r="361" spans="1:10" s="505" customFormat="1" ht="15.5" x14ac:dyDescent="0.35">
      <c r="A361" s="330">
        <v>340</v>
      </c>
      <c r="B361" s="438"/>
      <c r="C361" s="241"/>
      <c r="D361" s="241"/>
      <c r="E361" s="241"/>
      <c r="F361" s="381"/>
      <c r="G361" s="439"/>
      <c r="H361" s="440">
        <f t="shared" si="5"/>
        <v>0</v>
      </c>
      <c r="I361" s="439"/>
      <c r="J361" s="508"/>
    </row>
    <row r="362" spans="1:10" s="505" customFormat="1" ht="15.5" x14ac:dyDescent="0.35">
      <c r="A362" s="330">
        <v>341</v>
      </c>
      <c r="B362" s="438"/>
      <c r="C362" s="241"/>
      <c r="D362" s="241"/>
      <c r="E362" s="241"/>
      <c r="F362" s="381"/>
      <c r="G362" s="439"/>
      <c r="H362" s="440">
        <f t="shared" si="5"/>
        <v>0</v>
      </c>
      <c r="I362" s="439"/>
      <c r="J362" s="508"/>
    </row>
    <row r="363" spans="1:10" s="505" customFormat="1" ht="15.5" x14ac:dyDescent="0.35">
      <c r="A363" s="330">
        <v>342</v>
      </c>
      <c r="B363" s="438"/>
      <c r="C363" s="241"/>
      <c r="D363" s="241"/>
      <c r="E363" s="241"/>
      <c r="F363" s="381"/>
      <c r="G363" s="439"/>
      <c r="H363" s="440">
        <f t="shared" si="5"/>
        <v>0</v>
      </c>
      <c r="I363" s="439"/>
      <c r="J363" s="508"/>
    </row>
    <row r="364" spans="1:10" s="505" customFormat="1" ht="15.5" x14ac:dyDescent="0.35">
      <c r="A364" s="330">
        <v>343</v>
      </c>
      <c r="B364" s="438"/>
      <c r="C364" s="241"/>
      <c r="D364" s="241"/>
      <c r="E364" s="241"/>
      <c r="F364" s="381"/>
      <c r="G364" s="439"/>
      <c r="H364" s="440">
        <f t="shared" si="5"/>
        <v>0</v>
      </c>
      <c r="I364" s="439"/>
      <c r="J364" s="508"/>
    </row>
    <row r="365" spans="1:10" s="505" customFormat="1" ht="15.5" x14ac:dyDescent="0.35">
      <c r="A365" s="330">
        <v>344</v>
      </c>
      <c r="B365" s="438"/>
      <c r="C365" s="241"/>
      <c r="D365" s="241"/>
      <c r="E365" s="241"/>
      <c r="F365" s="381"/>
      <c r="G365" s="439"/>
      <c r="H365" s="440">
        <f t="shared" si="5"/>
        <v>0</v>
      </c>
      <c r="I365" s="439"/>
      <c r="J365" s="508"/>
    </row>
    <row r="366" spans="1:10" s="505" customFormat="1" ht="15.5" x14ac:dyDescent="0.35">
      <c r="A366" s="330">
        <v>345</v>
      </c>
      <c r="B366" s="438"/>
      <c r="C366" s="241"/>
      <c r="D366" s="241"/>
      <c r="E366" s="241"/>
      <c r="F366" s="381"/>
      <c r="G366" s="439"/>
      <c r="H366" s="440">
        <f t="shared" si="5"/>
        <v>0</v>
      </c>
      <c r="I366" s="439"/>
      <c r="J366" s="508"/>
    </row>
    <row r="367" spans="1:10" s="505" customFormat="1" ht="15.5" x14ac:dyDescent="0.35">
      <c r="A367" s="330">
        <v>346</v>
      </c>
      <c r="B367" s="438"/>
      <c r="C367" s="241"/>
      <c r="D367" s="241"/>
      <c r="E367" s="241"/>
      <c r="F367" s="381"/>
      <c r="G367" s="439"/>
      <c r="H367" s="440">
        <f t="shared" si="5"/>
        <v>0</v>
      </c>
      <c r="I367" s="439"/>
      <c r="J367" s="508"/>
    </row>
    <row r="368" spans="1:10" s="505" customFormat="1" ht="15.5" x14ac:dyDescent="0.35">
      <c r="A368" s="330">
        <v>347</v>
      </c>
      <c r="B368" s="438"/>
      <c r="C368" s="241"/>
      <c r="D368" s="241"/>
      <c r="E368" s="241"/>
      <c r="F368" s="381"/>
      <c r="G368" s="439"/>
      <c r="H368" s="440">
        <f t="shared" si="5"/>
        <v>0</v>
      </c>
      <c r="I368" s="439"/>
      <c r="J368" s="508"/>
    </row>
    <row r="369" spans="1:10" s="505" customFormat="1" ht="15.5" x14ac:dyDescent="0.35">
      <c r="A369" s="330">
        <v>348</v>
      </c>
      <c r="B369" s="438"/>
      <c r="C369" s="241"/>
      <c r="D369" s="241"/>
      <c r="E369" s="241"/>
      <c r="F369" s="381"/>
      <c r="G369" s="439"/>
      <c r="H369" s="440">
        <f t="shared" si="5"/>
        <v>0</v>
      </c>
      <c r="I369" s="439"/>
      <c r="J369" s="508"/>
    </row>
    <row r="370" spans="1:10" s="505" customFormat="1" ht="15.5" x14ac:dyDescent="0.35">
      <c r="A370" s="330">
        <v>349</v>
      </c>
      <c r="B370" s="438"/>
      <c r="C370" s="241"/>
      <c r="D370" s="241"/>
      <c r="E370" s="241"/>
      <c r="F370" s="381"/>
      <c r="G370" s="439"/>
      <c r="H370" s="440">
        <f t="shared" si="5"/>
        <v>0</v>
      </c>
      <c r="I370" s="439"/>
      <c r="J370" s="508"/>
    </row>
    <row r="371" spans="1:10" s="505" customFormat="1" ht="15.5" x14ac:dyDescent="0.35">
      <c r="A371" s="330">
        <v>350</v>
      </c>
      <c r="B371" s="438"/>
      <c r="C371" s="241"/>
      <c r="D371" s="241"/>
      <c r="E371" s="241"/>
      <c r="F371" s="381"/>
      <c r="G371" s="439"/>
      <c r="H371" s="440">
        <f t="shared" si="5"/>
        <v>0</v>
      </c>
      <c r="I371" s="439"/>
      <c r="J371" s="508"/>
    </row>
    <row r="372" spans="1:10" s="505" customFormat="1" ht="15.5" x14ac:dyDescent="0.35">
      <c r="A372" s="330">
        <v>351</v>
      </c>
      <c r="B372" s="438"/>
      <c r="C372" s="241"/>
      <c r="D372" s="241"/>
      <c r="E372" s="241"/>
      <c r="F372" s="381"/>
      <c r="G372" s="439"/>
      <c r="H372" s="440">
        <f t="shared" si="5"/>
        <v>0</v>
      </c>
      <c r="I372" s="439"/>
      <c r="J372" s="508"/>
    </row>
    <row r="373" spans="1:10" s="505" customFormat="1" ht="15.5" x14ac:dyDescent="0.35">
      <c r="A373" s="330">
        <v>352</v>
      </c>
      <c r="B373" s="438"/>
      <c r="C373" s="241"/>
      <c r="D373" s="241"/>
      <c r="E373" s="241"/>
      <c r="F373" s="381"/>
      <c r="G373" s="439"/>
      <c r="H373" s="440">
        <f t="shared" si="5"/>
        <v>0</v>
      </c>
      <c r="I373" s="439"/>
      <c r="J373" s="508"/>
    </row>
    <row r="374" spans="1:10" s="505" customFormat="1" ht="15.5" x14ac:dyDescent="0.35">
      <c r="A374" s="330">
        <v>353</v>
      </c>
      <c r="B374" s="438"/>
      <c r="C374" s="241"/>
      <c r="D374" s="241"/>
      <c r="E374" s="241"/>
      <c r="F374" s="381"/>
      <c r="G374" s="439"/>
      <c r="H374" s="440">
        <f t="shared" si="5"/>
        <v>0</v>
      </c>
      <c r="I374" s="439"/>
      <c r="J374" s="508"/>
    </row>
    <row r="375" spans="1:10" s="505" customFormat="1" ht="15.5" x14ac:dyDescent="0.35">
      <c r="A375" s="330">
        <v>354</v>
      </c>
      <c r="B375" s="438"/>
      <c r="C375" s="241"/>
      <c r="D375" s="241"/>
      <c r="E375" s="241"/>
      <c r="F375" s="381"/>
      <c r="G375" s="439"/>
      <c r="H375" s="440">
        <f t="shared" si="5"/>
        <v>0</v>
      </c>
      <c r="I375" s="439"/>
      <c r="J375" s="508"/>
    </row>
    <row r="376" spans="1:10" s="505" customFormat="1" ht="15.5" x14ac:dyDescent="0.35">
      <c r="A376" s="330">
        <v>355</v>
      </c>
      <c r="B376" s="438"/>
      <c r="C376" s="241"/>
      <c r="D376" s="241"/>
      <c r="E376" s="241"/>
      <c r="F376" s="381"/>
      <c r="G376" s="439"/>
      <c r="H376" s="440">
        <f t="shared" si="5"/>
        <v>0</v>
      </c>
      <c r="I376" s="439"/>
      <c r="J376" s="508"/>
    </row>
    <row r="377" spans="1:10" s="505" customFormat="1" ht="15.5" x14ac:dyDescent="0.35">
      <c r="A377" s="330">
        <v>356</v>
      </c>
      <c r="B377" s="438"/>
      <c r="C377" s="241"/>
      <c r="D377" s="241"/>
      <c r="E377" s="241"/>
      <c r="F377" s="381"/>
      <c r="G377" s="439"/>
      <c r="H377" s="440">
        <f t="shared" si="5"/>
        <v>0</v>
      </c>
      <c r="I377" s="439"/>
      <c r="J377" s="508"/>
    </row>
    <row r="378" spans="1:10" s="505" customFormat="1" ht="15.5" x14ac:dyDescent="0.35">
      <c r="A378" s="330">
        <v>357</v>
      </c>
      <c r="B378" s="438"/>
      <c r="C378" s="241"/>
      <c r="D378" s="241"/>
      <c r="E378" s="241"/>
      <c r="F378" s="381"/>
      <c r="G378" s="439"/>
      <c r="H378" s="440">
        <f t="shared" si="5"/>
        <v>0</v>
      </c>
      <c r="I378" s="439"/>
      <c r="J378" s="508"/>
    </row>
    <row r="379" spans="1:10" s="505" customFormat="1" ht="15.5" x14ac:dyDescent="0.35">
      <c r="A379" s="330">
        <v>358</v>
      </c>
      <c r="B379" s="438"/>
      <c r="C379" s="241"/>
      <c r="D379" s="241"/>
      <c r="E379" s="241"/>
      <c r="F379" s="381"/>
      <c r="G379" s="439"/>
      <c r="H379" s="440">
        <f t="shared" si="5"/>
        <v>0</v>
      </c>
      <c r="I379" s="439"/>
      <c r="J379" s="508"/>
    </row>
    <row r="380" spans="1:10" s="505" customFormat="1" ht="15.5" x14ac:dyDescent="0.35">
      <c r="A380" s="330">
        <v>359</v>
      </c>
      <c r="B380" s="438"/>
      <c r="C380" s="241"/>
      <c r="D380" s="241"/>
      <c r="E380" s="241"/>
      <c r="F380" s="381"/>
      <c r="G380" s="439"/>
      <c r="H380" s="440">
        <f t="shared" si="5"/>
        <v>0</v>
      </c>
      <c r="I380" s="439"/>
      <c r="J380" s="508"/>
    </row>
    <row r="381" spans="1:10" s="505" customFormat="1" ht="15.5" x14ac:dyDescent="0.35">
      <c r="A381" s="330">
        <v>360</v>
      </c>
      <c r="B381" s="438"/>
      <c r="C381" s="241"/>
      <c r="D381" s="241"/>
      <c r="E381" s="241"/>
      <c r="F381" s="381"/>
      <c r="G381" s="439"/>
      <c r="H381" s="440">
        <f t="shared" si="5"/>
        <v>0</v>
      </c>
      <c r="I381" s="439"/>
      <c r="J381" s="508"/>
    </row>
    <row r="382" spans="1:10" s="505" customFormat="1" ht="15.5" x14ac:dyDescent="0.35">
      <c r="A382" s="330">
        <v>361</v>
      </c>
      <c r="B382" s="438"/>
      <c r="C382" s="241"/>
      <c r="D382" s="241"/>
      <c r="E382" s="241"/>
      <c r="F382" s="381"/>
      <c r="G382" s="439"/>
      <c r="H382" s="440">
        <f t="shared" si="5"/>
        <v>0</v>
      </c>
      <c r="I382" s="439"/>
      <c r="J382" s="508"/>
    </row>
    <row r="383" spans="1:10" s="505" customFormat="1" ht="15.5" x14ac:dyDescent="0.35">
      <c r="A383" s="330">
        <v>362</v>
      </c>
      <c r="B383" s="438"/>
      <c r="C383" s="241"/>
      <c r="D383" s="241"/>
      <c r="E383" s="241"/>
      <c r="F383" s="381"/>
      <c r="G383" s="439"/>
      <c r="H383" s="440">
        <f t="shared" si="5"/>
        <v>0</v>
      </c>
      <c r="I383" s="439"/>
      <c r="J383" s="508"/>
    </row>
    <row r="384" spans="1:10" s="505" customFormat="1" ht="15.5" x14ac:dyDescent="0.35">
      <c r="A384" s="330">
        <v>363</v>
      </c>
      <c r="B384" s="438"/>
      <c r="C384" s="241"/>
      <c r="D384" s="241"/>
      <c r="E384" s="241"/>
      <c r="F384" s="381"/>
      <c r="G384" s="439"/>
      <c r="H384" s="440">
        <f t="shared" si="5"/>
        <v>0</v>
      </c>
      <c r="I384" s="439"/>
      <c r="J384" s="508"/>
    </row>
    <row r="385" spans="1:10" s="505" customFormat="1" ht="15.5" x14ac:dyDescent="0.35">
      <c r="A385" s="330">
        <v>364</v>
      </c>
      <c r="B385" s="438"/>
      <c r="C385" s="241"/>
      <c r="D385" s="241"/>
      <c r="E385" s="241"/>
      <c r="F385" s="381"/>
      <c r="G385" s="439"/>
      <c r="H385" s="440">
        <f t="shared" si="5"/>
        <v>0</v>
      </c>
      <c r="I385" s="439"/>
      <c r="J385" s="508"/>
    </row>
    <row r="386" spans="1:10" s="505" customFormat="1" ht="15.5" x14ac:dyDescent="0.35">
      <c r="A386" s="330">
        <v>365</v>
      </c>
      <c r="B386" s="438"/>
      <c r="C386" s="241"/>
      <c r="D386" s="241"/>
      <c r="E386" s="241"/>
      <c r="F386" s="381"/>
      <c r="G386" s="439"/>
      <c r="H386" s="440">
        <f t="shared" si="5"/>
        <v>0</v>
      </c>
      <c r="I386" s="439"/>
      <c r="J386" s="508"/>
    </row>
    <row r="387" spans="1:10" s="505" customFormat="1" ht="15.5" x14ac:dyDescent="0.35">
      <c r="A387" s="330">
        <v>366</v>
      </c>
      <c r="B387" s="438"/>
      <c r="C387" s="241"/>
      <c r="D387" s="241"/>
      <c r="E387" s="241"/>
      <c r="F387" s="381"/>
      <c r="G387" s="439"/>
      <c r="H387" s="440">
        <f t="shared" si="5"/>
        <v>0</v>
      </c>
      <c r="I387" s="439"/>
      <c r="J387" s="508"/>
    </row>
    <row r="388" spans="1:10" s="505" customFormat="1" ht="15.5" x14ac:dyDescent="0.35">
      <c r="A388" s="330">
        <v>367</v>
      </c>
      <c r="B388" s="438"/>
      <c r="C388" s="241"/>
      <c r="D388" s="241"/>
      <c r="E388" s="241"/>
      <c r="F388" s="381"/>
      <c r="G388" s="439"/>
      <c r="H388" s="440">
        <f t="shared" si="5"/>
        <v>0</v>
      </c>
      <c r="I388" s="439"/>
      <c r="J388" s="508"/>
    </row>
    <row r="389" spans="1:10" s="505" customFormat="1" ht="15.5" x14ac:dyDescent="0.35">
      <c r="A389" s="330">
        <v>368</v>
      </c>
      <c r="B389" s="438"/>
      <c r="C389" s="241"/>
      <c r="D389" s="241"/>
      <c r="E389" s="241"/>
      <c r="F389" s="381"/>
      <c r="G389" s="439"/>
      <c r="H389" s="440">
        <f t="shared" si="5"/>
        <v>0</v>
      </c>
      <c r="I389" s="439"/>
      <c r="J389" s="508"/>
    </row>
    <row r="390" spans="1:10" s="505" customFormat="1" ht="15.5" x14ac:dyDescent="0.35">
      <c r="A390" s="330">
        <v>369</v>
      </c>
      <c r="B390" s="438"/>
      <c r="C390" s="241"/>
      <c r="D390" s="241"/>
      <c r="E390" s="241"/>
      <c r="F390" s="381"/>
      <c r="G390" s="439"/>
      <c r="H390" s="440">
        <f t="shared" si="5"/>
        <v>0</v>
      </c>
      <c r="I390" s="439"/>
      <c r="J390" s="508"/>
    </row>
    <row r="391" spans="1:10" s="505" customFormat="1" ht="15.5" x14ac:dyDescent="0.35">
      <c r="A391" s="330">
        <v>370</v>
      </c>
      <c r="B391" s="438"/>
      <c r="C391" s="241"/>
      <c r="D391" s="241"/>
      <c r="E391" s="241"/>
      <c r="F391" s="381"/>
      <c r="G391" s="439"/>
      <c r="H391" s="440">
        <f t="shared" si="5"/>
        <v>0</v>
      </c>
      <c r="I391" s="439"/>
      <c r="J391" s="508"/>
    </row>
    <row r="392" spans="1:10" s="505" customFormat="1" ht="15.5" x14ac:dyDescent="0.35">
      <c r="A392" s="330">
        <v>371</v>
      </c>
      <c r="B392" s="438"/>
      <c r="C392" s="241"/>
      <c r="D392" s="241"/>
      <c r="E392" s="241"/>
      <c r="F392" s="381"/>
      <c r="G392" s="439"/>
      <c r="H392" s="440">
        <f t="shared" si="5"/>
        <v>0</v>
      </c>
      <c r="I392" s="439"/>
      <c r="J392" s="508"/>
    </row>
    <row r="393" spans="1:10" s="505" customFormat="1" ht="15.5" x14ac:dyDescent="0.35">
      <c r="A393" s="330">
        <v>372</v>
      </c>
      <c r="B393" s="438"/>
      <c r="C393" s="241"/>
      <c r="D393" s="241"/>
      <c r="E393" s="241"/>
      <c r="F393" s="381"/>
      <c r="G393" s="439"/>
      <c r="H393" s="440">
        <f t="shared" si="5"/>
        <v>0</v>
      </c>
      <c r="I393" s="439"/>
      <c r="J393" s="508"/>
    </row>
    <row r="394" spans="1:10" s="505" customFormat="1" ht="15.5" x14ac:dyDescent="0.35">
      <c r="A394" s="330">
        <v>373</v>
      </c>
      <c r="B394" s="438"/>
      <c r="C394" s="241"/>
      <c r="D394" s="241"/>
      <c r="E394" s="241"/>
      <c r="F394" s="381"/>
      <c r="G394" s="439"/>
      <c r="H394" s="440">
        <f t="shared" si="5"/>
        <v>0</v>
      </c>
      <c r="I394" s="439"/>
      <c r="J394" s="508"/>
    </row>
    <row r="395" spans="1:10" s="505" customFormat="1" ht="15.5" x14ac:dyDescent="0.35">
      <c r="A395" s="330">
        <v>374</v>
      </c>
      <c r="B395" s="438"/>
      <c r="C395" s="241"/>
      <c r="D395" s="241"/>
      <c r="E395" s="241"/>
      <c r="F395" s="381"/>
      <c r="G395" s="439"/>
      <c r="H395" s="440">
        <f t="shared" si="5"/>
        <v>0</v>
      </c>
      <c r="I395" s="439"/>
      <c r="J395" s="508"/>
    </row>
    <row r="396" spans="1:10" s="505" customFormat="1" ht="15.5" x14ac:dyDescent="0.35">
      <c r="A396" s="330">
        <v>375</v>
      </c>
      <c r="B396" s="438"/>
      <c r="C396" s="241"/>
      <c r="D396" s="241"/>
      <c r="E396" s="241"/>
      <c r="F396" s="381"/>
      <c r="G396" s="439"/>
      <c r="H396" s="440">
        <f t="shared" si="5"/>
        <v>0</v>
      </c>
      <c r="I396" s="439"/>
      <c r="J396" s="508"/>
    </row>
    <row r="397" spans="1:10" s="505" customFormat="1" ht="15.5" x14ac:dyDescent="0.35">
      <c r="A397" s="330">
        <v>376</v>
      </c>
      <c r="B397" s="438"/>
      <c r="C397" s="241"/>
      <c r="D397" s="241"/>
      <c r="E397" s="241"/>
      <c r="F397" s="381"/>
      <c r="G397" s="439"/>
      <c r="H397" s="440">
        <f t="shared" si="5"/>
        <v>0</v>
      </c>
      <c r="I397" s="439"/>
      <c r="J397" s="508"/>
    </row>
    <row r="398" spans="1:10" s="505" customFormat="1" ht="15.5" x14ac:dyDescent="0.35">
      <c r="A398" s="330">
        <v>377</v>
      </c>
      <c r="B398" s="438"/>
      <c r="C398" s="241"/>
      <c r="D398" s="241"/>
      <c r="E398" s="241"/>
      <c r="F398" s="381"/>
      <c r="G398" s="439"/>
      <c r="H398" s="440">
        <f t="shared" si="5"/>
        <v>0</v>
      </c>
      <c r="I398" s="439"/>
      <c r="J398" s="508"/>
    </row>
    <row r="399" spans="1:10" s="505" customFormat="1" ht="15.5" x14ac:dyDescent="0.35">
      <c r="A399" s="330">
        <v>378</v>
      </c>
      <c r="B399" s="438"/>
      <c r="C399" s="241"/>
      <c r="D399" s="241"/>
      <c r="E399" s="241"/>
      <c r="F399" s="381"/>
      <c r="G399" s="439"/>
      <c r="H399" s="440">
        <f t="shared" si="5"/>
        <v>0</v>
      </c>
      <c r="I399" s="439"/>
      <c r="J399" s="508"/>
    </row>
    <row r="400" spans="1:10" s="505" customFormat="1" ht="15.5" x14ac:dyDescent="0.35">
      <c r="A400" s="330">
        <v>379</v>
      </c>
      <c r="B400" s="438"/>
      <c r="C400" s="241"/>
      <c r="D400" s="241"/>
      <c r="E400" s="241"/>
      <c r="F400" s="381"/>
      <c r="G400" s="439"/>
      <c r="H400" s="440">
        <f t="shared" si="5"/>
        <v>0</v>
      </c>
      <c r="I400" s="439"/>
      <c r="J400" s="508"/>
    </row>
    <row r="401" spans="1:10" s="505" customFormat="1" ht="15.5" x14ac:dyDescent="0.35">
      <c r="A401" s="330">
        <v>380</v>
      </c>
      <c r="B401" s="438"/>
      <c r="C401" s="241"/>
      <c r="D401" s="241"/>
      <c r="E401" s="241"/>
      <c r="F401" s="381"/>
      <c r="G401" s="439"/>
      <c r="H401" s="440">
        <f t="shared" si="5"/>
        <v>0</v>
      </c>
      <c r="I401" s="439"/>
      <c r="J401" s="508"/>
    </row>
    <row r="402" spans="1:10" s="505" customFormat="1" ht="15.5" x14ac:dyDescent="0.35">
      <c r="A402" s="330">
        <v>381</v>
      </c>
      <c r="B402" s="438"/>
      <c r="C402" s="241"/>
      <c r="D402" s="241"/>
      <c r="E402" s="241"/>
      <c r="F402" s="381"/>
      <c r="G402" s="439"/>
      <c r="H402" s="440">
        <f t="shared" si="5"/>
        <v>0</v>
      </c>
      <c r="I402" s="439"/>
      <c r="J402" s="508"/>
    </row>
    <row r="403" spans="1:10" s="505" customFormat="1" ht="15.5" x14ac:dyDescent="0.35">
      <c r="A403" s="330">
        <v>382</v>
      </c>
      <c r="B403" s="438"/>
      <c r="C403" s="241"/>
      <c r="D403" s="241"/>
      <c r="E403" s="241"/>
      <c r="F403" s="381"/>
      <c r="G403" s="439"/>
      <c r="H403" s="440">
        <f t="shared" si="5"/>
        <v>0</v>
      </c>
      <c r="I403" s="439"/>
      <c r="J403" s="508"/>
    </row>
    <row r="404" spans="1:10" s="505" customFormat="1" ht="15.5" x14ac:dyDescent="0.35">
      <c r="A404" s="330">
        <v>383</v>
      </c>
      <c r="B404" s="438"/>
      <c r="C404" s="241"/>
      <c r="D404" s="241"/>
      <c r="E404" s="241"/>
      <c r="F404" s="381"/>
      <c r="G404" s="439"/>
      <c r="H404" s="440">
        <f t="shared" si="5"/>
        <v>0</v>
      </c>
      <c r="I404" s="439"/>
      <c r="J404" s="508"/>
    </row>
    <row r="405" spans="1:10" s="505" customFormat="1" ht="15.5" x14ac:dyDescent="0.35">
      <c r="A405" s="330">
        <v>384</v>
      </c>
      <c r="B405" s="438"/>
      <c r="C405" s="241"/>
      <c r="D405" s="241"/>
      <c r="E405" s="241"/>
      <c r="F405" s="381"/>
      <c r="G405" s="439"/>
      <c r="H405" s="440">
        <f t="shared" si="5"/>
        <v>0</v>
      </c>
      <c r="I405" s="439"/>
      <c r="J405" s="508"/>
    </row>
    <row r="406" spans="1:10" s="505" customFormat="1" ht="15.5" x14ac:dyDescent="0.35">
      <c r="A406" s="330">
        <v>385</v>
      </c>
      <c r="B406" s="438"/>
      <c r="C406" s="241"/>
      <c r="D406" s="241"/>
      <c r="E406" s="241"/>
      <c r="F406" s="381"/>
      <c r="G406" s="439"/>
      <c r="H406" s="440">
        <f t="shared" si="5"/>
        <v>0</v>
      </c>
      <c r="I406" s="439"/>
      <c r="J406" s="508"/>
    </row>
    <row r="407" spans="1:10" s="505" customFormat="1" ht="15.5" x14ac:dyDescent="0.35">
      <c r="A407" s="330">
        <v>386</v>
      </c>
      <c r="B407" s="438"/>
      <c r="C407" s="241"/>
      <c r="D407" s="241"/>
      <c r="E407" s="241"/>
      <c r="F407" s="381"/>
      <c r="G407" s="439"/>
      <c r="H407" s="440">
        <f t="shared" ref="H407:H470" si="6">IF(AND(F407&gt;0,G407=0),ROUND(F407*0.3,2),IF(AND(F407=0,G407&gt;0),G407,0))</f>
        <v>0</v>
      </c>
      <c r="I407" s="439"/>
      <c r="J407" s="508"/>
    </row>
    <row r="408" spans="1:10" s="505" customFormat="1" ht="15.5" x14ac:dyDescent="0.35">
      <c r="A408" s="330">
        <v>387</v>
      </c>
      <c r="B408" s="438"/>
      <c r="C408" s="241"/>
      <c r="D408" s="241"/>
      <c r="E408" s="241"/>
      <c r="F408" s="381"/>
      <c r="G408" s="439"/>
      <c r="H408" s="440">
        <f t="shared" si="6"/>
        <v>0</v>
      </c>
      <c r="I408" s="439"/>
      <c r="J408" s="508"/>
    </row>
    <row r="409" spans="1:10" s="505" customFormat="1" ht="15.5" x14ac:dyDescent="0.35">
      <c r="A409" s="330">
        <v>388</v>
      </c>
      <c r="B409" s="438"/>
      <c r="C409" s="241"/>
      <c r="D409" s="241"/>
      <c r="E409" s="241"/>
      <c r="F409" s="381"/>
      <c r="G409" s="439"/>
      <c r="H409" s="440">
        <f t="shared" si="6"/>
        <v>0</v>
      </c>
      <c r="I409" s="439"/>
      <c r="J409" s="508"/>
    </row>
    <row r="410" spans="1:10" s="505" customFormat="1" ht="15.5" x14ac:dyDescent="0.35">
      <c r="A410" s="330">
        <v>389</v>
      </c>
      <c r="B410" s="438"/>
      <c r="C410" s="241"/>
      <c r="D410" s="241"/>
      <c r="E410" s="241"/>
      <c r="F410" s="381"/>
      <c r="G410" s="439"/>
      <c r="H410" s="440">
        <f t="shared" si="6"/>
        <v>0</v>
      </c>
      <c r="I410" s="439"/>
      <c r="J410" s="508"/>
    </row>
    <row r="411" spans="1:10" s="505" customFormat="1" ht="15.5" x14ac:dyDescent="0.35">
      <c r="A411" s="330">
        <v>390</v>
      </c>
      <c r="B411" s="438"/>
      <c r="C411" s="241"/>
      <c r="D411" s="241"/>
      <c r="E411" s="241"/>
      <c r="F411" s="381"/>
      <c r="G411" s="439"/>
      <c r="H411" s="440">
        <f t="shared" si="6"/>
        <v>0</v>
      </c>
      <c r="I411" s="439"/>
      <c r="J411" s="508"/>
    </row>
    <row r="412" spans="1:10" s="505" customFormat="1" ht="15.5" x14ac:dyDescent="0.35">
      <c r="A412" s="330">
        <v>391</v>
      </c>
      <c r="B412" s="438"/>
      <c r="C412" s="241"/>
      <c r="D412" s="241"/>
      <c r="E412" s="241"/>
      <c r="F412" s="381"/>
      <c r="G412" s="439"/>
      <c r="H412" s="440">
        <f t="shared" si="6"/>
        <v>0</v>
      </c>
      <c r="I412" s="439"/>
      <c r="J412" s="508"/>
    </row>
    <row r="413" spans="1:10" s="505" customFormat="1" ht="15.5" x14ac:dyDescent="0.35">
      <c r="A413" s="330">
        <v>392</v>
      </c>
      <c r="B413" s="438"/>
      <c r="C413" s="241"/>
      <c r="D413" s="241"/>
      <c r="E413" s="241"/>
      <c r="F413" s="381"/>
      <c r="G413" s="439"/>
      <c r="H413" s="440">
        <f t="shared" si="6"/>
        <v>0</v>
      </c>
      <c r="I413" s="439"/>
      <c r="J413" s="508"/>
    </row>
    <row r="414" spans="1:10" s="505" customFormat="1" ht="15.5" x14ac:dyDescent="0.35">
      <c r="A414" s="330">
        <v>393</v>
      </c>
      <c r="B414" s="438"/>
      <c r="C414" s="241"/>
      <c r="D414" s="241"/>
      <c r="E414" s="241"/>
      <c r="F414" s="381"/>
      <c r="G414" s="439"/>
      <c r="H414" s="440">
        <f t="shared" si="6"/>
        <v>0</v>
      </c>
      <c r="I414" s="439"/>
      <c r="J414" s="508"/>
    </row>
    <row r="415" spans="1:10" s="505" customFormat="1" ht="15.5" x14ac:dyDescent="0.35">
      <c r="A415" s="330">
        <v>394</v>
      </c>
      <c r="B415" s="438"/>
      <c r="C415" s="241"/>
      <c r="D415" s="241"/>
      <c r="E415" s="241"/>
      <c r="F415" s="381"/>
      <c r="G415" s="439"/>
      <c r="H415" s="440">
        <f t="shared" si="6"/>
        <v>0</v>
      </c>
      <c r="I415" s="439"/>
      <c r="J415" s="508"/>
    </row>
    <row r="416" spans="1:10" s="505" customFormat="1" ht="15.5" x14ac:dyDescent="0.35">
      <c r="A416" s="330">
        <v>395</v>
      </c>
      <c r="B416" s="438"/>
      <c r="C416" s="241"/>
      <c r="D416" s="241"/>
      <c r="E416" s="241"/>
      <c r="F416" s="381"/>
      <c r="G416" s="439"/>
      <c r="H416" s="440">
        <f t="shared" si="6"/>
        <v>0</v>
      </c>
      <c r="I416" s="439"/>
      <c r="J416" s="508"/>
    </row>
    <row r="417" spans="1:10" s="505" customFormat="1" ht="15.5" x14ac:dyDescent="0.35">
      <c r="A417" s="330">
        <v>396</v>
      </c>
      <c r="B417" s="438"/>
      <c r="C417" s="241"/>
      <c r="D417" s="241"/>
      <c r="E417" s="241"/>
      <c r="F417" s="381"/>
      <c r="G417" s="439"/>
      <c r="H417" s="440">
        <f t="shared" si="6"/>
        <v>0</v>
      </c>
      <c r="I417" s="439"/>
      <c r="J417" s="508"/>
    </row>
    <row r="418" spans="1:10" s="505" customFormat="1" ht="15.5" x14ac:dyDescent="0.35">
      <c r="A418" s="330">
        <v>397</v>
      </c>
      <c r="B418" s="438"/>
      <c r="C418" s="241"/>
      <c r="D418" s="241"/>
      <c r="E418" s="241"/>
      <c r="F418" s="381"/>
      <c r="G418" s="439"/>
      <c r="H418" s="440">
        <f t="shared" si="6"/>
        <v>0</v>
      </c>
      <c r="I418" s="439"/>
      <c r="J418" s="508"/>
    </row>
    <row r="419" spans="1:10" s="505" customFormat="1" ht="15.5" x14ac:dyDescent="0.35">
      <c r="A419" s="330">
        <v>398</v>
      </c>
      <c r="B419" s="438"/>
      <c r="C419" s="241"/>
      <c r="D419" s="241"/>
      <c r="E419" s="241"/>
      <c r="F419" s="381"/>
      <c r="G419" s="439"/>
      <c r="H419" s="440">
        <f t="shared" si="6"/>
        <v>0</v>
      </c>
      <c r="I419" s="439"/>
      <c r="J419" s="508"/>
    </row>
    <row r="420" spans="1:10" s="505" customFormat="1" ht="15.5" x14ac:dyDescent="0.35">
      <c r="A420" s="330">
        <v>399</v>
      </c>
      <c r="B420" s="438"/>
      <c r="C420" s="241"/>
      <c r="D420" s="241"/>
      <c r="E420" s="241"/>
      <c r="F420" s="381"/>
      <c r="G420" s="439"/>
      <c r="H420" s="440">
        <f t="shared" si="6"/>
        <v>0</v>
      </c>
      <c r="I420" s="439"/>
      <c r="J420" s="508"/>
    </row>
    <row r="421" spans="1:10" s="505" customFormat="1" ht="15.5" x14ac:dyDescent="0.35">
      <c r="A421" s="330">
        <v>400</v>
      </c>
      <c r="B421" s="438"/>
      <c r="C421" s="241"/>
      <c r="D421" s="241"/>
      <c r="E421" s="241"/>
      <c r="F421" s="381"/>
      <c r="G421" s="439"/>
      <c r="H421" s="440">
        <f t="shared" si="6"/>
        <v>0</v>
      </c>
      <c r="I421" s="439"/>
      <c r="J421" s="508"/>
    </row>
    <row r="422" spans="1:10" s="505" customFormat="1" ht="15.5" x14ac:dyDescent="0.35">
      <c r="A422" s="330">
        <v>401</v>
      </c>
      <c r="B422" s="438"/>
      <c r="C422" s="241"/>
      <c r="D422" s="241"/>
      <c r="E422" s="241"/>
      <c r="F422" s="381"/>
      <c r="G422" s="439"/>
      <c r="H422" s="440">
        <f t="shared" si="6"/>
        <v>0</v>
      </c>
      <c r="I422" s="439"/>
      <c r="J422" s="508"/>
    </row>
    <row r="423" spans="1:10" s="505" customFormat="1" ht="15.5" x14ac:dyDescent="0.35">
      <c r="A423" s="330">
        <v>402</v>
      </c>
      <c r="B423" s="438"/>
      <c r="C423" s="241"/>
      <c r="D423" s="241"/>
      <c r="E423" s="241"/>
      <c r="F423" s="381"/>
      <c r="G423" s="439"/>
      <c r="H423" s="440">
        <f t="shared" si="6"/>
        <v>0</v>
      </c>
      <c r="I423" s="439"/>
      <c r="J423" s="508"/>
    </row>
    <row r="424" spans="1:10" s="505" customFormat="1" ht="15.5" x14ac:dyDescent="0.35">
      <c r="A424" s="330">
        <v>403</v>
      </c>
      <c r="B424" s="438"/>
      <c r="C424" s="241"/>
      <c r="D424" s="241"/>
      <c r="E424" s="241"/>
      <c r="F424" s="381"/>
      <c r="G424" s="439"/>
      <c r="H424" s="440">
        <f t="shared" si="6"/>
        <v>0</v>
      </c>
      <c r="I424" s="439"/>
      <c r="J424" s="508"/>
    </row>
    <row r="425" spans="1:10" s="505" customFormat="1" ht="15.5" x14ac:dyDescent="0.35">
      <c r="A425" s="330">
        <v>404</v>
      </c>
      <c r="B425" s="438"/>
      <c r="C425" s="241"/>
      <c r="D425" s="241"/>
      <c r="E425" s="241"/>
      <c r="F425" s="381"/>
      <c r="G425" s="439"/>
      <c r="H425" s="440">
        <f t="shared" si="6"/>
        <v>0</v>
      </c>
      <c r="I425" s="439"/>
      <c r="J425" s="508"/>
    </row>
    <row r="426" spans="1:10" s="505" customFormat="1" ht="15.5" x14ac:dyDescent="0.35">
      <c r="A426" s="330">
        <v>405</v>
      </c>
      <c r="B426" s="438"/>
      <c r="C426" s="241"/>
      <c r="D426" s="241"/>
      <c r="E426" s="241"/>
      <c r="F426" s="381"/>
      <c r="G426" s="439"/>
      <c r="H426" s="440">
        <f t="shared" si="6"/>
        <v>0</v>
      </c>
      <c r="I426" s="439"/>
      <c r="J426" s="508"/>
    </row>
    <row r="427" spans="1:10" s="505" customFormat="1" ht="15.5" x14ac:dyDescent="0.35">
      <c r="A427" s="330">
        <v>406</v>
      </c>
      <c r="B427" s="438"/>
      <c r="C427" s="241"/>
      <c r="D427" s="241"/>
      <c r="E427" s="241"/>
      <c r="F427" s="381"/>
      <c r="G427" s="439"/>
      <c r="H427" s="440">
        <f t="shared" si="6"/>
        <v>0</v>
      </c>
      <c r="I427" s="439"/>
      <c r="J427" s="508"/>
    </row>
    <row r="428" spans="1:10" s="505" customFormat="1" ht="15.5" x14ac:dyDescent="0.35">
      <c r="A428" s="330">
        <v>407</v>
      </c>
      <c r="B428" s="438"/>
      <c r="C428" s="241"/>
      <c r="D428" s="241"/>
      <c r="E428" s="241"/>
      <c r="F428" s="381"/>
      <c r="G428" s="439"/>
      <c r="H428" s="440">
        <f t="shared" si="6"/>
        <v>0</v>
      </c>
      <c r="I428" s="439"/>
      <c r="J428" s="508"/>
    </row>
    <row r="429" spans="1:10" s="505" customFormat="1" ht="15.5" x14ac:dyDescent="0.35">
      <c r="A429" s="330">
        <v>408</v>
      </c>
      <c r="B429" s="438"/>
      <c r="C429" s="241"/>
      <c r="D429" s="241"/>
      <c r="E429" s="241"/>
      <c r="F429" s="381"/>
      <c r="G429" s="439"/>
      <c r="H429" s="440">
        <f t="shared" si="6"/>
        <v>0</v>
      </c>
      <c r="I429" s="439"/>
      <c r="J429" s="508"/>
    </row>
    <row r="430" spans="1:10" s="505" customFormat="1" ht="15.5" x14ac:dyDescent="0.35">
      <c r="A430" s="330">
        <v>409</v>
      </c>
      <c r="B430" s="438"/>
      <c r="C430" s="241"/>
      <c r="D430" s="241"/>
      <c r="E430" s="241"/>
      <c r="F430" s="381"/>
      <c r="G430" s="439"/>
      <c r="H430" s="440">
        <f t="shared" si="6"/>
        <v>0</v>
      </c>
      <c r="I430" s="439"/>
      <c r="J430" s="508"/>
    </row>
    <row r="431" spans="1:10" s="505" customFormat="1" ht="15.5" x14ac:dyDescent="0.35">
      <c r="A431" s="330">
        <v>410</v>
      </c>
      <c r="B431" s="438"/>
      <c r="C431" s="241"/>
      <c r="D431" s="241"/>
      <c r="E431" s="241"/>
      <c r="F431" s="381"/>
      <c r="G431" s="439"/>
      <c r="H431" s="440">
        <f t="shared" si="6"/>
        <v>0</v>
      </c>
      <c r="I431" s="439"/>
      <c r="J431" s="508"/>
    </row>
    <row r="432" spans="1:10" s="505" customFormat="1" ht="15.5" x14ac:dyDescent="0.35">
      <c r="A432" s="330">
        <v>411</v>
      </c>
      <c r="B432" s="438"/>
      <c r="C432" s="241"/>
      <c r="D432" s="241"/>
      <c r="E432" s="241"/>
      <c r="F432" s="381"/>
      <c r="G432" s="439"/>
      <c r="H432" s="440">
        <f t="shared" si="6"/>
        <v>0</v>
      </c>
      <c r="I432" s="439"/>
      <c r="J432" s="508"/>
    </row>
    <row r="433" spans="1:10" s="505" customFormat="1" ht="15.5" x14ac:dyDescent="0.35">
      <c r="A433" s="330">
        <v>412</v>
      </c>
      <c r="B433" s="438"/>
      <c r="C433" s="241"/>
      <c r="D433" s="241"/>
      <c r="E433" s="241"/>
      <c r="F433" s="381"/>
      <c r="G433" s="439"/>
      <c r="H433" s="440">
        <f t="shared" si="6"/>
        <v>0</v>
      </c>
      <c r="I433" s="439"/>
      <c r="J433" s="508"/>
    </row>
    <row r="434" spans="1:10" s="505" customFormat="1" ht="15.5" x14ac:dyDescent="0.35">
      <c r="A434" s="330">
        <v>413</v>
      </c>
      <c r="B434" s="438"/>
      <c r="C434" s="241"/>
      <c r="D434" s="241"/>
      <c r="E434" s="241"/>
      <c r="F434" s="381"/>
      <c r="G434" s="439"/>
      <c r="H434" s="440">
        <f t="shared" si="6"/>
        <v>0</v>
      </c>
      <c r="I434" s="439"/>
      <c r="J434" s="508"/>
    </row>
    <row r="435" spans="1:10" s="505" customFormat="1" ht="15.5" x14ac:dyDescent="0.35">
      <c r="A435" s="330">
        <v>414</v>
      </c>
      <c r="B435" s="438"/>
      <c r="C435" s="241"/>
      <c r="D435" s="241"/>
      <c r="E435" s="241"/>
      <c r="F435" s="381"/>
      <c r="G435" s="439"/>
      <c r="H435" s="440">
        <f t="shared" si="6"/>
        <v>0</v>
      </c>
      <c r="I435" s="439"/>
      <c r="J435" s="508"/>
    </row>
    <row r="436" spans="1:10" s="505" customFormat="1" ht="15.5" x14ac:dyDescent="0.35">
      <c r="A436" s="330">
        <v>415</v>
      </c>
      <c r="B436" s="438"/>
      <c r="C436" s="241"/>
      <c r="D436" s="241"/>
      <c r="E436" s="241"/>
      <c r="F436" s="381"/>
      <c r="G436" s="439"/>
      <c r="H436" s="440">
        <f t="shared" si="6"/>
        <v>0</v>
      </c>
      <c r="I436" s="439"/>
      <c r="J436" s="508"/>
    </row>
    <row r="437" spans="1:10" s="505" customFormat="1" ht="15.5" x14ac:dyDescent="0.35">
      <c r="A437" s="330">
        <v>416</v>
      </c>
      <c r="B437" s="438"/>
      <c r="C437" s="241"/>
      <c r="D437" s="241"/>
      <c r="E437" s="241"/>
      <c r="F437" s="381"/>
      <c r="G437" s="439"/>
      <c r="H437" s="440">
        <f t="shared" si="6"/>
        <v>0</v>
      </c>
      <c r="I437" s="439"/>
      <c r="J437" s="508"/>
    </row>
    <row r="438" spans="1:10" s="505" customFormat="1" ht="15.5" x14ac:dyDescent="0.35">
      <c r="A438" s="330">
        <v>417</v>
      </c>
      <c r="B438" s="438"/>
      <c r="C438" s="241"/>
      <c r="D438" s="241"/>
      <c r="E438" s="241"/>
      <c r="F438" s="381"/>
      <c r="G438" s="439"/>
      <c r="H438" s="440">
        <f t="shared" si="6"/>
        <v>0</v>
      </c>
      <c r="I438" s="439"/>
      <c r="J438" s="508"/>
    </row>
    <row r="439" spans="1:10" s="505" customFormat="1" ht="15.5" x14ac:dyDescent="0.35">
      <c r="A439" s="330">
        <v>418</v>
      </c>
      <c r="B439" s="438"/>
      <c r="C439" s="241"/>
      <c r="D439" s="241"/>
      <c r="E439" s="241"/>
      <c r="F439" s="381"/>
      <c r="G439" s="439"/>
      <c r="H439" s="440">
        <f t="shared" si="6"/>
        <v>0</v>
      </c>
      <c r="I439" s="439"/>
      <c r="J439" s="508"/>
    </row>
    <row r="440" spans="1:10" s="505" customFormat="1" ht="15.5" x14ac:dyDescent="0.35">
      <c r="A440" s="330">
        <v>419</v>
      </c>
      <c r="B440" s="438"/>
      <c r="C440" s="241"/>
      <c r="D440" s="241"/>
      <c r="E440" s="241"/>
      <c r="F440" s="381"/>
      <c r="G440" s="439"/>
      <c r="H440" s="440">
        <f t="shared" si="6"/>
        <v>0</v>
      </c>
      <c r="I440" s="439"/>
      <c r="J440" s="508"/>
    </row>
    <row r="441" spans="1:10" s="505" customFormat="1" ht="15.5" x14ac:dyDescent="0.35">
      <c r="A441" s="330">
        <v>420</v>
      </c>
      <c r="B441" s="438"/>
      <c r="C441" s="241"/>
      <c r="D441" s="241"/>
      <c r="E441" s="241"/>
      <c r="F441" s="381"/>
      <c r="G441" s="439"/>
      <c r="H441" s="440">
        <f t="shared" si="6"/>
        <v>0</v>
      </c>
      <c r="I441" s="439"/>
      <c r="J441" s="508"/>
    </row>
    <row r="442" spans="1:10" s="505" customFormat="1" ht="15.5" x14ac:dyDescent="0.35">
      <c r="A442" s="330">
        <v>421</v>
      </c>
      <c r="B442" s="438"/>
      <c r="C442" s="241"/>
      <c r="D442" s="241"/>
      <c r="E442" s="241"/>
      <c r="F442" s="381"/>
      <c r="G442" s="439"/>
      <c r="H442" s="440">
        <f t="shared" si="6"/>
        <v>0</v>
      </c>
      <c r="I442" s="439"/>
      <c r="J442" s="508"/>
    </row>
    <row r="443" spans="1:10" s="505" customFormat="1" ht="15.5" x14ac:dyDescent="0.35">
      <c r="A443" s="330">
        <v>422</v>
      </c>
      <c r="B443" s="438"/>
      <c r="C443" s="241"/>
      <c r="D443" s="241"/>
      <c r="E443" s="241"/>
      <c r="F443" s="381"/>
      <c r="G443" s="439"/>
      <c r="H443" s="440">
        <f t="shared" si="6"/>
        <v>0</v>
      </c>
      <c r="I443" s="439"/>
      <c r="J443" s="508"/>
    </row>
    <row r="444" spans="1:10" s="505" customFormat="1" ht="15.5" x14ac:dyDescent="0.35">
      <c r="A444" s="330">
        <v>423</v>
      </c>
      <c r="B444" s="438"/>
      <c r="C444" s="241"/>
      <c r="D444" s="241"/>
      <c r="E444" s="241"/>
      <c r="F444" s="381"/>
      <c r="G444" s="439"/>
      <c r="H444" s="440">
        <f t="shared" si="6"/>
        <v>0</v>
      </c>
      <c r="I444" s="439"/>
      <c r="J444" s="508"/>
    </row>
    <row r="445" spans="1:10" s="505" customFormat="1" ht="15.5" x14ac:dyDescent="0.35">
      <c r="A445" s="330">
        <v>424</v>
      </c>
      <c r="B445" s="438"/>
      <c r="C445" s="241"/>
      <c r="D445" s="241"/>
      <c r="E445" s="241"/>
      <c r="F445" s="381"/>
      <c r="G445" s="439"/>
      <c r="H445" s="440">
        <f t="shared" si="6"/>
        <v>0</v>
      </c>
      <c r="I445" s="439"/>
      <c r="J445" s="508"/>
    </row>
    <row r="446" spans="1:10" s="505" customFormat="1" ht="15.5" x14ac:dyDescent="0.35">
      <c r="A446" s="330">
        <v>425</v>
      </c>
      <c r="B446" s="438"/>
      <c r="C446" s="241"/>
      <c r="D446" s="241"/>
      <c r="E446" s="241"/>
      <c r="F446" s="381"/>
      <c r="G446" s="439"/>
      <c r="H446" s="440">
        <f t="shared" si="6"/>
        <v>0</v>
      </c>
      <c r="I446" s="439"/>
      <c r="J446" s="508"/>
    </row>
    <row r="447" spans="1:10" s="505" customFormat="1" ht="15.5" x14ac:dyDescent="0.35">
      <c r="A447" s="330">
        <v>426</v>
      </c>
      <c r="B447" s="438"/>
      <c r="C447" s="241"/>
      <c r="D447" s="241"/>
      <c r="E447" s="241"/>
      <c r="F447" s="381"/>
      <c r="G447" s="439"/>
      <c r="H447" s="440">
        <f t="shared" si="6"/>
        <v>0</v>
      </c>
      <c r="I447" s="439"/>
      <c r="J447" s="508"/>
    </row>
    <row r="448" spans="1:10" s="505" customFormat="1" ht="15.5" x14ac:dyDescent="0.35">
      <c r="A448" s="330">
        <v>427</v>
      </c>
      <c r="B448" s="438"/>
      <c r="C448" s="241"/>
      <c r="D448" s="241"/>
      <c r="E448" s="241"/>
      <c r="F448" s="381"/>
      <c r="G448" s="439"/>
      <c r="H448" s="440">
        <f t="shared" si="6"/>
        <v>0</v>
      </c>
      <c r="I448" s="439"/>
      <c r="J448" s="508"/>
    </row>
    <row r="449" spans="1:10" s="505" customFormat="1" ht="15.5" x14ac:dyDescent="0.35">
      <c r="A449" s="330">
        <v>428</v>
      </c>
      <c r="B449" s="438"/>
      <c r="C449" s="241"/>
      <c r="D449" s="241"/>
      <c r="E449" s="241"/>
      <c r="F449" s="381"/>
      <c r="G449" s="439"/>
      <c r="H449" s="440">
        <f t="shared" si="6"/>
        <v>0</v>
      </c>
      <c r="I449" s="439"/>
      <c r="J449" s="508"/>
    </row>
    <row r="450" spans="1:10" s="505" customFormat="1" ht="15.5" x14ac:dyDescent="0.35">
      <c r="A450" s="330">
        <v>429</v>
      </c>
      <c r="B450" s="438"/>
      <c r="C450" s="241"/>
      <c r="D450" s="241"/>
      <c r="E450" s="241"/>
      <c r="F450" s="381"/>
      <c r="G450" s="439"/>
      <c r="H450" s="440">
        <f t="shared" si="6"/>
        <v>0</v>
      </c>
      <c r="I450" s="439"/>
      <c r="J450" s="508"/>
    </row>
    <row r="451" spans="1:10" s="505" customFormat="1" ht="15.5" x14ac:dyDescent="0.35">
      <c r="A451" s="330">
        <v>430</v>
      </c>
      <c r="B451" s="438"/>
      <c r="C451" s="241"/>
      <c r="D451" s="241"/>
      <c r="E451" s="241"/>
      <c r="F451" s="381"/>
      <c r="G451" s="439"/>
      <c r="H451" s="440">
        <f t="shared" si="6"/>
        <v>0</v>
      </c>
      <c r="I451" s="439"/>
      <c r="J451" s="508"/>
    </row>
    <row r="452" spans="1:10" s="505" customFormat="1" ht="15.5" x14ac:dyDescent="0.35">
      <c r="A452" s="330">
        <v>431</v>
      </c>
      <c r="B452" s="438"/>
      <c r="C452" s="241"/>
      <c r="D452" s="241"/>
      <c r="E452" s="241"/>
      <c r="F452" s="381"/>
      <c r="G452" s="439"/>
      <c r="H452" s="440">
        <f t="shared" si="6"/>
        <v>0</v>
      </c>
      <c r="I452" s="439"/>
      <c r="J452" s="508"/>
    </row>
    <row r="453" spans="1:10" s="505" customFormat="1" ht="15.5" x14ac:dyDescent="0.35">
      <c r="A453" s="330">
        <v>432</v>
      </c>
      <c r="B453" s="438"/>
      <c r="C453" s="241"/>
      <c r="D453" s="241"/>
      <c r="E453" s="241"/>
      <c r="F453" s="381"/>
      <c r="G453" s="439"/>
      <c r="H453" s="440">
        <f t="shared" si="6"/>
        <v>0</v>
      </c>
      <c r="I453" s="439"/>
      <c r="J453" s="508"/>
    </row>
    <row r="454" spans="1:10" s="505" customFormat="1" ht="15.5" x14ac:dyDescent="0.35">
      <c r="A454" s="330">
        <v>433</v>
      </c>
      <c r="B454" s="438"/>
      <c r="C454" s="241"/>
      <c r="D454" s="241"/>
      <c r="E454" s="241"/>
      <c r="F454" s="381"/>
      <c r="G454" s="439"/>
      <c r="H454" s="440">
        <f t="shared" si="6"/>
        <v>0</v>
      </c>
      <c r="I454" s="439"/>
      <c r="J454" s="508"/>
    </row>
    <row r="455" spans="1:10" s="505" customFormat="1" ht="15.5" x14ac:dyDescent="0.35">
      <c r="A455" s="330">
        <v>434</v>
      </c>
      <c r="B455" s="438"/>
      <c r="C455" s="241"/>
      <c r="D455" s="241"/>
      <c r="E455" s="241"/>
      <c r="F455" s="381"/>
      <c r="G455" s="439"/>
      <c r="H455" s="440">
        <f t="shared" si="6"/>
        <v>0</v>
      </c>
      <c r="I455" s="439"/>
      <c r="J455" s="508"/>
    </row>
    <row r="456" spans="1:10" s="505" customFormat="1" ht="15.5" x14ac:dyDescent="0.35">
      <c r="A456" s="330">
        <v>435</v>
      </c>
      <c r="B456" s="438"/>
      <c r="C456" s="241"/>
      <c r="D456" s="241"/>
      <c r="E456" s="241"/>
      <c r="F456" s="381"/>
      <c r="G456" s="439"/>
      <c r="H456" s="440">
        <f t="shared" si="6"/>
        <v>0</v>
      </c>
      <c r="I456" s="439"/>
      <c r="J456" s="508"/>
    </row>
    <row r="457" spans="1:10" s="505" customFormat="1" ht="15.5" x14ac:dyDescent="0.35">
      <c r="A457" s="330">
        <v>436</v>
      </c>
      <c r="B457" s="438"/>
      <c r="C457" s="241"/>
      <c r="D457" s="241"/>
      <c r="E457" s="241"/>
      <c r="F457" s="381"/>
      <c r="G457" s="439"/>
      <c r="H457" s="440">
        <f t="shared" si="6"/>
        <v>0</v>
      </c>
      <c r="I457" s="439"/>
      <c r="J457" s="508"/>
    </row>
    <row r="458" spans="1:10" s="505" customFormat="1" ht="15.5" x14ac:dyDescent="0.35">
      <c r="A458" s="330">
        <v>437</v>
      </c>
      <c r="B458" s="438"/>
      <c r="C458" s="241"/>
      <c r="D458" s="241"/>
      <c r="E458" s="241"/>
      <c r="F458" s="381"/>
      <c r="G458" s="439"/>
      <c r="H458" s="440">
        <f t="shared" si="6"/>
        <v>0</v>
      </c>
      <c r="I458" s="439"/>
      <c r="J458" s="508"/>
    </row>
    <row r="459" spans="1:10" s="505" customFormat="1" ht="15.5" x14ac:dyDescent="0.35">
      <c r="A459" s="330">
        <v>438</v>
      </c>
      <c r="B459" s="438"/>
      <c r="C459" s="241"/>
      <c r="D459" s="241"/>
      <c r="E459" s="241"/>
      <c r="F459" s="381"/>
      <c r="G459" s="439"/>
      <c r="H459" s="440">
        <f t="shared" si="6"/>
        <v>0</v>
      </c>
      <c r="I459" s="439"/>
      <c r="J459" s="508"/>
    </row>
    <row r="460" spans="1:10" s="505" customFormat="1" ht="15.5" x14ac:dyDescent="0.35">
      <c r="A460" s="330">
        <v>439</v>
      </c>
      <c r="B460" s="438"/>
      <c r="C460" s="241"/>
      <c r="D460" s="241"/>
      <c r="E460" s="241"/>
      <c r="F460" s="381"/>
      <c r="G460" s="439"/>
      <c r="H460" s="440">
        <f t="shared" si="6"/>
        <v>0</v>
      </c>
      <c r="I460" s="439"/>
      <c r="J460" s="508"/>
    </row>
    <row r="461" spans="1:10" s="505" customFormat="1" ht="15.5" x14ac:dyDescent="0.35">
      <c r="A461" s="330">
        <v>440</v>
      </c>
      <c r="B461" s="438"/>
      <c r="C461" s="241"/>
      <c r="D461" s="241"/>
      <c r="E461" s="241"/>
      <c r="F461" s="381"/>
      <c r="G461" s="439"/>
      <c r="H461" s="440">
        <f t="shared" si="6"/>
        <v>0</v>
      </c>
      <c r="I461" s="439"/>
      <c r="J461" s="508"/>
    </row>
    <row r="462" spans="1:10" s="505" customFormat="1" ht="15.5" x14ac:dyDescent="0.35">
      <c r="A462" s="330">
        <v>441</v>
      </c>
      <c r="B462" s="438"/>
      <c r="C462" s="241"/>
      <c r="D462" s="241"/>
      <c r="E462" s="241"/>
      <c r="F462" s="381"/>
      <c r="G462" s="439"/>
      <c r="H462" s="440">
        <f t="shared" si="6"/>
        <v>0</v>
      </c>
      <c r="I462" s="439"/>
      <c r="J462" s="508"/>
    </row>
    <row r="463" spans="1:10" s="505" customFormat="1" ht="15.5" x14ac:dyDescent="0.35">
      <c r="A463" s="330">
        <v>442</v>
      </c>
      <c r="B463" s="438"/>
      <c r="C463" s="241"/>
      <c r="D463" s="241"/>
      <c r="E463" s="241"/>
      <c r="F463" s="381"/>
      <c r="G463" s="439"/>
      <c r="H463" s="440">
        <f t="shared" si="6"/>
        <v>0</v>
      </c>
      <c r="I463" s="439"/>
      <c r="J463" s="508"/>
    </row>
    <row r="464" spans="1:10" s="505" customFormat="1" ht="15.5" x14ac:dyDescent="0.35">
      <c r="A464" s="330">
        <v>443</v>
      </c>
      <c r="B464" s="438"/>
      <c r="C464" s="241"/>
      <c r="D464" s="241"/>
      <c r="E464" s="241"/>
      <c r="F464" s="381"/>
      <c r="G464" s="439"/>
      <c r="H464" s="440">
        <f t="shared" si="6"/>
        <v>0</v>
      </c>
      <c r="I464" s="439"/>
      <c r="J464" s="508"/>
    </row>
    <row r="465" spans="1:10" s="505" customFormat="1" ht="15.5" x14ac:dyDescent="0.35">
      <c r="A465" s="330">
        <v>444</v>
      </c>
      <c r="B465" s="438"/>
      <c r="C465" s="241"/>
      <c r="D465" s="241"/>
      <c r="E465" s="241"/>
      <c r="F465" s="381"/>
      <c r="G465" s="439"/>
      <c r="H465" s="440">
        <f t="shared" si="6"/>
        <v>0</v>
      </c>
      <c r="I465" s="439"/>
      <c r="J465" s="508"/>
    </row>
    <row r="466" spans="1:10" s="505" customFormat="1" ht="15.5" x14ac:dyDescent="0.35">
      <c r="A466" s="330">
        <v>445</v>
      </c>
      <c r="B466" s="438"/>
      <c r="C466" s="241"/>
      <c r="D466" s="241"/>
      <c r="E466" s="241"/>
      <c r="F466" s="381"/>
      <c r="G466" s="439"/>
      <c r="H466" s="440">
        <f t="shared" si="6"/>
        <v>0</v>
      </c>
      <c r="I466" s="439"/>
      <c r="J466" s="508"/>
    </row>
    <row r="467" spans="1:10" s="505" customFormat="1" ht="15.5" x14ac:dyDescent="0.35">
      <c r="A467" s="330">
        <v>446</v>
      </c>
      <c r="B467" s="438"/>
      <c r="C467" s="241"/>
      <c r="D467" s="241"/>
      <c r="E467" s="241"/>
      <c r="F467" s="381"/>
      <c r="G467" s="439"/>
      <c r="H467" s="440">
        <f t="shared" si="6"/>
        <v>0</v>
      </c>
      <c r="I467" s="439"/>
      <c r="J467" s="508"/>
    </row>
    <row r="468" spans="1:10" s="505" customFormat="1" ht="15.5" x14ac:dyDescent="0.35">
      <c r="A468" s="330">
        <v>447</v>
      </c>
      <c r="B468" s="438"/>
      <c r="C468" s="241"/>
      <c r="D468" s="241"/>
      <c r="E468" s="241"/>
      <c r="F468" s="381"/>
      <c r="G468" s="439"/>
      <c r="H468" s="440">
        <f t="shared" si="6"/>
        <v>0</v>
      </c>
      <c r="I468" s="439"/>
      <c r="J468" s="508"/>
    </row>
    <row r="469" spans="1:10" s="505" customFormat="1" ht="15.5" x14ac:dyDescent="0.35">
      <c r="A469" s="330">
        <v>448</v>
      </c>
      <c r="B469" s="438"/>
      <c r="C469" s="241"/>
      <c r="D469" s="241"/>
      <c r="E469" s="241"/>
      <c r="F469" s="381"/>
      <c r="G469" s="439"/>
      <c r="H469" s="440">
        <f t="shared" si="6"/>
        <v>0</v>
      </c>
      <c r="I469" s="439"/>
      <c r="J469" s="508"/>
    </row>
    <row r="470" spans="1:10" s="505" customFormat="1" ht="15.5" x14ac:dyDescent="0.35">
      <c r="A470" s="330">
        <v>449</v>
      </c>
      <c r="B470" s="438"/>
      <c r="C470" s="241"/>
      <c r="D470" s="241"/>
      <c r="E470" s="241"/>
      <c r="F470" s="381"/>
      <c r="G470" s="439"/>
      <c r="H470" s="440">
        <f t="shared" si="6"/>
        <v>0</v>
      </c>
      <c r="I470" s="439"/>
      <c r="J470" s="508"/>
    </row>
    <row r="471" spans="1:10" s="505" customFormat="1" ht="15.5" x14ac:dyDescent="0.35">
      <c r="A471" s="330">
        <v>450</v>
      </c>
      <c r="B471" s="438"/>
      <c r="C471" s="241"/>
      <c r="D471" s="241"/>
      <c r="E471" s="241"/>
      <c r="F471" s="381"/>
      <c r="G471" s="439"/>
      <c r="H471" s="440">
        <f t="shared" ref="H471:H534" si="7">IF(AND(F471&gt;0,G471=0),ROUND(F471*0.3,2),IF(AND(F471=0,G471&gt;0),G471,0))</f>
        <v>0</v>
      </c>
      <c r="I471" s="439"/>
      <c r="J471" s="508"/>
    </row>
    <row r="472" spans="1:10" s="505" customFormat="1" ht="15.5" x14ac:dyDescent="0.35">
      <c r="A472" s="330">
        <v>451</v>
      </c>
      <c r="B472" s="438"/>
      <c r="C472" s="241"/>
      <c r="D472" s="241"/>
      <c r="E472" s="241"/>
      <c r="F472" s="381"/>
      <c r="G472" s="439"/>
      <c r="H472" s="440">
        <f t="shared" si="7"/>
        <v>0</v>
      </c>
      <c r="I472" s="439"/>
      <c r="J472" s="508"/>
    </row>
    <row r="473" spans="1:10" s="505" customFormat="1" ht="15.5" x14ac:dyDescent="0.35">
      <c r="A473" s="330">
        <v>452</v>
      </c>
      <c r="B473" s="438"/>
      <c r="C473" s="241"/>
      <c r="D473" s="241"/>
      <c r="E473" s="241"/>
      <c r="F473" s="381"/>
      <c r="G473" s="439"/>
      <c r="H473" s="440">
        <f t="shared" si="7"/>
        <v>0</v>
      </c>
      <c r="I473" s="439"/>
      <c r="J473" s="508"/>
    </row>
    <row r="474" spans="1:10" s="505" customFormat="1" ht="15.5" x14ac:dyDescent="0.35">
      <c r="A474" s="330">
        <v>453</v>
      </c>
      <c r="B474" s="438"/>
      <c r="C474" s="241"/>
      <c r="D474" s="241"/>
      <c r="E474" s="241"/>
      <c r="F474" s="381"/>
      <c r="G474" s="439"/>
      <c r="H474" s="440">
        <f t="shared" si="7"/>
        <v>0</v>
      </c>
      <c r="I474" s="439"/>
      <c r="J474" s="508"/>
    </row>
    <row r="475" spans="1:10" s="505" customFormat="1" ht="15.5" x14ac:dyDescent="0.35">
      <c r="A475" s="330">
        <v>454</v>
      </c>
      <c r="B475" s="438"/>
      <c r="C475" s="241"/>
      <c r="D475" s="241"/>
      <c r="E475" s="241"/>
      <c r="F475" s="381"/>
      <c r="G475" s="439"/>
      <c r="H475" s="440">
        <f t="shared" si="7"/>
        <v>0</v>
      </c>
      <c r="I475" s="439"/>
      <c r="J475" s="508"/>
    </row>
    <row r="476" spans="1:10" s="505" customFormat="1" ht="15.5" x14ac:dyDescent="0.35">
      <c r="A476" s="330">
        <v>455</v>
      </c>
      <c r="B476" s="438"/>
      <c r="C476" s="241"/>
      <c r="D476" s="241"/>
      <c r="E476" s="241"/>
      <c r="F476" s="381"/>
      <c r="G476" s="439"/>
      <c r="H476" s="440">
        <f t="shared" si="7"/>
        <v>0</v>
      </c>
      <c r="I476" s="439"/>
      <c r="J476" s="508"/>
    </row>
    <row r="477" spans="1:10" s="505" customFormat="1" ht="15.5" x14ac:dyDescent="0.35">
      <c r="A477" s="330">
        <v>456</v>
      </c>
      <c r="B477" s="438"/>
      <c r="C477" s="241"/>
      <c r="D477" s="241"/>
      <c r="E477" s="241"/>
      <c r="F477" s="381"/>
      <c r="G477" s="439"/>
      <c r="H477" s="440">
        <f t="shared" si="7"/>
        <v>0</v>
      </c>
      <c r="I477" s="439"/>
      <c r="J477" s="508"/>
    </row>
    <row r="478" spans="1:10" s="505" customFormat="1" ht="15.5" x14ac:dyDescent="0.35">
      <c r="A478" s="330">
        <v>457</v>
      </c>
      <c r="B478" s="438"/>
      <c r="C478" s="241"/>
      <c r="D478" s="241"/>
      <c r="E478" s="241"/>
      <c r="F478" s="381"/>
      <c r="G478" s="439"/>
      <c r="H478" s="440">
        <f t="shared" si="7"/>
        <v>0</v>
      </c>
      <c r="I478" s="439"/>
      <c r="J478" s="508"/>
    </row>
    <row r="479" spans="1:10" s="505" customFormat="1" ht="15.5" x14ac:dyDescent="0.35">
      <c r="A479" s="330">
        <v>458</v>
      </c>
      <c r="B479" s="438"/>
      <c r="C479" s="241"/>
      <c r="D479" s="241"/>
      <c r="E479" s="241"/>
      <c r="F479" s="381"/>
      <c r="G479" s="439"/>
      <c r="H479" s="440">
        <f t="shared" si="7"/>
        <v>0</v>
      </c>
      <c r="I479" s="439"/>
      <c r="J479" s="508"/>
    </row>
    <row r="480" spans="1:10" s="505" customFormat="1" ht="15.5" x14ac:dyDescent="0.35">
      <c r="A480" s="330">
        <v>459</v>
      </c>
      <c r="B480" s="438"/>
      <c r="C480" s="241"/>
      <c r="D480" s="241"/>
      <c r="E480" s="241"/>
      <c r="F480" s="381"/>
      <c r="G480" s="439"/>
      <c r="H480" s="440">
        <f t="shared" si="7"/>
        <v>0</v>
      </c>
      <c r="I480" s="439"/>
      <c r="J480" s="508"/>
    </row>
    <row r="481" spans="1:10" s="505" customFormat="1" ht="15.5" x14ac:dyDescent="0.35">
      <c r="A481" s="330">
        <v>460</v>
      </c>
      <c r="B481" s="438"/>
      <c r="C481" s="241"/>
      <c r="D481" s="241"/>
      <c r="E481" s="241"/>
      <c r="F481" s="381"/>
      <c r="G481" s="439"/>
      <c r="H481" s="440">
        <f t="shared" si="7"/>
        <v>0</v>
      </c>
      <c r="I481" s="439"/>
      <c r="J481" s="508"/>
    </row>
    <row r="482" spans="1:10" s="505" customFormat="1" ht="15.5" x14ac:dyDescent="0.35">
      <c r="A482" s="330">
        <v>461</v>
      </c>
      <c r="B482" s="438"/>
      <c r="C482" s="241"/>
      <c r="D482" s="241"/>
      <c r="E482" s="241"/>
      <c r="F482" s="381"/>
      <c r="G482" s="439"/>
      <c r="H482" s="440">
        <f t="shared" si="7"/>
        <v>0</v>
      </c>
      <c r="I482" s="439"/>
      <c r="J482" s="508"/>
    </row>
    <row r="483" spans="1:10" s="505" customFormat="1" ht="15.5" x14ac:dyDescent="0.35">
      <c r="A483" s="330">
        <v>462</v>
      </c>
      <c r="B483" s="438"/>
      <c r="C483" s="241"/>
      <c r="D483" s="241"/>
      <c r="E483" s="241"/>
      <c r="F483" s="381"/>
      <c r="G483" s="439"/>
      <c r="H483" s="440">
        <f t="shared" si="7"/>
        <v>0</v>
      </c>
      <c r="I483" s="439"/>
      <c r="J483" s="508"/>
    </row>
    <row r="484" spans="1:10" s="505" customFormat="1" ht="15.5" x14ac:dyDescent="0.35">
      <c r="A484" s="330">
        <v>463</v>
      </c>
      <c r="B484" s="438"/>
      <c r="C484" s="241"/>
      <c r="D484" s="241"/>
      <c r="E484" s="241"/>
      <c r="F484" s="381"/>
      <c r="G484" s="439"/>
      <c r="H484" s="440">
        <f t="shared" si="7"/>
        <v>0</v>
      </c>
      <c r="I484" s="439"/>
      <c r="J484" s="508"/>
    </row>
    <row r="485" spans="1:10" s="505" customFormat="1" ht="15.5" x14ac:dyDescent="0.35">
      <c r="A485" s="330">
        <v>464</v>
      </c>
      <c r="B485" s="438"/>
      <c r="C485" s="241"/>
      <c r="D485" s="241"/>
      <c r="E485" s="241"/>
      <c r="F485" s="381"/>
      <c r="G485" s="439"/>
      <c r="H485" s="440">
        <f t="shared" si="7"/>
        <v>0</v>
      </c>
      <c r="I485" s="439"/>
      <c r="J485" s="508"/>
    </row>
    <row r="486" spans="1:10" s="505" customFormat="1" ht="15.5" x14ac:dyDescent="0.35">
      <c r="A486" s="330">
        <v>465</v>
      </c>
      <c r="B486" s="438"/>
      <c r="C486" s="241"/>
      <c r="D486" s="241"/>
      <c r="E486" s="241"/>
      <c r="F486" s="381"/>
      <c r="G486" s="439"/>
      <c r="H486" s="440">
        <f t="shared" si="7"/>
        <v>0</v>
      </c>
      <c r="I486" s="439"/>
      <c r="J486" s="508"/>
    </row>
    <row r="487" spans="1:10" s="505" customFormat="1" ht="15.5" x14ac:dyDescent="0.35">
      <c r="A487" s="330">
        <v>466</v>
      </c>
      <c r="B487" s="438"/>
      <c r="C487" s="241"/>
      <c r="D487" s="241"/>
      <c r="E487" s="241"/>
      <c r="F487" s="381"/>
      <c r="G487" s="439"/>
      <c r="H487" s="440">
        <f t="shared" si="7"/>
        <v>0</v>
      </c>
      <c r="I487" s="439"/>
      <c r="J487" s="508"/>
    </row>
    <row r="488" spans="1:10" s="505" customFormat="1" ht="15.5" x14ac:dyDescent="0.35">
      <c r="A488" s="330">
        <v>467</v>
      </c>
      <c r="B488" s="438"/>
      <c r="C488" s="241"/>
      <c r="D488" s="241"/>
      <c r="E488" s="241"/>
      <c r="F488" s="381"/>
      <c r="G488" s="439"/>
      <c r="H488" s="440">
        <f t="shared" si="7"/>
        <v>0</v>
      </c>
      <c r="I488" s="439"/>
      <c r="J488" s="508"/>
    </row>
    <row r="489" spans="1:10" s="505" customFormat="1" ht="15.5" x14ac:dyDescent="0.35">
      <c r="A489" s="330">
        <v>468</v>
      </c>
      <c r="B489" s="438"/>
      <c r="C489" s="241"/>
      <c r="D489" s="241"/>
      <c r="E489" s="241"/>
      <c r="F489" s="381"/>
      <c r="G489" s="439"/>
      <c r="H489" s="440">
        <f t="shared" si="7"/>
        <v>0</v>
      </c>
      <c r="I489" s="439"/>
      <c r="J489" s="508"/>
    </row>
    <row r="490" spans="1:10" s="505" customFormat="1" ht="15.5" x14ac:dyDescent="0.35">
      <c r="A490" s="330">
        <v>469</v>
      </c>
      <c r="B490" s="438"/>
      <c r="C490" s="241"/>
      <c r="D490" s="241"/>
      <c r="E490" s="241"/>
      <c r="F490" s="381"/>
      <c r="G490" s="439"/>
      <c r="H490" s="440">
        <f t="shared" si="7"/>
        <v>0</v>
      </c>
      <c r="I490" s="439"/>
      <c r="J490" s="508"/>
    </row>
    <row r="491" spans="1:10" s="505" customFormat="1" ht="15.5" x14ac:dyDescent="0.35">
      <c r="A491" s="330">
        <v>470</v>
      </c>
      <c r="B491" s="438"/>
      <c r="C491" s="241"/>
      <c r="D491" s="241"/>
      <c r="E491" s="241"/>
      <c r="F491" s="381"/>
      <c r="G491" s="439"/>
      <c r="H491" s="440">
        <f t="shared" si="7"/>
        <v>0</v>
      </c>
      <c r="I491" s="439"/>
      <c r="J491" s="508"/>
    </row>
    <row r="492" spans="1:10" s="505" customFormat="1" ht="15.5" x14ac:dyDescent="0.35">
      <c r="A492" s="330">
        <v>471</v>
      </c>
      <c r="B492" s="438"/>
      <c r="C492" s="241"/>
      <c r="D492" s="241"/>
      <c r="E492" s="241"/>
      <c r="F492" s="381"/>
      <c r="G492" s="439"/>
      <c r="H492" s="440">
        <f t="shared" si="7"/>
        <v>0</v>
      </c>
      <c r="I492" s="439"/>
      <c r="J492" s="508"/>
    </row>
    <row r="493" spans="1:10" s="505" customFormat="1" ht="15.5" x14ac:dyDescent="0.35">
      <c r="A493" s="330">
        <v>472</v>
      </c>
      <c r="B493" s="438"/>
      <c r="C493" s="241"/>
      <c r="D493" s="241"/>
      <c r="E493" s="241"/>
      <c r="F493" s="381"/>
      <c r="G493" s="439"/>
      <c r="H493" s="440">
        <f t="shared" si="7"/>
        <v>0</v>
      </c>
      <c r="I493" s="439"/>
      <c r="J493" s="508"/>
    </row>
    <row r="494" spans="1:10" s="505" customFormat="1" ht="15.5" x14ac:dyDescent="0.35">
      <c r="A494" s="330">
        <v>473</v>
      </c>
      <c r="B494" s="438"/>
      <c r="C494" s="241"/>
      <c r="D494" s="241"/>
      <c r="E494" s="241"/>
      <c r="F494" s="381"/>
      <c r="G494" s="439"/>
      <c r="H494" s="440">
        <f t="shared" si="7"/>
        <v>0</v>
      </c>
      <c r="I494" s="439"/>
      <c r="J494" s="508"/>
    </row>
    <row r="495" spans="1:10" s="505" customFormat="1" ht="15.5" x14ac:dyDescent="0.35">
      <c r="A495" s="330">
        <v>474</v>
      </c>
      <c r="B495" s="438"/>
      <c r="C495" s="241"/>
      <c r="D495" s="241"/>
      <c r="E495" s="241"/>
      <c r="F495" s="381"/>
      <c r="G495" s="439"/>
      <c r="H495" s="440">
        <f t="shared" si="7"/>
        <v>0</v>
      </c>
      <c r="I495" s="439"/>
      <c r="J495" s="508"/>
    </row>
    <row r="496" spans="1:10" s="505" customFormat="1" ht="15.5" x14ac:dyDescent="0.35">
      <c r="A496" s="330">
        <v>475</v>
      </c>
      <c r="B496" s="438"/>
      <c r="C496" s="241"/>
      <c r="D496" s="241"/>
      <c r="E496" s="241"/>
      <c r="F496" s="381"/>
      <c r="G496" s="439"/>
      <c r="H496" s="440">
        <f t="shared" si="7"/>
        <v>0</v>
      </c>
      <c r="I496" s="439"/>
      <c r="J496" s="508"/>
    </row>
    <row r="497" spans="1:10" s="505" customFormat="1" ht="15.5" x14ac:dyDescent="0.35">
      <c r="A497" s="330">
        <v>476</v>
      </c>
      <c r="B497" s="438"/>
      <c r="C497" s="241"/>
      <c r="D497" s="241"/>
      <c r="E497" s="241"/>
      <c r="F497" s="381"/>
      <c r="G497" s="439"/>
      <c r="H497" s="440">
        <f t="shared" si="7"/>
        <v>0</v>
      </c>
      <c r="I497" s="439"/>
      <c r="J497" s="508"/>
    </row>
    <row r="498" spans="1:10" s="505" customFormat="1" ht="15.5" x14ac:dyDescent="0.35">
      <c r="A498" s="330">
        <v>477</v>
      </c>
      <c r="B498" s="438"/>
      <c r="C498" s="241"/>
      <c r="D498" s="241"/>
      <c r="E498" s="241"/>
      <c r="F498" s="381"/>
      <c r="G498" s="439"/>
      <c r="H498" s="440">
        <f t="shared" si="7"/>
        <v>0</v>
      </c>
      <c r="I498" s="439"/>
      <c r="J498" s="508"/>
    </row>
    <row r="499" spans="1:10" s="505" customFormat="1" ht="15.5" x14ac:dyDescent="0.35">
      <c r="A499" s="330">
        <v>478</v>
      </c>
      <c r="B499" s="438"/>
      <c r="C499" s="241"/>
      <c r="D499" s="241"/>
      <c r="E499" s="241"/>
      <c r="F499" s="381"/>
      <c r="G499" s="439"/>
      <c r="H499" s="440">
        <f t="shared" si="7"/>
        <v>0</v>
      </c>
      <c r="I499" s="439"/>
      <c r="J499" s="508"/>
    </row>
    <row r="500" spans="1:10" s="505" customFormat="1" ht="15.5" x14ac:dyDescent="0.35">
      <c r="A500" s="330">
        <v>479</v>
      </c>
      <c r="B500" s="438"/>
      <c r="C500" s="241"/>
      <c r="D500" s="241"/>
      <c r="E500" s="241"/>
      <c r="F500" s="381"/>
      <c r="G500" s="439"/>
      <c r="H500" s="440">
        <f t="shared" si="7"/>
        <v>0</v>
      </c>
      <c r="I500" s="439"/>
      <c r="J500" s="508"/>
    </row>
    <row r="501" spans="1:10" s="505" customFormat="1" ht="15.5" x14ac:dyDescent="0.35">
      <c r="A501" s="330">
        <v>480</v>
      </c>
      <c r="B501" s="438"/>
      <c r="C501" s="241"/>
      <c r="D501" s="241"/>
      <c r="E501" s="241"/>
      <c r="F501" s="381"/>
      <c r="G501" s="439"/>
      <c r="H501" s="440">
        <f t="shared" si="7"/>
        <v>0</v>
      </c>
      <c r="I501" s="439"/>
      <c r="J501" s="508"/>
    </row>
    <row r="502" spans="1:10" s="505" customFormat="1" ht="15.5" x14ac:dyDescent="0.35">
      <c r="A502" s="330">
        <v>481</v>
      </c>
      <c r="B502" s="438"/>
      <c r="C502" s="241"/>
      <c r="D502" s="241"/>
      <c r="E502" s="241"/>
      <c r="F502" s="381"/>
      <c r="G502" s="439"/>
      <c r="H502" s="440">
        <f t="shared" si="7"/>
        <v>0</v>
      </c>
      <c r="I502" s="439"/>
      <c r="J502" s="508"/>
    </row>
    <row r="503" spans="1:10" s="505" customFormat="1" ht="15.5" x14ac:dyDescent="0.35">
      <c r="A503" s="330">
        <v>482</v>
      </c>
      <c r="B503" s="438"/>
      <c r="C503" s="241"/>
      <c r="D503" s="241"/>
      <c r="E503" s="241"/>
      <c r="F503" s="381"/>
      <c r="G503" s="439"/>
      <c r="H503" s="440">
        <f t="shared" si="7"/>
        <v>0</v>
      </c>
      <c r="I503" s="439"/>
      <c r="J503" s="508"/>
    </row>
    <row r="504" spans="1:10" s="505" customFormat="1" ht="15.5" x14ac:dyDescent="0.35">
      <c r="A504" s="330">
        <v>483</v>
      </c>
      <c r="B504" s="438"/>
      <c r="C504" s="241"/>
      <c r="D504" s="241"/>
      <c r="E504" s="241"/>
      <c r="F504" s="381"/>
      <c r="G504" s="439"/>
      <c r="H504" s="440">
        <f t="shared" si="7"/>
        <v>0</v>
      </c>
      <c r="I504" s="439"/>
      <c r="J504" s="508"/>
    </row>
    <row r="505" spans="1:10" s="505" customFormat="1" ht="15.5" x14ac:dyDescent="0.35">
      <c r="A505" s="330">
        <v>484</v>
      </c>
      <c r="B505" s="438"/>
      <c r="C505" s="241"/>
      <c r="D505" s="241"/>
      <c r="E505" s="241"/>
      <c r="F505" s="381"/>
      <c r="G505" s="439"/>
      <c r="H505" s="440">
        <f t="shared" si="7"/>
        <v>0</v>
      </c>
      <c r="I505" s="439"/>
      <c r="J505" s="508"/>
    </row>
    <row r="506" spans="1:10" s="505" customFormat="1" ht="15.5" x14ac:dyDescent="0.35">
      <c r="A506" s="330">
        <v>485</v>
      </c>
      <c r="B506" s="438"/>
      <c r="C506" s="241"/>
      <c r="D506" s="241"/>
      <c r="E506" s="241"/>
      <c r="F506" s="381"/>
      <c r="G506" s="439"/>
      <c r="H506" s="440">
        <f t="shared" si="7"/>
        <v>0</v>
      </c>
      <c r="I506" s="439"/>
      <c r="J506" s="508"/>
    </row>
    <row r="507" spans="1:10" s="505" customFormat="1" ht="15.5" x14ac:dyDescent="0.35">
      <c r="A507" s="330">
        <v>486</v>
      </c>
      <c r="B507" s="438"/>
      <c r="C507" s="241"/>
      <c r="D507" s="241"/>
      <c r="E507" s="241"/>
      <c r="F507" s="381"/>
      <c r="G507" s="439"/>
      <c r="H507" s="440">
        <f t="shared" si="7"/>
        <v>0</v>
      </c>
      <c r="I507" s="439"/>
      <c r="J507" s="508"/>
    </row>
    <row r="508" spans="1:10" s="505" customFormat="1" ht="15.5" x14ac:dyDescent="0.35">
      <c r="A508" s="330">
        <v>487</v>
      </c>
      <c r="B508" s="438"/>
      <c r="C508" s="241"/>
      <c r="D508" s="241"/>
      <c r="E508" s="241"/>
      <c r="F508" s="381"/>
      <c r="G508" s="439"/>
      <c r="H508" s="440">
        <f t="shared" si="7"/>
        <v>0</v>
      </c>
      <c r="I508" s="439"/>
      <c r="J508" s="508"/>
    </row>
    <row r="509" spans="1:10" s="505" customFormat="1" ht="15.5" x14ac:dyDescent="0.35">
      <c r="A509" s="330">
        <v>488</v>
      </c>
      <c r="B509" s="438"/>
      <c r="C509" s="241"/>
      <c r="D509" s="241"/>
      <c r="E509" s="241"/>
      <c r="F509" s="381"/>
      <c r="G509" s="439"/>
      <c r="H509" s="440">
        <f t="shared" si="7"/>
        <v>0</v>
      </c>
      <c r="I509" s="439"/>
      <c r="J509" s="508"/>
    </row>
    <row r="510" spans="1:10" s="505" customFormat="1" ht="15.5" x14ac:dyDescent="0.35">
      <c r="A510" s="330">
        <v>489</v>
      </c>
      <c r="B510" s="438"/>
      <c r="C510" s="241"/>
      <c r="D510" s="241"/>
      <c r="E510" s="241"/>
      <c r="F510" s="381"/>
      <c r="G510" s="439"/>
      <c r="H510" s="440">
        <f t="shared" si="7"/>
        <v>0</v>
      </c>
      <c r="I510" s="439"/>
      <c r="J510" s="508"/>
    </row>
    <row r="511" spans="1:10" s="505" customFormat="1" ht="15.5" x14ac:dyDescent="0.35">
      <c r="A511" s="330">
        <v>490</v>
      </c>
      <c r="B511" s="438"/>
      <c r="C511" s="241"/>
      <c r="D511" s="241"/>
      <c r="E511" s="241"/>
      <c r="F511" s="381"/>
      <c r="G511" s="439"/>
      <c r="H511" s="440">
        <f t="shared" si="7"/>
        <v>0</v>
      </c>
      <c r="I511" s="439"/>
      <c r="J511" s="508"/>
    </row>
    <row r="512" spans="1:10" s="505" customFormat="1" ht="15.5" x14ac:dyDescent="0.35">
      <c r="A512" s="330">
        <v>491</v>
      </c>
      <c r="B512" s="438"/>
      <c r="C512" s="241"/>
      <c r="D512" s="241"/>
      <c r="E512" s="241"/>
      <c r="F512" s="381"/>
      <c r="G512" s="439"/>
      <c r="H512" s="440">
        <f t="shared" si="7"/>
        <v>0</v>
      </c>
      <c r="I512" s="439"/>
      <c r="J512" s="508"/>
    </row>
    <row r="513" spans="1:10" s="505" customFormat="1" ht="15.5" x14ac:dyDescent="0.35">
      <c r="A513" s="330">
        <v>492</v>
      </c>
      <c r="B513" s="438"/>
      <c r="C513" s="241"/>
      <c r="D513" s="241"/>
      <c r="E513" s="241"/>
      <c r="F513" s="381"/>
      <c r="G513" s="439"/>
      <c r="H513" s="440">
        <f t="shared" si="7"/>
        <v>0</v>
      </c>
      <c r="I513" s="439"/>
      <c r="J513" s="508"/>
    </row>
    <row r="514" spans="1:10" s="505" customFormat="1" ht="15.5" x14ac:dyDescent="0.35">
      <c r="A514" s="330">
        <v>493</v>
      </c>
      <c r="B514" s="438"/>
      <c r="C514" s="241"/>
      <c r="D514" s="241"/>
      <c r="E514" s="241"/>
      <c r="F514" s="381"/>
      <c r="G514" s="439"/>
      <c r="H514" s="440">
        <f t="shared" si="7"/>
        <v>0</v>
      </c>
      <c r="I514" s="439"/>
      <c r="J514" s="508"/>
    </row>
    <row r="515" spans="1:10" s="505" customFormat="1" ht="15.5" x14ac:dyDescent="0.35">
      <c r="A515" s="330">
        <v>494</v>
      </c>
      <c r="B515" s="438"/>
      <c r="C515" s="241"/>
      <c r="D515" s="241"/>
      <c r="E515" s="241"/>
      <c r="F515" s="381"/>
      <c r="G515" s="439"/>
      <c r="H515" s="440">
        <f t="shared" si="7"/>
        <v>0</v>
      </c>
      <c r="I515" s="439"/>
      <c r="J515" s="508"/>
    </row>
    <row r="516" spans="1:10" s="505" customFormat="1" ht="15.5" x14ac:dyDescent="0.35">
      <c r="A516" s="330">
        <v>495</v>
      </c>
      <c r="B516" s="438"/>
      <c r="C516" s="241"/>
      <c r="D516" s="241"/>
      <c r="E516" s="241"/>
      <c r="F516" s="381"/>
      <c r="G516" s="439"/>
      <c r="H516" s="440">
        <f t="shared" si="7"/>
        <v>0</v>
      </c>
      <c r="I516" s="439"/>
      <c r="J516" s="508"/>
    </row>
    <row r="517" spans="1:10" s="505" customFormat="1" ht="15.5" x14ac:dyDescent="0.35">
      <c r="A517" s="330">
        <v>496</v>
      </c>
      <c r="B517" s="438"/>
      <c r="C517" s="241"/>
      <c r="D517" s="241"/>
      <c r="E517" s="241"/>
      <c r="F517" s="381"/>
      <c r="G517" s="439"/>
      <c r="H517" s="440">
        <f t="shared" si="7"/>
        <v>0</v>
      </c>
      <c r="I517" s="439"/>
      <c r="J517" s="508"/>
    </row>
    <row r="518" spans="1:10" s="505" customFormat="1" ht="15.5" x14ac:dyDescent="0.35">
      <c r="A518" s="330">
        <v>497</v>
      </c>
      <c r="B518" s="438"/>
      <c r="C518" s="241"/>
      <c r="D518" s="241"/>
      <c r="E518" s="241"/>
      <c r="F518" s="381"/>
      <c r="G518" s="439"/>
      <c r="H518" s="440">
        <f t="shared" si="7"/>
        <v>0</v>
      </c>
      <c r="I518" s="439"/>
      <c r="J518" s="508"/>
    </row>
    <row r="519" spans="1:10" s="505" customFormat="1" ht="15.5" x14ac:dyDescent="0.35">
      <c r="A519" s="330">
        <v>498</v>
      </c>
      <c r="B519" s="438"/>
      <c r="C519" s="241"/>
      <c r="D519" s="241"/>
      <c r="E519" s="241"/>
      <c r="F519" s="381"/>
      <c r="G519" s="439"/>
      <c r="H519" s="440">
        <f t="shared" si="7"/>
        <v>0</v>
      </c>
      <c r="I519" s="439"/>
      <c r="J519" s="508"/>
    </row>
    <row r="520" spans="1:10" s="505" customFormat="1" ht="15.5" x14ac:dyDescent="0.35">
      <c r="A520" s="330">
        <v>499</v>
      </c>
      <c r="B520" s="438"/>
      <c r="C520" s="241"/>
      <c r="D520" s="241"/>
      <c r="E520" s="241"/>
      <c r="F520" s="381"/>
      <c r="G520" s="439"/>
      <c r="H520" s="440">
        <f t="shared" si="7"/>
        <v>0</v>
      </c>
      <c r="I520" s="439"/>
      <c r="J520" s="508"/>
    </row>
    <row r="521" spans="1:10" s="505" customFormat="1" ht="15.5" x14ac:dyDescent="0.35">
      <c r="A521" s="330">
        <v>500</v>
      </c>
      <c r="B521" s="438"/>
      <c r="C521" s="241"/>
      <c r="D521" s="241"/>
      <c r="E521" s="241"/>
      <c r="F521" s="381"/>
      <c r="G521" s="439"/>
      <c r="H521" s="440">
        <f t="shared" si="7"/>
        <v>0</v>
      </c>
      <c r="I521" s="439"/>
      <c r="J521" s="508"/>
    </row>
    <row r="522" spans="1:10" s="505" customFormat="1" ht="15.5" x14ac:dyDescent="0.35">
      <c r="A522" s="330">
        <v>501</v>
      </c>
      <c r="B522" s="438"/>
      <c r="C522" s="241"/>
      <c r="D522" s="241"/>
      <c r="E522" s="241"/>
      <c r="F522" s="381"/>
      <c r="G522" s="439"/>
      <c r="H522" s="440">
        <f t="shared" si="7"/>
        <v>0</v>
      </c>
      <c r="I522" s="439"/>
      <c r="J522" s="508"/>
    </row>
    <row r="523" spans="1:10" s="505" customFormat="1" ht="15.5" x14ac:dyDescent="0.35">
      <c r="A523" s="330">
        <v>502</v>
      </c>
      <c r="B523" s="438"/>
      <c r="C523" s="241"/>
      <c r="D523" s="241"/>
      <c r="E523" s="241"/>
      <c r="F523" s="381"/>
      <c r="G523" s="439"/>
      <c r="H523" s="440">
        <f t="shared" si="7"/>
        <v>0</v>
      </c>
      <c r="I523" s="439"/>
      <c r="J523" s="508"/>
    </row>
    <row r="524" spans="1:10" s="505" customFormat="1" ht="15.5" x14ac:dyDescent="0.35">
      <c r="A524" s="330">
        <v>503</v>
      </c>
      <c r="B524" s="438"/>
      <c r="C524" s="241"/>
      <c r="D524" s="241"/>
      <c r="E524" s="241"/>
      <c r="F524" s="381"/>
      <c r="G524" s="439"/>
      <c r="H524" s="440">
        <f t="shared" si="7"/>
        <v>0</v>
      </c>
      <c r="I524" s="439"/>
      <c r="J524" s="508"/>
    </row>
    <row r="525" spans="1:10" s="505" customFormat="1" ht="15.5" x14ac:dyDescent="0.35">
      <c r="A525" s="330">
        <v>504</v>
      </c>
      <c r="B525" s="438"/>
      <c r="C525" s="241"/>
      <c r="D525" s="241"/>
      <c r="E525" s="241"/>
      <c r="F525" s="381"/>
      <c r="G525" s="439"/>
      <c r="H525" s="440">
        <f t="shared" si="7"/>
        <v>0</v>
      </c>
      <c r="I525" s="439"/>
      <c r="J525" s="508"/>
    </row>
    <row r="526" spans="1:10" s="505" customFormat="1" ht="15.5" x14ac:dyDescent="0.35">
      <c r="A526" s="330">
        <v>505</v>
      </c>
      <c r="B526" s="438"/>
      <c r="C526" s="241"/>
      <c r="D526" s="241"/>
      <c r="E526" s="241"/>
      <c r="F526" s="381"/>
      <c r="G526" s="439"/>
      <c r="H526" s="440">
        <f t="shared" si="7"/>
        <v>0</v>
      </c>
      <c r="I526" s="439"/>
      <c r="J526" s="508"/>
    </row>
    <row r="527" spans="1:10" s="505" customFormat="1" ht="15.5" x14ac:dyDescent="0.35">
      <c r="A527" s="330">
        <v>506</v>
      </c>
      <c r="B527" s="438"/>
      <c r="C527" s="241"/>
      <c r="D527" s="241"/>
      <c r="E527" s="241"/>
      <c r="F527" s="381"/>
      <c r="G527" s="439"/>
      <c r="H527" s="440">
        <f t="shared" si="7"/>
        <v>0</v>
      </c>
      <c r="I527" s="439"/>
      <c r="J527" s="508"/>
    </row>
    <row r="528" spans="1:10" s="505" customFormat="1" ht="15.5" x14ac:dyDescent="0.35">
      <c r="A528" s="330">
        <v>507</v>
      </c>
      <c r="B528" s="438"/>
      <c r="C528" s="241"/>
      <c r="D528" s="241"/>
      <c r="E528" s="241"/>
      <c r="F528" s="381"/>
      <c r="G528" s="439"/>
      <c r="H528" s="440">
        <f t="shared" si="7"/>
        <v>0</v>
      </c>
      <c r="I528" s="439"/>
      <c r="J528" s="508"/>
    </row>
    <row r="529" spans="1:10" s="505" customFormat="1" ht="15.5" x14ac:dyDescent="0.35">
      <c r="A529" s="330">
        <v>508</v>
      </c>
      <c r="B529" s="438"/>
      <c r="C529" s="241"/>
      <c r="D529" s="241"/>
      <c r="E529" s="241"/>
      <c r="F529" s="381"/>
      <c r="G529" s="439"/>
      <c r="H529" s="440">
        <f t="shared" si="7"/>
        <v>0</v>
      </c>
      <c r="I529" s="439"/>
      <c r="J529" s="508"/>
    </row>
    <row r="530" spans="1:10" s="505" customFormat="1" ht="15.5" x14ac:dyDescent="0.35">
      <c r="A530" s="330">
        <v>509</v>
      </c>
      <c r="B530" s="438"/>
      <c r="C530" s="241"/>
      <c r="D530" s="241"/>
      <c r="E530" s="241"/>
      <c r="F530" s="381"/>
      <c r="G530" s="439"/>
      <c r="H530" s="440">
        <f t="shared" si="7"/>
        <v>0</v>
      </c>
      <c r="I530" s="439"/>
      <c r="J530" s="508"/>
    </row>
    <row r="531" spans="1:10" s="505" customFormat="1" ht="15.5" x14ac:dyDescent="0.35">
      <c r="A531" s="330">
        <v>510</v>
      </c>
      <c r="B531" s="438"/>
      <c r="C531" s="241"/>
      <c r="D531" s="241"/>
      <c r="E531" s="241"/>
      <c r="F531" s="381"/>
      <c r="G531" s="439"/>
      <c r="H531" s="440">
        <f t="shared" si="7"/>
        <v>0</v>
      </c>
      <c r="I531" s="439"/>
      <c r="J531" s="508"/>
    </row>
    <row r="532" spans="1:10" s="505" customFormat="1" ht="15.5" x14ac:dyDescent="0.35">
      <c r="A532" s="330">
        <v>511</v>
      </c>
      <c r="B532" s="438"/>
      <c r="C532" s="241"/>
      <c r="D532" s="241"/>
      <c r="E532" s="241"/>
      <c r="F532" s="381"/>
      <c r="G532" s="439"/>
      <c r="H532" s="440">
        <f t="shared" si="7"/>
        <v>0</v>
      </c>
      <c r="I532" s="439"/>
      <c r="J532" s="508"/>
    </row>
    <row r="533" spans="1:10" s="505" customFormat="1" ht="15.5" x14ac:dyDescent="0.35">
      <c r="A533" s="330">
        <v>512</v>
      </c>
      <c r="B533" s="438"/>
      <c r="C533" s="241"/>
      <c r="D533" s="241"/>
      <c r="E533" s="241"/>
      <c r="F533" s="381"/>
      <c r="G533" s="439"/>
      <c r="H533" s="440">
        <f t="shared" si="7"/>
        <v>0</v>
      </c>
      <c r="I533" s="439"/>
      <c r="J533" s="508"/>
    </row>
    <row r="534" spans="1:10" s="505" customFormat="1" ht="15.5" x14ac:dyDescent="0.35">
      <c r="A534" s="330">
        <v>513</v>
      </c>
      <c r="B534" s="438"/>
      <c r="C534" s="241"/>
      <c r="D534" s="241"/>
      <c r="E534" s="241"/>
      <c r="F534" s="381"/>
      <c r="G534" s="439"/>
      <c r="H534" s="440">
        <f t="shared" si="7"/>
        <v>0</v>
      </c>
      <c r="I534" s="439"/>
      <c r="J534" s="508"/>
    </row>
    <row r="535" spans="1:10" s="505" customFormat="1" ht="15.5" x14ac:dyDescent="0.35">
      <c r="A535" s="330">
        <v>514</v>
      </c>
      <c r="B535" s="438"/>
      <c r="C535" s="241"/>
      <c r="D535" s="241"/>
      <c r="E535" s="241"/>
      <c r="F535" s="381"/>
      <c r="G535" s="439"/>
      <c r="H535" s="440">
        <f t="shared" ref="H535:H598" si="8">IF(AND(F535&gt;0,G535=0),ROUND(F535*0.3,2),IF(AND(F535=0,G535&gt;0),G535,0))</f>
        <v>0</v>
      </c>
      <c r="I535" s="439"/>
      <c r="J535" s="508"/>
    </row>
    <row r="536" spans="1:10" s="505" customFormat="1" ht="15.5" x14ac:dyDescent="0.35">
      <c r="A536" s="330">
        <v>515</v>
      </c>
      <c r="B536" s="438"/>
      <c r="C536" s="241"/>
      <c r="D536" s="241"/>
      <c r="E536" s="241"/>
      <c r="F536" s="381"/>
      <c r="G536" s="439"/>
      <c r="H536" s="440">
        <f t="shared" si="8"/>
        <v>0</v>
      </c>
      <c r="I536" s="439"/>
      <c r="J536" s="508"/>
    </row>
    <row r="537" spans="1:10" s="505" customFormat="1" ht="15.5" x14ac:dyDescent="0.35">
      <c r="A537" s="330">
        <v>516</v>
      </c>
      <c r="B537" s="438"/>
      <c r="C537" s="241"/>
      <c r="D537" s="241"/>
      <c r="E537" s="241"/>
      <c r="F537" s="381"/>
      <c r="G537" s="439"/>
      <c r="H537" s="440">
        <f t="shared" si="8"/>
        <v>0</v>
      </c>
      <c r="I537" s="439"/>
      <c r="J537" s="508"/>
    </row>
    <row r="538" spans="1:10" s="505" customFormat="1" ht="15.5" x14ac:dyDescent="0.35">
      <c r="A538" s="330">
        <v>517</v>
      </c>
      <c r="B538" s="438"/>
      <c r="C538" s="241"/>
      <c r="D538" s="241"/>
      <c r="E538" s="241"/>
      <c r="F538" s="381"/>
      <c r="G538" s="439"/>
      <c r="H538" s="440">
        <f t="shared" si="8"/>
        <v>0</v>
      </c>
      <c r="I538" s="439"/>
      <c r="J538" s="508"/>
    </row>
    <row r="539" spans="1:10" s="505" customFormat="1" ht="15.5" x14ac:dyDescent="0.35">
      <c r="A539" s="330">
        <v>518</v>
      </c>
      <c r="B539" s="438"/>
      <c r="C539" s="241"/>
      <c r="D539" s="241"/>
      <c r="E539" s="241"/>
      <c r="F539" s="381"/>
      <c r="G539" s="439"/>
      <c r="H539" s="440">
        <f t="shared" si="8"/>
        <v>0</v>
      </c>
      <c r="I539" s="439"/>
      <c r="J539" s="508"/>
    </row>
    <row r="540" spans="1:10" s="505" customFormat="1" ht="15.5" x14ac:dyDescent="0.35">
      <c r="A540" s="330">
        <v>519</v>
      </c>
      <c r="B540" s="438"/>
      <c r="C540" s="241"/>
      <c r="D540" s="241"/>
      <c r="E540" s="241"/>
      <c r="F540" s="381"/>
      <c r="G540" s="439"/>
      <c r="H540" s="440">
        <f t="shared" si="8"/>
        <v>0</v>
      </c>
      <c r="I540" s="439"/>
      <c r="J540" s="508"/>
    </row>
    <row r="541" spans="1:10" s="505" customFormat="1" ht="15.5" x14ac:dyDescent="0.35">
      <c r="A541" s="330">
        <v>520</v>
      </c>
      <c r="B541" s="438"/>
      <c r="C541" s="241"/>
      <c r="D541" s="241"/>
      <c r="E541" s="241"/>
      <c r="F541" s="381"/>
      <c r="G541" s="439"/>
      <c r="H541" s="440">
        <f t="shared" si="8"/>
        <v>0</v>
      </c>
      <c r="I541" s="439"/>
      <c r="J541" s="508"/>
    </row>
    <row r="542" spans="1:10" s="505" customFormat="1" ht="15.5" x14ac:dyDescent="0.35">
      <c r="A542" s="330">
        <v>521</v>
      </c>
      <c r="B542" s="438"/>
      <c r="C542" s="241"/>
      <c r="D542" s="241"/>
      <c r="E542" s="241"/>
      <c r="F542" s="381"/>
      <c r="G542" s="439"/>
      <c r="H542" s="440">
        <f t="shared" si="8"/>
        <v>0</v>
      </c>
      <c r="I542" s="439"/>
      <c r="J542" s="508"/>
    </row>
    <row r="543" spans="1:10" s="505" customFormat="1" ht="15.5" x14ac:dyDescent="0.35">
      <c r="A543" s="330">
        <v>522</v>
      </c>
      <c r="B543" s="438"/>
      <c r="C543" s="241"/>
      <c r="D543" s="241"/>
      <c r="E543" s="241"/>
      <c r="F543" s="381"/>
      <c r="G543" s="439"/>
      <c r="H543" s="440">
        <f t="shared" si="8"/>
        <v>0</v>
      </c>
      <c r="I543" s="439"/>
      <c r="J543" s="508"/>
    </row>
    <row r="544" spans="1:10" s="505" customFormat="1" ht="15.5" x14ac:dyDescent="0.35">
      <c r="A544" s="330">
        <v>523</v>
      </c>
      <c r="B544" s="438"/>
      <c r="C544" s="241"/>
      <c r="D544" s="241"/>
      <c r="E544" s="241"/>
      <c r="F544" s="381"/>
      <c r="G544" s="439"/>
      <c r="H544" s="440">
        <f t="shared" si="8"/>
        <v>0</v>
      </c>
      <c r="I544" s="439"/>
      <c r="J544" s="508"/>
    </row>
    <row r="545" spans="1:10" s="505" customFormat="1" ht="15.5" x14ac:dyDescent="0.35">
      <c r="A545" s="330">
        <v>524</v>
      </c>
      <c r="B545" s="438"/>
      <c r="C545" s="241"/>
      <c r="D545" s="241"/>
      <c r="E545" s="241"/>
      <c r="F545" s="381"/>
      <c r="G545" s="439"/>
      <c r="H545" s="440">
        <f t="shared" si="8"/>
        <v>0</v>
      </c>
      <c r="I545" s="439"/>
      <c r="J545" s="508"/>
    </row>
    <row r="546" spans="1:10" s="505" customFormat="1" ht="15.5" x14ac:dyDescent="0.35">
      <c r="A546" s="330">
        <v>525</v>
      </c>
      <c r="B546" s="438"/>
      <c r="C546" s="241"/>
      <c r="D546" s="241"/>
      <c r="E546" s="241"/>
      <c r="F546" s="381"/>
      <c r="G546" s="439"/>
      <c r="H546" s="440">
        <f t="shared" si="8"/>
        <v>0</v>
      </c>
      <c r="I546" s="439"/>
      <c r="J546" s="508"/>
    </row>
    <row r="547" spans="1:10" s="505" customFormat="1" ht="15.5" x14ac:dyDescent="0.35">
      <c r="A547" s="330">
        <v>526</v>
      </c>
      <c r="B547" s="438"/>
      <c r="C547" s="241"/>
      <c r="D547" s="241"/>
      <c r="E547" s="241"/>
      <c r="F547" s="381"/>
      <c r="G547" s="439"/>
      <c r="H547" s="440">
        <f t="shared" si="8"/>
        <v>0</v>
      </c>
      <c r="I547" s="439"/>
      <c r="J547" s="508"/>
    </row>
    <row r="548" spans="1:10" s="505" customFormat="1" ht="15.5" x14ac:dyDescent="0.35">
      <c r="A548" s="330">
        <v>527</v>
      </c>
      <c r="B548" s="438"/>
      <c r="C548" s="241"/>
      <c r="D548" s="241"/>
      <c r="E548" s="241"/>
      <c r="F548" s="381"/>
      <c r="G548" s="439"/>
      <c r="H548" s="440">
        <f t="shared" si="8"/>
        <v>0</v>
      </c>
      <c r="I548" s="439"/>
      <c r="J548" s="508"/>
    </row>
    <row r="549" spans="1:10" s="505" customFormat="1" ht="15.5" x14ac:dyDescent="0.35">
      <c r="A549" s="330">
        <v>528</v>
      </c>
      <c r="B549" s="438"/>
      <c r="C549" s="241"/>
      <c r="D549" s="241"/>
      <c r="E549" s="241"/>
      <c r="F549" s="381"/>
      <c r="G549" s="439"/>
      <c r="H549" s="440">
        <f t="shared" si="8"/>
        <v>0</v>
      </c>
      <c r="I549" s="439"/>
      <c r="J549" s="508"/>
    </row>
    <row r="550" spans="1:10" s="505" customFormat="1" ht="15.5" x14ac:dyDescent="0.35">
      <c r="A550" s="330">
        <v>529</v>
      </c>
      <c r="B550" s="438"/>
      <c r="C550" s="241"/>
      <c r="D550" s="241"/>
      <c r="E550" s="241"/>
      <c r="F550" s="381"/>
      <c r="G550" s="439"/>
      <c r="H550" s="440">
        <f t="shared" si="8"/>
        <v>0</v>
      </c>
      <c r="I550" s="439"/>
      <c r="J550" s="508"/>
    </row>
    <row r="551" spans="1:10" s="505" customFormat="1" ht="15.5" x14ac:dyDescent="0.35">
      <c r="A551" s="330">
        <v>530</v>
      </c>
      <c r="B551" s="438"/>
      <c r="C551" s="241"/>
      <c r="D551" s="241"/>
      <c r="E551" s="241"/>
      <c r="F551" s="381"/>
      <c r="G551" s="439"/>
      <c r="H551" s="440">
        <f t="shared" si="8"/>
        <v>0</v>
      </c>
      <c r="I551" s="439"/>
      <c r="J551" s="508"/>
    </row>
    <row r="552" spans="1:10" s="505" customFormat="1" ht="15.5" x14ac:dyDescent="0.35">
      <c r="A552" s="330">
        <v>531</v>
      </c>
      <c r="B552" s="438"/>
      <c r="C552" s="241"/>
      <c r="D552" s="241"/>
      <c r="E552" s="241"/>
      <c r="F552" s="381"/>
      <c r="G552" s="439"/>
      <c r="H552" s="440">
        <f t="shared" si="8"/>
        <v>0</v>
      </c>
      <c r="I552" s="439"/>
      <c r="J552" s="508"/>
    </row>
    <row r="553" spans="1:10" s="505" customFormat="1" ht="15.5" x14ac:dyDescent="0.35">
      <c r="A553" s="330">
        <v>532</v>
      </c>
      <c r="B553" s="438"/>
      <c r="C553" s="241"/>
      <c r="D553" s="241"/>
      <c r="E553" s="241"/>
      <c r="F553" s="381"/>
      <c r="G553" s="439"/>
      <c r="H553" s="440">
        <f t="shared" si="8"/>
        <v>0</v>
      </c>
      <c r="I553" s="439"/>
      <c r="J553" s="508"/>
    </row>
    <row r="554" spans="1:10" s="505" customFormat="1" ht="15.5" x14ac:dyDescent="0.35">
      <c r="A554" s="330">
        <v>533</v>
      </c>
      <c r="B554" s="438"/>
      <c r="C554" s="241"/>
      <c r="D554" s="241"/>
      <c r="E554" s="241"/>
      <c r="F554" s="381"/>
      <c r="G554" s="439"/>
      <c r="H554" s="440">
        <f t="shared" si="8"/>
        <v>0</v>
      </c>
      <c r="I554" s="439"/>
      <c r="J554" s="508"/>
    </row>
    <row r="555" spans="1:10" s="505" customFormat="1" ht="15.5" x14ac:dyDescent="0.35">
      <c r="A555" s="330">
        <v>534</v>
      </c>
      <c r="B555" s="438"/>
      <c r="C555" s="241"/>
      <c r="D555" s="241"/>
      <c r="E555" s="241"/>
      <c r="F555" s="381"/>
      <c r="G555" s="439"/>
      <c r="H555" s="440">
        <f t="shared" si="8"/>
        <v>0</v>
      </c>
      <c r="I555" s="439"/>
      <c r="J555" s="508"/>
    </row>
    <row r="556" spans="1:10" s="505" customFormat="1" ht="15.5" x14ac:dyDescent="0.35">
      <c r="A556" s="330">
        <v>535</v>
      </c>
      <c r="B556" s="438"/>
      <c r="C556" s="241"/>
      <c r="D556" s="241"/>
      <c r="E556" s="241"/>
      <c r="F556" s="381"/>
      <c r="G556" s="439"/>
      <c r="H556" s="440">
        <f t="shared" si="8"/>
        <v>0</v>
      </c>
      <c r="I556" s="439"/>
      <c r="J556" s="508"/>
    </row>
    <row r="557" spans="1:10" s="505" customFormat="1" ht="15.5" x14ac:dyDescent="0.35">
      <c r="A557" s="330">
        <v>536</v>
      </c>
      <c r="B557" s="438"/>
      <c r="C557" s="241"/>
      <c r="D557" s="241"/>
      <c r="E557" s="241"/>
      <c r="F557" s="381"/>
      <c r="G557" s="439"/>
      <c r="H557" s="440">
        <f t="shared" si="8"/>
        <v>0</v>
      </c>
      <c r="I557" s="439"/>
      <c r="J557" s="508"/>
    </row>
    <row r="558" spans="1:10" s="505" customFormat="1" ht="15.5" x14ac:dyDescent="0.35">
      <c r="A558" s="330">
        <v>537</v>
      </c>
      <c r="B558" s="438"/>
      <c r="C558" s="241"/>
      <c r="D558" s="241"/>
      <c r="E558" s="241"/>
      <c r="F558" s="381"/>
      <c r="G558" s="439"/>
      <c r="H558" s="440">
        <f t="shared" si="8"/>
        <v>0</v>
      </c>
      <c r="I558" s="439"/>
      <c r="J558" s="508"/>
    </row>
    <row r="559" spans="1:10" s="505" customFormat="1" ht="15.5" x14ac:dyDescent="0.35">
      <c r="A559" s="330">
        <v>538</v>
      </c>
      <c r="B559" s="438"/>
      <c r="C559" s="241"/>
      <c r="D559" s="241"/>
      <c r="E559" s="241"/>
      <c r="F559" s="381"/>
      <c r="G559" s="439"/>
      <c r="H559" s="440">
        <f t="shared" si="8"/>
        <v>0</v>
      </c>
      <c r="I559" s="439"/>
      <c r="J559" s="508"/>
    </row>
    <row r="560" spans="1:10" s="505" customFormat="1" ht="15.5" x14ac:dyDescent="0.35">
      <c r="A560" s="330">
        <v>539</v>
      </c>
      <c r="B560" s="438"/>
      <c r="C560" s="241"/>
      <c r="D560" s="241"/>
      <c r="E560" s="241"/>
      <c r="F560" s="381"/>
      <c r="G560" s="439"/>
      <c r="H560" s="440">
        <f t="shared" si="8"/>
        <v>0</v>
      </c>
      <c r="I560" s="439"/>
      <c r="J560" s="508"/>
    </row>
    <row r="561" spans="1:10" s="505" customFormat="1" ht="15.5" x14ac:dyDescent="0.35">
      <c r="A561" s="330">
        <v>540</v>
      </c>
      <c r="B561" s="438"/>
      <c r="C561" s="241"/>
      <c r="D561" s="241"/>
      <c r="E561" s="241"/>
      <c r="F561" s="381"/>
      <c r="G561" s="439"/>
      <c r="H561" s="440">
        <f t="shared" si="8"/>
        <v>0</v>
      </c>
      <c r="I561" s="439"/>
      <c r="J561" s="508"/>
    </row>
    <row r="562" spans="1:10" s="505" customFormat="1" ht="15.5" x14ac:dyDescent="0.35">
      <c r="A562" s="330">
        <v>541</v>
      </c>
      <c r="B562" s="438"/>
      <c r="C562" s="241"/>
      <c r="D562" s="241"/>
      <c r="E562" s="241"/>
      <c r="F562" s="381"/>
      <c r="G562" s="439"/>
      <c r="H562" s="440">
        <f t="shared" si="8"/>
        <v>0</v>
      </c>
      <c r="I562" s="439"/>
      <c r="J562" s="508"/>
    </row>
    <row r="563" spans="1:10" s="505" customFormat="1" ht="15.5" x14ac:dyDescent="0.35">
      <c r="A563" s="330">
        <v>542</v>
      </c>
      <c r="B563" s="438"/>
      <c r="C563" s="241"/>
      <c r="D563" s="241"/>
      <c r="E563" s="241"/>
      <c r="F563" s="381"/>
      <c r="G563" s="439"/>
      <c r="H563" s="440">
        <f t="shared" si="8"/>
        <v>0</v>
      </c>
      <c r="I563" s="439"/>
      <c r="J563" s="508"/>
    </row>
    <row r="564" spans="1:10" s="505" customFormat="1" ht="15.5" x14ac:dyDescent="0.35">
      <c r="A564" s="330">
        <v>543</v>
      </c>
      <c r="B564" s="438"/>
      <c r="C564" s="241"/>
      <c r="D564" s="241"/>
      <c r="E564" s="241"/>
      <c r="F564" s="381"/>
      <c r="G564" s="439"/>
      <c r="H564" s="440">
        <f t="shared" si="8"/>
        <v>0</v>
      </c>
      <c r="I564" s="439"/>
      <c r="J564" s="508"/>
    </row>
    <row r="565" spans="1:10" s="505" customFormat="1" ht="15.5" x14ac:dyDescent="0.35">
      <c r="A565" s="330">
        <v>544</v>
      </c>
      <c r="B565" s="438"/>
      <c r="C565" s="241"/>
      <c r="D565" s="241"/>
      <c r="E565" s="241"/>
      <c r="F565" s="381"/>
      <c r="G565" s="439"/>
      <c r="H565" s="440">
        <f t="shared" si="8"/>
        <v>0</v>
      </c>
      <c r="I565" s="439"/>
      <c r="J565" s="508"/>
    </row>
    <row r="566" spans="1:10" s="505" customFormat="1" ht="15.5" x14ac:dyDescent="0.35">
      <c r="A566" s="330">
        <v>545</v>
      </c>
      <c r="B566" s="438"/>
      <c r="C566" s="241"/>
      <c r="D566" s="241"/>
      <c r="E566" s="241"/>
      <c r="F566" s="381"/>
      <c r="G566" s="439"/>
      <c r="H566" s="440">
        <f t="shared" si="8"/>
        <v>0</v>
      </c>
      <c r="I566" s="439"/>
      <c r="J566" s="508"/>
    </row>
    <row r="567" spans="1:10" s="505" customFormat="1" ht="15.5" x14ac:dyDescent="0.35">
      <c r="A567" s="330">
        <v>546</v>
      </c>
      <c r="B567" s="438"/>
      <c r="C567" s="241"/>
      <c r="D567" s="241"/>
      <c r="E567" s="241"/>
      <c r="F567" s="381"/>
      <c r="G567" s="439"/>
      <c r="H567" s="440">
        <f t="shared" si="8"/>
        <v>0</v>
      </c>
      <c r="I567" s="439"/>
      <c r="J567" s="508"/>
    </row>
    <row r="568" spans="1:10" s="505" customFormat="1" ht="15.5" x14ac:dyDescent="0.35">
      <c r="A568" s="330">
        <v>547</v>
      </c>
      <c r="B568" s="438"/>
      <c r="C568" s="241"/>
      <c r="D568" s="241"/>
      <c r="E568" s="241"/>
      <c r="F568" s="381"/>
      <c r="G568" s="439"/>
      <c r="H568" s="440">
        <f t="shared" si="8"/>
        <v>0</v>
      </c>
      <c r="I568" s="439"/>
      <c r="J568" s="508"/>
    </row>
    <row r="569" spans="1:10" s="505" customFormat="1" ht="15.5" x14ac:dyDescent="0.35">
      <c r="A569" s="330">
        <v>548</v>
      </c>
      <c r="B569" s="438"/>
      <c r="C569" s="241"/>
      <c r="D569" s="241"/>
      <c r="E569" s="241"/>
      <c r="F569" s="381"/>
      <c r="G569" s="439"/>
      <c r="H569" s="440">
        <f t="shared" si="8"/>
        <v>0</v>
      </c>
      <c r="I569" s="439"/>
      <c r="J569" s="508"/>
    </row>
    <row r="570" spans="1:10" s="505" customFormat="1" ht="15.5" x14ac:dyDescent="0.35">
      <c r="A570" s="330">
        <v>549</v>
      </c>
      <c r="B570" s="438"/>
      <c r="C570" s="241"/>
      <c r="D570" s="241"/>
      <c r="E570" s="241"/>
      <c r="F570" s="381"/>
      <c r="G570" s="439"/>
      <c r="H570" s="440">
        <f t="shared" si="8"/>
        <v>0</v>
      </c>
      <c r="I570" s="439"/>
      <c r="J570" s="508"/>
    </row>
    <row r="571" spans="1:10" s="505" customFormat="1" ht="15.5" x14ac:dyDescent="0.35">
      <c r="A571" s="330">
        <v>550</v>
      </c>
      <c r="B571" s="438"/>
      <c r="C571" s="241"/>
      <c r="D571" s="241"/>
      <c r="E571" s="241"/>
      <c r="F571" s="381"/>
      <c r="G571" s="439"/>
      <c r="H571" s="440">
        <f t="shared" si="8"/>
        <v>0</v>
      </c>
      <c r="I571" s="439"/>
      <c r="J571" s="508"/>
    </row>
    <row r="572" spans="1:10" s="505" customFormat="1" ht="15.5" x14ac:dyDescent="0.35">
      <c r="A572" s="330">
        <v>551</v>
      </c>
      <c r="B572" s="438"/>
      <c r="C572" s="241"/>
      <c r="D572" s="241"/>
      <c r="E572" s="241"/>
      <c r="F572" s="381"/>
      <c r="G572" s="439"/>
      <c r="H572" s="440">
        <f t="shared" si="8"/>
        <v>0</v>
      </c>
      <c r="I572" s="439"/>
      <c r="J572" s="508"/>
    </row>
    <row r="573" spans="1:10" s="505" customFormat="1" ht="15.5" x14ac:dyDescent="0.35">
      <c r="A573" s="330">
        <v>552</v>
      </c>
      <c r="B573" s="438"/>
      <c r="C573" s="241"/>
      <c r="D573" s="241"/>
      <c r="E573" s="241"/>
      <c r="F573" s="381"/>
      <c r="G573" s="439"/>
      <c r="H573" s="440">
        <f t="shared" si="8"/>
        <v>0</v>
      </c>
      <c r="I573" s="439"/>
      <c r="J573" s="508"/>
    </row>
    <row r="574" spans="1:10" s="505" customFormat="1" ht="15.5" x14ac:dyDescent="0.35">
      <c r="A574" s="330">
        <v>553</v>
      </c>
      <c r="B574" s="438"/>
      <c r="C574" s="241"/>
      <c r="D574" s="241"/>
      <c r="E574" s="241"/>
      <c r="F574" s="381"/>
      <c r="G574" s="439"/>
      <c r="H574" s="440">
        <f t="shared" si="8"/>
        <v>0</v>
      </c>
      <c r="I574" s="439"/>
      <c r="J574" s="508"/>
    </row>
    <row r="575" spans="1:10" s="505" customFormat="1" ht="15.5" x14ac:dyDescent="0.35">
      <c r="A575" s="330">
        <v>554</v>
      </c>
      <c r="B575" s="438"/>
      <c r="C575" s="241"/>
      <c r="D575" s="241"/>
      <c r="E575" s="241"/>
      <c r="F575" s="381"/>
      <c r="G575" s="439"/>
      <c r="H575" s="440">
        <f t="shared" si="8"/>
        <v>0</v>
      </c>
      <c r="I575" s="439"/>
      <c r="J575" s="508"/>
    </row>
    <row r="576" spans="1:10" s="505" customFormat="1" ht="15.5" x14ac:dyDescent="0.35">
      <c r="A576" s="330">
        <v>555</v>
      </c>
      <c r="B576" s="438"/>
      <c r="C576" s="241"/>
      <c r="D576" s="241"/>
      <c r="E576" s="241"/>
      <c r="F576" s="381"/>
      <c r="G576" s="439"/>
      <c r="H576" s="440">
        <f t="shared" si="8"/>
        <v>0</v>
      </c>
      <c r="I576" s="439"/>
      <c r="J576" s="508"/>
    </row>
    <row r="577" spans="1:10" s="505" customFormat="1" ht="15.5" x14ac:dyDescent="0.35">
      <c r="A577" s="330">
        <v>556</v>
      </c>
      <c r="B577" s="438"/>
      <c r="C577" s="241"/>
      <c r="D577" s="241"/>
      <c r="E577" s="241"/>
      <c r="F577" s="381"/>
      <c r="G577" s="439"/>
      <c r="H577" s="440">
        <f t="shared" si="8"/>
        <v>0</v>
      </c>
      <c r="I577" s="439"/>
      <c r="J577" s="508"/>
    </row>
    <row r="578" spans="1:10" s="505" customFormat="1" ht="15.5" x14ac:dyDescent="0.35">
      <c r="A578" s="330">
        <v>557</v>
      </c>
      <c r="B578" s="438"/>
      <c r="C578" s="241"/>
      <c r="D578" s="241"/>
      <c r="E578" s="241"/>
      <c r="F578" s="381"/>
      <c r="G578" s="439"/>
      <c r="H578" s="440">
        <f t="shared" si="8"/>
        <v>0</v>
      </c>
      <c r="I578" s="439"/>
      <c r="J578" s="508"/>
    </row>
    <row r="579" spans="1:10" s="505" customFormat="1" ht="15.5" x14ac:dyDescent="0.35">
      <c r="A579" s="330">
        <v>558</v>
      </c>
      <c r="B579" s="438"/>
      <c r="C579" s="241"/>
      <c r="D579" s="241"/>
      <c r="E579" s="241"/>
      <c r="F579" s="381"/>
      <c r="G579" s="439"/>
      <c r="H579" s="440">
        <f t="shared" si="8"/>
        <v>0</v>
      </c>
      <c r="I579" s="439"/>
      <c r="J579" s="508"/>
    </row>
    <row r="580" spans="1:10" s="505" customFormat="1" ht="15.5" x14ac:dyDescent="0.35">
      <c r="A580" s="330">
        <v>559</v>
      </c>
      <c r="B580" s="438"/>
      <c r="C580" s="241"/>
      <c r="D580" s="241"/>
      <c r="E580" s="241"/>
      <c r="F580" s="381"/>
      <c r="G580" s="439"/>
      <c r="H580" s="440">
        <f t="shared" si="8"/>
        <v>0</v>
      </c>
      <c r="I580" s="439"/>
      <c r="J580" s="508"/>
    </row>
    <row r="581" spans="1:10" s="505" customFormat="1" ht="15.5" x14ac:dyDescent="0.35">
      <c r="A581" s="330">
        <v>560</v>
      </c>
      <c r="B581" s="438"/>
      <c r="C581" s="241"/>
      <c r="D581" s="241"/>
      <c r="E581" s="241"/>
      <c r="F581" s="381"/>
      <c r="G581" s="439"/>
      <c r="H581" s="440">
        <f t="shared" si="8"/>
        <v>0</v>
      </c>
      <c r="I581" s="439"/>
      <c r="J581" s="508"/>
    </row>
    <row r="582" spans="1:10" s="505" customFormat="1" ht="15.5" x14ac:dyDescent="0.35">
      <c r="A582" s="330">
        <v>561</v>
      </c>
      <c r="B582" s="438"/>
      <c r="C582" s="241"/>
      <c r="D582" s="241"/>
      <c r="E582" s="241"/>
      <c r="F582" s="381"/>
      <c r="G582" s="439"/>
      <c r="H582" s="440">
        <f t="shared" si="8"/>
        <v>0</v>
      </c>
      <c r="I582" s="439"/>
      <c r="J582" s="508"/>
    </row>
    <row r="583" spans="1:10" s="505" customFormat="1" ht="15.5" x14ac:dyDescent="0.35">
      <c r="A583" s="330">
        <v>562</v>
      </c>
      <c r="B583" s="438"/>
      <c r="C583" s="241"/>
      <c r="D583" s="241"/>
      <c r="E583" s="241"/>
      <c r="F583" s="381"/>
      <c r="G583" s="439"/>
      <c r="H583" s="440">
        <f t="shared" si="8"/>
        <v>0</v>
      </c>
      <c r="I583" s="439"/>
      <c r="J583" s="508"/>
    </row>
    <row r="584" spans="1:10" s="505" customFormat="1" ht="15.5" x14ac:dyDescent="0.35">
      <c r="A584" s="330">
        <v>563</v>
      </c>
      <c r="B584" s="438"/>
      <c r="C584" s="241"/>
      <c r="D584" s="241"/>
      <c r="E584" s="241"/>
      <c r="F584" s="381"/>
      <c r="G584" s="439"/>
      <c r="H584" s="440">
        <f t="shared" si="8"/>
        <v>0</v>
      </c>
      <c r="I584" s="439"/>
      <c r="J584" s="508"/>
    </row>
    <row r="585" spans="1:10" s="505" customFormat="1" ht="15.5" x14ac:dyDescent="0.35">
      <c r="A585" s="330">
        <v>564</v>
      </c>
      <c r="B585" s="438"/>
      <c r="C585" s="241"/>
      <c r="D585" s="241"/>
      <c r="E585" s="241"/>
      <c r="F585" s="381"/>
      <c r="G585" s="439"/>
      <c r="H585" s="440">
        <f t="shared" si="8"/>
        <v>0</v>
      </c>
      <c r="I585" s="439"/>
      <c r="J585" s="508"/>
    </row>
    <row r="586" spans="1:10" s="505" customFormat="1" ht="15.5" x14ac:dyDescent="0.35">
      <c r="A586" s="330">
        <v>565</v>
      </c>
      <c r="B586" s="438"/>
      <c r="C586" s="241"/>
      <c r="D586" s="241"/>
      <c r="E586" s="241"/>
      <c r="F586" s="381"/>
      <c r="G586" s="439"/>
      <c r="H586" s="440">
        <f t="shared" si="8"/>
        <v>0</v>
      </c>
      <c r="I586" s="439"/>
      <c r="J586" s="508"/>
    </row>
    <row r="587" spans="1:10" s="505" customFormat="1" ht="15.5" x14ac:dyDescent="0.35">
      <c r="A587" s="330">
        <v>566</v>
      </c>
      <c r="B587" s="438"/>
      <c r="C587" s="241"/>
      <c r="D587" s="241"/>
      <c r="E587" s="241"/>
      <c r="F587" s="381"/>
      <c r="G587" s="439"/>
      <c r="H587" s="440">
        <f t="shared" si="8"/>
        <v>0</v>
      </c>
      <c r="I587" s="439"/>
      <c r="J587" s="508"/>
    </row>
    <row r="588" spans="1:10" s="505" customFormat="1" ht="15.5" x14ac:dyDescent="0.35">
      <c r="A588" s="330">
        <v>567</v>
      </c>
      <c r="B588" s="438"/>
      <c r="C588" s="241"/>
      <c r="D588" s="241"/>
      <c r="E588" s="241"/>
      <c r="F588" s="381"/>
      <c r="G588" s="439"/>
      <c r="H588" s="440">
        <f t="shared" si="8"/>
        <v>0</v>
      </c>
      <c r="I588" s="439"/>
      <c r="J588" s="508"/>
    </row>
    <row r="589" spans="1:10" s="505" customFormat="1" ht="15.5" x14ac:dyDescent="0.35">
      <c r="A589" s="330">
        <v>568</v>
      </c>
      <c r="B589" s="438"/>
      <c r="C589" s="241"/>
      <c r="D589" s="241"/>
      <c r="E589" s="241"/>
      <c r="F589" s="381"/>
      <c r="G589" s="439"/>
      <c r="H589" s="440">
        <f t="shared" si="8"/>
        <v>0</v>
      </c>
      <c r="I589" s="439"/>
      <c r="J589" s="508"/>
    </row>
    <row r="590" spans="1:10" s="505" customFormat="1" ht="15.5" x14ac:dyDescent="0.35">
      <c r="A590" s="330">
        <v>569</v>
      </c>
      <c r="B590" s="438"/>
      <c r="C590" s="241"/>
      <c r="D590" s="241"/>
      <c r="E590" s="241"/>
      <c r="F590" s="381"/>
      <c r="G590" s="439"/>
      <c r="H590" s="440">
        <f t="shared" si="8"/>
        <v>0</v>
      </c>
      <c r="I590" s="439"/>
      <c r="J590" s="508"/>
    </row>
    <row r="591" spans="1:10" s="505" customFormat="1" ht="15.5" x14ac:dyDescent="0.35">
      <c r="A591" s="330">
        <v>570</v>
      </c>
      <c r="B591" s="438"/>
      <c r="C591" s="241"/>
      <c r="D591" s="241"/>
      <c r="E591" s="241"/>
      <c r="F591" s="381"/>
      <c r="G591" s="439"/>
      <c r="H591" s="440">
        <f t="shared" si="8"/>
        <v>0</v>
      </c>
      <c r="I591" s="439"/>
      <c r="J591" s="508"/>
    </row>
    <row r="592" spans="1:10" s="505" customFormat="1" ht="15.5" x14ac:dyDescent="0.35">
      <c r="A592" s="330">
        <v>571</v>
      </c>
      <c r="B592" s="438"/>
      <c r="C592" s="241"/>
      <c r="D592" s="241"/>
      <c r="E592" s="241"/>
      <c r="F592" s="381"/>
      <c r="G592" s="439"/>
      <c r="H592" s="440">
        <f t="shared" si="8"/>
        <v>0</v>
      </c>
      <c r="I592" s="439"/>
      <c r="J592" s="508"/>
    </row>
    <row r="593" spans="1:10" s="505" customFormat="1" ht="15.5" x14ac:dyDescent="0.35">
      <c r="A593" s="330">
        <v>572</v>
      </c>
      <c r="B593" s="438"/>
      <c r="C593" s="241"/>
      <c r="D593" s="241"/>
      <c r="E593" s="241"/>
      <c r="F593" s="381"/>
      <c r="G593" s="439"/>
      <c r="H593" s="440">
        <f t="shared" si="8"/>
        <v>0</v>
      </c>
      <c r="I593" s="439"/>
      <c r="J593" s="508"/>
    </row>
    <row r="594" spans="1:10" s="505" customFormat="1" ht="15.5" x14ac:dyDescent="0.35">
      <c r="A594" s="330">
        <v>573</v>
      </c>
      <c r="B594" s="438"/>
      <c r="C594" s="241"/>
      <c r="D594" s="241"/>
      <c r="E594" s="241"/>
      <c r="F594" s="381"/>
      <c r="G594" s="439"/>
      <c r="H594" s="440">
        <f t="shared" si="8"/>
        <v>0</v>
      </c>
      <c r="I594" s="439"/>
      <c r="J594" s="508"/>
    </row>
    <row r="595" spans="1:10" s="505" customFormat="1" ht="15.5" x14ac:dyDescent="0.35">
      <c r="A595" s="330">
        <v>574</v>
      </c>
      <c r="B595" s="438"/>
      <c r="C595" s="241"/>
      <c r="D595" s="241"/>
      <c r="E595" s="241"/>
      <c r="F595" s="381"/>
      <c r="G595" s="439"/>
      <c r="H595" s="440">
        <f t="shared" si="8"/>
        <v>0</v>
      </c>
      <c r="I595" s="439"/>
      <c r="J595" s="508"/>
    </row>
    <row r="596" spans="1:10" s="505" customFormat="1" ht="15.5" x14ac:dyDescent="0.35">
      <c r="A596" s="330">
        <v>575</v>
      </c>
      <c r="B596" s="438"/>
      <c r="C596" s="241"/>
      <c r="D596" s="241"/>
      <c r="E596" s="241"/>
      <c r="F596" s="381"/>
      <c r="G596" s="439"/>
      <c r="H596" s="440">
        <f t="shared" si="8"/>
        <v>0</v>
      </c>
      <c r="I596" s="439"/>
      <c r="J596" s="508"/>
    </row>
    <row r="597" spans="1:10" s="505" customFormat="1" ht="15.5" x14ac:dyDescent="0.35">
      <c r="A597" s="330">
        <v>576</v>
      </c>
      <c r="B597" s="438"/>
      <c r="C597" s="241"/>
      <c r="D597" s="241"/>
      <c r="E597" s="241"/>
      <c r="F597" s="381"/>
      <c r="G597" s="439"/>
      <c r="H597" s="440">
        <f t="shared" si="8"/>
        <v>0</v>
      </c>
      <c r="I597" s="439"/>
      <c r="J597" s="508"/>
    </row>
    <row r="598" spans="1:10" s="505" customFormat="1" ht="15.5" x14ac:dyDescent="0.35">
      <c r="A598" s="330">
        <v>577</v>
      </c>
      <c r="B598" s="438"/>
      <c r="C598" s="241"/>
      <c r="D598" s="241"/>
      <c r="E598" s="241"/>
      <c r="F598" s="381"/>
      <c r="G598" s="439"/>
      <c r="H598" s="440">
        <f t="shared" si="8"/>
        <v>0</v>
      </c>
      <c r="I598" s="439"/>
      <c r="J598" s="508"/>
    </row>
    <row r="599" spans="1:10" s="505" customFormat="1" ht="15.5" x14ac:dyDescent="0.35">
      <c r="A599" s="330">
        <v>578</v>
      </c>
      <c r="B599" s="438"/>
      <c r="C599" s="241"/>
      <c r="D599" s="241"/>
      <c r="E599" s="241"/>
      <c r="F599" s="381"/>
      <c r="G599" s="439"/>
      <c r="H599" s="440">
        <f t="shared" ref="H599:H662" si="9">IF(AND(F599&gt;0,G599=0),ROUND(F599*0.3,2),IF(AND(F599=0,G599&gt;0),G599,0))</f>
        <v>0</v>
      </c>
      <c r="I599" s="439"/>
      <c r="J599" s="508"/>
    </row>
    <row r="600" spans="1:10" s="505" customFormat="1" ht="15.5" x14ac:dyDescent="0.35">
      <c r="A600" s="330">
        <v>579</v>
      </c>
      <c r="B600" s="438"/>
      <c r="C600" s="241"/>
      <c r="D600" s="241"/>
      <c r="E600" s="241"/>
      <c r="F600" s="381"/>
      <c r="G600" s="439"/>
      <c r="H600" s="440">
        <f t="shared" si="9"/>
        <v>0</v>
      </c>
      <c r="I600" s="439"/>
      <c r="J600" s="508"/>
    </row>
    <row r="601" spans="1:10" s="505" customFormat="1" ht="15.5" x14ac:dyDescent="0.35">
      <c r="A601" s="330">
        <v>580</v>
      </c>
      <c r="B601" s="438"/>
      <c r="C601" s="241"/>
      <c r="D601" s="241"/>
      <c r="E601" s="241"/>
      <c r="F601" s="381"/>
      <c r="G601" s="439"/>
      <c r="H601" s="440">
        <f t="shared" si="9"/>
        <v>0</v>
      </c>
      <c r="I601" s="439"/>
      <c r="J601" s="508"/>
    </row>
    <row r="602" spans="1:10" s="505" customFormat="1" ht="15.5" x14ac:dyDescent="0.35">
      <c r="A602" s="330">
        <v>581</v>
      </c>
      <c r="B602" s="438"/>
      <c r="C602" s="241"/>
      <c r="D602" s="241"/>
      <c r="E602" s="241"/>
      <c r="F602" s="381"/>
      <c r="G602" s="439"/>
      <c r="H602" s="440">
        <f t="shared" si="9"/>
        <v>0</v>
      </c>
      <c r="I602" s="439"/>
      <c r="J602" s="508"/>
    </row>
    <row r="603" spans="1:10" s="505" customFormat="1" ht="15.5" x14ac:dyDescent="0.35">
      <c r="A603" s="330">
        <v>582</v>
      </c>
      <c r="B603" s="438"/>
      <c r="C603" s="241"/>
      <c r="D603" s="241"/>
      <c r="E603" s="241"/>
      <c r="F603" s="381"/>
      <c r="G603" s="439"/>
      <c r="H603" s="440">
        <f t="shared" si="9"/>
        <v>0</v>
      </c>
      <c r="I603" s="439"/>
      <c r="J603" s="508"/>
    </row>
    <row r="604" spans="1:10" s="505" customFormat="1" ht="15.5" x14ac:dyDescent="0.35">
      <c r="A604" s="330">
        <v>583</v>
      </c>
      <c r="B604" s="438"/>
      <c r="C604" s="241"/>
      <c r="D604" s="241"/>
      <c r="E604" s="241"/>
      <c r="F604" s="381"/>
      <c r="G604" s="439"/>
      <c r="H604" s="440">
        <f t="shared" si="9"/>
        <v>0</v>
      </c>
      <c r="I604" s="439"/>
      <c r="J604" s="508"/>
    </row>
    <row r="605" spans="1:10" s="505" customFormat="1" ht="15.5" x14ac:dyDescent="0.35">
      <c r="A605" s="330">
        <v>584</v>
      </c>
      <c r="B605" s="438"/>
      <c r="C605" s="241"/>
      <c r="D605" s="241"/>
      <c r="E605" s="241"/>
      <c r="F605" s="381"/>
      <c r="G605" s="439"/>
      <c r="H605" s="440">
        <f t="shared" si="9"/>
        <v>0</v>
      </c>
      <c r="I605" s="439"/>
      <c r="J605" s="508"/>
    </row>
    <row r="606" spans="1:10" s="505" customFormat="1" ht="15.5" x14ac:dyDescent="0.35">
      <c r="A606" s="330">
        <v>585</v>
      </c>
      <c r="B606" s="438"/>
      <c r="C606" s="241"/>
      <c r="D606" s="241"/>
      <c r="E606" s="241"/>
      <c r="F606" s="381"/>
      <c r="G606" s="439"/>
      <c r="H606" s="440">
        <f t="shared" si="9"/>
        <v>0</v>
      </c>
      <c r="I606" s="439"/>
      <c r="J606" s="508"/>
    </row>
    <row r="607" spans="1:10" s="505" customFormat="1" ht="15.5" x14ac:dyDescent="0.35">
      <c r="A607" s="330">
        <v>586</v>
      </c>
      <c r="B607" s="438"/>
      <c r="C607" s="241"/>
      <c r="D607" s="241"/>
      <c r="E607" s="241"/>
      <c r="F607" s="381"/>
      <c r="G607" s="439"/>
      <c r="H607" s="440">
        <f t="shared" si="9"/>
        <v>0</v>
      </c>
      <c r="I607" s="439"/>
      <c r="J607" s="508"/>
    </row>
    <row r="608" spans="1:10" s="505" customFormat="1" ht="15.5" x14ac:dyDescent="0.35">
      <c r="A608" s="330">
        <v>587</v>
      </c>
      <c r="B608" s="438"/>
      <c r="C608" s="241"/>
      <c r="D608" s="241"/>
      <c r="E608" s="241"/>
      <c r="F608" s="381"/>
      <c r="G608" s="439"/>
      <c r="H608" s="440">
        <f t="shared" si="9"/>
        <v>0</v>
      </c>
      <c r="I608" s="439"/>
      <c r="J608" s="508"/>
    </row>
    <row r="609" spans="1:10" s="505" customFormat="1" ht="15.5" x14ac:dyDescent="0.35">
      <c r="A609" s="330">
        <v>588</v>
      </c>
      <c r="B609" s="438"/>
      <c r="C609" s="241"/>
      <c r="D609" s="241"/>
      <c r="E609" s="241"/>
      <c r="F609" s="381"/>
      <c r="G609" s="439"/>
      <c r="H609" s="440">
        <f t="shared" si="9"/>
        <v>0</v>
      </c>
      <c r="I609" s="439"/>
      <c r="J609" s="508"/>
    </row>
    <row r="610" spans="1:10" s="505" customFormat="1" ht="15.5" x14ac:dyDescent="0.35">
      <c r="A610" s="330">
        <v>589</v>
      </c>
      <c r="B610" s="438"/>
      <c r="C610" s="241"/>
      <c r="D610" s="241"/>
      <c r="E610" s="241"/>
      <c r="F610" s="381"/>
      <c r="G610" s="439"/>
      <c r="H610" s="440">
        <f t="shared" si="9"/>
        <v>0</v>
      </c>
      <c r="I610" s="439"/>
      <c r="J610" s="508"/>
    </row>
    <row r="611" spans="1:10" s="505" customFormat="1" ht="15.5" x14ac:dyDescent="0.35">
      <c r="A611" s="330">
        <v>590</v>
      </c>
      <c r="B611" s="438"/>
      <c r="C611" s="241"/>
      <c r="D611" s="241"/>
      <c r="E611" s="241"/>
      <c r="F611" s="381"/>
      <c r="G611" s="439"/>
      <c r="H611" s="440">
        <f t="shared" si="9"/>
        <v>0</v>
      </c>
      <c r="I611" s="439"/>
      <c r="J611" s="508"/>
    </row>
    <row r="612" spans="1:10" s="505" customFormat="1" ht="15.5" x14ac:dyDescent="0.35">
      <c r="A612" s="330">
        <v>591</v>
      </c>
      <c r="B612" s="438"/>
      <c r="C612" s="241"/>
      <c r="D612" s="241"/>
      <c r="E612" s="241"/>
      <c r="F612" s="381"/>
      <c r="G612" s="439"/>
      <c r="H612" s="440">
        <f t="shared" si="9"/>
        <v>0</v>
      </c>
      <c r="I612" s="439"/>
      <c r="J612" s="508"/>
    </row>
    <row r="613" spans="1:10" s="505" customFormat="1" ht="15.5" x14ac:dyDescent="0.35">
      <c r="A613" s="330">
        <v>592</v>
      </c>
      <c r="B613" s="438"/>
      <c r="C613" s="241"/>
      <c r="D613" s="241"/>
      <c r="E613" s="241"/>
      <c r="F613" s="381"/>
      <c r="G613" s="439"/>
      <c r="H613" s="440">
        <f t="shared" si="9"/>
        <v>0</v>
      </c>
      <c r="I613" s="439"/>
      <c r="J613" s="508"/>
    </row>
    <row r="614" spans="1:10" s="505" customFormat="1" ht="15.5" x14ac:dyDescent="0.35">
      <c r="A614" s="330">
        <v>593</v>
      </c>
      <c r="B614" s="438"/>
      <c r="C614" s="241"/>
      <c r="D614" s="241"/>
      <c r="E614" s="241"/>
      <c r="F614" s="381"/>
      <c r="G614" s="439"/>
      <c r="H614" s="440">
        <f t="shared" si="9"/>
        <v>0</v>
      </c>
      <c r="I614" s="439"/>
      <c r="J614" s="508"/>
    </row>
    <row r="615" spans="1:10" s="505" customFormat="1" ht="15.5" x14ac:dyDescent="0.35">
      <c r="A615" s="330">
        <v>594</v>
      </c>
      <c r="B615" s="438"/>
      <c r="C615" s="241"/>
      <c r="D615" s="241"/>
      <c r="E615" s="241"/>
      <c r="F615" s="381"/>
      <c r="G615" s="439"/>
      <c r="H615" s="440">
        <f t="shared" si="9"/>
        <v>0</v>
      </c>
      <c r="I615" s="439"/>
      <c r="J615" s="508"/>
    </row>
    <row r="616" spans="1:10" s="505" customFormat="1" ht="15.5" x14ac:dyDescent="0.35">
      <c r="A616" s="330">
        <v>595</v>
      </c>
      <c r="B616" s="438"/>
      <c r="C616" s="241"/>
      <c r="D616" s="241"/>
      <c r="E616" s="241"/>
      <c r="F616" s="381"/>
      <c r="G616" s="439"/>
      <c r="H616" s="440">
        <f t="shared" si="9"/>
        <v>0</v>
      </c>
      <c r="I616" s="439"/>
      <c r="J616" s="508"/>
    </row>
    <row r="617" spans="1:10" s="505" customFormat="1" ht="15.5" x14ac:dyDescent="0.35">
      <c r="A617" s="330">
        <v>596</v>
      </c>
      <c r="B617" s="438"/>
      <c r="C617" s="241"/>
      <c r="D617" s="241"/>
      <c r="E617" s="241"/>
      <c r="F617" s="381"/>
      <c r="G617" s="439"/>
      <c r="H617" s="440">
        <f t="shared" si="9"/>
        <v>0</v>
      </c>
      <c r="I617" s="439"/>
      <c r="J617" s="508"/>
    </row>
    <row r="618" spans="1:10" s="505" customFormat="1" ht="15.5" x14ac:dyDescent="0.35">
      <c r="A618" s="330">
        <v>597</v>
      </c>
      <c r="B618" s="438"/>
      <c r="C618" s="241"/>
      <c r="D618" s="241"/>
      <c r="E618" s="241"/>
      <c r="F618" s="381"/>
      <c r="G618" s="439"/>
      <c r="H618" s="440">
        <f t="shared" si="9"/>
        <v>0</v>
      </c>
      <c r="I618" s="439"/>
      <c r="J618" s="508"/>
    </row>
    <row r="619" spans="1:10" s="505" customFormat="1" ht="15.5" x14ac:dyDescent="0.35">
      <c r="A619" s="330">
        <v>598</v>
      </c>
      <c r="B619" s="438"/>
      <c r="C619" s="241"/>
      <c r="D619" s="241"/>
      <c r="E619" s="241"/>
      <c r="F619" s="381"/>
      <c r="G619" s="439"/>
      <c r="H619" s="440">
        <f t="shared" si="9"/>
        <v>0</v>
      </c>
      <c r="I619" s="439"/>
      <c r="J619" s="508"/>
    </row>
    <row r="620" spans="1:10" s="505" customFormat="1" ht="15.5" x14ac:dyDescent="0.35">
      <c r="A620" s="330">
        <v>599</v>
      </c>
      <c r="B620" s="438"/>
      <c r="C620" s="241"/>
      <c r="D620" s="241"/>
      <c r="E620" s="241"/>
      <c r="F620" s="381"/>
      <c r="G620" s="439"/>
      <c r="H620" s="440">
        <f t="shared" si="9"/>
        <v>0</v>
      </c>
      <c r="I620" s="439"/>
      <c r="J620" s="508"/>
    </row>
    <row r="621" spans="1:10" s="505" customFormat="1" ht="15.5" x14ac:dyDescent="0.35">
      <c r="A621" s="330">
        <v>600</v>
      </c>
      <c r="B621" s="438"/>
      <c r="C621" s="241"/>
      <c r="D621" s="241"/>
      <c r="E621" s="241"/>
      <c r="F621" s="381"/>
      <c r="G621" s="439"/>
      <c r="H621" s="440">
        <f t="shared" si="9"/>
        <v>0</v>
      </c>
      <c r="I621" s="439"/>
      <c r="J621" s="508"/>
    </row>
    <row r="622" spans="1:10" s="505" customFormat="1" ht="15.5" x14ac:dyDescent="0.35">
      <c r="A622" s="330">
        <v>601</v>
      </c>
      <c r="B622" s="438"/>
      <c r="C622" s="241"/>
      <c r="D622" s="241"/>
      <c r="E622" s="241"/>
      <c r="F622" s="381"/>
      <c r="G622" s="439"/>
      <c r="H622" s="440">
        <f t="shared" si="9"/>
        <v>0</v>
      </c>
      <c r="I622" s="439"/>
      <c r="J622" s="508"/>
    </row>
    <row r="623" spans="1:10" s="505" customFormat="1" ht="15.5" x14ac:dyDescent="0.35">
      <c r="A623" s="330">
        <v>602</v>
      </c>
      <c r="B623" s="438"/>
      <c r="C623" s="241"/>
      <c r="D623" s="241"/>
      <c r="E623" s="241"/>
      <c r="F623" s="381"/>
      <c r="G623" s="439"/>
      <c r="H623" s="440">
        <f t="shared" si="9"/>
        <v>0</v>
      </c>
      <c r="I623" s="439"/>
      <c r="J623" s="508"/>
    </row>
    <row r="624" spans="1:10" s="505" customFormat="1" ht="15.5" x14ac:dyDescent="0.35">
      <c r="A624" s="330">
        <v>603</v>
      </c>
      <c r="B624" s="438"/>
      <c r="C624" s="241"/>
      <c r="D624" s="241"/>
      <c r="E624" s="241"/>
      <c r="F624" s="381"/>
      <c r="G624" s="439"/>
      <c r="H624" s="440">
        <f t="shared" si="9"/>
        <v>0</v>
      </c>
      <c r="I624" s="439"/>
      <c r="J624" s="508"/>
    </row>
    <row r="625" spans="1:10" s="505" customFormat="1" ht="15.5" x14ac:dyDescent="0.35">
      <c r="A625" s="330">
        <v>604</v>
      </c>
      <c r="B625" s="438"/>
      <c r="C625" s="241"/>
      <c r="D625" s="241"/>
      <c r="E625" s="241"/>
      <c r="F625" s="381"/>
      <c r="G625" s="439"/>
      <c r="H625" s="440">
        <f t="shared" si="9"/>
        <v>0</v>
      </c>
      <c r="I625" s="439"/>
      <c r="J625" s="508"/>
    </row>
    <row r="626" spans="1:10" s="505" customFormat="1" ht="15.5" x14ac:dyDescent="0.35">
      <c r="A626" s="330">
        <v>605</v>
      </c>
      <c r="B626" s="438"/>
      <c r="C626" s="241"/>
      <c r="D626" s="241"/>
      <c r="E626" s="241"/>
      <c r="F626" s="381"/>
      <c r="G626" s="439"/>
      <c r="H626" s="440">
        <f t="shared" si="9"/>
        <v>0</v>
      </c>
      <c r="I626" s="439"/>
      <c r="J626" s="508"/>
    </row>
    <row r="627" spans="1:10" s="505" customFormat="1" ht="15.5" x14ac:dyDescent="0.35">
      <c r="A627" s="330">
        <v>606</v>
      </c>
      <c r="B627" s="438"/>
      <c r="C627" s="241"/>
      <c r="D627" s="241"/>
      <c r="E627" s="241"/>
      <c r="F627" s="381"/>
      <c r="G627" s="439"/>
      <c r="H627" s="440">
        <f t="shared" si="9"/>
        <v>0</v>
      </c>
      <c r="I627" s="439"/>
      <c r="J627" s="508"/>
    </row>
    <row r="628" spans="1:10" s="505" customFormat="1" ht="15.5" x14ac:dyDescent="0.35">
      <c r="A628" s="330">
        <v>607</v>
      </c>
      <c r="B628" s="438"/>
      <c r="C628" s="241"/>
      <c r="D628" s="241"/>
      <c r="E628" s="241"/>
      <c r="F628" s="381"/>
      <c r="G628" s="439"/>
      <c r="H628" s="440">
        <f t="shared" si="9"/>
        <v>0</v>
      </c>
      <c r="I628" s="439"/>
      <c r="J628" s="508"/>
    </row>
    <row r="629" spans="1:10" s="505" customFormat="1" ht="15.5" x14ac:dyDescent="0.35">
      <c r="A629" s="330">
        <v>608</v>
      </c>
      <c r="B629" s="438"/>
      <c r="C629" s="241"/>
      <c r="D629" s="241"/>
      <c r="E629" s="241"/>
      <c r="F629" s="381"/>
      <c r="G629" s="439"/>
      <c r="H629" s="440">
        <f t="shared" si="9"/>
        <v>0</v>
      </c>
      <c r="I629" s="439"/>
      <c r="J629" s="508"/>
    </row>
    <row r="630" spans="1:10" s="505" customFormat="1" ht="15.5" x14ac:dyDescent="0.35">
      <c r="A630" s="330">
        <v>609</v>
      </c>
      <c r="B630" s="438"/>
      <c r="C630" s="241"/>
      <c r="D630" s="241"/>
      <c r="E630" s="241"/>
      <c r="F630" s="381"/>
      <c r="G630" s="439"/>
      <c r="H630" s="440">
        <f t="shared" si="9"/>
        <v>0</v>
      </c>
      <c r="I630" s="439"/>
      <c r="J630" s="508"/>
    </row>
    <row r="631" spans="1:10" s="505" customFormat="1" ht="15.5" x14ac:dyDescent="0.35">
      <c r="A631" s="330">
        <v>610</v>
      </c>
      <c r="B631" s="438"/>
      <c r="C631" s="241"/>
      <c r="D631" s="241"/>
      <c r="E631" s="241"/>
      <c r="F631" s="381"/>
      <c r="G631" s="439"/>
      <c r="H631" s="440">
        <f t="shared" si="9"/>
        <v>0</v>
      </c>
      <c r="I631" s="439"/>
      <c r="J631" s="508"/>
    </row>
    <row r="632" spans="1:10" s="505" customFormat="1" ht="15.5" x14ac:dyDescent="0.35">
      <c r="A632" s="330">
        <v>611</v>
      </c>
      <c r="B632" s="438"/>
      <c r="C632" s="241"/>
      <c r="D632" s="241"/>
      <c r="E632" s="241"/>
      <c r="F632" s="381"/>
      <c r="G632" s="439"/>
      <c r="H632" s="440">
        <f t="shared" si="9"/>
        <v>0</v>
      </c>
      <c r="I632" s="439"/>
      <c r="J632" s="508"/>
    </row>
    <row r="633" spans="1:10" s="505" customFormat="1" ht="15.5" x14ac:dyDescent="0.35">
      <c r="A633" s="330">
        <v>612</v>
      </c>
      <c r="B633" s="438"/>
      <c r="C633" s="241"/>
      <c r="D633" s="241"/>
      <c r="E633" s="241"/>
      <c r="F633" s="381"/>
      <c r="G633" s="439"/>
      <c r="H633" s="440">
        <f t="shared" si="9"/>
        <v>0</v>
      </c>
      <c r="I633" s="439"/>
      <c r="J633" s="508"/>
    </row>
    <row r="634" spans="1:10" s="505" customFormat="1" ht="15.5" x14ac:dyDescent="0.35">
      <c r="A634" s="330">
        <v>613</v>
      </c>
      <c r="B634" s="438"/>
      <c r="C634" s="241"/>
      <c r="D634" s="241"/>
      <c r="E634" s="241"/>
      <c r="F634" s="381"/>
      <c r="G634" s="439"/>
      <c r="H634" s="440">
        <f t="shared" si="9"/>
        <v>0</v>
      </c>
      <c r="I634" s="439"/>
      <c r="J634" s="508"/>
    </row>
    <row r="635" spans="1:10" s="505" customFormat="1" ht="15.5" x14ac:dyDescent="0.35">
      <c r="A635" s="330">
        <v>614</v>
      </c>
      <c r="B635" s="438"/>
      <c r="C635" s="241"/>
      <c r="D635" s="241"/>
      <c r="E635" s="241"/>
      <c r="F635" s="381"/>
      <c r="G635" s="439"/>
      <c r="H635" s="440">
        <f t="shared" si="9"/>
        <v>0</v>
      </c>
      <c r="I635" s="439"/>
      <c r="J635" s="508"/>
    </row>
    <row r="636" spans="1:10" s="505" customFormat="1" ht="15.5" x14ac:dyDescent="0.35">
      <c r="A636" s="330">
        <v>615</v>
      </c>
      <c r="B636" s="438"/>
      <c r="C636" s="241"/>
      <c r="D636" s="241"/>
      <c r="E636" s="241"/>
      <c r="F636" s="381"/>
      <c r="G636" s="439"/>
      <c r="H636" s="440">
        <f t="shared" si="9"/>
        <v>0</v>
      </c>
      <c r="I636" s="439"/>
      <c r="J636" s="508"/>
    </row>
    <row r="637" spans="1:10" s="505" customFormat="1" ht="15.5" x14ac:dyDescent="0.35">
      <c r="A637" s="330">
        <v>616</v>
      </c>
      <c r="B637" s="438"/>
      <c r="C637" s="241"/>
      <c r="D637" s="241"/>
      <c r="E637" s="241"/>
      <c r="F637" s="381"/>
      <c r="G637" s="439"/>
      <c r="H637" s="440">
        <f t="shared" si="9"/>
        <v>0</v>
      </c>
      <c r="I637" s="439"/>
      <c r="J637" s="508"/>
    </row>
    <row r="638" spans="1:10" s="505" customFormat="1" ht="15.5" x14ac:dyDescent="0.35">
      <c r="A638" s="330">
        <v>617</v>
      </c>
      <c r="B638" s="438"/>
      <c r="C638" s="241"/>
      <c r="D638" s="241"/>
      <c r="E638" s="241"/>
      <c r="F638" s="381"/>
      <c r="G638" s="439"/>
      <c r="H638" s="440">
        <f t="shared" si="9"/>
        <v>0</v>
      </c>
      <c r="I638" s="439"/>
      <c r="J638" s="508"/>
    </row>
    <row r="639" spans="1:10" s="505" customFormat="1" ht="15.5" x14ac:dyDescent="0.35">
      <c r="A639" s="330">
        <v>618</v>
      </c>
      <c r="B639" s="438"/>
      <c r="C639" s="241"/>
      <c r="D639" s="241"/>
      <c r="E639" s="241"/>
      <c r="F639" s="381"/>
      <c r="G639" s="439"/>
      <c r="H639" s="440">
        <f t="shared" si="9"/>
        <v>0</v>
      </c>
      <c r="I639" s="439"/>
      <c r="J639" s="508"/>
    </row>
    <row r="640" spans="1:10" s="505" customFormat="1" ht="15.5" x14ac:dyDescent="0.35">
      <c r="A640" s="330">
        <v>619</v>
      </c>
      <c r="B640" s="438"/>
      <c r="C640" s="241"/>
      <c r="D640" s="241"/>
      <c r="E640" s="241"/>
      <c r="F640" s="381"/>
      <c r="G640" s="439"/>
      <c r="H640" s="440">
        <f t="shared" si="9"/>
        <v>0</v>
      </c>
      <c r="I640" s="439"/>
      <c r="J640" s="508"/>
    </row>
    <row r="641" spans="1:10" s="505" customFormat="1" ht="15.5" x14ac:dyDescent="0.35">
      <c r="A641" s="330">
        <v>620</v>
      </c>
      <c r="B641" s="438"/>
      <c r="C641" s="241"/>
      <c r="D641" s="241"/>
      <c r="E641" s="241"/>
      <c r="F641" s="381"/>
      <c r="G641" s="439"/>
      <c r="H641" s="440">
        <f t="shared" si="9"/>
        <v>0</v>
      </c>
      <c r="I641" s="439"/>
      <c r="J641" s="508"/>
    </row>
    <row r="642" spans="1:10" s="505" customFormat="1" ht="15.5" x14ac:dyDescent="0.35">
      <c r="A642" s="330">
        <v>621</v>
      </c>
      <c r="B642" s="438"/>
      <c r="C642" s="241"/>
      <c r="D642" s="241"/>
      <c r="E642" s="241"/>
      <c r="F642" s="381"/>
      <c r="G642" s="439"/>
      <c r="H642" s="440">
        <f t="shared" si="9"/>
        <v>0</v>
      </c>
      <c r="I642" s="439"/>
      <c r="J642" s="508"/>
    </row>
    <row r="643" spans="1:10" s="505" customFormat="1" ht="15.5" x14ac:dyDescent="0.35">
      <c r="A643" s="330">
        <v>622</v>
      </c>
      <c r="B643" s="438"/>
      <c r="C643" s="241"/>
      <c r="D643" s="241"/>
      <c r="E643" s="241"/>
      <c r="F643" s="381"/>
      <c r="G643" s="439"/>
      <c r="H643" s="440">
        <f t="shared" si="9"/>
        <v>0</v>
      </c>
      <c r="I643" s="439"/>
      <c r="J643" s="508"/>
    </row>
    <row r="644" spans="1:10" s="505" customFormat="1" ht="15.5" x14ac:dyDescent="0.35">
      <c r="A644" s="330">
        <v>623</v>
      </c>
      <c r="B644" s="438"/>
      <c r="C644" s="241"/>
      <c r="D644" s="241"/>
      <c r="E644" s="241"/>
      <c r="F644" s="381"/>
      <c r="G644" s="439"/>
      <c r="H644" s="440">
        <f t="shared" si="9"/>
        <v>0</v>
      </c>
      <c r="I644" s="439"/>
      <c r="J644" s="508"/>
    </row>
    <row r="645" spans="1:10" s="505" customFormat="1" ht="15.5" x14ac:dyDescent="0.35">
      <c r="A645" s="330">
        <v>624</v>
      </c>
      <c r="B645" s="438"/>
      <c r="C645" s="241"/>
      <c r="D645" s="241"/>
      <c r="E645" s="241"/>
      <c r="F645" s="381"/>
      <c r="G645" s="439"/>
      <c r="H645" s="440">
        <f t="shared" si="9"/>
        <v>0</v>
      </c>
      <c r="I645" s="439"/>
      <c r="J645" s="508"/>
    </row>
    <row r="646" spans="1:10" s="505" customFormat="1" ht="15.5" x14ac:dyDescent="0.35">
      <c r="A646" s="330">
        <v>625</v>
      </c>
      <c r="B646" s="438"/>
      <c r="C646" s="241"/>
      <c r="D646" s="241"/>
      <c r="E646" s="241"/>
      <c r="F646" s="381"/>
      <c r="G646" s="439"/>
      <c r="H646" s="440">
        <f t="shared" si="9"/>
        <v>0</v>
      </c>
      <c r="I646" s="439"/>
      <c r="J646" s="508"/>
    </row>
    <row r="647" spans="1:10" s="505" customFormat="1" ht="15.5" x14ac:dyDescent="0.35">
      <c r="A647" s="330">
        <v>626</v>
      </c>
      <c r="B647" s="438"/>
      <c r="C647" s="241"/>
      <c r="D647" s="241"/>
      <c r="E647" s="241"/>
      <c r="F647" s="381"/>
      <c r="G647" s="439"/>
      <c r="H647" s="440">
        <f t="shared" si="9"/>
        <v>0</v>
      </c>
      <c r="I647" s="439"/>
      <c r="J647" s="508"/>
    </row>
    <row r="648" spans="1:10" s="505" customFormat="1" ht="15.5" x14ac:dyDescent="0.35">
      <c r="A648" s="330">
        <v>627</v>
      </c>
      <c r="B648" s="438"/>
      <c r="C648" s="241"/>
      <c r="D648" s="241"/>
      <c r="E648" s="241"/>
      <c r="F648" s="381"/>
      <c r="G648" s="439"/>
      <c r="H648" s="440">
        <f t="shared" si="9"/>
        <v>0</v>
      </c>
      <c r="I648" s="439"/>
      <c r="J648" s="508"/>
    </row>
    <row r="649" spans="1:10" s="505" customFormat="1" ht="15.5" x14ac:dyDescent="0.35">
      <c r="A649" s="330">
        <v>628</v>
      </c>
      <c r="B649" s="438"/>
      <c r="C649" s="241"/>
      <c r="D649" s="241"/>
      <c r="E649" s="241"/>
      <c r="F649" s="381"/>
      <c r="G649" s="439"/>
      <c r="H649" s="440">
        <f t="shared" si="9"/>
        <v>0</v>
      </c>
      <c r="I649" s="439"/>
      <c r="J649" s="508"/>
    </row>
    <row r="650" spans="1:10" s="505" customFormat="1" ht="15.5" x14ac:dyDescent="0.35">
      <c r="A650" s="330">
        <v>629</v>
      </c>
      <c r="B650" s="438"/>
      <c r="C650" s="241"/>
      <c r="D650" s="241"/>
      <c r="E650" s="241"/>
      <c r="F650" s="381"/>
      <c r="G650" s="439"/>
      <c r="H650" s="440">
        <f t="shared" si="9"/>
        <v>0</v>
      </c>
      <c r="I650" s="439"/>
      <c r="J650" s="508"/>
    </row>
    <row r="651" spans="1:10" s="505" customFormat="1" ht="15.5" x14ac:dyDescent="0.35">
      <c r="A651" s="330">
        <v>630</v>
      </c>
      <c r="B651" s="438"/>
      <c r="C651" s="241"/>
      <c r="D651" s="241"/>
      <c r="E651" s="241"/>
      <c r="F651" s="381"/>
      <c r="G651" s="439"/>
      <c r="H651" s="440">
        <f t="shared" si="9"/>
        <v>0</v>
      </c>
      <c r="I651" s="439"/>
      <c r="J651" s="508"/>
    </row>
    <row r="652" spans="1:10" s="505" customFormat="1" ht="15.5" x14ac:dyDescent="0.35">
      <c r="A652" s="330">
        <v>631</v>
      </c>
      <c r="B652" s="438"/>
      <c r="C652" s="241"/>
      <c r="D652" s="241"/>
      <c r="E652" s="241"/>
      <c r="F652" s="381"/>
      <c r="G652" s="439"/>
      <c r="H652" s="440">
        <f t="shared" si="9"/>
        <v>0</v>
      </c>
      <c r="I652" s="439"/>
      <c r="J652" s="508"/>
    </row>
    <row r="653" spans="1:10" s="505" customFormat="1" ht="15.5" x14ac:dyDescent="0.35">
      <c r="A653" s="330">
        <v>632</v>
      </c>
      <c r="B653" s="438"/>
      <c r="C653" s="241"/>
      <c r="D653" s="241"/>
      <c r="E653" s="241"/>
      <c r="F653" s="381"/>
      <c r="G653" s="439"/>
      <c r="H653" s="440">
        <f t="shared" si="9"/>
        <v>0</v>
      </c>
      <c r="I653" s="439"/>
      <c r="J653" s="508"/>
    </row>
    <row r="654" spans="1:10" s="505" customFormat="1" ht="15.5" x14ac:dyDescent="0.35">
      <c r="A654" s="330">
        <v>633</v>
      </c>
      <c r="B654" s="438"/>
      <c r="C654" s="241"/>
      <c r="D654" s="241"/>
      <c r="E654" s="241"/>
      <c r="F654" s="381"/>
      <c r="G654" s="439"/>
      <c r="H654" s="440">
        <f t="shared" si="9"/>
        <v>0</v>
      </c>
      <c r="I654" s="439"/>
      <c r="J654" s="508"/>
    </row>
    <row r="655" spans="1:10" s="505" customFormat="1" ht="15.5" x14ac:dyDescent="0.35">
      <c r="A655" s="330">
        <v>634</v>
      </c>
      <c r="B655" s="438"/>
      <c r="C655" s="241"/>
      <c r="D655" s="241"/>
      <c r="E655" s="241"/>
      <c r="F655" s="381"/>
      <c r="G655" s="439"/>
      <c r="H655" s="440">
        <f t="shared" si="9"/>
        <v>0</v>
      </c>
      <c r="I655" s="439"/>
      <c r="J655" s="508"/>
    </row>
    <row r="656" spans="1:10" s="505" customFormat="1" ht="15.5" x14ac:dyDescent="0.35">
      <c r="A656" s="330">
        <v>635</v>
      </c>
      <c r="B656" s="438"/>
      <c r="C656" s="241"/>
      <c r="D656" s="241"/>
      <c r="E656" s="241"/>
      <c r="F656" s="381"/>
      <c r="G656" s="439"/>
      <c r="H656" s="440">
        <f t="shared" si="9"/>
        <v>0</v>
      </c>
      <c r="I656" s="439"/>
      <c r="J656" s="508"/>
    </row>
    <row r="657" spans="1:10" s="505" customFormat="1" ht="15.5" x14ac:dyDescent="0.35">
      <c r="A657" s="330">
        <v>636</v>
      </c>
      <c r="B657" s="438"/>
      <c r="C657" s="241"/>
      <c r="D657" s="241"/>
      <c r="E657" s="241"/>
      <c r="F657" s="381"/>
      <c r="G657" s="439"/>
      <c r="H657" s="440">
        <f t="shared" si="9"/>
        <v>0</v>
      </c>
      <c r="I657" s="439"/>
      <c r="J657" s="508"/>
    </row>
    <row r="658" spans="1:10" s="505" customFormat="1" ht="15.5" x14ac:dyDescent="0.35">
      <c r="A658" s="330">
        <v>637</v>
      </c>
      <c r="B658" s="438"/>
      <c r="C658" s="241"/>
      <c r="D658" s="241"/>
      <c r="E658" s="241"/>
      <c r="F658" s="381"/>
      <c r="G658" s="439"/>
      <c r="H658" s="440">
        <f t="shared" si="9"/>
        <v>0</v>
      </c>
      <c r="I658" s="439"/>
      <c r="J658" s="508"/>
    </row>
    <row r="659" spans="1:10" s="505" customFormat="1" ht="15.5" x14ac:dyDescent="0.35">
      <c r="A659" s="330">
        <v>638</v>
      </c>
      <c r="B659" s="438"/>
      <c r="C659" s="241"/>
      <c r="D659" s="241"/>
      <c r="E659" s="241"/>
      <c r="F659" s="381"/>
      <c r="G659" s="439"/>
      <c r="H659" s="440">
        <f t="shared" si="9"/>
        <v>0</v>
      </c>
      <c r="I659" s="439"/>
      <c r="J659" s="508"/>
    </row>
    <row r="660" spans="1:10" s="505" customFormat="1" ht="15.5" x14ac:dyDescent="0.35">
      <c r="A660" s="330">
        <v>639</v>
      </c>
      <c r="B660" s="438"/>
      <c r="C660" s="241"/>
      <c r="D660" s="241"/>
      <c r="E660" s="241"/>
      <c r="F660" s="381"/>
      <c r="G660" s="439"/>
      <c r="H660" s="440">
        <f t="shared" si="9"/>
        <v>0</v>
      </c>
      <c r="I660" s="439"/>
      <c r="J660" s="508"/>
    </row>
    <row r="661" spans="1:10" s="505" customFormat="1" ht="15.5" x14ac:dyDescent="0.35">
      <c r="A661" s="330">
        <v>640</v>
      </c>
      <c r="B661" s="438"/>
      <c r="C661" s="241"/>
      <c r="D661" s="241"/>
      <c r="E661" s="241"/>
      <c r="F661" s="381"/>
      <c r="G661" s="439"/>
      <c r="H661" s="440">
        <f t="shared" si="9"/>
        <v>0</v>
      </c>
      <c r="I661" s="439"/>
      <c r="J661" s="508"/>
    </row>
    <row r="662" spans="1:10" s="505" customFormat="1" ht="15.5" x14ac:dyDescent="0.35">
      <c r="A662" s="330">
        <v>641</v>
      </c>
      <c r="B662" s="438"/>
      <c r="C662" s="241"/>
      <c r="D662" s="241"/>
      <c r="E662" s="241"/>
      <c r="F662" s="381"/>
      <c r="G662" s="439"/>
      <c r="H662" s="440">
        <f t="shared" si="9"/>
        <v>0</v>
      </c>
      <c r="I662" s="439"/>
      <c r="J662" s="508"/>
    </row>
    <row r="663" spans="1:10" s="505" customFormat="1" ht="15.5" x14ac:dyDescent="0.35">
      <c r="A663" s="330">
        <v>642</v>
      </c>
      <c r="B663" s="438"/>
      <c r="C663" s="241"/>
      <c r="D663" s="241"/>
      <c r="E663" s="241"/>
      <c r="F663" s="381"/>
      <c r="G663" s="439"/>
      <c r="H663" s="440">
        <f t="shared" ref="H663:H726" si="10">IF(AND(F663&gt;0,G663=0),ROUND(F663*0.3,2),IF(AND(F663=0,G663&gt;0),G663,0))</f>
        <v>0</v>
      </c>
      <c r="I663" s="439"/>
      <c r="J663" s="508"/>
    </row>
    <row r="664" spans="1:10" s="505" customFormat="1" ht="15.5" x14ac:dyDescent="0.35">
      <c r="A664" s="330">
        <v>643</v>
      </c>
      <c r="B664" s="438"/>
      <c r="C664" s="241"/>
      <c r="D664" s="241"/>
      <c r="E664" s="241"/>
      <c r="F664" s="381"/>
      <c r="G664" s="439"/>
      <c r="H664" s="440">
        <f t="shared" si="10"/>
        <v>0</v>
      </c>
      <c r="I664" s="439"/>
      <c r="J664" s="508"/>
    </row>
    <row r="665" spans="1:10" s="505" customFormat="1" ht="15.5" x14ac:dyDescent="0.35">
      <c r="A665" s="330">
        <v>644</v>
      </c>
      <c r="B665" s="438"/>
      <c r="C665" s="241"/>
      <c r="D665" s="241"/>
      <c r="E665" s="241"/>
      <c r="F665" s="381"/>
      <c r="G665" s="439"/>
      <c r="H665" s="440">
        <f t="shared" si="10"/>
        <v>0</v>
      </c>
      <c r="I665" s="439"/>
      <c r="J665" s="508"/>
    </row>
    <row r="666" spans="1:10" s="505" customFormat="1" ht="15.5" x14ac:dyDescent="0.35">
      <c r="A666" s="330">
        <v>645</v>
      </c>
      <c r="B666" s="438"/>
      <c r="C666" s="241"/>
      <c r="D666" s="241"/>
      <c r="E666" s="241"/>
      <c r="F666" s="381"/>
      <c r="G666" s="439"/>
      <c r="H666" s="440">
        <f t="shared" si="10"/>
        <v>0</v>
      </c>
      <c r="I666" s="439"/>
      <c r="J666" s="508"/>
    </row>
    <row r="667" spans="1:10" s="505" customFormat="1" ht="15.5" x14ac:dyDescent="0.35">
      <c r="A667" s="330">
        <v>646</v>
      </c>
      <c r="B667" s="438"/>
      <c r="C667" s="241"/>
      <c r="D667" s="241"/>
      <c r="E667" s="241"/>
      <c r="F667" s="381"/>
      <c r="G667" s="439"/>
      <c r="H667" s="440">
        <f t="shared" si="10"/>
        <v>0</v>
      </c>
      <c r="I667" s="439"/>
      <c r="J667" s="508"/>
    </row>
    <row r="668" spans="1:10" s="505" customFormat="1" ht="15.5" x14ac:dyDescent="0.35">
      <c r="A668" s="330">
        <v>647</v>
      </c>
      <c r="B668" s="438"/>
      <c r="C668" s="241"/>
      <c r="D668" s="241"/>
      <c r="E668" s="241"/>
      <c r="F668" s="381"/>
      <c r="G668" s="439"/>
      <c r="H668" s="440">
        <f t="shared" si="10"/>
        <v>0</v>
      </c>
      <c r="I668" s="439"/>
      <c r="J668" s="508"/>
    </row>
    <row r="669" spans="1:10" s="505" customFormat="1" ht="15.5" x14ac:dyDescent="0.35">
      <c r="A669" s="330">
        <v>648</v>
      </c>
      <c r="B669" s="438"/>
      <c r="C669" s="241"/>
      <c r="D669" s="241"/>
      <c r="E669" s="241"/>
      <c r="F669" s="381"/>
      <c r="G669" s="439"/>
      <c r="H669" s="440">
        <f t="shared" si="10"/>
        <v>0</v>
      </c>
      <c r="I669" s="439"/>
      <c r="J669" s="508"/>
    </row>
    <row r="670" spans="1:10" s="505" customFormat="1" ht="15.5" x14ac:dyDescent="0.35">
      <c r="A670" s="330">
        <v>649</v>
      </c>
      <c r="B670" s="438"/>
      <c r="C670" s="241"/>
      <c r="D670" s="241"/>
      <c r="E670" s="241"/>
      <c r="F670" s="381"/>
      <c r="G670" s="439"/>
      <c r="H670" s="440">
        <f t="shared" si="10"/>
        <v>0</v>
      </c>
      <c r="I670" s="439"/>
      <c r="J670" s="508"/>
    </row>
    <row r="671" spans="1:10" s="505" customFormat="1" ht="15.5" x14ac:dyDescent="0.35">
      <c r="A671" s="330">
        <v>650</v>
      </c>
      <c r="B671" s="438"/>
      <c r="C671" s="241"/>
      <c r="D671" s="241"/>
      <c r="E671" s="241"/>
      <c r="F671" s="381"/>
      <c r="G671" s="439"/>
      <c r="H671" s="440">
        <f t="shared" si="10"/>
        <v>0</v>
      </c>
      <c r="I671" s="439"/>
      <c r="J671" s="508"/>
    </row>
    <row r="672" spans="1:10" s="505" customFormat="1" ht="15.5" x14ac:dyDescent="0.35">
      <c r="A672" s="330">
        <v>651</v>
      </c>
      <c r="B672" s="438"/>
      <c r="C672" s="241"/>
      <c r="D672" s="241"/>
      <c r="E672" s="241"/>
      <c r="F672" s="381"/>
      <c r="G672" s="439"/>
      <c r="H672" s="440">
        <f t="shared" si="10"/>
        <v>0</v>
      </c>
      <c r="I672" s="439"/>
      <c r="J672" s="508"/>
    </row>
    <row r="673" spans="1:10" s="505" customFormat="1" ht="15.5" x14ac:dyDescent="0.35">
      <c r="A673" s="330">
        <v>652</v>
      </c>
      <c r="B673" s="438"/>
      <c r="C673" s="241"/>
      <c r="D673" s="241"/>
      <c r="E673" s="241"/>
      <c r="F673" s="381"/>
      <c r="G673" s="439"/>
      <c r="H673" s="440">
        <f t="shared" si="10"/>
        <v>0</v>
      </c>
      <c r="I673" s="439"/>
      <c r="J673" s="508"/>
    </row>
    <row r="674" spans="1:10" s="505" customFormat="1" ht="15.5" x14ac:dyDescent="0.35">
      <c r="A674" s="330">
        <v>653</v>
      </c>
      <c r="B674" s="438"/>
      <c r="C674" s="241"/>
      <c r="D674" s="241"/>
      <c r="E674" s="241"/>
      <c r="F674" s="381"/>
      <c r="G674" s="439"/>
      <c r="H674" s="440">
        <f t="shared" si="10"/>
        <v>0</v>
      </c>
      <c r="I674" s="439"/>
      <c r="J674" s="508"/>
    </row>
    <row r="675" spans="1:10" s="505" customFormat="1" ht="15.5" x14ac:dyDescent="0.35">
      <c r="A675" s="330">
        <v>654</v>
      </c>
      <c r="B675" s="438"/>
      <c r="C675" s="241"/>
      <c r="D675" s="241"/>
      <c r="E675" s="241"/>
      <c r="F675" s="381"/>
      <c r="G675" s="439"/>
      <c r="H675" s="440">
        <f t="shared" si="10"/>
        <v>0</v>
      </c>
      <c r="I675" s="439"/>
      <c r="J675" s="508"/>
    </row>
    <row r="676" spans="1:10" s="505" customFormat="1" ht="15.5" x14ac:dyDescent="0.35">
      <c r="A676" s="330">
        <v>655</v>
      </c>
      <c r="B676" s="438"/>
      <c r="C676" s="241"/>
      <c r="D676" s="241"/>
      <c r="E676" s="241"/>
      <c r="F676" s="381"/>
      <c r="G676" s="439"/>
      <c r="H676" s="440">
        <f t="shared" si="10"/>
        <v>0</v>
      </c>
      <c r="I676" s="439"/>
      <c r="J676" s="508"/>
    </row>
    <row r="677" spans="1:10" s="505" customFormat="1" ht="15.5" x14ac:dyDescent="0.35">
      <c r="A677" s="330">
        <v>656</v>
      </c>
      <c r="B677" s="438"/>
      <c r="C677" s="241"/>
      <c r="D677" s="241"/>
      <c r="E677" s="241"/>
      <c r="F677" s="381"/>
      <c r="G677" s="439"/>
      <c r="H677" s="440">
        <f t="shared" si="10"/>
        <v>0</v>
      </c>
      <c r="I677" s="439"/>
      <c r="J677" s="508"/>
    </row>
    <row r="678" spans="1:10" s="505" customFormat="1" ht="15.5" x14ac:dyDescent="0.35">
      <c r="A678" s="330">
        <v>657</v>
      </c>
      <c r="B678" s="438"/>
      <c r="C678" s="241"/>
      <c r="D678" s="241"/>
      <c r="E678" s="241"/>
      <c r="F678" s="381"/>
      <c r="G678" s="439"/>
      <c r="H678" s="440">
        <f t="shared" si="10"/>
        <v>0</v>
      </c>
      <c r="I678" s="439"/>
      <c r="J678" s="508"/>
    </row>
    <row r="679" spans="1:10" s="505" customFormat="1" ht="15.5" x14ac:dyDescent="0.35">
      <c r="A679" s="330">
        <v>658</v>
      </c>
      <c r="B679" s="438"/>
      <c r="C679" s="241"/>
      <c r="D679" s="241"/>
      <c r="E679" s="241"/>
      <c r="F679" s="381"/>
      <c r="G679" s="439"/>
      <c r="H679" s="440">
        <f t="shared" si="10"/>
        <v>0</v>
      </c>
      <c r="I679" s="439"/>
      <c r="J679" s="508"/>
    </row>
    <row r="680" spans="1:10" s="505" customFormat="1" ht="15.5" x14ac:dyDescent="0.35">
      <c r="A680" s="330">
        <v>659</v>
      </c>
      <c r="B680" s="438"/>
      <c r="C680" s="241"/>
      <c r="D680" s="241"/>
      <c r="E680" s="241"/>
      <c r="F680" s="381"/>
      <c r="G680" s="439"/>
      <c r="H680" s="440">
        <f t="shared" si="10"/>
        <v>0</v>
      </c>
      <c r="I680" s="439"/>
      <c r="J680" s="508"/>
    </row>
    <row r="681" spans="1:10" s="505" customFormat="1" ht="15.5" x14ac:dyDescent="0.35">
      <c r="A681" s="330">
        <v>660</v>
      </c>
      <c r="B681" s="438"/>
      <c r="C681" s="241"/>
      <c r="D681" s="241"/>
      <c r="E681" s="241"/>
      <c r="F681" s="381"/>
      <c r="G681" s="439"/>
      <c r="H681" s="440">
        <f t="shared" si="10"/>
        <v>0</v>
      </c>
      <c r="I681" s="439"/>
      <c r="J681" s="508"/>
    </row>
    <row r="682" spans="1:10" s="505" customFormat="1" ht="15.5" x14ac:dyDescent="0.35">
      <c r="A682" s="330">
        <v>661</v>
      </c>
      <c r="B682" s="438"/>
      <c r="C682" s="241"/>
      <c r="D682" s="241"/>
      <c r="E682" s="241"/>
      <c r="F682" s="381"/>
      <c r="G682" s="439"/>
      <c r="H682" s="440">
        <f t="shared" si="10"/>
        <v>0</v>
      </c>
      <c r="I682" s="439"/>
      <c r="J682" s="508"/>
    </row>
    <row r="683" spans="1:10" s="505" customFormat="1" ht="15.5" x14ac:dyDescent="0.35">
      <c r="A683" s="330">
        <v>662</v>
      </c>
      <c r="B683" s="438"/>
      <c r="C683" s="241"/>
      <c r="D683" s="241"/>
      <c r="E683" s="241"/>
      <c r="F683" s="381"/>
      <c r="G683" s="439"/>
      <c r="H683" s="440">
        <f t="shared" si="10"/>
        <v>0</v>
      </c>
      <c r="I683" s="439"/>
      <c r="J683" s="508"/>
    </row>
    <row r="684" spans="1:10" s="505" customFormat="1" ht="15.5" x14ac:dyDescent="0.35">
      <c r="A684" s="330">
        <v>663</v>
      </c>
      <c r="B684" s="438"/>
      <c r="C684" s="241"/>
      <c r="D684" s="241"/>
      <c r="E684" s="241"/>
      <c r="F684" s="381"/>
      <c r="G684" s="439"/>
      <c r="H684" s="440">
        <f t="shared" si="10"/>
        <v>0</v>
      </c>
      <c r="I684" s="439"/>
      <c r="J684" s="508"/>
    </row>
    <row r="685" spans="1:10" s="505" customFormat="1" ht="15.5" x14ac:dyDescent="0.35">
      <c r="A685" s="330">
        <v>664</v>
      </c>
      <c r="B685" s="438"/>
      <c r="C685" s="241"/>
      <c r="D685" s="241"/>
      <c r="E685" s="241"/>
      <c r="F685" s="381"/>
      <c r="G685" s="439"/>
      <c r="H685" s="440">
        <f t="shared" si="10"/>
        <v>0</v>
      </c>
      <c r="I685" s="439"/>
      <c r="J685" s="508"/>
    </row>
    <row r="686" spans="1:10" s="505" customFormat="1" ht="15.5" x14ac:dyDescent="0.35">
      <c r="A686" s="330">
        <v>665</v>
      </c>
      <c r="B686" s="438"/>
      <c r="C686" s="241"/>
      <c r="D686" s="241"/>
      <c r="E686" s="241"/>
      <c r="F686" s="381"/>
      <c r="G686" s="439"/>
      <c r="H686" s="440">
        <f t="shared" si="10"/>
        <v>0</v>
      </c>
      <c r="I686" s="439"/>
      <c r="J686" s="508"/>
    </row>
    <row r="687" spans="1:10" s="505" customFormat="1" ht="15.5" x14ac:dyDescent="0.35">
      <c r="A687" s="330">
        <v>666</v>
      </c>
      <c r="B687" s="438"/>
      <c r="C687" s="241"/>
      <c r="D687" s="241"/>
      <c r="E687" s="241"/>
      <c r="F687" s="381"/>
      <c r="G687" s="439"/>
      <c r="H687" s="440">
        <f t="shared" si="10"/>
        <v>0</v>
      </c>
      <c r="I687" s="439"/>
      <c r="J687" s="508"/>
    </row>
    <row r="688" spans="1:10" s="505" customFormat="1" ht="15.5" x14ac:dyDescent="0.35">
      <c r="A688" s="330">
        <v>667</v>
      </c>
      <c r="B688" s="438"/>
      <c r="C688" s="241"/>
      <c r="D688" s="241"/>
      <c r="E688" s="241"/>
      <c r="F688" s="381"/>
      <c r="G688" s="439"/>
      <c r="H688" s="440">
        <f t="shared" si="10"/>
        <v>0</v>
      </c>
      <c r="I688" s="439"/>
      <c r="J688" s="508"/>
    </row>
    <row r="689" spans="1:10" s="505" customFormat="1" ht="15.5" x14ac:dyDescent="0.35">
      <c r="A689" s="330">
        <v>668</v>
      </c>
      <c r="B689" s="438"/>
      <c r="C689" s="241"/>
      <c r="D689" s="241"/>
      <c r="E689" s="241"/>
      <c r="F689" s="381"/>
      <c r="G689" s="439"/>
      <c r="H689" s="440">
        <f t="shared" si="10"/>
        <v>0</v>
      </c>
      <c r="I689" s="439"/>
      <c r="J689" s="508"/>
    </row>
    <row r="690" spans="1:10" s="505" customFormat="1" ht="15.5" x14ac:dyDescent="0.35">
      <c r="A690" s="330">
        <v>669</v>
      </c>
      <c r="B690" s="438"/>
      <c r="C690" s="241"/>
      <c r="D690" s="241"/>
      <c r="E690" s="241"/>
      <c r="F690" s="381"/>
      <c r="G690" s="439"/>
      <c r="H690" s="440">
        <f t="shared" si="10"/>
        <v>0</v>
      </c>
      <c r="I690" s="439"/>
      <c r="J690" s="508"/>
    </row>
    <row r="691" spans="1:10" s="505" customFormat="1" ht="15.5" x14ac:dyDescent="0.35">
      <c r="A691" s="330">
        <v>670</v>
      </c>
      <c r="B691" s="438"/>
      <c r="C691" s="241"/>
      <c r="D691" s="241"/>
      <c r="E691" s="241"/>
      <c r="F691" s="381"/>
      <c r="G691" s="439"/>
      <c r="H691" s="440">
        <f t="shared" si="10"/>
        <v>0</v>
      </c>
      <c r="I691" s="439"/>
      <c r="J691" s="508"/>
    </row>
    <row r="692" spans="1:10" s="505" customFormat="1" ht="15.5" x14ac:dyDescent="0.35">
      <c r="A692" s="330">
        <v>671</v>
      </c>
      <c r="B692" s="438"/>
      <c r="C692" s="241"/>
      <c r="D692" s="241"/>
      <c r="E692" s="241"/>
      <c r="F692" s="381"/>
      <c r="G692" s="439"/>
      <c r="H692" s="440">
        <f t="shared" si="10"/>
        <v>0</v>
      </c>
      <c r="I692" s="439"/>
      <c r="J692" s="508"/>
    </row>
    <row r="693" spans="1:10" s="505" customFormat="1" ht="15.5" x14ac:dyDescent="0.35">
      <c r="A693" s="330">
        <v>672</v>
      </c>
      <c r="B693" s="438"/>
      <c r="C693" s="241"/>
      <c r="D693" s="241"/>
      <c r="E693" s="241"/>
      <c r="F693" s="381"/>
      <c r="G693" s="439"/>
      <c r="H693" s="440">
        <f t="shared" si="10"/>
        <v>0</v>
      </c>
      <c r="I693" s="439"/>
      <c r="J693" s="508"/>
    </row>
    <row r="694" spans="1:10" s="505" customFormat="1" ht="15.5" x14ac:dyDescent="0.35">
      <c r="A694" s="330">
        <v>673</v>
      </c>
      <c r="B694" s="438"/>
      <c r="C694" s="241"/>
      <c r="D694" s="241"/>
      <c r="E694" s="241"/>
      <c r="F694" s="381"/>
      <c r="G694" s="439"/>
      <c r="H694" s="440">
        <f t="shared" si="10"/>
        <v>0</v>
      </c>
      <c r="I694" s="439"/>
      <c r="J694" s="508"/>
    </row>
    <row r="695" spans="1:10" s="505" customFormat="1" ht="15.5" x14ac:dyDescent="0.35">
      <c r="A695" s="330">
        <v>674</v>
      </c>
      <c r="B695" s="438"/>
      <c r="C695" s="241"/>
      <c r="D695" s="241"/>
      <c r="E695" s="241"/>
      <c r="F695" s="381"/>
      <c r="G695" s="439"/>
      <c r="H695" s="440">
        <f t="shared" si="10"/>
        <v>0</v>
      </c>
      <c r="I695" s="439"/>
      <c r="J695" s="508"/>
    </row>
    <row r="696" spans="1:10" s="505" customFormat="1" ht="15.5" x14ac:dyDescent="0.35">
      <c r="A696" s="330">
        <v>675</v>
      </c>
      <c r="B696" s="438"/>
      <c r="C696" s="241"/>
      <c r="D696" s="241"/>
      <c r="E696" s="241"/>
      <c r="F696" s="381"/>
      <c r="G696" s="439"/>
      <c r="H696" s="440">
        <f t="shared" si="10"/>
        <v>0</v>
      </c>
      <c r="I696" s="439"/>
      <c r="J696" s="508"/>
    </row>
    <row r="697" spans="1:10" s="505" customFormat="1" ht="15.5" x14ac:dyDescent="0.35">
      <c r="A697" s="330">
        <v>676</v>
      </c>
      <c r="B697" s="438"/>
      <c r="C697" s="241"/>
      <c r="D697" s="241"/>
      <c r="E697" s="241"/>
      <c r="F697" s="381"/>
      <c r="G697" s="439"/>
      <c r="H697" s="440">
        <f t="shared" si="10"/>
        <v>0</v>
      </c>
      <c r="I697" s="439"/>
      <c r="J697" s="508"/>
    </row>
    <row r="698" spans="1:10" s="505" customFormat="1" ht="15.5" x14ac:dyDescent="0.35">
      <c r="A698" s="330">
        <v>677</v>
      </c>
      <c r="B698" s="438"/>
      <c r="C698" s="241"/>
      <c r="D698" s="241"/>
      <c r="E698" s="241"/>
      <c r="F698" s="381"/>
      <c r="G698" s="439"/>
      <c r="H698" s="440">
        <f t="shared" si="10"/>
        <v>0</v>
      </c>
      <c r="I698" s="439"/>
      <c r="J698" s="508"/>
    </row>
    <row r="699" spans="1:10" s="505" customFormat="1" ht="15.5" x14ac:dyDescent="0.35">
      <c r="A699" s="330">
        <v>678</v>
      </c>
      <c r="B699" s="438"/>
      <c r="C699" s="241"/>
      <c r="D699" s="241"/>
      <c r="E699" s="241"/>
      <c r="F699" s="381"/>
      <c r="G699" s="439"/>
      <c r="H699" s="440">
        <f t="shared" si="10"/>
        <v>0</v>
      </c>
      <c r="I699" s="439"/>
      <c r="J699" s="508"/>
    </row>
    <row r="700" spans="1:10" s="505" customFormat="1" ht="15.5" x14ac:dyDescent="0.35">
      <c r="A700" s="330">
        <v>679</v>
      </c>
      <c r="B700" s="438"/>
      <c r="C700" s="241"/>
      <c r="D700" s="241"/>
      <c r="E700" s="241"/>
      <c r="F700" s="381"/>
      <c r="G700" s="439"/>
      <c r="H700" s="440">
        <f t="shared" si="10"/>
        <v>0</v>
      </c>
      <c r="I700" s="439"/>
      <c r="J700" s="508"/>
    </row>
    <row r="701" spans="1:10" s="505" customFormat="1" ht="15.5" x14ac:dyDescent="0.35">
      <c r="A701" s="330">
        <v>680</v>
      </c>
      <c r="B701" s="438"/>
      <c r="C701" s="241"/>
      <c r="D701" s="241"/>
      <c r="E701" s="241"/>
      <c r="F701" s="381"/>
      <c r="G701" s="439"/>
      <c r="H701" s="440">
        <f t="shared" si="10"/>
        <v>0</v>
      </c>
      <c r="I701" s="439"/>
      <c r="J701" s="508"/>
    </row>
    <row r="702" spans="1:10" s="505" customFormat="1" ht="15.5" x14ac:dyDescent="0.35">
      <c r="A702" s="330">
        <v>681</v>
      </c>
      <c r="B702" s="438"/>
      <c r="C702" s="241"/>
      <c r="D702" s="241"/>
      <c r="E702" s="241"/>
      <c r="F702" s="381"/>
      <c r="G702" s="439"/>
      <c r="H702" s="440">
        <f t="shared" si="10"/>
        <v>0</v>
      </c>
      <c r="I702" s="439"/>
      <c r="J702" s="508"/>
    </row>
    <row r="703" spans="1:10" s="505" customFormat="1" ht="15.5" x14ac:dyDescent="0.35">
      <c r="A703" s="330">
        <v>682</v>
      </c>
      <c r="B703" s="438"/>
      <c r="C703" s="241"/>
      <c r="D703" s="241"/>
      <c r="E703" s="241"/>
      <c r="F703" s="381"/>
      <c r="G703" s="439"/>
      <c r="H703" s="440">
        <f t="shared" si="10"/>
        <v>0</v>
      </c>
      <c r="I703" s="439"/>
      <c r="J703" s="508"/>
    </row>
    <row r="704" spans="1:10" s="505" customFormat="1" ht="15.5" x14ac:dyDescent="0.35">
      <c r="A704" s="330">
        <v>683</v>
      </c>
      <c r="B704" s="438"/>
      <c r="C704" s="241"/>
      <c r="D704" s="241"/>
      <c r="E704" s="241"/>
      <c r="F704" s="381"/>
      <c r="G704" s="439"/>
      <c r="H704" s="440">
        <f t="shared" si="10"/>
        <v>0</v>
      </c>
      <c r="I704" s="439"/>
      <c r="J704" s="508"/>
    </row>
    <row r="705" spans="1:10" s="505" customFormat="1" ht="15.5" x14ac:dyDescent="0.35">
      <c r="A705" s="330">
        <v>684</v>
      </c>
      <c r="B705" s="438"/>
      <c r="C705" s="241"/>
      <c r="D705" s="241"/>
      <c r="E705" s="241"/>
      <c r="F705" s="381"/>
      <c r="G705" s="439"/>
      <c r="H705" s="440">
        <f t="shared" si="10"/>
        <v>0</v>
      </c>
      <c r="I705" s="439"/>
      <c r="J705" s="508"/>
    </row>
    <row r="706" spans="1:10" s="505" customFormat="1" ht="15.5" x14ac:dyDescent="0.35">
      <c r="A706" s="330">
        <v>685</v>
      </c>
      <c r="B706" s="438"/>
      <c r="C706" s="241"/>
      <c r="D706" s="241"/>
      <c r="E706" s="241"/>
      <c r="F706" s="381"/>
      <c r="G706" s="439"/>
      <c r="H706" s="440">
        <f t="shared" si="10"/>
        <v>0</v>
      </c>
      <c r="I706" s="439"/>
      <c r="J706" s="508"/>
    </row>
    <row r="707" spans="1:10" s="505" customFormat="1" ht="15.5" x14ac:dyDescent="0.35">
      <c r="A707" s="330">
        <v>686</v>
      </c>
      <c r="B707" s="438"/>
      <c r="C707" s="241"/>
      <c r="D707" s="241"/>
      <c r="E707" s="241"/>
      <c r="F707" s="381"/>
      <c r="G707" s="439"/>
      <c r="H707" s="440">
        <f t="shared" si="10"/>
        <v>0</v>
      </c>
      <c r="I707" s="439"/>
      <c r="J707" s="508"/>
    </row>
    <row r="708" spans="1:10" s="505" customFormat="1" ht="15.5" x14ac:dyDescent="0.35">
      <c r="A708" s="330">
        <v>687</v>
      </c>
      <c r="B708" s="438"/>
      <c r="C708" s="241"/>
      <c r="D708" s="241"/>
      <c r="E708" s="241"/>
      <c r="F708" s="381"/>
      <c r="G708" s="439"/>
      <c r="H708" s="440">
        <f t="shared" si="10"/>
        <v>0</v>
      </c>
      <c r="I708" s="439"/>
      <c r="J708" s="508"/>
    </row>
    <row r="709" spans="1:10" s="505" customFormat="1" ht="15.5" x14ac:dyDescent="0.35">
      <c r="A709" s="330">
        <v>688</v>
      </c>
      <c r="B709" s="438"/>
      <c r="C709" s="241"/>
      <c r="D709" s="241"/>
      <c r="E709" s="241"/>
      <c r="F709" s="381"/>
      <c r="G709" s="439"/>
      <c r="H709" s="440">
        <f t="shared" si="10"/>
        <v>0</v>
      </c>
      <c r="I709" s="439"/>
      <c r="J709" s="508"/>
    </row>
    <row r="710" spans="1:10" s="505" customFormat="1" ht="15.5" x14ac:dyDescent="0.35">
      <c r="A710" s="330">
        <v>689</v>
      </c>
      <c r="B710" s="438"/>
      <c r="C710" s="241"/>
      <c r="D710" s="241"/>
      <c r="E710" s="241"/>
      <c r="F710" s="381"/>
      <c r="G710" s="439"/>
      <c r="H710" s="440">
        <f t="shared" si="10"/>
        <v>0</v>
      </c>
      <c r="I710" s="439"/>
      <c r="J710" s="508"/>
    </row>
    <row r="711" spans="1:10" s="505" customFormat="1" ht="15.5" x14ac:dyDescent="0.35">
      <c r="A711" s="330">
        <v>690</v>
      </c>
      <c r="B711" s="438"/>
      <c r="C711" s="241"/>
      <c r="D711" s="241"/>
      <c r="E711" s="241"/>
      <c r="F711" s="381"/>
      <c r="G711" s="439"/>
      <c r="H711" s="440">
        <f t="shared" si="10"/>
        <v>0</v>
      </c>
      <c r="I711" s="439"/>
      <c r="J711" s="508"/>
    </row>
    <row r="712" spans="1:10" s="505" customFormat="1" ht="15.5" x14ac:dyDescent="0.35">
      <c r="A712" s="330">
        <v>691</v>
      </c>
      <c r="B712" s="438"/>
      <c r="C712" s="241"/>
      <c r="D712" s="241"/>
      <c r="E712" s="241"/>
      <c r="F712" s="381"/>
      <c r="G712" s="439"/>
      <c r="H712" s="440">
        <f t="shared" si="10"/>
        <v>0</v>
      </c>
      <c r="I712" s="439"/>
      <c r="J712" s="508"/>
    </row>
    <row r="713" spans="1:10" s="505" customFormat="1" ht="15.5" x14ac:dyDescent="0.35">
      <c r="A713" s="330">
        <v>692</v>
      </c>
      <c r="B713" s="438"/>
      <c r="C713" s="241"/>
      <c r="D713" s="241"/>
      <c r="E713" s="241"/>
      <c r="F713" s="381"/>
      <c r="G713" s="439"/>
      <c r="H713" s="440">
        <f t="shared" si="10"/>
        <v>0</v>
      </c>
      <c r="I713" s="439"/>
      <c r="J713" s="508"/>
    </row>
    <row r="714" spans="1:10" s="505" customFormat="1" ht="15.5" x14ac:dyDescent="0.35">
      <c r="A714" s="330">
        <v>693</v>
      </c>
      <c r="B714" s="438"/>
      <c r="C714" s="241"/>
      <c r="D714" s="241"/>
      <c r="E714" s="241"/>
      <c r="F714" s="381"/>
      <c r="G714" s="439"/>
      <c r="H714" s="440">
        <f t="shared" si="10"/>
        <v>0</v>
      </c>
      <c r="I714" s="439"/>
      <c r="J714" s="508"/>
    </row>
    <row r="715" spans="1:10" s="505" customFormat="1" ht="15.5" x14ac:dyDescent="0.35">
      <c r="A715" s="330">
        <v>694</v>
      </c>
      <c r="B715" s="438"/>
      <c r="C715" s="241"/>
      <c r="D715" s="241"/>
      <c r="E715" s="241"/>
      <c r="F715" s="381"/>
      <c r="G715" s="439"/>
      <c r="H715" s="440">
        <f t="shared" si="10"/>
        <v>0</v>
      </c>
      <c r="I715" s="439"/>
      <c r="J715" s="508"/>
    </row>
    <row r="716" spans="1:10" s="505" customFormat="1" ht="15.5" x14ac:dyDescent="0.35">
      <c r="A716" s="330">
        <v>695</v>
      </c>
      <c r="B716" s="438"/>
      <c r="C716" s="241"/>
      <c r="D716" s="241"/>
      <c r="E716" s="241"/>
      <c r="F716" s="381"/>
      <c r="G716" s="439"/>
      <c r="H716" s="440">
        <f t="shared" si="10"/>
        <v>0</v>
      </c>
      <c r="I716" s="439"/>
      <c r="J716" s="508"/>
    </row>
    <row r="717" spans="1:10" s="505" customFormat="1" ht="15.5" x14ac:dyDescent="0.35">
      <c r="A717" s="330">
        <v>696</v>
      </c>
      <c r="B717" s="438"/>
      <c r="C717" s="241"/>
      <c r="D717" s="241"/>
      <c r="E717" s="241"/>
      <c r="F717" s="381"/>
      <c r="G717" s="439"/>
      <c r="H717" s="440">
        <f t="shared" si="10"/>
        <v>0</v>
      </c>
      <c r="I717" s="439"/>
      <c r="J717" s="508"/>
    </row>
    <row r="718" spans="1:10" s="505" customFormat="1" ht="15.5" x14ac:dyDescent="0.35">
      <c r="A718" s="330">
        <v>697</v>
      </c>
      <c r="B718" s="438"/>
      <c r="C718" s="241"/>
      <c r="D718" s="241"/>
      <c r="E718" s="241"/>
      <c r="F718" s="381"/>
      <c r="G718" s="439"/>
      <c r="H718" s="440">
        <f t="shared" si="10"/>
        <v>0</v>
      </c>
      <c r="I718" s="439"/>
      <c r="J718" s="508"/>
    </row>
    <row r="719" spans="1:10" s="505" customFormat="1" ht="15.5" x14ac:dyDescent="0.35">
      <c r="A719" s="330">
        <v>698</v>
      </c>
      <c r="B719" s="438"/>
      <c r="C719" s="241"/>
      <c r="D719" s="241"/>
      <c r="E719" s="241"/>
      <c r="F719" s="381"/>
      <c r="G719" s="439"/>
      <c r="H719" s="440">
        <f t="shared" si="10"/>
        <v>0</v>
      </c>
      <c r="I719" s="439"/>
      <c r="J719" s="508"/>
    </row>
    <row r="720" spans="1:10" s="505" customFormat="1" ht="15.5" x14ac:dyDescent="0.35">
      <c r="A720" s="330">
        <v>699</v>
      </c>
      <c r="B720" s="438"/>
      <c r="C720" s="241"/>
      <c r="D720" s="241"/>
      <c r="E720" s="241"/>
      <c r="F720" s="381"/>
      <c r="G720" s="439"/>
      <c r="H720" s="440">
        <f t="shared" si="10"/>
        <v>0</v>
      </c>
      <c r="I720" s="439"/>
      <c r="J720" s="508"/>
    </row>
    <row r="721" spans="1:10" s="505" customFormat="1" ht="15.5" x14ac:dyDescent="0.35">
      <c r="A721" s="330">
        <v>700</v>
      </c>
      <c r="B721" s="438"/>
      <c r="C721" s="241"/>
      <c r="D721" s="241"/>
      <c r="E721" s="241"/>
      <c r="F721" s="381"/>
      <c r="G721" s="439"/>
      <c r="H721" s="440">
        <f t="shared" si="10"/>
        <v>0</v>
      </c>
      <c r="I721" s="439"/>
      <c r="J721" s="508"/>
    </row>
    <row r="722" spans="1:10" s="505" customFormat="1" ht="15.5" x14ac:dyDescent="0.35">
      <c r="A722" s="330">
        <v>701</v>
      </c>
      <c r="B722" s="438"/>
      <c r="C722" s="241"/>
      <c r="D722" s="241"/>
      <c r="E722" s="241"/>
      <c r="F722" s="381"/>
      <c r="G722" s="439"/>
      <c r="H722" s="440">
        <f t="shared" si="10"/>
        <v>0</v>
      </c>
      <c r="I722" s="439"/>
      <c r="J722" s="508"/>
    </row>
    <row r="723" spans="1:10" s="505" customFormat="1" ht="15.5" x14ac:dyDescent="0.35">
      <c r="A723" s="330">
        <v>702</v>
      </c>
      <c r="B723" s="438"/>
      <c r="C723" s="241"/>
      <c r="D723" s="241"/>
      <c r="E723" s="241"/>
      <c r="F723" s="381"/>
      <c r="G723" s="439"/>
      <c r="H723" s="440">
        <f t="shared" si="10"/>
        <v>0</v>
      </c>
      <c r="I723" s="439"/>
      <c r="J723" s="508"/>
    </row>
    <row r="724" spans="1:10" s="505" customFormat="1" ht="15.5" x14ac:dyDescent="0.35">
      <c r="A724" s="330">
        <v>703</v>
      </c>
      <c r="B724" s="438"/>
      <c r="C724" s="241"/>
      <c r="D724" s="241"/>
      <c r="E724" s="241"/>
      <c r="F724" s="381"/>
      <c r="G724" s="439"/>
      <c r="H724" s="440">
        <f t="shared" si="10"/>
        <v>0</v>
      </c>
      <c r="I724" s="439"/>
      <c r="J724" s="508"/>
    </row>
    <row r="725" spans="1:10" s="505" customFormat="1" ht="15.5" x14ac:dyDescent="0.35">
      <c r="A725" s="330">
        <v>704</v>
      </c>
      <c r="B725" s="438"/>
      <c r="C725" s="241"/>
      <c r="D725" s="241"/>
      <c r="E725" s="241"/>
      <c r="F725" s="381"/>
      <c r="G725" s="439"/>
      <c r="H725" s="440">
        <f t="shared" si="10"/>
        <v>0</v>
      </c>
      <c r="I725" s="439"/>
      <c r="J725" s="508"/>
    </row>
    <row r="726" spans="1:10" s="505" customFormat="1" ht="15.5" x14ac:dyDescent="0.35">
      <c r="A726" s="330">
        <v>705</v>
      </c>
      <c r="B726" s="438"/>
      <c r="C726" s="241"/>
      <c r="D726" s="241"/>
      <c r="E726" s="241"/>
      <c r="F726" s="381"/>
      <c r="G726" s="439"/>
      <c r="H726" s="440">
        <f t="shared" si="10"/>
        <v>0</v>
      </c>
      <c r="I726" s="439"/>
      <c r="J726" s="508"/>
    </row>
    <row r="727" spans="1:10" s="505" customFormat="1" ht="15.5" x14ac:dyDescent="0.35">
      <c r="A727" s="330">
        <v>706</v>
      </c>
      <c r="B727" s="438"/>
      <c r="C727" s="241"/>
      <c r="D727" s="241"/>
      <c r="E727" s="241"/>
      <c r="F727" s="381"/>
      <c r="G727" s="439"/>
      <c r="H727" s="440">
        <f t="shared" ref="H727:H790" si="11">IF(AND(F727&gt;0,G727=0),ROUND(F727*0.3,2),IF(AND(F727=0,G727&gt;0),G727,0))</f>
        <v>0</v>
      </c>
      <c r="I727" s="439"/>
      <c r="J727" s="508"/>
    </row>
    <row r="728" spans="1:10" s="505" customFormat="1" ht="15.5" x14ac:dyDescent="0.35">
      <c r="A728" s="330">
        <v>707</v>
      </c>
      <c r="B728" s="438"/>
      <c r="C728" s="241"/>
      <c r="D728" s="241"/>
      <c r="E728" s="241"/>
      <c r="F728" s="381"/>
      <c r="G728" s="439"/>
      <c r="H728" s="440">
        <f t="shared" si="11"/>
        <v>0</v>
      </c>
      <c r="I728" s="439"/>
      <c r="J728" s="508"/>
    </row>
    <row r="729" spans="1:10" s="505" customFormat="1" ht="15.5" x14ac:dyDescent="0.35">
      <c r="A729" s="330">
        <v>708</v>
      </c>
      <c r="B729" s="438"/>
      <c r="C729" s="241"/>
      <c r="D729" s="241"/>
      <c r="E729" s="241"/>
      <c r="F729" s="381"/>
      <c r="G729" s="439"/>
      <c r="H729" s="440">
        <f t="shared" si="11"/>
        <v>0</v>
      </c>
      <c r="I729" s="439"/>
      <c r="J729" s="508"/>
    </row>
    <row r="730" spans="1:10" s="505" customFormat="1" ht="15.5" x14ac:dyDescent="0.35">
      <c r="A730" s="330">
        <v>709</v>
      </c>
      <c r="B730" s="438"/>
      <c r="C730" s="241"/>
      <c r="D730" s="241"/>
      <c r="E730" s="241"/>
      <c r="F730" s="381"/>
      <c r="G730" s="439"/>
      <c r="H730" s="440">
        <f t="shared" si="11"/>
        <v>0</v>
      </c>
      <c r="I730" s="439"/>
      <c r="J730" s="508"/>
    </row>
    <row r="731" spans="1:10" s="505" customFormat="1" ht="15.5" x14ac:dyDescent="0.35">
      <c r="A731" s="330">
        <v>710</v>
      </c>
      <c r="B731" s="438"/>
      <c r="C731" s="241"/>
      <c r="D731" s="241"/>
      <c r="E731" s="241"/>
      <c r="F731" s="381"/>
      <c r="G731" s="439"/>
      <c r="H731" s="440">
        <f t="shared" si="11"/>
        <v>0</v>
      </c>
      <c r="I731" s="439"/>
      <c r="J731" s="508"/>
    </row>
    <row r="732" spans="1:10" s="505" customFormat="1" ht="15.5" x14ac:dyDescent="0.35">
      <c r="A732" s="330">
        <v>711</v>
      </c>
      <c r="B732" s="438"/>
      <c r="C732" s="241"/>
      <c r="D732" s="241"/>
      <c r="E732" s="241"/>
      <c r="F732" s="381"/>
      <c r="G732" s="439"/>
      <c r="H732" s="440">
        <f t="shared" si="11"/>
        <v>0</v>
      </c>
      <c r="I732" s="439"/>
      <c r="J732" s="508"/>
    </row>
    <row r="733" spans="1:10" s="505" customFormat="1" ht="15.5" x14ac:dyDescent="0.35">
      <c r="A733" s="330">
        <v>712</v>
      </c>
      <c r="B733" s="438"/>
      <c r="C733" s="241"/>
      <c r="D733" s="241"/>
      <c r="E733" s="241"/>
      <c r="F733" s="381"/>
      <c r="G733" s="439"/>
      <c r="H733" s="440">
        <f t="shared" si="11"/>
        <v>0</v>
      </c>
      <c r="I733" s="439"/>
      <c r="J733" s="508"/>
    </row>
    <row r="734" spans="1:10" s="505" customFormat="1" ht="15.5" x14ac:dyDescent="0.35">
      <c r="A734" s="330">
        <v>713</v>
      </c>
      <c r="B734" s="438"/>
      <c r="C734" s="241"/>
      <c r="D734" s="241"/>
      <c r="E734" s="241"/>
      <c r="F734" s="381"/>
      <c r="G734" s="439"/>
      <c r="H734" s="440">
        <f t="shared" si="11"/>
        <v>0</v>
      </c>
      <c r="I734" s="439"/>
      <c r="J734" s="508"/>
    </row>
    <row r="735" spans="1:10" s="505" customFormat="1" ht="15.5" x14ac:dyDescent="0.35">
      <c r="A735" s="330">
        <v>714</v>
      </c>
      <c r="B735" s="438"/>
      <c r="C735" s="241"/>
      <c r="D735" s="241"/>
      <c r="E735" s="241"/>
      <c r="F735" s="381"/>
      <c r="G735" s="439"/>
      <c r="H735" s="440">
        <f t="shared" si="11"/>
        <v>0</v>
      </c>
      <c r="I735" s="439"/>
      <c r="J735" s="508"/>
    </row>
    <row r="736" spans="1:10" s="505" customFormat="1" ht="15.5" x14ac:dyDescent="0.35">
      <c r="A736" s="330">
        <v>715</v>
      </c>
      <c r="B736" s="438"/>
      <c r="C736" s="241"/>
      <c r="D736" s="241"/>
      <c r="E736" s="241"/>
      <c r="F736" s="381"/>
      <c r="G736" s="439"/>
      <c r="H736" s="440">
        <f t="shared" si="11"/>
        <v>0</v>
      </c>
      <c r="I736" s="439"/>
      <c r="J736" s="508"/>
    </row>
    <row r="737" spans="1:10" s="505" customFormat="1" ht="15.5" x14ac:dyDescent="0.35">
      <c r="A737" s="330">
        <v>716</v>
      </c>
      <c r="B737" s="438"/>
      <c r="C737" s="241"/>
      <c r="D737" s="241"/>
      <c r="E737" s="241"/>
      <c r="F737" s="381"/>
      <c r="G737" s="439"/>
      <c r="H737" s="440">
        <f t="shared" si="11"/>
        <v>0</v>
      </c>
      <c r="I737" s="439"/>
      <c r="J737" s="508"/>
    </row>
    <row r="738" spans="1:10" s="505" customFormat="1" ht="15.5" x14ac:dyDescent="0.35">
      <c r="A738" s="330">
        <v>717</v>
      </c>
      <c r="B738" s="438"/>
      <c r="C738" s="241"/>
      <c r="D738" s="241"/>
      <c r="E738" s="241"/>
      <c r="F738" s="381"/>
      <c r="G738" s="439"/>
      <c r="H738" s="440">
        <f t="shared" si="11"/>
        <v>0</v>
      </c>
      <c r="I738" s="439"/>
      <c r="J738" s="508"/>
    </row>
    <row r="739" spans="1:10" s="505" customFormat="1" ht="15.5" x14ac:dyDescent="0.35">
      <c r="A739" s="330">
        <v>718</v>
      </c>
      <c r="B739" s="438"/>
      <c r="C739" s="241"/>
      <c r="D739" s="241"/>
      <c r="E739" s="241"/>
      <c r="F739" s="381"/>
      <c r="G739" s="439"/>
      <c r="H739" s="440">
        <f t="shared" si="11"/>
        <v>0</v>
      </c>
      <c r="I739" s="439"/>
      <c r="J739" s="508"/>
    </row>
    <row r="740" spans="1:10" s="505" customFormat="1" ht="15.5" x14ac:dyDescent="0.35">
      <c r="A740" s="330">
        <v>719</v>
      </c>
      <c r="B740" s="438"/>
      <c r="C740" s="241"/>
      <c r="D740" s="241"/>
      <c r="E740" s="241"/>
      <c r="F740" s="381"/>
      <c r="G740" s="439"/>
      <c r="H740" s="440">
        <f t="shared" si="11"/>
        <v>0</v>
      </c>
      <c r="I740" s="439"/>
      <c r="J740" s="508"/>
    </row>
    <row r="741" spans="1:10" s="505" customFormat="1" ht="15.5" x14ac:dyDescent="0.35">
      <c r="A741" s="330">
        <v>720</v>
      </c>
      <c r="B741" s="438"/>
      <c r="C741" s="241"/>
      <c r="D741" s="241"/>
      <c r="E741" s="241"/>
      <c r="F741" s="381"/>
      <c r="G741" s="439"/>
      <c r="H741" s="440">
        <f t="shared" si="11"/>
        <v>0</v>
      </c>
      <c r="I741" s="439"/>
      <c r="J741" s="508"/>
    </row>
    <row r="742" spans="1:10" s="505" customFormat="1" ht="15.5" x14ac:dyDescent="0.35">
      <c r="A742" s="330">
        <v>721</v>
      </c>
      <c r="B742" s="438"/>
      <c r="C742" s="241"/>
      <c r="D742" s="241"/>
      <c r="E742" s="241"/>
      <c r="F742" s="381"/>
      <c r="G742" s="439"/>
      <c r="H742" s="440">
        <f t="shared" si="11"/>
        <v>0</v>
      </c>
      <c r="I742" s="439"/>
      <c r="J742" s="508"/>
    </row>
    <row r="743" spans="1:10" s="505" customFormat="1" ht="15.5" x14ac:dyDescent="0.35">
      <c r="A743" s="330">
        <v>722</v>
      </c>
      <c r="B743" s="438"/>
      <c r="C743" s="241"/>
      <c r="D743" s="241"/>
      <c r="E743" s="241"/>
      <c r="F743" s="381"/>
      <c r="G743" s="439"/>
      <c r="H743" s="440">
        <f t="shared" si="11"/>
        <v>0</v>
      </c>
      <c r="I743" s="439"/>
      <c r="J743" s="508"/>
    </row>
    <row r="744" spans="1:10" s="505" customFormat="1" ht="15.5" x14ac:dyDescent="0.35">
      <c r="A744" s="330">
        <v>723</v>
      </c>
      <c r="B744" s="438"/>
      <c r="C744" s="241"/>
      <c r="D744" s="241"/>
      <c r="E744" s="241"/>
      <c r="F744" s="381"/>
      <c r="G744" s="439"/>
      <c r="H744" s="440">
        <f t="shared" si="11"/>
        <v>0</v>
      </c>
      <c r="I744" s="439"/>
      <c r="J744" s="508"/>
    </row>
    <row r="745" spans="1:10" s="505" customFormat="1" ht="15.5" x14ac:dyDescent="0.35">
      <c r="A745" s="330">
        <v>724</v>
      </c>
      <c r="B745" s="438"/>
      <c r="C745" s="241"/>
      <c r="D745" s="241"/>
      <c r="E745" s="241"/>
      <c r="F745" s="381"/>
      <c r="G745" s="439"/>
      <c r="H745" s="440">
        <f t="shared" si="11"/>
        <v>0</v>
      </c>
      <c r="I745" s="439"/>
      <c r="J745" s="508"/>
    </row>
    <row r="746" spans="1:10" s="505" customFormat="1" ht="15.5" x14ac:dyDescent="0.35">
      <c r="A746" s="330">
        <v>725</v>
      </c>
      <c r="B746" s="438"/>
      <c r="C746" s="241"/>
      <c r="D746" s="241"/>
      <c r="E746" s="241"/>
      <c r="F746" s="381"/>
      <c r="G746" s="439"/>
      <c r="H746" s="440">
        <f t="shared" si="11"/>
        <v>0</v>
      </c>
      <c r="I746" s="439"/>
      <c r="J746" s="508"/>
    </row>
    <row r="747" spans="1:10" s="505" customFormat="1" ht="15.5" x14ac:dyDescent="0.35">
      <c r="A747" s="330">
        <v>726</v>
      </c>
      <c r="B747" s="438"/>
      <c r="C747" s="241"/>
      <c r="D747" s="241"/>
      <c r="E747" s="241"/>
      <c r="F747" s="381"/>
      <c r="G747" s="439"/>
      <c r="H747" s="440">
        <f t="shared" si="11"/>
        <v>0</v>
      </c>
      <c r="I747" s="439"/>
      <c r="J747" s="508"/>
    </row>
    <row r="748" spans="1:10" s="505" customFormat="1" ht="15.5" x14ac:dyDescent="0.35">
      <c r="A748" s="330">
        <v>727</v>
      </c>
      <c r="B748" s="438"/>
      <c r="C748" s="241"/>
      <c r="D748" s="241"/>
      <c r="E748" s="241"/>
      <c r="F748" s="381"/>
      <c r="G748" s="439"/>
      <c r="H748" s="440">
        <f t="shared" si="11"/>
        <v>0</v>
      </c>
      <c r="I748" s="439"/>
      <c r="J748" s="508"/>
    </row>
    <row r="749" spans="1:10" s="505" customFormat="1" ht="15.5" x14ac:dyDescent="0.35">
      <c r="A749" s="330">
        <v>728</v>
      </c>
      <c r="B749" s="438"/>
      <c r="C749" s="241"/>
      <c r="D749" s="241"/>
      <c r="E749" s="241"/>
      <c r="F749" s="381"/>
      <c r="G749" s="439"/>
      <c r="H749" s="440">
        <f t="shared" si="11"/>
        <v>0</v>
      </c>
      <c r="I749" s="439"/>
      <c r="J749" s="508"/>
    </row>
    <row r="750" spans="1:10" s="505" customFormat="1" ht="15.5" x14ac:dyDescent="0.35">
      <c r="A750" s="330">
        <v>729</v>
      </c>
      <c r="B750" s="438"/>
      <c r="C750" s="241"/>
      <c r="D750" s="241"/>
      <c r="E750" s="241"/>
      <c r="F750" s="381"/>
      <c r="G750" s="439"/>
      <c r="H750" s="440">
        <f t="shared" si="11"/>
        <v>0</v>
      </c>
      <c r="I750" s="439"/>
      <c r="J750" s="508"/>
    </row>
    <row r="751" spans="1:10" s="505" customFormat="1" ht="15.5" x14ac:dyDescent="0.35">
      <c r="A751" s="330">
        <v>730</v>
      </c>
      <c r="B751" s="438"/>
      <c r="C751" s="241"/>
      <c r="D751" s="241"/>
      <c r="E751" s="241"/>
      <c r="F751" s="381"/>
      <c r="G751" s="439"/>
      <c r="H751" s="440">
        <f t="shared" si="11"/>
        <v>0</v>
      </c>
      <c r="I751" s="439"/>
      <c r="J751" s="508"/>
    </row>
    <row r="752" spans="1:10" s="505" customFormat="1" ht="15.5" x14ac:dyDescent="0.35">
      <c r="A752" s="330">
        <v>731</v>
      </c>
      <c r="B752" s="438"/>
      <c r="C752" s="241"/>
      <c r="D752" s="241"/>
      <c r="E752" s="241"/>
      <c r="F752" s="381"/>
      <c r="G752" s="439"/>
      <c r="H752" s="440">
        <f t="shared" si="11"/>
        <v>0</v>
      </c>
      <c r="I752" s="439"/>
      <c r="J752" s="508"/>
    </row>
    <row r="753" spans="1:10" s="505" customFormat="1" ht="15.5" x14ac:dyDescent="0.35">
      <c r="A753" s="330">
        <v>732</v>
      </c>
      <c r="B753" s="438"/>
      <c r="C753" s="241"/>
      <c r="D753" s="241"/>
      <c r="E753" s="241"/>
      <c r="F753" s="381"/>
      <c r="G753" s="439"/>
      <c r="H753" s="440">
        <f t="shared" si="11"/>
        <v>0</v>
      </c>
      <c r="I753" s="439"/>
      <c r="J753" s="508"/>
    </row>
    <row r="754" spans="1:10" s="505" customFormat="1" ht="15.5" x14ac:dyDescent="0.35">
      <c r="A754" s="330">
        <v>733</v>
      </c>
      <c r="B754" s="438"/>
      <c r="C754" s="241"/>
      <c r="D754" s="241"/>
      <c r="E754" s="241"/>
      <c r="F754" s="381"/>
      <c r="G754" s="439"/>
      <c r="H754" s="440">
        <f t="shared" si="11"/>
        <v>0</v>
      </c>
      <c r="I754" s="439"/>
      <c r="J754" s="508"/>
    </row>
    <row r="755" spans="1:10" s="505" customFormat="1" ht="15.5" x14ac:dyDescent="0.35">
      <c r="A755" s="330">
        <v>734</v>
      </c>
      <c r="B755" s="438"/>
      <c r="C755" s="241"/>
      <c r="D755" s="241"/>
      <c r="E755" s="241"/>
      <c r="F755" s="381"/>
      <c r="G755" s="439"/>
      <c r="H755" s="440">
        <f t="shared" si="11"/>
        <v>0</v>
      </c>
      <c r="I755" s="439"/>
      <c r="J755" s="508"/>
    </row>
    <row r="756" spans="1:10" s="505" customFormat="1" ht="15.5" x14ac:dyDescent="0.35">
      <c r="A756" s="330">
        <v>735</v>
      </c>
      <c r="B756" s="438"/>
      <c r="C756" s="241"/>
      <c r="D756" s="241"/>
      <c r="E756" s="241"/>
      <c r="F756" s="381"/>
      <c r="G756" s="439"/>
      <c r="H756" s="440">
        <f t="shared" si="11"/>
        <v>0</v>
      </c>
      <c r="I756" s="439"/>
      <c r="J756" s="508"/>
    </row>
    <row r="757" spans="1:10" s="505" customFormat="1" ht="15.5" x14ac:dyDescent="0.35">
      <c r="A757" s="330">
        <v>736</v>
      </c>
      <c r="B757" s="438"/>
      <c r="C757" s="241"/>
      <c r="D757" s="241"/>
      <c r="E757" s="241"/>
      <c r="F757" s="381"/>
      <c r="G757" s="439"/>
      <c r="H757" s="440">
        <f t="shared" si="11"/>
        <v>0</v>
      </c>
      <c r="I757" s="439"/>
      <c r="J757" s="508"/>
    </row>
    <row r="758" spans="1:10" s="505" customFormat="1" ht="15.5" x14ac:dyDescent="0.35">
      <c r="A758" s="330">
        <v>737</v>
      </c>
      <c r="B758" s="438"/>
      <c r="C758" s="241"/>
      <c r="D758" s="241"/>
      <c r="E758" s="241"/>
      <c r="F758" s="381"/>
      <c r="G758" s="439"/>
      <c r="H758" s="440">
        <f t="shared" si="11"/>
        <v>0</v>
      </c>
      <c r="I758" s="439"/>
      <c r="J758" s="508"/>
    </row>
    <row r="759" spans="1:10" s="505" customFormat="1" ht="15.5" x14ac:dyDescent="0.35">
      <c r="A759" s="330">
        <v>738</v>
      </c>
      <c r="B759" s="438"/>
      <c r="C759" s="241"/>
      <c r="D759" s="241"/>
      <c r="E759" s="241"/>
      <c r="F759" s="381"/>
      <c r="G759" s="439"/>
      <c r="H759" s="440">
        <f t="shared" si="11"/>
        <v>0</v>
      </c>
      <c r="I759" s="439"/>
      <c r="J759" s="508"/>
    </row>
    <row r="760" spans="1:10" s="505" customFormat="1" ht="15.5" x14ac:dyDescent="0.35">
      <c r="A760" s="330">
        <v>739</v>
      </c>
      <c r="B760" s="438"/>
      <c r="C760" s="241"/>
      <c r="D760" s="241"/>
      <c r="E760" s="241"/>
      <c r="F760" s="381"/>
      <c r="G760" s="439"/>
      <c r="H760" s="440">
        <f t="shared" si="11"/>
        <v>0</v>
      </c>
      <c r="I760" s="439"/>
      <c r="J760" s="508"/>
    </row>
    <row r="761" spans="1:10" s="505" customFormat="1" ht="15.5" x14ac:dyDescent="0.35">
      <c r="A761" s="330">
        <v>740</v>
      </c>
      <c r="B761" s="438"/>
      <c r="C761" s="241"/>
      <c r="D761" s="241"/>
      <c r="E761" s="241"/>
      <c r="F761" s="381"/>
      <c r="G761" s="439"/>
      <c r="H761" s="440">
        <f t="shared" si="11"/>
        <v>0</v>
      </c>
      <c r="I761" s="439"/>
      <c r="J761" s="508"/>
    </row>
    <row r="762" spans="1:10" s="505" customFormat="1" ht="15.5" x14ac:dyDescent="0.35">
      <c r="A762" s="330">
        <v>741</v>
      </c>
      <c r="B762" s="438"/>
      <c r="C762" s="241"/>
      <c r="D762" s="241"/>
      <c r="E762" s="241"/>
      <c r="F762" s="381"/>
      <c r="G762" s="439"/>
      <c r="H762" s="440">
        <f t="shared" si="11"/>
        <v>0</v>
      </c>
      <c r="I762" s="439"/>
      <c r="J762" s="508"/>
    </row>
    <row r="763" spans="1:10" s="505" customFormat="1" ht="15.5" x14ac:dyDescent="0.35">
      <c r="A763" s="330">
        <v>742</v>
      </c>
      <c r="B763" s="438"/>
      <c r="C763" s="241"/>
      <c r="D763" s="241"/>
      <c r="E763" s="241"/>
      <c r="F763" s="381"/>
      <c r="G763" s="439"/>
      <c r="H763" s="440">
        <f t="shared" si="11"/>
        <v>0</v>
      </c>
      <c r="I763" s="439"/>
      <c r="J763" s="508"/>
    </row>
    <row r="764" spans="1:10" s="505" customFormat="1" ht="15.5" x14ac:dyDescent="0.35">
      <c r="A764" s="330">
        <v>743</v>
      </c>
      <c r="B764" s="438"/>
      <c r="C764" s="241"/>
      <c r="D764" s="241"/>
      <c r="E764" s="241"/>
      <c r="F764" s="381"/>
      <c r="G764" s="439"/>
      <c r="H764" s="440">
        <f t="shared" si="11"/>
        <v>0</v>
      </c>
      <c r="I764" s="439"/>
      <c r="J764" s="508"/>
    </row>
    <row r="765" spans="1:10" s="505" customFormat="1" ht="15.5" x14ac:dyDescent="0.35">
      <c r="A765" s="330">
        <v>744</v>
      </c>
      <c r="B765" s="438"/>
      <c r="C765" s="241"/>
      <c r="D765" s="241"/>
      <c r="E765" s="241"/>
      <c r="F765" s="381"/>
      <c r="G765" s="439"/>
      <c r="H765" s="440">
        <f t="shared" si="11"/>
        <v>0</v>
      </c>
      <c r="I765" s="439"/>
      <c r="J765" s="508"/>
    </row>
    <row r="766" spans="1:10" s="505" customFormat="1" ht="15.5" x14ac:dyDescent="0.35">
      <c r="A766" s="330">
        <v>745</v>
      </c>
      <c r="B766" s="438"/>
      <c r="C766" s="241"/>
      <c r="D766" s="241"/>
      <c r="E766" s="241"/>
      <c r="F766" s="381"/>
      <c r="G766" s="439"/>
      <c r="H766" s="440">
        <f t="shared" si="11"/>
        <v>0</v>
      </c>
      <c r="I766" s="439"/>
      <c r="J766" s="508"/>
    </row>
    <row r="767" spans="1:10" s="505" customFormat="1" ht="15.5" x14ac:dyDescent="0.35">
      <c r="A767" s="330">
        <v>746</v>
      </c>
      <c r="B767" s="438"/>
      <c r="C767" s="241"/>
      <c r="D767" s="241"/>
      <c r="E767" s="241"/>
      <c r="F767" s="381"/>
      <c r="G767" s="439"/>
      <c r="H767" s="440">
        <f t="shared" si="11"/>
        <v>0</v>
      </c>
      <c r="I767" s="439"/>
      <c r="J767" s="508"/>
    </row>
    <row r="768" spans="1:10" s="505" customFormat="1" ht="15.5" x14ac:dyDescent="0.35">
      <c r="A768" s="330">
        <v>747</v>
      </c>
      <c r="B768" s="438"/>
      <c r="C768" s="241"/>
      <c r="D768" s="241"/>
      <c r="E768" s="241"/>
      <c r="F768" s="381"/>
      <c r="G768" s="439"/>
      <c r="H768" s="440">
        <f t="shared" si="11"/>
        <v>0</v>
      </c>
      <c r="I768" s="439"/>
      <c r="J768" s="508"/>
    </row>
    <row r="769" spans="1:10" s="505" customFormat="1" ht="15.5" x14ac:dyDescent="0.35">
      <c r="A769" s="330">
        <v>748</v>
      </c>
      <c r="B769" s="438"/>
      <c r="C769" s="241"/>
      <c r="D769" s="241"/>
      <c r="E769" s="241"/>
      <c r="F769" s="381"/>
      <c r="G769" s="439"/>
      <c r="H769" s="440">
        <f t="shared" si="11"/>
        <v>0</v>
      </c>
      <c r="I769" s="439"/>
      <c r="J769" s="508"/>
    </row>
    <row r="770" spans="1:10" s="505" customFormat="1" ht="15.5" x14ac:dyDescent="0.35">
      <c r="A770" s="330">
        <v>749</v>
      </c>
      <c r="B770" s="438"/>
      <c r="C770" s="241"/>
      <c r="D770" s="241"/>
      <c r="E770" s="241"/>
      <c r="F770" s="381"/>
      <c r="G770" s="439"/>
      <c r="H770" s="440">
        <f t="shared" si="11"/>
        <v>0</v>
      </c>
      <c r="I770" s="439"/>
      <c r="J770" s="508"/>
    </row>
    <row r="771" spans="1:10" s="505" customFormat="1" ht="15.5" x14ac:dyDescent="0.35">
      <c r="A771" s="330">
        <v>750</v>
      </c>
      <c r="B771" s="438"/>
      <c r="C771" s="241"/>
      <c r="D771" s="241"/>
      <c r="E771" s="241"/>
      <c r="F771" s="381"/>
      <c r="G771" s="439"/>
      <c r="H771" s="440">
        <f t="shared" si="11"/>
        <v>0</v>
      </c>
      <c r="I771" s="439"/>
      <c r="J771" s="508"/>
    </row>
    <row r="772" spans="1:10" s="505" customFormat="1" ht="15.5" x14ac:dyDescent="0.35">
      <c r="A772" s="330">
        <v>751</v>
      </c>
      <c r="B772" s="438"/>
      <c r="C772" s="241"/>
      <c r="D772" s="241"/>
      <c r="E772" s="241"/>
      <c r="F772" s="381"/>
      <c r="G772" s="439"/>
      <c r="H772" s="440">
        <f t="shared" si="11"/>
        <v>0</v>
      </c>
      <c r="I772" s="439"/>
      <c r="J772" s="508"/>
    </row>
    <row r="773" spans="1:10" s="505" customFormat="1" ht="15.5" x14ac:dyDescent="0.35">
      <c r="A773" s="330">
        <v>752</v>
      </c>
      <c r="B773" s="438"/>
      <c r="C773" s="241"/>
      <c r="D773" s="241"/>
      <c r="E773" s="241"/>
      <c r="F773" s="381"/>
      <c r="G773" s="439"/>
      <c r="H773" s="440">
        <f t="shared" si="11"/>
        <v>0</v>
      </c>
      <c r="I773" s="439"/>
      <c r="J773" s="508"/>
    </row>
    <row r="774" spans="1:10" s="505" customFormat="1" ht="15.5" x14ac:dyDescent="0.35">
      <c r="A774" s="330">
        <v>753</v>
      </c>
      <c r="B774" s="438"/>
      <c r="C774" s="241"/>
      <c r="D774" s="241"/>
      <c r="E774" s="241"/>
      <c r="F774" s="381"/>
      <c r="G774" s="439"/>
      <c r="H774" s="440">
        <f t="shared" si="11"/>
        <v>0</v>
      </c>
      <c r="I774" s="439"/>
      <c r="J774" s="508"/>
    </row>
    <row r="775" spans="1:10" s="505" customFormat="1" ht="15.5" x14ac:dyDescent="0.35">
      <c r="A775" s="330">
        <v>754</v>
      </c>
      <c r="B775" s="438"/>
      <c r="C775" s="241"/>
      <c r="D775" s="241"/>
      <c r="E775" s="241"/>
      <c r="F775" s="381"/>
      <c r="G775" s="439"/>
      <c r="H775" s="440">
        <f t="shared" si="11"/>
        <v>0</v>
      </c>
      <c r="I775" s="439"/>
      <c r="J775" s="508"/>
    </row>
    <row r="776" spans="1:10" s="505" customFormat="1" ht="15.5" x14ac:dyDescent="0.35">
      <c r="A776" s="330">
        <v>755</v>
      </c>
      <c r="B776" s="438"/>
      <c r="C776" s="241"/>
      <c r="D776" s="241"/>
      <c r="E776" s="241"/>
      <c r="F776" s="381"/>
      <c r="G776" s="439"/>
      <c r="H776" s="440">
        <f t="shared" si="11"/>
        <v>0</v>
      </c>
      <c r="I776" s="439"/>
      <c r="J776" s="508"/>
    </row>
    <row r="777" spans="1:10" s="505" customFormat="1" ht="15.5" x14ac:dyDescent="0.35">
      <c r="A777" s="330">
        <v>756</v>
      </c>
      <c r="B777" s="438"/>
      <c r="C777" s="241"/>
      <c r="D777" s="241"/>
      <c r="E777" s="241"/>
      <c r="F777" s="381"/>
      <c r="G777" s="439"/>
      <c r="H777" s="440">
        <f t="shared" si="11"/>
        <v>0</v>
      </c>
      <c r="I777" s="439"/>
      <c r="J777" s="508"/>
    </row>
    <row r="778" spans="1:10" s="505" customFormat="1" ht="15.5" x14ac:dyDescent="0.35">
      <c r="A778" s="330">
        <v>757</v>
      </c>
      <c r="B778" s="438"/>
      <c r="C778" s="241"/>
      <c r="D778" s="241"/>
      <c r="E778" s="241"/>
      <c r="F778" s="381"/>
      <c r="G778" s="439"/>
      <c r="H778" s="440">
        <f t="shared" si="11"/>
        <v>0</v>
      </c>
      <c r="I778" s="439"/>
      <c r="J778" s="508"/>
    </row>
    <row r="779" spans="1:10" s="505" customFormat="1" ht="15.5" x14ac:dyDescent="0.35">
      <c r="A779" s="330">
        <v>758</v>
      </c>
      <c r="B779" s="438"/>
      <c r="C779" s="241"/>
      <c r="D779" s="241"/>
      <c r="E779" s="241"/>
      <c r="F779" s="381"/>
      <c r="G779" s="439"/>
      <c r="H779" s="440">
        <f t="shared" si="11"/>
        <v>0</v>
      </c>
      <c r="I779" s="439"/>
      <c r="J779" s="508"/>
    </row>
    <row r="780" spans="1:10" s="505" customFormat="1" ht="15.5" x14ac:dyDescent="0.35">
      <c r="A780" s="330">
        <v>759</v>
      </c>
      <c r="B780" s="438"/>
      <c r="C780" s="241"/>
      <c r="D780" s="241"/>
      <c r="E780" s="241"/>
      <c r="F780" s="381"/>
      <c r="G780" s="439"/>
      <c r="H780" s="440">
        <f t="shared" si="11"/>
        <v>0</v>
      </c>
      <c r="I780" s="439"/>
      <c r="J780" s="508"/>
    </row>
    <row r="781" spans="1:10" s="505" customFormat="1" ht="15.5" x14ac:dyDescent="0.35">
      <c r="A781" s="330">
        <v>760</v>
      </c>
      <c r="B781" s="438"/>
      <c r="C781" s="241"/>
      <c r="D781" s="241"/>
      <c r="E781" s="241"/>
      <c r="F781" s="381"/>
      <c r="G781" s="439"/>
      <c r="H781" s="440">
        <f t="shared" si="11"/>
        <v>0</v>
      </c>
      <c r="I781" s="439"/>
      <c r="J781" s="508"/>
    </row>
    <row r="782" spans="1:10" s="505" customFormat="1" ht="15.5" x14ac:dyDescent="0.35">
      <c r="A782" s="330">
        <v>761</v>
      </c>
      <c r="B782" s="438"/>
      <c r="C782" s="241"/>
      <c r="D782" s="241"/>
      <c r="E782" s="241"/>
      <c r="F782" s="381"/>
      <c r="G782" s="439"/>
      <c r="H782" s="440">
        <f t="shared" si="11"/>
        <v>0</v>
      </c>
      <c r="I782" s="439"/>
      <c r="J782" s="508"/>
    </row>
    <row r="783" spans="1:10" s="505" customFormat="1" ht="15.5" x14ac:dyDescent="0.35">
      <c r="A783" s="330">
        <v>762</v>
      </c>
      <c r="B783" s="438"/>
      <c r="C783" s="241"/>
      <c r="D783" s="241"/>
      <c r="E783" s="241"/>
      <c r="F783" s="381"/>
      <c r="G783" s="439"/>
      <c r="H783" s="440">
        <f t="shared" si="11"/>
        <v>0</v>
      </c>
      <c r="I783" s="439"/>
      <c r="J783" s="508"/>
    </row>
    <row r="784" spans="1:10" s="505" customFormat="1" ht="15.5" x14ac:dyDescent="0.35">
      <c r="A784" s="330">
        <v>763</v>
      </c>
      <c r="B784" s="438"/>
      <c r="C784" s="241"/>
      <c r="D784" s="241"/>
      <c r="E784" s="241"/>
      <c r="F784" s="381"/>
      <c r="G784" s="439"/>
      <c r="H784" s="440">
        <f t="shared" si="11"/>
        <v>0</v>
      </c>
      <c r="I784" s="439"/>
      <c r="J784" s="508"/>
    </row>
    <row r="785" spans="1:10" s="505" customFormat="1" ht="15.5" x14ac:dyDescent="0.35">
      <c r="A785" s="330">
        <v>764</v>
      </c>
      <c r="B785" s="438"/>
      <c r="C785" s="241"/>
      <c r="D785" s="241"/>
      <c r="E785" s="241"/>
      <c r="F785" s="381"/>
      <c r="G785" s="439"/>
      <c r="H785" s="440">
        <f t="shared" si="11"/>
        <v>0</v>
      </c>
      <c r="I785" s="439"/>
      <c r="J785" s="508"/>
    </row>
    <row r="786" spans="1:10" s="505" customFormat="1" ht="15.5" x14ac:dyDescent="0.35">
      <c r="A786" s="330">
        <v>765</v>
      </c>
      <c r="B786" s="438"/>
      <c r="C786" s="241"/>
      <c r="D786" s="241"/>
      <c r="E786" s="241"/>
      <c r="F786" s="381"/>
      <c r="G786" s="439"/>
      <c r="H786" s="440">
        <f t="shared" si="11"/>
        <v>0</v>
      </c>
      <c r="I786" s="439"/>
      <c r="J786" s="508"/>
    </row>
    <row r="787" spans="1:10" s="505" customFormat="1" ht="15.5" x14ac:dyDescent="0.35">
      <c r="A787" s="330">
        <v>766</v>
      </c>
      <c r="B787" s="438"/>
      <c r="C787" s="241"/>
      <c r="D787" s="241"/>
      <c r="E787" s="241"/>
      <c r="F787" s="381"/>
      <c r="G787" s="439"/>
      <c r="H787" s="440">
        <f t="shared" si="11"/>
        <v>0</v>
      </c>
      <c r="I787" s="439"/>
      <c r="J787" s="508"/>
    </row>
    <row r="788" spans="1:10" s="505" customFormat="1" ht="15.5" x14ac:dyDescent="0.35">
      <c r="A788" s="330">
        <v>767</v>
      </c>
      <c r="B788" s="438"/>
      <c r="C788" s="241"/>
      <c r="D788" s="241"/>
      <c r="E788" s="241"/>
      <c r="F788" s="381"/>
      <c r="G788" s="439"/>
      <c r="H788" s="440">
        <f t="shared" si="11"/>
        <v>0</v>
      </c>
      <c r="I788" s="439"/>
      <c r="J788" s="508"/>
    </row>
    <row r="789" spans="1:10" s="505" customFormat="1" ht="15.5" x14ac:dyDescent="0.35">
      <c r="A789" s="330">
        <v>768</v>
      </c>
      <c r="B789" s="438"/>
      <c r="C789" s="241"/>
      <c r="D789" s="241"/>
      <c r="E789" s="241"/>
      <c r="F789" s="381"/>
      <c r="G789" s="439"/>
      <c r="H789" s="440">
        <f t="shared" si="11"/>
        <v>0</v>
      </c>
      <c r="I789" s="439"/>
      <c r="J789" s="508"/>
    </row>
    <row r="790" spans="1:10" s="505" customFormat="1" ht="15.5" x14ac:dyDescent="0.35">
      <c r="A790" s="330">
        <v>769</v>
      </c>
      <c r="B790" s="438"/>
      <c r="C790" s="241"/>
      <c r="D790" s="241"/>
      <c r="E790" s="241"/>
      <c r="F790" s="381"/>
      <c r="G790" s="439"/>
      <c r="H790" s="440">
        <f t="shared" si="11"/>
        <v>0</v>
      </c>
      <c r="I790" s="439"/>
      <c r="J790" s="508"/>
    </row>
    <row r="791" spans="1:10" s="505" customFormat="1" ht="15.5" x14ac:dyDescent="0.35">
      <c r="A791" s="330">
        <v>770</v>
      </c>
      <c r="B791" s="438"/>
      <c r="C791" s="241"/>
      <c r="D791" s="241"/>
      <c r="E791" s="241"/>
      <c r="F791" s="381"/>
      <c r="G791" s="439"/>
      <c r="H791" s="440">
        <f t="shared" ref="H791:H854" si="12">IF(AND(F791&gt;0,G791=0),ROUND(F791*0.3,2),IF(AND(F791=0,G791&gt;0),G791,0))</f>
        <v>0</v>
      </c>
      <c r="I791" s="439"/>
      <c r="J791" s="508"/>
    </row>
    <row r="792" spans="1:10" s="505" customFormat="1" ht="15.5" x14ac:dyDescent="0.35">
      <c r="A792" s="330">
        <v>771</v>
      </c>
      <c r="B792" s="438"/>
      <c r="C792" s="241"/>
      <c r="D792" s="241"/>
      <c r="E792" s="241"/>
      <c r="F792" s="381"/>
      <c r="G792" s="439"/>
      <c r="H792" s="440">
        <f t="shared" si="12"/>
        <v>0</v>
      </c>
      <c r="I792" s="439"/>
      <c r="J792" s="508"/>
    </row>
    <row r="793" spans="1:10" s="505" customFormat="1" ht="15.5" x14ac:dyDescent="0.35">
      <c r="A793" s="330">
        <v>772</v>
      </c>
      <c r="B793" s="438"/>
      <c r="C793" s="241"/>
      <c r="D793" s="241"/>
      <c r="E793" s="241"/>
      <c r="F793" s="381"/>
      <c r="G793" s="439"/>
      <c r="H793" s="440">
        <f t="shared" si="12"/>
        <v>0</v>
      </c>
      <c r="I793" s="439"/>
      <c r="J793" s="508"/>
    </row>
    <row r="794" spans="1:10" s="505" customFormat="1" ht="15.5" x14ac:dyDescent="0.35">
      <c r="A794" s="330">
        <v>773</v>
      </c>
      <c r="B794" s="438"/>
      <c r="C794" s="241"/>
      <c r="D794" s="241"/>
      <c r="E794" s="241"/>
      <c r="F794" s="381"/>
      <c r="G794" s="439"/>
      <c r="H794" s="440">
        <f t="shared" si="12"/>
        <v>0</v>
      </c>
      <c r="I794" s="439"/>
      <c r="J794" s="508"/>
    </row>
    <row r="795" spans="1:10" s="505" customFormat="1" ht="15.5" x14ac:dyDescent="0.35">
      <c r="A795" s="330">
        <v>774</v>
      </c>
      <c r="B795" s="438"/>
      <c r="C795" s="241"/>
      <c r="D795" s="241"/>
      <c r="E795" s="241"/>
      <c r="F795" s="381"/>
      <c r="G795" s="439"/>
      <c r="H795" s="440">
        <f t="shared" si="12"/>
        <v>0</v>
      </c>
      <c r="I795" s="439"/>
      <c r="J795" s="508"/>
    </row>
    <row r="796" spans="1:10" s="505" customFormat="1" ht="15.5" x14ac:dyDescent="0.35">
      <c r="A796" s="330">
        <v>775</v>
      </c>
      <c r="B796" s="438"/>
      <c r="C796" s="241"/>
      <c r="D796" s="241"/>
      <c r="E796" s="241"/>
      <c r="F796" s="381"/>
      <c r="G796" s="439"/>
      <c r="H796" s="440">
        <f t="shared" si="12"/>
        <v>0</v>
      </c>
      <c r="I796" s="439"/>
      <c r="J796" s="508"/>
    </row>
    <row r="797" spans="1:10" s="505" customFormat="1" ht="15.5" x14ac:dyDescent="0.35">
      <c r="A797" s="330">
        <v>776</v>
      </c>
      <c r="B797" s="438"/>
      <c r="C797" s="241"/>
      <c r="D797" s="241"/>
      <c r="E797" s="241"/>
      <c r="F797" s="381"/>
      <c r="G797" s="439"/>
      <c r="H797" s="440">
        <f t="shared" si="12"/>
        <v>0</v>
      </c>
      <c r="I797" s="439"/>
      <c r="J797" s="508"/>
    </row>
    <row r="798" spans="1:10" s="505" customFormat="1" ht="15.5" x14ac:dyDescent="0.35">
      <c r="A798" s="330">
        <v>777</v>
      </c>
      <c r="B798" s="438"/>
      <c r="C798" s="241"/>
      <c r="D798" s="241"/>
      <c r="E798" s="241"/>
      <c r="F798" s="381"/>
      <c r="G798" s="439"/>
      <c r="H798" s="440">
        <f t="shared" si="12"/>
        <v>0</v>
      </c>
      <c r="I798" s="439"/>
      <c r="J798" s="508"/>
    </row>
    <row r="799" spans="1:10" s="505" customFormat="1" ht="15.5" x14ac:dyDescent="0.35">
      <c r="A799" s="330">
        <v>778</v>
      </c>
      <c r="B799" s="438"/>
      <c r="C799" s="241"/>
      <c r="D799" s="241"/>
      <c r="E799" s="241"/>
      <c r="F799" s="381"/>
      <c r="G799" s="439"/>
      <c r="H799" s="440">
        <f t="shared" si="12"/>
        <v>0</v>
      </c>
      <c r="I799" s="439"/>
      <c r="J799" s="508"/>
    </row>
    <row r="800" spans="1:10" s="505" customFormat="1" ht="15.5" x14ac:dyDescent="0.35">
      <c r="A800" s="330">
        <v>779</v>
      </c>
      <c r="B800" s="438"/>
      <c r="C800" s="241"/>
      <c r="D800" s="241"/>
      <c r="E800" s="241"/>
      <c r="F800" s="381"/>
      <c r="G800" s="439"/>
      <c r="H800" s="440">
        <f t="shared" si="12"/>
        <v>0</v>
      </c>
      <c r="I800" s="439"/>
      <c r="J800" s="508"/>
    </row>
    <row r="801" spans="1:10" s="505" customFormat="1" ht="15.5" x14ac:dyDescent="0.35">
      <c r="A801" s="330">
        <v>780</v>
      </c>
      <c r="B801" s="438"/>
      <c r="C801" s="241"/>
      <c r="D801" s="241"/>
      <c r="E801" s="241"/>
      <c r="F801" s="381"/>
      <c r="G801" s="439"/>
      <c r="H801" s="440">
        <f t="shared" si="12"/>
        <v>0</v>
      </c>
      <c r="I801" s="439"/>
      <c r="J801" s="508"/>
    </row>
    <row r="802" spans="1:10" s="505" customFormat="1" ht="15.5" x14ac:dyDescent="0.35">
      <c r="A802" s="330">
        <v>781</v>
      </c>
      <c r="B802" s="438"/>
      <c r="C802" s="241"/>
      <c r="D802" s="241"/>
      <c r="E802" s="241"/>
      <c r="F802" s="381"/>
      <c r="G802" s="439"/>
      <c r="H802" s="440">
        <f t="shared" si="12"/>
        <v>0</v>
      </c>
      <c r="I802" s="439"/>
      <c r="J802" s="508"/>
    </row>
    <row r="803" spans="1:10" s="505" customFormat="1" ht="15.5" x14ac:dyDescent="0.35">
      <c r="A803" s="330">
        <v>782</v>
      </c>
      <c r="B803" s="438"/>
      <c r="C803" s="241"/>
      <c r="D803" s="241"/>
      <c r="E803" s="241"/>
      <c r="F803" s="381"/>
      <c r="G803" s="439"/>
      <c r="H803" s="440">
        <f t="shared" si="12"/>
        <v>0</v>
      </c>
      <c r="I803" s="439"/>
      <c r="J803" s="508"/>
    </row>
    <row r="804" spans="1:10" s="505" customFormat="1" ht="15.5" x14ac:dyDescent="0.35">
      <c r="A804" s="330">
        <v>783</v>
      </c>
      <c r="B804" s="438"/>
      <c r="C804" s="241"/>
      <c r="D804" s="241"/>
      <c r="E804" s="241"/>
      <c r="F804" s="381"/>
      <c r="G804" s="439"/>
      <c r="H804" s="440">
        <f t="shared" si="12"/>
        <v>0</v>
      </c>
      <c r="I804" s="439"/>
      <c r="J804" s="508"/>
    </row>
    <row r="805" spans="1:10" s="505" customFormat="1" ht="15.5" x14ac:dyDescent="0.35">
      <c r="A805" s="330">
        <v>784</v>
      </c>
      <c r="B805" s="438"/>
      <c r="C805" s="241"/>
      <c r="D805" s="241"/>
      <c r="E805" s="241"/>
      <c r="F805" s="381"/>
      <c r="G805" s="439"/>
      <c r="H805" s="440">
        <f t="shared" si="12"/>
        <v>0</v>
      </c>
      <c r="I805" s="439"/>
      <c r="J805" s="508"/>
    </row>
    <row r="806" spans="1:10" s="505" customFormat="1" ht="15.5" x14ac:dyDescent="0.35">
      <c r="A806" s="330">
        <v>785</v>
      </c>
      <c r="B806" s="438"/>
      <c r="C806" s="241"/>
      <c r="D806" s="241"/>
      <c r="E806" s="241"/>
      <c r="F806" s="381"/>
      <c r="G806" s="439"/>
      <c r="H806" s="440">
        <f t="shared" si="12"/>
        <v>0</v>
      </c>
      <c r="I806" s="439"/>
      <c r="J806" s="508"/>
    </row>
    <row r="807" spans="1:10" s="505" customFormat="1" ht="15.5" x14ac:dyDescent="0.35">
      <c r="A807" s="330">
        <v>786</v>
      </c>
      <c r="B807" s="438"/>
      <c r="C807" s="241"/>
      <c r="D807" s="241"/>
      <c r="E807" s="241"/>
      <c r="F807" s="381"/>
      <c r="G807" s="439"/>
      <c r="H807" s="440">
        <f t="shared" si="12"/>
        <v>0</v>
      </c>
      <c r="I807" s="439"/>
      <c r="J807" s="508"/>
    </row>
    <row r="808" spans="1:10" s="505" customFormat="1" ht="15.5" x14ac:dyDescent="0.35">
      <c r="A808" s="330">
        <v>787</v>
      </c>
      <c r="B808" s="438"/>
      <c r="C808" s="241"/>
      <c r="D808" s="241"/>
      <c r="E808" s="241"/>
      <c r="F808" s="381"/>
      <c r="G808" s="439"/>
      <c r="H808" s="440">
        <f t="shared" si="12"/>
        <v>0</v>
      </c>
      <c r="I808" s="439"/>
      <c r="J808" s="508"/>
    </row>
    <row r="809" spans="1:10" s="505" customFormat="1" ht="15.5" x14ac:dyDescent="0.35">
      <c r="A809" s="330">
        <v>788</v>
      </c>
      <c r="B809" s="438"/>
      <c r="C809" s="241"/>
      <c r="D809" s="241"/>
      <c r="E809" s="241"/>
      <c r="F809" s="381"/>
      <c r="G809" s="439"/>
      <c r="H809" s="440">
        <f t="shared" si="12"/>
        <v>0</v>
      </c>
      <c r="I809" s="439"/>
      <c r="J809" s="508"/>
    </row>
    <row r="810" spans="1:10" s="505" customFormat="1" ht="15.5" x14ac:dyDescent="0.35">
      <c r="A810" s="330">
        <v>789</v>
      </c>
      <c r="B810" s="438"/>
      <c r="C810" s="241"/>
      <c r="D810" s="241"/>
      <c r="E810" s="241"/>
      <c r="F810" s="381"/>
      <c r="G810" s="439"/>
      <c r="H810" s="440">
        <f t="shared" si="12"/>
        <v>0</v>
      </c>
      <c r="I810" s="439"/>
      <c r="J810" s="508"/>
    </row>
    <row r="811" spans="1:10" s="505" customFormat="1" ht="15.5" x14ac:dyDescent="0.35">
      <c r="A811" s="330">
        <v>790</v>
      </c>
      <c r="B811" s="438"/>
      <c r="C811" s="241"/>
      <c r="D811" s="241"/>
      <c r="E811" s="241"/>
      <c r="F811" s="381"/>
      <c r="G811" s="439"/>
      <c r="H811" s="440">
        <f t="shared" si="12"/>
        <v>0</v>
      </c>
      <c r="I811" s="439"/>
      <c r="J811" s="508"/>
    </row>
    <row r="812" spans="1:10" s="505" customFormat="1" ht="15.5" x14ac:dyDescent="0.35">
      <c r="A812" s="330">
        <v>791</v>
      </c>
      <c r="B812" s="438"/>
      <c r="C812" s="241"/>
      <c r="D812" s="241"/>
      <c r="E812" s="241"/>
      <c r="F812" s="381"/>
      <c r="G812" s="439"/>
      <c r="H812" s="440">
        <f t="shared" si="12"/>
        <v>0</v>
      </c>
      <c r="I812" s="439"/>
      <c r="J812" s="508"/>
    </row>
    <row r="813" spans="1:10" s="505" customFormat="1" ht="15.5" x14ac:dyDescent="0.35">
      <c r="A813" s="330">
        <v>792</v>
      </c>
      <c r="B813" s="438"/>
      <c r="C813" s="241"/>
      <c r="D813" s="241"/>
      <c r="E813" s="241"/>
      <c r="F813" s="381"/>
      <c r="G813" s="439"/>
      <c r="H813" s="440">
        <f t="shared" si="12"/>
        <v>0</v>
      </c>
      <c r="I813" s="439"/>
      <c r="J813" s="508"/>
    </row>
    <row r="814" spans="1:10" s="505" customFormat="1" ht="15.5" x14ac:dyDescent="0.35">
      <c r="A814" s="330">
        <v>793</v>
      </c>
      <c r="B814" s="438"/>
      <c r="C814" s="241"/>
      <c r="D814" s="241"/>
      <c r="E814" s="241"/>
      <c r="F814" s="381"/>
      <c r="G814" s="439"/>
      <c r="H814" s="440">
        <f t="shared" si="12"/>
        <v>0</v>
      </c>
      <c r="I814" s="439"/>
      <c r="J814" s="508"/>
    </row>
    <row r="815" spans="1:10" s="505" customFormat="1" ht="15.5" x14ac:dyDescent="0.35">
      <c r="A815" s="330">
        <v>794</v>
      </c>
      <c r="B815" s="438"/>
      <c r="C815" s="241"/>
      <c r="D815" s="241"/>
      <c r="E815" s="241"/>
      <c r="F815" s="381"/>
      <c r="G815" s="439"/>
      <c r="H815" s="440">
        <f t="shared" si="12"/>
        <v>0</v>
      </c>
      <c r="I815" s="439"/>
      <c r="J815" s="508"/>
    </row>
    <row r="816" spans="1:10" s="505" customFormat="1" ht="15.5" x14ac:dyDescent="0.35">
      <c r="A816" s="330">
        <v>795</v>
      </c>
      <c r="B816" s="438"/>
      <c r="C816" s="241"/>
      <c r="D816" s="241"/>
      <c r="E816" s="241"/>
      <c r="F816" s="381"/>
      <c r="G816" s="439"/>
      <c r="H816" s="440">
        <f t="shared" si="12"/>
        <v>0</v>
      </c>
      <c r="I816" s="439"/>
      <c r="J816" s="508"/>
    </row>
    <row r="817" spans="1:10" s="505" customFormat="1" ht="15.5" x14ac:dyDescent="0.35">
      <c r="A817" s="330">
        <v>796</v>
      </c>
      <c r="B817" s="438"/>
      <c r="C817" s="241"/>
      <c r="D817" s="241"/>
      <c r="E817" s="241"/>
      <c r="F817" s="381"/>
      <c r="G817" s="439"/>
      <c r="H817" s="440">
        <f t="shared" si="12"/>
        <v>0</v>
      </c>
      <c r="I817" s="439"/>
      <c r="J817" s="508"/>
    </row>
    <row r="818" spans="1:10" s="505" customFormat="1" ht="15.5" x14ac:dyDescent="0.35">
      <c r="A818" s="330">
        <v>797</v>
      </c>
      <c r="B818" s="438"/>
      <c r="C818" s="241"/>
      <c r="D818" s="241"/>
      <c r="E818" s="241"/>
      <c r="F818" s="381"/>
      <c r="G818" s="439"/>
      <c r="H818" s="440">
        <f t="shared" si="12"/>
        <v>0</v>
      </c>
      <c r="I818" s="439"/>
      <c r="J818" s="508"/>
    </row>
    <row r="819" spans="1:10" s="505" customFormat="1" ht="15.5" x14ac:dyDescent="0.35">
      <c r="A819" s="330">
        <v>798</v>
      </c>
      <c r="B819" s="438"/>
      <c r="C819" s="241"/>
      <c r="D819" s="241"/>
      <c r="E819" s="241"/>
      <c r="F819" s="381"/>
      <c r="G819" s="439"/>
      <c r="H819" s="440">
        <f t="shared" si="12"/>
        <v>0</v>
      </c>
      <c r="I819" s="439"/>
      <c r="J819" s="508"/>
    </row>
    <row r="820" spans="1:10" s="505" customFormat="1" ht="15.5" x14ac:dyDescent="0.35">
      <c r="A820" s="330">
        <v>799</v>
      </c>
      <c r="B820" s="438"/>
      <c r="C820" s="241"/>
      <c r="D820" s="241"/>
      <c r="E820" s="241"/>
      <c r="F820" s="381"/>
      <c r="G820" s="439"/>
      <c r="H820" s="440">
        <f t="shared" si="12"/>
        <v>0</v>
      </c>
      <c r="I820" s="439"/>
      <c r="J820" s="508"/>
    </row>
    <row r="821" spans="1:10" s="505" customFormat="1" ht="15.5" x14ac:dyDescent="0.35">
      <c r="A821" s="330">
        <v>800</v>
      </c>
      <c r="B821" s="438"/>
      <c r="C821" s="241"/>
      <c r="D821" s="241"/>
      <c r="E821" s="241"/>
      <c r="F821" s="381"/>
      <c r="G821" s="439"/>
      <c r="H821" s="440">
        <f t="shared" si="12"/>
        <v>0</v>
      </c>
      <c r="I821" s="439"/>
      <c r="J821" s="508"/>
    </row>
    <row r="822" spans="1:10" s="505" customFormat="1" ht="15.5" x14ac:dyDescent="0.35">
      <c r="A822" s="330">
        <v>801</v>
      </c>
      <c r="B822" s="438"/>
      <c r="C822" s="241"/>
      <c r="D822" s="241"/>
      <c r="E822" s="241"/>
      <c r="F822" s="381"/>
      <c r="G822" s="439"/>
      <c r="H822" s="440">
        <f t="shared" si="12"/>
        <v>0</v>
      </c>
      <c r="I822" s="439"/>
      <c r="J822" s="508"/>
    </row>
    <row r="823" spans="1:10" s="505" customFormat="1" ht="15.5" x14ac:dyDescent="0.35">
      <c r="A823" s="330">
        <v>802</v>
      </c>
      <c r="B823" s="438"/>
      <c r="C823" s="241"/>
      <c r="D823" s="241"/>
      <c r="E823" s="241"/>
      <c r="F823" s="381"/>
      <c r="G823" s="439"/>
      <c r="H823" s="440">
        <f t="shared" si="12"/>
        <v>0</v>
      </c>
      <c r="I823" s="439"/>
      <c r="J823" s="508"/>
    </row>
    <row r="824" spans="1:10" s="505" customFormat="1" ht="15.5" x14ac:dyDescent="0.35">
      <c r="A824" s="330">
        <v>803</v>
      </c>
      <c r="B824" s="438"/>
      <c r="C824" s="241"/>
      <c r="D824" s="241"/>
      <c r="E824" s="241"/>
      <c r="F824" s="381"/>
      <c r="G824" s="439"/>
      <c r="H824" s="440">
        <f t="shared" si="12"/>
        <v>0</v>
      </c>
      <c r="I824" s="439"/>
      <c r="J824" s="508"/>
    </row>
    <row r="825" spans="1:10" s="505" customFormat="1" ht="15.5" x14ac:dyDescent="0.35">
      <c r="A825" s="330">
        <v>804</v>
      </c>
      <c r="B825" s="438"/>
      <c r="C825" s="241"/>
      <c r="D825" s="241"/>
      <c r="E825" s="241"/>
      <c r="F825" s="381"/>
      <c r="G825" s="439"/>
      <c r="H825" s="440">
        <f t="shared" si="12"/>
        <v>0</v>
      </c>
      <c r="I825" s="439"/>
      <c r="J825" s="508"/>
    </row>
    <row r="826" spans="1:10" s="505" customFormat="1" ht="15.5" x14ac:dyDescent="0.35">
      <c r="A826" s="330">
        <v>805</v>
      </c>
      <c r="B826" s="438"/>
      <c r="C826" s="241"/>
      <c r="D826" s="241"/>
      <c r="E826" s="241"/>
      <c r="F826" s="381"/>
      <c r="G826" s="439"/>
      <c r="H826" s="440">
        <f t="shared" si="12"/>
        <v>0</v>
      </c>
      <c r="I826" s="439"/>
      <c r="J826" s="508"/>
    </row>
    <row r="827" spans="1:10" s="505" customFormat="1" ht="15.5" x14ac:dyDescent="0.35">
      <c r="A827" s="330">
        <v>806</v>
      </c>
      <c r="B827" s="438"/>
      <c r="C827" s="241"/>
      <c r="D827" s="241"/>
      <c r="E827" s="241"/>
      <c r="F827" s="381"/>
      <c r="G827" s="439"/>
      <c r="H827" s="440">
        <f t="shared" si="12"/>
        <v>0</v>
      </c>
      <c r="I827" s="439"/>
      <c r="J827" s="508"/>
    </row>
    <row r="828" spans="1:10" s="505" customFormat="1" ht="15.5" x14ac:dyDescent="0.35">
      <c r="A828" s="330">
        <v>807</v>
      </c>
      <c r="B828" s="438"/>
      <c r="C828" s="241"/>
      <c r="D828" s="241"/>
      <c r="E828" s="241"/>
      <c r="F828" s="381"/>
      <c r="G828" s="439"/>
      <c r="H828" s="440">
        <f t="shared" si="12"/>
        <v>0</v>
      </c>
      <c r="I828" s="439"/>
      <c r="J828" s="508"/>
    </row>
    <row r="829" spans="1:10" s="505" customFormat="1" ht="15.5" x14ac:dyDescent="0.35">
      <c r="A829" s="330">
        <v>808</v>
      </c>
      <c r="B829" s="438"/>
      <c r="C829" s="241"/>
      <c r="D829" s="241"/>
      <c r="E829" s="241"/>
      <c r="F829" s="381"/>
      <c r="G829" s="439"/>
      <c r="H829" s="440">
        <f t="shared" si="12"/>
        <v>0</v>
      </c>
      <c r="I829" s="439"/>
      <c r="J829" s="508"/>
    </row>
    <row r="830" spans="1:10" s="505" customFormat="1" ht="15.5" x14ac:dyDescent="0.35">
      <c r="A830" s="330">
        <v>809</v>
      </c>
      <c r="B830" s="438"/>
      <c r="C830" s="241"/>
      <c r="D830" s="241"/>
      <c r="E830" s="241"/>
      <c r="F830" s="381"/>
      <c r="G830" s="439"/>
      <c r="H830" s="440">
        <f t="shared" si="12"/>
        <v>0</v>
      </c>
      <c r="I830" s="439"/>
      <c r="J830" s="508"/>
    </row>
    <row r="831" spans="1:10" s="505" customFormat="1" ht="15.5" x14ac:dyDescent="0.35">
      <c r="A831" s="330">
        <v>810</v>
      </c>
      <c r="B831" s="438"/>
      <c r="C831" s="241"/>
      <c r="D831" s="241"/>
      <c r="E831" s="241"/>
      <c r="F831" s="381"/>
      <c r="G831" s="439"/>
      <c r="H831" s="440">
        <f t="shared" si="12"/>
        <v>0</v>
      </c>
      <c r="I831" s="439"/>
      <c r="J831" s="508"/>
    </row>
    <row r="832" spans="1:10" s="505" customFormat="1" ht="15.5" x14ac:dyDescent="0.35">
      <c r="A832" s="330">
        <v>811</v>
      </c>
      <c r="B832" s="438"/>
      <c r="C832" s="241"/>
      <c r="D832" s="241"/>
      <c r="E832" s="241"/>
      <c r="F832" s="381"/>
      <c r="G832" s="439"/>
      <c r="H832" s="440">
        <f t="shared" si="12"/>
        <v>0</v>
      </c>
      <c r="I832" s="439"/>
      <c r="J832" s="508"/>
    </row>
    <row r="833" spans="1:10" s="505" customFormat="1" ht="15.5" x14ac:dyDescent="0.35">
      <c r="A833" s="330">
        <v>812</v>
      </c>
      <c r="B833" s="438"/>
      <c r="C833" s="241"/>
      <c r="D833" s="241"/>
      <c r="E833" s="241"/>
      <c r="F833" s="381"/>
      <c r="G833" s="439"/>
      <c r="H833" s="440">
        <f t="shared" si="12"/>
        <v>0</v>
      </c>
      <c r="I833" s="439"/>
      <c r="J833" s="508"/>
    </row>
    <row r="834" spans="1:10" s="505" customFormat="1" ht="15.5" x14ac:dyDescent="0.35">
      <c r="A834" s="330">
        <v>813</v>
      </c>
      <c r="B834" s="438"/>
      <c r="C834" s="241"/>
      <c r="D834" s="241"/>
      <c r="E834" s="241"/>
      <c r="F834" s="381"/>
      <c r="G834" s="439"/>
      <c r="H834" s="440">
        <f t="shared" si="12"/>
        <v>0</v>
      </c>
      <c r="I834" s="439"/>
      <c r="J834" s="508"/>
    </row>
    <row r="835" spans="1:10" s="505" customFormat="1" ht="15.5" x14ac:dyDescent="0.35">
      <c r="A835" s="330">
        <v>814</v>
      </c>
      <c r="B835" s="438"/>
      <c r="C835" s="241"/>
      <c r="D835" s="241"/>
      <c r="E835" s="241"/>
      <c r="F835" s="381"/>
      <c r="G835" s="439"/>
      <c r="H835" s="440">
        <f t="shared" si="12"/>
        <v>0</v>
      </c>
      <c r="I835" s="439"/>
      <c r="J835" s="508"/>
    </row>
    <row r="836" spans="1:10" s="505" customFormat="1" ht="15.5" x14ac:dyDescent="0.35">
      <c r="A836" s="330">
        <v>815</v>
      </c>
      <c r="B836" s="438"/>
      <c r="C836" s="241"/>
      <c r="D836" s="241"/>
      <c r="E836" s="241"/>
      <c r="F836" s="381"/>
      <c r="G836" s="439"/>
      <c r="H836" s="440">
        <f t="shared" si="12"/>
        <v>0</v>
      </c>
      <c r="I836" s="439"/>
      <c r="J836" s="508"/>
    </row>
    <row r="837" spans="1:10" s="505" customFormat="1" ht="15.5" x14ac:dyDescent="0.35">
      <c r="A837" s="330">
        <v>816</v>
      </c>
      <c r="B837" s="438"/>
      <c r="C837" s="241"/>
      <c r="D837" s="241"/>
      <c r="E837" s="241"/>
      <c r="F837" s="381"/>
      <c r="G837" s="439"/>
      <c r="H837" s="440">
        <f t="shared" si="12"/>
        <v>0</v>
      </c>
      <c r="I837" s="439"/>
      <c r="J837" s="508"/>
    </row>
    <row r="838" spans="1:10" s="505" customFormat="1" ht="15.5" x14ac:dyDescent="0.35">
      <c r="A838" s="330">
        <v>817</v>
      </c>
      <c r="B838" s="438"/>
      <c r="C838" s="241"/>
      <c r="D838" s="241"/>
      <c r="E838" s="241"/>
      <c r="F838" s="381"/>
      <c r="G838" s="439"/>
      <c r="H838" s="440">
        <f t="shared" si="12"/>
        <v>0</v>
      </c>
      <c r="I838" s="439"/>
      <c r="J838" s="508"/>
    </row>
    <row r="839" spans="1:10" s="505" customFormat="1" ht="15.5" x14ac:dyDescent="0.35">
      <c r="A839" s="330">
        <v>818</v>
      </c>
      <c r="B839" s="438"/>
      <c r="C839" s="241"/>
      <c r="D839" s="241"/>
      <c r="E839" s="241"/>
      <c r="F839" s="381"/>
      <c r="G839" s="439"/>
      <c r="H839" s="440">
        <f t="shared" si="12"/>
        <v>0</v>
      </c>
      <c r="I839" s="439"/>
      <c r="J839" s="508"/>
    </row>
    <row r="840" spans="1:10" s="505" customFormat="1" ht="15.5" x14ac:dyDescent="0.35">
      <c r="A840" s="330">
        <v>819</v>
      </c>
      <c r="B840" s="438"/>
      <c r="C840" s="241"/>
      <c r="D840" s="241"/>
      <c r="E840" s="241"/>
      <c r="F840" s="381"/>
      <c r="G840" s="439"/>
      <c r="H840" s="440">
        <f t="shared" si="12"/>
        <v>0</v>
      </c>
      <c r="I840" s="439"/>
      <c r="J840" s="508"/>
    </row>
    <row r="841" spans="1:10" s="505" customFormat="1" ht="15.5" x14ac:dyDescent="0.35">
      <c r="A841" s="330">
        <v>820</v>
      </c>
      <c r="B841" s="438"/>
      <c r="C841" s="241"/>
      <c r="D841" s="241"/>
      <c r="E841" s="241"/>
      <c r="F841" s="381"/>
      <c r="G841" s="439"/>
      <c r="H841" s="440">
        <f t="shared" si="12"/>
        <v>0</v>
      </c>
      <c r="I841" s="439"/>
      <c r="J841" s="508"/>
    </row>
    <row r="842" spans="1:10" s="505" customFormat="1" ht="15.5" x14ac:dyDescent="0.35">
      <c r="A842" s="330">
        <v>821</v>
      </c>
      <c r="B842" s="438"/>
      <c r="C842" s="241"/>
      <c r="D842" s="241"/>
      <c r="E842" s="241"/>
      <c r="F842" s="381"/>
      <c r="G842" s="439"/>
      <c r="H842" s="440">
        <f t="shared" si="12"/>
        <v>0</v>
      </c>
      <c r="I842" s="439"/>
      <c r="J842" s="508"/>
    </row>
    <row r="843" spans="1:10" s="505" customFormat="1" ht="15.5" x14ac:dyDescent="0.35">
      <c r="A843" s="330">
        <v>822</v>
      </c>
      <c r="B843" s="438"/>
      <c r="C843" s="241"/>
      <c r="D843" s="241"/>
      <c r="E843" s="241"/>
      <c r="F843" s="381"/>
      <c r="G843" s="439"/>
      <c r="H843" s="440">
        <f t="shared" si="12"/>
        <v>0</v>
      </c>
      <c r="I843" s="439"/>
      <c r="J843" s="508"/>
    </row>
    <row r="844" spans="1:10" s="505" customFormat="1" ht="15.5" x14ac:dyDescent="0.35">
      <c r="A844" s="330">
        <v>823</v>
      </c>
      <c r="B844" s="438"/>
      <c r="C844" s="241"/>
      <c r="D844" s="241"/>
      <c r="E844" s="241"/>
      <c r="F844" s="381"/>
      <c r="G844" s="439"/>
      <c r="H844" s="440">
        <f t="shared" si="12"/>
        <v>0</v>
      </c>
      <c r="I844" s="439"/>
      <c r="J844" s="508"/>
    </row>
    <row r="845" spans="1:10" s="505" customFormat="1" ht="15.5" x14ac:dyDescent="0.35">
      <c r="A845" s="330">
        <v>824</v>
      </c>
      <c r="B845" s="438"/>
      <c r="C845" s="241"/>
      <c r="D845" s="241"/>
      <c r="E845" s="241"/>
      <c r="F845" s="381"/>
      <c r="G845" s="439"/>
      <c r="H845" s="440">
        <f t="shared" si="12"/>
        <v>0</v>
      </c>
      <c r="I845" s="439"/>
      <c r="J845" s="508"/>
    </row>
    <row r="846" spans="1:10" s="505" customFormat="1" ht="15.5" x14ac:dyDescent="0.35">
      <c r="A846" s="330">
        <v>825</v>
      </c>
      <c r="B846" s="438"/>
      <c r="C846" s="241"/>
      <c r="D846" s="241"/>
      <c r="E846" s="241"/>
      <c r="F846" s="381"/>
      <c r="G846" s="439"/>
      <c r="H846" s="440">
        <f t="shared" si="12"/>
        <v>0</v>
      </c>
      <c r="I846" s="439"/>
      <c r="J846" s="508"/>
    </row>
    <row r="847" spans="1:10" s="505" customFormat="1" ht="15.5" x14ac:dyDescent="0.35">
      <c r="A847" s="330">
        <v>826</v>
      </c>
      <c r="B847" s="438"/>
      <c r="C847" s="241"/>
      <c r="D847" s="241"/>
      <c r="E847" s="241"/>
      <c r="F847" s="381"/>
      <c r="G847" s="439"/>
      <c r="H847" s="440">
        <f t="shared" si="12"/>
        <v>0</v>
      </c>
      <c r="I847" s="439"/>
      <c r="J847" s="508"/>
    </row>
    <row r="848" spans="1:10" s="505" customFormat="1" ht="15.5" x14ac:dyDescent="0.35">
      <c r="A848" s="330">
        <v>827</v>
      </c>
      <c r="B848" s="438"/>
      <c r="C848" s="241"/>
      <c r="D848" s="241"/>
      <c r="E848" s="241"/>
      <c r="F848" s="381"/>
      <c r="G848" s="439"/>
      <c r="H848" s="440">
        <f t="shared" si="12"/>
        <v>0</v>
      </c>
      <c r="I848" s="439"/>
      <c r="J848" s="508"/>
    </row>
    <row r="849" spans="1:10" s="505" customFormat="1" ht="15.5" x14ac:dyDescent="0.35">
      <c r="A849" s="330">
        <v>828</v>
      </c>
      <c r="B849" s="438"/>
      <c r="C849" s="241"/>
      <c r="D849" s="241"/>
      <c r="E849" s="241"/>
      <c r="F849" s="381"/>
      <c r="G849" s="439"/>
      <c r="H849" s="440">
        <f t="shared" si="12"/>
        <v>0</v>
      </c>
      <c r="I849" s="439"/>
      <c r="J849" s="508"/>
    </row>
    <row r="850" spans="1:10" s="505" customFormat="1" ht="15.5" x14ac:dyDescent="0.35">
      <c r="A850" s="330">
        <v>829</v>
      </c>
      <c r="B850" s="438"/>
      <c r="C850" s="241"/>
      <c r="D850" s="241"/>
      <c r="E850" s="241"/>
      <c r="F850" s="381"/>
      <c r="G850" s="439"/>
      <c r="H850" s="440">
        <f t="shared" si="12"/>
        <v>0</v>
      </c>
      <c r="I850" s="439"/>
      <c r="J850" s="508"/>
    </row>
    <row r="851" spans="1:10" s="505" customFormat="1" ht="15.5" x14ac:dyDescent="0.35">
      <c r="A851" s="330">
        <v>830</v>
      </c>
      <c r="B851" s="438"/>
      <c r="C851" s="241"/>
      <c r="D851" s="241"/>
      <c r="E851" s="241"/>
      <c r="F851" s="381"/>
      <c r="G851" s="439"/>
      <c r="H851" s="440">
        <f t="shared" si="12"/>
        <v>0</v>
      </c>
      <c r="I851" s="439"/>
      <c r="J851" s="508"/>
    </row>
    <row r="852" spans="1:10" s="505" customFormat="1" ht="15.5" x14ac:dyDescent="0.35">
      <c r="A852" s="330">
        <v>831</v>
      </c>
      <c r="B852" s="438"/>
      <c r="C852" s="241"/>
      <c r="D852" s="241"/>
      <c r="E852" s="241"/>
      <c r="F852" s="381"/>
      <c r="G852" s="439"/>
      <c r="H852" s="440">
        <f t="shared" si="12"/>
        <v>0</v>
      </c>
      <c r="I852" s="439"/>
      <c r="J852" s="508"/>
    </row>
    <row r="853" spans="1:10" s="505" customFormat="1" ht="15.5" x14ac:dyDescent="0.35">
      <c r="A853" s="330">
        <v>832</v>
      </c>
      <c r="B853" s="438"/>
      <c r="C853" s="241"/>
      <c r="D853" s="241"/>
      <c r="E853" s="241"/>
      <c r="F853" s="381"/>
      <c r="G853" s="439"/>
      <c r="H853" s="440">
        <f t="shared" si="12"/>
        <v>0</v>
      </c>
      <c r="I853" s="439"/>
      <c r="J853" s="508"/>
    </row>
    <row r="854" spans="1:10" s="505" customFormat="1" ht="15.5" x14ac:dyDescent="0.35">
      <c r="A854" s="330">
        <v>833</v>
      </c>
      <c r="B854" s="438"/>
      <c r="C854" s="241"/>
      <c r="D854" s="241"/>
      <c r="E854" s="241"/>
      <c r="F854" s="381"/>
      <c r="G854" s="439"/>
      <c r="H854" s="440">
        <f t="shared" si="12"/>
        <v>0</v>
      </c>
      <c r="I854" s="439"/>
      <c r="J854" s="508"/>
    </row>
    <row r="855" spans="1:10" s="505" customFormat="1" ht="15.5" x14ac:dyDescent="0.35">
      <c r="A855" s="330">
        <v>834</v>
      </c>
      <c r="B855" s="438"/>
      <c r="C855" s="241"/>
      <c r="D855" s="241"/>
      <c r="E855" s="241"/>
      <c r="F855" s="381"/>
      <c r="G855" s="439"/>
      <c r="H855" s="440">
        <f t="shared" ref="H855:H918" si="13">IF(AND(F855&gt;0,G855=0),ROUND(F855*0.3,2),IF(AND(F855=0,G855&gt;0),G855,0))</f>
        <v>0</v>
      </c>
      <c r="I855" s="439"/>
      <c r="J855" s="508"/>
    </row>
    <row r="856" spans="1:10" s="505" customFormat="1" ht="15.5" x14ac:dyDescent="0.35">
      <c r="A856" s="330">
        <v>835</v>
      </c>
      <c r="B856" s="438"/>
      <c r="C856" s="241"/>
      <c r="D856" s="241"/>
      <c r="E856" s="241"/>
      <c r="F856" s="381"/>
      <c r="G856" s="439"/>
      <c r="H856" s="440">
        <f t="shared" si="13"/>
        <v>0</v>
      </c>
      <c r="I856" s="439"/>
      <c r="J856" s="508"/>
    </row>
    <row r="857" spans="1:10" s="505" customFormat="1" ht="15.5" x14ac:dyDescent="0.35">
      <c r="A857" s="330">
        <v>836</v>
      </c>
      <c r="B857" s="438"/>
      <c r="C857" s="241"/>
      <c r="D857" s="241"/>
      <c r="E857" s="241"/>
      <c r="F857" s="381"/>
      <c r="G857" s="439"/>
      <c r="H857" s="440">
        <f t="shared" si="13"/>
        <v>0</v>
      </c>
      <c r="I857" s="439"/>
      <c r="J857" s="508"/>
    </row>
    <row r="858" spans="1:10" s="505" customFormat="1" ht="15.5" x14ac:dyDescent="0.35">
      <c r="A858" s="330">
        <v>837</v>
      </c>
      <c r="B858" s="438"/>
      <c r="C858" s="241"/>
      <c r="D858" s="241"/>
      <c r="E858" s="241"/>
      <c r="F858" s="381"/>
      <c r="G858" s="439"/>
      <c r="H858" s="440">
        <f t="shared" si="13"/>
        <v>0</v>
      </c>
      <c r="I858" s="439"/>
      <c r="J858" s="508"/>
    </row>
    <row r="859" spans="1:10" s="505" customFormat="1" ht="15.5" x14ac:dyDescent="0.35">
      <c r="A859" s="330">
        <v>838</v>
      </c>
      <c r="B859" s="438"/>
      <c r="C859" s="241"/>
      <c r="D859" s="241"/>
      <c r="E859" s="241"/>
      <c r="F859" s="381"/>
      <c r="G859" s="439"/>
      <c r="H859" s="440">
        <f t="shared" si="13"/>
        <v>0</v>
      </c>
      <c r="I859" s="439"/>
      <c r="J859" s="508"/>
    </row>
    <row r="860" spans="1:10" s="505" customFormat="1" ht="15.5" x14ac:dyDescent="0.35">
      <c r="A860" s="330">
        <v>839</v>
      </c>
      <c r="B860" s="438"/>
      <c r="C860" s="241"/>
      <c r="D860" s="241"/>
      <c r="E860" s="241"/>
      <c r="F860" s="381"/>
      <c r="G860" s="439"/>
      <c r="H860" s="440">
        <f t="shared" si="13"/>
        <v>0</v>
      </c>
      <c r="I860" s="439"/>
      <c r="J860" s="508"/>
    </row>
    <row r="861" spans="1:10" s="505" customFormat="1" ht="15.5" x14ac:dyDescent="0.35">
      <c r="A861" s="330">
        <v>840</v>
      </c>
      <c r="B861" s="438"/>
      <c r="C861" s="241"/>
      <c r="D861" s="241"/>
      <c r="E861" s="241"/>
      <c r="F861" s="381"/>
      <c r="G861" s="439"/>
      <c r="H861" s="440">
        <f t="shared" si="13"/>
        <v>0</v>
      </c>
      <c r="I861" s="439"/>
      <c r="J861" s="508"/>
    </row>
    <row r="862" spans="1:10" s="505" customFormat="1" ht="15.5" x14ac:dyDescent="0.35">
      <c r="A862" s="330">
        <v>841</v>
      </c>
      <c r="B862" s="438"/>
      <c r="C862" s="241"/>
      <c r="D862" s="241"/>
      <c r="E862" s="241"/>
      <c r="F862" s="381"/>
      <c r="G862" s="439"/>
      <c r="H862" s="440">
        <f t="shared" si="13"/>
        <v>0</v>
      </c>
      <c r="I862" s="439"/>
      <c r="J862" s="508"/>
    </row>
    <row r="863" spans="1:10" s="505" customFormat="1" ht="15.5" x14ac:dyDescent="0.35">
      <c r="A863" s="330">
        <v>842</v>
      </c>
      <c r="B863" s="438"/>
      <c r="C863" s="241"/>
      <c r="D863" s="241"/>
      <c r="E863" s="241"/>
      <c r="F863" s="381"/>
      <c r="G863" s="439"/>
      <c r="H863" s="440">
        <f t="shared" si="13"/>
        <v>0</v>
      </c>
      <c r="I863" s="439"/>
      <c r="J863" s="508"/>
    </row>
    <row r="864" spans="1:10" s="505" customFormat="1" ht="15.5" x14ac:dyDescent="0.35">
      <c r="A864" s="330">
        <v>843</v>
      </c>
      <c r="B864" s="438"/>
      <c r="C864" s="241"/>
      <c r="D864" s="241"/>
      <c r="E864" s="241"/>
      <c r="F864" s="381"/>
      <c r="G864" s="439"/>
      <c r="H864" s="440">
        <f t="shared" si="13"/>
        <v>0</v>
      </c>
      <c r="I864" s="439"/>
      <c r="J864" s="508"/>
    </row>
    <row r="865" spans="1:10" s="505" customFormat="1" ht="15.5" x14ac:dyDescent="0.35">
      <c r="A865" s="330">
        <v>844</v>
      </c>
      <c r="B865" s="438"/>
      <c r="C865" s="241"/>
      <c r="D865" s="241"/>
      <c r="E865" s="241"/>
      <c r="F865" s="381"/>
      <c r="G865" s="439"/>
      <c r="H865" s="440">
        <f t="shared" si="13"/>
        <v>0</v>
      </c>
      <c r="I865" s="439"/>
      <c r="J865" s="508"/>
    </row>
    <row r="866" spans="1:10" s="505" customFormat="1" ht="15.5" x14ac:dyDescent="0.35">
      <c r="A866" s="330">
        <v>845</v>
      </c>
      <c r="B866" s="438"/>
      <c r="C866" s="241"/>
      <c r="D866" s="241"/>
      <c r="E866" s="241"/>
      <c r="F866" s="381"/>
      <c r="G866" s="439"/>
      <c r="H866" s="440">
        <f t="shared" si="13"/>
        <v>0</v>
      </c>
      <c r="I866" s="439"/>
      <c r="J866" s="508"/>
    </row>
    <row r="867" spans="1:10" s="505" customFormat="1" ht="15.5" x14ac:dyDescent="0.35">
      <c r="A867" s="330">
        <v>846</v>
      </c>
      <c r="B867" s="438"/>
      <c r="C867" s="241"/>
      <c r="D867" s="241"/>
      <c r="E867" s="241"/>
      <c r="F867" s="381"/>
      <c r="G867" s="439"/>
      <c r="H867" s="440">
        <f t="shared" si="13"/>
        <v>0</v>
      </c>
      <c r="I867" s="439"/>
      <c r="J867" s="508"/>
    </row>
    <row r="868" spans="1:10" s="505" customFormat="1" ht="15.5" x14ac:dyDescent="0.35">
      <c r="A868" s="330">
        <v>847</v>
      </c>
      <c r="B868" s="438"/>
      <c r="C868" s="241"/>
      <c r="D868" s="241"/>
      <c r="E868" s="241"/>
      <c r="F868" s="381"/>
      <c r="G868" s="439"/>
      <c r="H868" s="440">
        <f t="shared" si="13"/>
        <v>0</v>
      </c>
      <c r="I868" s="439"/>
      <c r="J868" s="508"/>
    </row>
    <row r="869" spans="1:10" s="505" customFormat="1" ht="15.5" x14ac:dyDescent="0.35">
      <c r="A869" s="330">
        <v>848</v>
      </c>
      <c r="B869" s="438"/>
      <c r="C869" s="241"/>
      <c r="D869" s="241"/>
      <c r="E869" s="241"/>
      <c r="F869" s="381"/>
      <c r="G869" s="439"/>
      <c r="H869" s="440">
        <f t="shared" si="13"/>
        <v>0</v>
      </c>
      <c r="I869" s="439"/>
      <c r="J869" s="508"/>
    </row>
    <row r="870" spans="1:10" s="505" customFormat="1" ht="15.5" x14ac:dyDescent="0.35">
      <c r="A870" s="330">
        <v>849</v>
      </c>
      <c r="B870" s="438"/>
      <c r="C870" s="241"/>
      <c r="D870" s="241"/>
      <c r="E870" s="241"/>
      <c r="F870" s="381"/>
      <c r="G870" s="439"/>
      <c r="H870" s="440">
        <f t="shared" si="13"/>
        <v>0</v>
      </c>
      <c r="I870" s="439"/>
      <c r="J870" s="508"/>
    </row>
    <row r="871" spans="1:10" s="505" customFormat="1" ht="15.5" x14ac:dyDescent="0.35">
      <c r="A871" s="330">
        <v>850</v>
      </c>
      <c r="B871" s="438"/>
      <c r="C871" s="241"/>
      <c r="D871" s="241"/>
      <c r="E871" s="241"/>
      <c r="F871" s="381"/>
      <c r="G871" s="439"/>
      <c r="H871" s="440">
        <f t="shared" si="13"/>
        <v>0</v>
      </c>
      <c r="I871" s="439"/>
      <c r="J871" s="508"/>
    </row>
    <row r="872" spans="1:10" s="505" customFormat="1" ht="15.5" x14ac:dyDescent="0.35">
      <c r="A872" s="330">
        <v>851</v>
      </c>
      <c r="B872" s="438"/>
      <c r="C872" s="241"/>
      <c r="D872" s="241"/>
      <c r="E872" s="241"/>
      <c r="F872" s="381"/>
      <c r="G872" s="439"/>
      <c r="H872" s="440">
        <f t="shared" si="13"/>
        <v>0</v>
      </c>
      <c r="I872" s="439"/>
      <c r="J872" s="508"/>
    </row>
    <row r="873" spans="1:10" s="505" customFormat="1" ht="15.5" x14ac:dyDescent="0.35">
      <c r="A873" s="330">
        <v>852</v>
      </c>
      <c r="B873" s="438"/>
      <c r="C873" s="241"/>
      <c r="D873" s="241"/>
      <c r="E873" s="241"/>
      <c r="F873" s="381"/>
      <c r="G873" s="439"/>
      <c r="H873" s="440">
        <f t="shared" si="13"/>
        <v>0</v>
      </c>
      <c r="I873" s="439"/>
      <c r="J873" s="508"/>
    </row>
    <row r="874" spans="1:10" s="505" customFormat="1" ht="15.5" x14ac:dyDescent="0.35">
      <c r="A874" s="330">
        <v>853</v>
      </c>
      <c r="B874" s="438"/>
      <c r="C874" s="241"/>
      <c r="D874" s="241"/>
      <c r="E874" s="241"/>
      <c r="F874" s="381"/>
      <c r="G874" s="439"/>
      <c r="H874" s="440">
        <f t="shared" si="13"/>
        <v>0</v>
      </c>
      <c r="I874" s="439"/>
      <c r="J874" s="508"/>
    </row>
    <row r="875" spans="1:10" s="505" customFormat="1" ht="15.5" x14ac:dyDescent="0.35">
      <c r="A875" s="330">
        <v>854</v>
      </c>
      <c r="B875" s="438"/>
      <c r="C875" s="241"/>
      <c r="D875" s="241"/>
      <c r="E875" s="241"/>
      <c r="F875" s="381"/>
      <c r="G875" s="439"/>
      <c r="H875" s="440">
        <f t="shared" si="13"/>
        <v>0</v>
      </c>
      <c r="I875" s="439"/>
      <c r="J875" s="508"/>
    </row>
    <row r="876" spans="1:10" s="505" customFormat="1" ht="15.5" x14ac:dyDescent="0.35">
      <c r="A876" s="330">
        <v>855</v>
      </c>
      <c r="B876" s="438"/>
      <c r="C876" s="241"/>
      <c r="D876" s="241"/>
      <c r="E876" s="241"/>
      <c r="F876" s="381"/>
      <c r="G876" s="439"/>
      <c r="H876" s="440">
        <f t="shared" si="13"/>
        <v>0</v>
      </c>
      <c r="I876" s="439"/>
      <c r="J876" s="508"/>
    </row>
    <row r="877" spans="1:10" s="505" customFormat="1" ht="15.5" x14ac:dyDescent="0.35">
      <c r="A877" s="330">
        <v>856</v>
      </c>
      <c r="B877" s="438"/>
      <c r="C877" s="241"/>
      <c r="D877" s="241"/>
      <c r="E877" s="241"/>
      <c r="F877" s="381"/>
      <c r="G877" s="439"/>
      <c r="H877" s="440">
        <f t="shared" si="13"/>
        <v>0</v>
      </c>
      <c r="I877" s="439"/>
      <c r="J877" s="508"/>
    </row>
    <row r="878" spans="1:10" s="505" customFormat="1" ht="15.5" x14ac:dyDescent="0.35">
      <c r="A878" s="330">
        <v>857</v>
      </c>
      <c r="B878" s="438"/>
      <c r="C878" s="241"/>
      <c r="D878" s="241"/>
      <c r="E878" s="241"/>
      <c r="F878" s="381"/>
      <c r="G878" s="439"/>
      <c r="H878" s="440">
        <f t="shared" si="13"/>
        <v>0</v>
      </c>
      <c r="I878" s="439"/>
      <c r="J878" s="508"/>
    </row>
    <row r="879" spans="1:10" s="505" customFormat="1" ht="15.5" x14ac:dyDescent="0.35">
      <c r="A879" s="330">
        <v>858</v>
      </c>
      <c r="B879" s="438"/>
      <c r="C879" s="241"/>
      <c r="D879" s="241"/>
      <c r="E879" s="241"/>
      <c r="F879" s="381"/>
      <c r="G879" s="439"/>
      <c r="H879" s="440">
        <f t="shared" si="13"/>
        <v>0</v>
      </c>
      <c r="I879" s="439"/>
      <c r="J879" s="508"/>
    </row>
    <row r="880" spans="1:10" s="505" customFormat="1" ht="15.5" x14ac:dyDescent="0.35">
      <c r="A880" s="330">
        <v>859</v>
      </c>
      <c r="B880" s="438"/>
      <c r="C880" s="241"/>
      <c r="D880" s="241"/>
      <c r="E880" s="241"/>
      <c r="F880" s="381"/>
      <c r="G880" s="439"/>
      <c r="H880" s="440">
        <f t="shared" si="13"/>
        <v>0</v>
      </c>
      <c r="I880" s="439"/>
      <c r="J880" s="508"/>
    </row>
    <row r="881" spans="1:10" s="505" customFormat="1" ht="15.5" x14ac:dyDescent="0.35">
      <c r="A881" s="330">
        <v>860</v>
      </c>
      <c r="B881" s="438"/>
      <c r="C881" s="241"/>
      <c r="D881" s="241"/>
      <c r="E881" s="241"/>
      <c r="F881" s="381"/>
      <c r="G881" s="439"/>
      <c r="H881" s="440">
        <f t="shared" si="13"/>
        <v>0</v>
      </c>
      <c r="I881" s="439"/>
      <c r="J881" s="508"/>
    </row>
    <row r="882" spans="1:10" s="505" customFormat="1" ht="15.5" x14ac:dyDescent="0.35">
      <c r="A882" s="330">
        <v>861</v>
      </c>
      <c r="B882" s="438"/>
      <c r="C882" s="241"/>
      <c r="D882" s="241"/>
      <c r="E882" s="241"/>
      <c r="F882" s="381"/>
      <c r="G882" s="439"/>
      <c r="H882" s="440">
        <f t="shared" si="13"/>
        <v>0</v>
      </c>
      <c r="I882" s="439"/>
      <c r="J882" s="508"/>
    </row>
    <row r="883" spans="1:10" s="505" customFormat="1" ht="15.5" x14ac:dyDescent="0.35">
      <c r="A883" s="330">
        <v>862</v>
      </c>
      <c r="B883" s="438"/>
      <c r="C883" s="241"/>
      <c r="D883" s="241"/>
      <c r="E883" s="241"/>
      <c r="F883" s="381"/>
      <c r="G883" s="439"/>
      <c r="H883" s="440">
        <f t="shared" si="13"/>
        <v>0</v>
      </c>
      <c r="I883" s="439"/>
      <c r="J883" s="508"/>
    </row>
    <row r="884" spans="1:10" s="505" customFormat="1" ht="15.5" x14ac:dyDescent="0.35">
      <c r="A884" s="330">
        <v>863</v>
      </c>
      <c r="B884" s="438"/>
      <c r="C884" s="241"/>
      <c r="D884" s="241"/>
      <c r="E884" s="241"/>
      <c r="F884" s="381"/>
      <c r="G884" s="439"/>
      <c r="H884" s="440">
        <f t="shared" si="13"/>
        <v>0</v>
      </c>
      <c r="I884" s="439"/>
      <c r="J884" s="508"/>
    </row>
    <row r="885" spans="1:10" s="505" customFormat="1" ht="15.5" x14ac:dyDescent="0.35">
      <c r="A885" s="330">
        <v>864</v>
      </c>
      <c r="B885" s="438"/>
      <c r="C885" s="241"/>
      <c r="D885" s="241"/>
      <c r="E885" s="241"/>
      <c r="F885" s="381"/>
      <c r="G885" s="439"/>
      <c r="H885" s="440">
        <f t="shared" si="13"/>
        <v>0</v>
      </c>
      <c r="I885" s="439"/>
      <c r="J885" s="508"/>
    </row>
    <row r="886" spans="1:10" s="505" customFormat="1" ht="15.5" x14ac:dyDescent="0.35">
      <c r="A886" s="330">
        <v>865</v>
      </c>
      <c r="B886" s="438"/>
      <c r="C886" s="241"/>
      <c r="D886" s="241"/>
      <c r="E886" s="241"/>
      <c r="F886" s="381"/>
      <c r="G886" s="439"/>
      <c r="H886" s="440">
        <f t="shared" si="13"/>
        <v>0</v>
      </c>
      <c r="I886" s="439"/>
      <c r="J886" s="508"/>
    </row>
    <row r="887" spans="1:10" s="505" customFormat="1" ht="15.5" x14ac:dyDescent="0.35">
      <c r="A887" s="330">
        <v>866</v>
      </c>
      <c r="B887" s="438"/>
      <c r="C887" s="241"/>
      <c r="D887" s="241"/>
      <c r="E887" s="241"/>
      <c r="F887" s="381"/>
      <c r="G887" s="439"/>
      <c r="H887" s="440">
        <f t="shared" si="13"/>
        <v>0</v>
      </c>
      <c r="I887" s="439"/>
      <c r="J887" s="508"/>
    </row>
    <row r="888" spans="1:10" s="505" customFormat="1" ht="15.5" x14ac:dyDescent="0.35">
      <c r="A888" s="330">
        <v>867</v>
      </c>
      <c r="B888" s="438"/>
      <c r="C888" s="241"/>
      <c r="D888" s="241"/>
      <c r="E888" s="241"/>
      <c r="F888" s="381"/>
      <c r="G888" s="439"/>
      <c r="H888" s="440">
        <f t="shared" si="13"/>
        <v>0</v>
      </c>
      <c r="I888" s="439"/>
      <c r="J888" s="508"/>
    </row>
    <row r="889" spans="1:10" s="505" customFormat="1" ht="15.5" x14ac:dyDescent="0.35">
      <c r="A889" s="330">
        <v>868</v>
      </c>
      <c r="B889" s="438"/>
      <c r="C889" s="241"/>
      <c r="D889" s="241"/>
      <c r="E889" s="241"/>
      <c r="F889" s="381"/>
      <c r="G889" s="439"/>
      <c r="H889" s="440">
        <f t="shared" si="13"/>
        <v>0</v>
      </c>
      <c r="I889" s="439"/>
      <c r="J889" s="508"/>
    </row>
    <row r="890" spans="1:10" s="505" customFormat="1" ht="15.5" x14ac:dyDescent="0.35">
      <c r="A890" s="330">
        <v>869</v>
      </c>
      <c r="B890" s="438"/>
      <c r="C890" s="241"/>
      <c r="D890" s="241"/>
      <c r="E890" s="241"/>
      <c r="F890" s="381"/>
      <c r="G890" s="439"/>
      <c r="H890" s="440">
        <f t="shared" si="13"/>
        <v>0</v>
      </c>
      <c r="I890" s="439"/>
      <c r="J890" s="508"/>
    </row>
    <row r="891" spans="1:10" s="505" customFormat="1" ht="15.5" x14ac:dyDescent="0.35">
      <c r="A891" s="330">
        <v>870</v>
      </c>
      <c r="B891" s="438"/>
      <c r="C891" s="241"/>
      <c r="D891" s="241"/>
      <c r="E891" s="241"/>
      <c r="F891" s="381"/>
      <c r="G891" s="439"/>
      <c r="H891" s="440">
        <f t="shared" si="13"/>
        <v>0</v>
      </c>
      <c r="I891" s="439"/>
      <c r="J891" s="508"/>
    </row>
    <row r="892" spans="1:10" s="505" customFormat="1" ht="15.5" x14ac:dyDescent="0.35">
      <c r="A892" s="330">
        <v>871</v>
      </c>
      <c r="B892" s="438"/>
      <c r="C892" s="241"/>
      <c r="D892" s="241"/>
      <c r="E892" s="241"/>
      <c r="F892" s="381"/>
      <c r="G892" s="439"/>
      <c r="H892" s="440">
        <f t="shared" si="13"/>
        <v>0</v>
      </c>
      <c r="I892" s="439"/>
      <c r="J892" s="508"/>
    </row>
    <row r="893" spans="1:10" s="505" customFormat="1" ht="15.5" x14ac:dyDescent="0.35">
      <c r="A893" s="330">
        <v>872</v>
      </c>
      <c r="B893" s="438"/>
      <c r="C893" s="241"/>
      <c r="D893" s="241"/>
      <c r="E893" s="241"/>
      <c r="F893" s="381"/>
      <c r="G893" s="439"/>
      <c r="H893" s="440">
        <f t="shared" si="13"/>
        <v>0</v>
      </c>
      <c r="I893" s="439"/>
      <c r="J893" s="508"/>
    </row>
    <row r="894" spans="1:10" s="505" customFormat="1" ht="15.5" x14ac:dyDescent="0.35">
      <c r="A894" s="330">
        <v>873</v>
      </c>
      <c r="B894" s="438"/>
      <c r="C894" s="241"/>
      <c r="D894" s="241"/>
      <c r="E894" s="241"/>
      <c r="F894" s="381"/>
      <c r="G894" s="439"/>
      <c r="H894" s="440">
        <f t="shared" si="13"/>
        <v>0</v>
      </c>
      <c r="I894" s="439"/>
      <c r="J894" s="508"/>
    </row>
    <row r="895" spans="1:10" s="505" customFormat="1" ht="15.5" x14ac:dyDescent="0.35">
      <c r="A895" s="330">
        <v>874</v>
      </c>
      <c r="B895" s="438"/>
      <c r="C895" s="241"/>
      <c r="D895" s="241"/>
      <c r="E895" s="241"/>
      <c r="F895" s="381"/>
      <c r="G895" s="439"/>
      <c r="H895" s="440">
        <f t="shared" si="13"/>
        <v>0</v>
      </c>
      <c r="I895" s="439"/>
      <c r="J895" s="508"/>
    </row>
    <row r="896" spans="1:10" s="505" customFormat="1" ht="15.5" x14ac:dyDescent="0.35">
      <c r="A896" s="330">
        <v>875</v>
      </c>
      <c r="B896" s="438"/>
      <c r="C896" s="241"/>
      <c r="D896" s="241"/>
      <c r="E896" s="241"/>
      <c r="F896" s="381"/>
      <c r="G896" s="439"/>
      <c r="H896" s="440">
        <f t="shared" si="13"/>
        <v>0</v>
      </c>
      <c r="I896" s="439"/>
      <c r="J896" s="508"/>
    </row>
    <row r="897" spans="1:10" s="505" customFormat="1" ht="15.5" x14ac:dyDescent="0.35">
      <c r="A897" s="330">
        <v>876</v>
      </c>
      <c r="B897" s="438"/>
      <c r="C897" s="241"/>
      <c r="D897" s="241"/>
      <c r="E897" s="241"/>
      <c r="F897" s="381"/>
      <c r="G897" s="439"/>
      <c r="H897" s="440">
        <f t="shared" si="13"/>
        <v>0</v>
      </c>
      <c r="I897" s="439"/>
      <c r="J897" s="508"/>
    </row>
    <row r="898" spans="1:10" s="505" customFormat="1" ht="15.5" x14ac:dyDescent="0.35">
      <c r="A898" s="330">
        <v>877</v>
      </c>
      <c r="B898" s="438"/>
      <c r="C898" s="241"/>
      <c r="D898" s="241"/>
      <c r="E898" s="241"/>
      <c r="F898" s="381"/>
      <c r="G898" s="439"/>
      <c r="H898" s="440">
        <f t="shared" si="13"/>
        <v>0</v>
      </c>
      <c r="I898" s="439"/>
      <c r="J898" s="508"/>
    </row>
    <row r="899" spans="1:10" s="505" customFormat="1" ht="15.5" x14ac:dyDescent="0.35">
      <c r="A899" s="330">
        <v>878</v>
      </c>
      <c r="B899" s="438"/>
      <c r="C899" s="241"/>
      <c r="D899" s="241"/>
      <c r="E899" s="241"/>
      <c r="F899" s="381"/>
      <c r="G899" s="439"/>
      <c r="H899" s="440">
        <f t="shared" si="13"/>
        <v>0</v>
      </c>
      <c r="I899" s="439"/>
      <c r="J899" s="508"/>
    </row>
    <row r="900" spans="1:10" s="505" customFormat="1" ht="15.5" x14ac:dyDescent="0.35">
      <c r="A900" s="330">
        <v>879</v>
      </c>
      <c r="B900" s="438"/>
      <c r="C900" s="241"/>
      <c r="D900" s="241"/>
      <c r="E900" s="241"/>
      <c r="F900" s="381"/>
      <c r="G900" s="439"/>
      <c r="H900" s="440">
        <f t="shared" si="13"/>
        <v>0</v>
      </c>
      <c r="I900" s="439"/>
      <c r="J900" s="508"/>
    </row>
    <row r="901" spans="1:10" s="505" customFormat="1" ht="15.5" x14ac:dyDescent="0.35">
      <c r="A901" s="330">
        <v>880</v>
      </c>
      <c r="B901" s="438"/>
      <c r="C901" s="241"/>
      <c r="D901" s="241"/>
      <c r="E901" s="241"/>
      <c r="F901" s="381"/>
      <c r="G901" s="439"/>
      <c r="H901" s="440">
        <f t="shared" si="13"/>
        <v>0</v>
      </c>
      <c r="I901" s="439"/>
      <c r="J901" s="508"/>
    </row>
    <row r="902" spans="1:10" s="505" customFormat="1" ht="15.5" x14ac:dyDescent="0.35">
      <c r="A902" s="330">
        <v>881</v>
      </c>
      <c r="B902" s="438"/>
      <c r="C902" s="241"/>
      <c r="D902" s="241"/>
      <c r="E902" s="241"/>
      <c r="F902" s="381"/>
      <c r="G902" s="439"/>
      <c r="H902" s="440">
        <f t="shared" si="13"/>
        <v>0</v>
      </c>
      <c r="I902" s="439"/>
      <c r="J902" s="508"/>
    </row>
    <row r="903" spans="1:10" s="505" customFormat="1" ht="15.5" x14ac:dyDescent="0.35">
      <c r="A903" s="330">
        <v>882</v>
      </c>
      <c r="B903" s="438"/>
      <c r="C903" s="241"/>
      <c r="D903" s="241"/>
      <c r="E903" s="241"/>
      <c r="F903" s="381"/>
      <c r="G903" s="439"/>
      <c r="H903" s="440">
        <f t="shared" si="13"/>
        <v>0</v>
      </c>
      <c r="I903" s="439"/>
      <c r="J903" s="508"/>
    </row>
    <row r="904" spans="1:10" s="505" customFormat="1" ht="15.5" x14ac:dyDescent="0.35">
      <c r="A904" s="330">
        <v>883</v>
      </c>
      <c r="B904" s="438"/>
      <c r="C904" s="241"/>
      <c r="D904" s="241"/>
      <c r="E904" s="241"/>
      <c r="F904" s="381"/>
      <c r="G904" s="439"/>
      <c r="H904" s="440">
        <f t="shared" si="13"/>
        <v>0</v>
      </c>
      <c r="I904" s="439"/>
      <c r="J904" s="508"/>
    </row>
    <row r="905" spans="1:10" s="505" customFormat="1" ht="15.5" x14ac:dyDescent="0.35">
      <c r="A905" s="330">
        <v>884</v>
      </c>
      <c r="B905" s="438"/>
      <c r="C905" s="241"/>
      <c r="D905" s="241"/>
      <c r="E905" s="241"/>
      <c r="F905" s="381"/>
      <c r="G905" s="439"/>
      <c r="H905" s="440">
        <f t="shared" si="13"/>
        <v>0</v>
      </c>
      <c r="I905" s="439"/>
      <c r="J905" s="508"/>
    </row>
    <row r="906" spans="1:10" s="505" customFormat="1" ht="15.5" x14ac:dyDescent="0.35">
      <c r="A906" s="330">
        <v>885</v>
      </c>
      <c r="B906" s="438"/>
      <c r="C906" s="241"/>
      <c r="D906" s="241"/>
      <c r="E906" s="241"/>
      <c r="F906" s="381"/>
      <c r="G906" s="439"/>
      <c r="H906" s="440">
        <f t="shared" si="13"/>
        <v>0</v>
      </c>
      <c r="I906" s="439"/>
      <c r="J906" s="508"/>
    </row>
    <row r="907" spans="1:10" s="505" customFormat="1" ht="15.5" x14ac:dyDescent="0.35">
      <c r="A907" s="330">
        <v>886</v>
      </c>
      <c r="B907" s="438"/>
      <c r="C907" s="241"/>
      <c r="D907" s="241"/>
      <c r="E907" s="241"/>
      <c r="F907" s="381"/>
      <c r="G907" s="439"/>
      <c r="H907" s="440">
        <f t="shared" si="13"/>
        <v>0</v>
      </c>
      <c r="I907" s="439"/>
      <c r="J907" s="508"/>
    </row>
    <row r="908" spans="1:10" s="505" customFormat="1" ht="15.5" x14ac:dyDescent="0.35">
      <c r="A908" s="330">
        <v>887</v>
      </c>
      <c r="B908" s="438"/>
      <c r="C908" s="241"/>
      <c r="D908" s="241"/>
      <c r="E908" s="241"/>
      <c r="F908" s="381"/>
      <c r="G908" s="439"/>
      <c r="H908" s="440">
        <f t="shared" si="13"/>
        <v>0</v>
      </c>
      <c r="I908" s="439"/>
      <c r="J908" s="508"/>
    </row>
    <row r="909" spans="1:10" s="505" customFormat="1" ht="15.5" x14ac:dyDescent="0.35">
      <c r="A909" s="330">
        <v>888</v>
      </c>
      <c r="B909" s="438"/>
      <c r="C909" s="241"/>
      <c r="D909" s="241"/>
      <c r="E909" s="241"/>
      <c r="F909" s="381"/>
      <c r="G909" s="439"/>
      <c r="H909" s="440">
        <f t="shared" si="13"/>
        <v>0</v>
      </c>
      <c r="I909" s="439"/>
      <c r="J909" s="508"/>
    </row>
    <row r="910" spans="1:10" s="505" customFormat="1" ht="15.5" x14ac:dyDescent="0.35">
      <c r="A910" s="330">
        <v>889</v>
      </c>
      <c r="B910" s="438"/>
      <c r="C910" s="241"/>
      <c r="D910" s="241"/>
      <c r="E910" s="241"/>
      <c r="F910" s="381"/>
      <c r="G910" s="439"/>
      <c r="H910" s="440">
        <f t="shared" si="13"/>
        <v>0</v>
      </c>
      <c r="I910" s="439"/>
      <c r="J910" s="508"/>
    </row>
    <row r="911" spans="1:10" s="505" customFormat="1" ht="15.5" x14ac:dyDescent="0.35">
      <c r="A911" s="330">
        <v>890</v>
      </c>
      <c r="B911" s="438"/>
      <c r="C911" s="241"/>
      <c r="D911" s="241"/>
      <c r="E911" s="241"/>
      <c r="F911" s="381"/>
      <c r="G911" s="439"/>
      <c r="H911" s="440">
        <f t="shared" si="13"/>
        <v>0</v>
      </c>
      <c r="I911" s="439"/>
      <c r="J911" s="508"/>
    </row>
    <row r="912" spans="1:10" s="505" customFormat="1" ht="15.5" x14ac:dyDescent="0.35">
      <c r="A912" s="330">
        <v>891</v>
      </c>
      <c r="B912" s="438"/>
      <c r="C912" s="241"/>
      <c r="D912" s="241"/>
      <c r="E912" s="241"/>
      <c r="F912" s="381"/>
      <c r="G912" s="439"/>
      <c r="H912" s="440">
        <f t="shared" si="13"/>
        <v>0</v>
      </c>
      <c r="I912" s="439"/>
      <c r="J912" s="508"/>
    </row>
    <row r="913" spans="1:10" s="505" customFormat="1" ht="15.5" x14ac:dyDescent="0.35">
      <c r="A913" s="330">
        <v>892</v>
      </c>
      <c r="B913" s="438"/>
      <c r="C913" s="241"/>
      <c r="D913" s="241"/>
      <c r="E913" s="241"/>
      <c r="F913" s="381"/>
      <c r="G913" s="439"/>
      <c r="H913" s="440">
        <f t="shared" si="13"/>
        <v>0</v>
      </c>
      <c r="I913" s="439"/>
      <c r="J913" s="508"/>
    </row>
    <row r="914" spans="1:10" s="505" customFormat="1" ht="15.5" x14ac:dyDescent="0.35">
      <c r="A914" s="330">
        <v>893</v>
      </c>
      <c r="B914" s="438"/>
      <c r="C914" s="241"/>
      <c r="D914" s="241"/>
      <c r="E914" s="241"/>
      <c r="F914" s="381"/>
      <c r="G914" s="439"/>
      <c r="H914" s="440">
        <f t="shared" si="13"/>
        <v>0</v>
      </c>
      <c r="I914" s="439"/>
      <c r="J914" s="508"/>
    </row>
    <row r="915" spans="1:10" s="505" customFormat="1" ht="15.5" x14ac:dyDescent="0.35">
      <c r="A915" s="330">
        <v>894</v>
      </c>
      <c r="B915" s="438"/>
      <c r="C915" s="241"/>
      <c r="D915" s="241"/>
      <c r="E915" s="241"/>
      <c r="F915" s="381"/>
      <c r="G915" s="439"/>
      <c r="H915" s="440">
        <f t="shared" si="13"/>
        <v>0</v>
      </c>
      <c r="I915" s="439"/>
      <c r="J915" s="508"/>
    </row>
    <row r="916" spans="1:10" s="505" customFormat="1" ht="15.5" x14ac:dyDescent="0.35">
      <c r="A916" s="330">
        <v>895</v>
      </c>
      <c r="B916" s="438"/>
      <c r="C916" s="241"/>
      <c r="D916" s="241"/>
      <c r="E916" s="241"/>
      <c r="F916" s="381"/>
      <c r="G916" s="439"/>
      <c r="H916" s="440">
        <f t="shared" si="13"/>
        <v>0</v>
      </c>
      <c r="I916" s="439"/>
      <c r="J916" s="508"/>
    </row>
    <row r="917" spans="1:10" s="505" customFormat="1" ht="15.5" x14ac:dyDescent="0.35">
      <c r="A917" s="330">
        <v>896</v>
      </c>
      <c r="B917" s="438"/>
      <c r="C917" s="241"/>
      <c r="D917" s="241"/>
      <c r="E917" s="241"/>
      <c r="F917" s="381"/>
      <c r="G917" s="439"/>
      <c r="H917" s="440">
        <f t="shared" si="13"/>
        <v>0</v>
      </c>
      <c r="I917" s="439"/>
      <c r="J917" s="508"/>
    </row>
    <row r="918" spans="1:10" s="505" customFormat="1" ht="15.5" x14ac:dyDescent="0.35">
      <c r="A918" s="330">
        <v>897</v>
      </c>
      <c r="B918" s="438"/>
      <c r="C918" s="241"/>
      <c r="D918" s="241"/>
      <c r="E918" s="241"/>
      <c r="F918" s="381"/>
      <c r="G918" s="439"/>
      <c r="H918" s="440">
        <f t="shared" si="13"/>
        <v>0</v>
      </c>
      <c r="I918" s="439"/>
      <c r="J918" s="508"/>
    </row>
    <row r="919" spans="1:10" s="505" customFormat="1" ht="15.5" x14ac:dyDescent="0.35">
      <c r="A919" s="330">
        <v>898</v>
      </c>
      <c r="B919" s="438"/>
      <c r="C919" s="241"/>
      <c r="D919" s="241"/>
      <c r="E919" s="241"/>
      <c r="F919" s="381"/>
      <c r="G919" s="439"/>
      <c r="H919" s="440">
        <f t="shared" ref="H919:H982" si="14">IF(AND(F919&gt;0,G919=0),ROUND(F919*0.3,2),IF(AND(F919=0,G919&gt;0),G919,0))</f>
        <v>0</v>
      </c>
      <c r="I919" s="439"/>
      <c r="J919" s="508"/>
    </row>
    <row r="920" spans="1:10" s="505" customFormat="1" ht="15.5" x14ac:dyDescent="0.35">
      <c r="A920" s="330">
        <v>899</v>
      </c>
      <c r="B920" s="438"/>
      <c r="C920" s="241"/>
      <c r="D920" s="241"/>
      <c r="E920" s="241"/>
      <c r="F920" s="381"/>
      <c r="G920" s="439"/>
      <c r="H920" s="440">
        <f t="shared" si="14"/>
        <v>0</v>
      </c>
      <c r="I920" s="439"/>
      <c r="J920" s="508"/>
    </row>
    <row r="921" spans="1:10" s="505" customFormat="1" ht="15.5" x14ac:dyDescent="0.35">
      <c r="A921" s="330">
        <v>900</v>
      </c>
      <c r="B921" s="438"/>
      <c r="C921" s="241"/>
      <c r="D921" s="241"/>
      <c r="E921" s="241"/>
      <c r="F921" s="381"/>
      <c r="G921" s="439"/>
      <c r="H921" s="440">
        <f t="shared" si="14"/>
        <v>0</v>
      </c>
      <c r="I921" s="439"/>
      <c r="J921" s="508"/>
    </row>
    <row r="922" spans="1:10" s="505" customFormat="1" ht="15.5" x14ac:dyDescent="0.35">
      <c r="A922" s="330">
        <v>901</v>
      </c>
      <c r="B922" s="438"/>
      <c r="C922" s="241"/>
      <c r="D922" s="241"/>
      <c r="E922" s="241"/>
      <c r="F922" s="381"/>
      <c r="G922" s="439"/>
      <c r="H922" s="440">
        <f t="shared" si="14"/>
        <v>0</v>
      </c>
      <c r="I922" s="439"/>
      <c r="J922" s="508"/>
    </row>
    <row r="923" spans="1:10" s="505" customFormat="1" ht="15.5" x14ac:dyDescent="0.35">
      <c r="A923" s="330">
        <v>902</v>
      </c>
      <c r="B923" s="438"/>
      <c r="C923" s="241"/>
      <c r="D923" s="241"/>
      <c r="E923" s="241"/>
      <c r="F923" s="381"/>
      <c r="G923" s="439"/>
      <c r="H923" s="440">
        <f t="shared" si="14"/>
        <v>0</v>
      </c>
      <c r="I923" s="439"/>
      <c r="J923" s="508"/>
    </row>
    <row r="924" spans="1:10" s="505" customFormat="1" ht="15.5" x14ac:dyDescent="0.35">
      <c r="A924" s="330">
        <v>903</v>
      </c>
      <c r="B924" s="438"/>
      <c r="C924" s="241"/>
      <c r="D924" s="241"/>
      <c r="E924" s="241"/>
      <c r="F924" s="381"/>
      <c r="G924" s="439"/>
      <c r="H924" s="440">
        <f t="shared" si="14"/>
        <v>0</v>
      </c>
      <c r="I924" s="439"/>
      <c r="J924" s="508"/>
    </row>
    <row r="925" spans="1:10" s="505" customFormat="1" ht="15.5" x14ac:dyDescent="0.35">
      <c r="A925" s="330">
        <v>904</v>
      </c>
      <c r="B925" s="438"/>
      <c r="C925" s="241"/>
      <c r="D925" s="241"/>
      <c r="E925" s="241"/>
      <c r="F925" s="381"/>
      <c r="G925" s="439"/>
      <c r="H925" s="440">
        <f t="shared" si="14"/>
        <v>0</v>
      </c>
      <c r="I925" s="439"/>
      <c r="J925" s="508"/>
    </row>
    <row r="926" spans="1:10" s="505" customFormat="1" ht="15.5" x14ac:dyDescent="0.35">
      <c r="A926" s="330">
        <v>905</v>
      </c>
      <c r="B926" s="438"/>
      <c r="C926" s="241"/>
      <c r="D926" s="241"/>
      <c r="E926" s="241"/>
      <c r="F926" s="381"/>
      <c r="G926" s="439"/>
      <c r="H926" s="440">
        <f t="shared" si="14"/>
        <v>0</v>
      </c>
      <c r="I926" s="439"/>
      <c r="J926" s="508"/>
    </row>
    <row r="927" spans="1:10" s="505" customFormat="1" ht="15.5" x14ac:dyDescent="0.35">
      <c r="A927" s="330">
        <v>906</v>
      </c>
      <c r="B927" s="438"/>
      <c r="C927" s="241"/>
      <c r="D927" s="241"/>
      <c r="E927" s="241"/>
      <c r="F927" s="381"/>
      <c r="G927" s="439"/>
      <c r="H927" s="440">
        <f t="shared" si="14"/>
        <v>0</v>
      </c>
      <c r="I927" s="439"/>
      <c r="J927" s="508"/>
    </row>
    <row r="928" spans="1:10" s="505" customFormat="1" ht="15.5" x14ac:dyDescent="0.35">
      <c r="A928" s="330">
        <v>907</v>
      </c>
      <c r="B928" s="438"/>
      <c r="C928" s="241"/>
      <c r="D928" s="241"/>
      <c r="E928" s="241"/>
      <c r="F928" s="381"/>
      <c r="G928" s="439"/>
      <c r="H928" s="440">
        <f t="shared" si="14"/>
        <v>0</v>
      </c>
      <c r="I928" s="439"/>
      <c r="J928" s="508"/>
    </row>
    <row r="929" spans="1:10" s="505" customFormat="1" ht="15.5" x14ac:dyDescent="0.35">
      <c r="A929" s="330">
        <v>908</v>
      </c>
      <c r="B929" s="438"/>
      <c r="C929" s="241"/>
      <c r="D929" s="241"/>
      <c r="E929" s="241"/>
      <c r="F929" s="381"/>
      <c r="G929" s="439"/>
      <c r="H929" s="440">
        <f t="shared" si="14"/>
        <v>0</v>
      </c>
      <c r="I929" s="439"/>
      <c r="J929" s="508"/>
    </row>
    <row r="930" spans="1:10" s="505" customFormat="1" ht="15.5" x14ac:dyDescent="0.35">
      <c r="A930" s="330">
        <v>909</v>
      </c>
      <c r="B930" s="438"/>
      <c r="C930" s="241"/>
      <c r="D930" s="241"/>
      <c r="E930" s="241"/>
      <c r="F930" s="381"/>
      <c r="G930" s="439"/>
      <c r="H930" s="440">
        <f t="shared" si="14"/>
        <v>0</v>
      </c>
      <c r="I930" s="439"/>
      <c r="J930" s="508"/>
    </row>
    <row r="931" spans="1:10" s="505" customFormat="1" ht="15.5" x14ac:dyDescent="0.35">
      <c r="A931" s="330">
        <v>910</v>
      </c>
      <c r="B931" s="438"/>
      <c r="C931" s="241"/>
      <c r="D931" s="241"/>
      <c r="E931" s="241"/>
      <c r="F931" s="381"/>
      <c r="G931" s="439"/>
      <c r="H931" s="440">
        <f t="shared" si="14"/>
        <v>0</v>
      </c>
      <c r="I931" s="439"/>
      <c r="J931" s="508"/>
    </row>
    <row r="932" spans="1:10" s="505" customFormat="1" ht="15.5" x14ac:dyDescent="0.35">
      <c r="A932" s="330">
        <v>911</v>
      </c>
      <c r="B932" s="438"/>
      <c r="C932" s="241"/>
      <c r="D932" s="241"/>
      <c r="E932" s="241"/>
      <c r="F932" s="381"/>
      <c r="G932" s="439"/>
      <c r="H932" s="440">
        <f t="shared" si="14"/>
        <v>0</v>
      </c>
      <c r="I932" s="439"/>
      <c r="J932" s="508"/>
    </row>
    <row r="933" spans="1:10" s="505" customFormat="1" ht="15.5" x14ac:dyDescent="0.35">
      <c r="A933" s="330">
        <v>912</v>
      </c>
      <c r="B933" s="438"/>
      <c r="C933" s="241"/>
      <c r="D933" s="241"/>
      <c r="E933" s="241"/>
      <c r="F933" s="381"/>
      <c r="G933" s="439"/>
      <c r="H933" s="440">
        <f t="shared" si="14"/>
        <v>0</v>
      </c>
      <c r="I933" s="439"/>
      <c r="J933" s="508"/>
    </row>
    <row r="934" spans="1:10" s="505" customFormat="1" ht="15.5" x14ac:dyDescent="0.35">
      <c r="A934" s="330">
        <v>913</v>
      </c>
      <c r="B934" s="438"/>
      <c r="C934" s="241"/>
      <c r="D934" s="241"/>
      <c r="E934" s="241"/>
      <c r="F934" s="381"/>
      <c r="G934" s="439"/>
      <c r="H934" s="440">
        <f t="shared" si="14"/>
        <v>0</v>
      </c>
      <c r="I934" s="439"/>
      <c r="J934" s="508"/>
    </row>
    <row r="935" spans="1:10" s="505" customFormat="1" ht="15.5" x14ac:dyDescent="0.35">
      <c r="A935" s="330">
        <v>914</v>
      </c>
      <c r="B935" s="438"/>
      <c r="C935" s="241"/>
      <c r="D935" s="241"/>
      <c r="E935" s="241"/>
      <c r="F935" s="381"/>
      <c r="G935" s="439"/>
      <c r="H935" s="440">
        <f t="shared" si="14"/>
        <v>0</v>
      </c>
      <c r="I935" s="439"/>
      <c r="J935" s="508"/>
    </row>
    <row r="936" spans="1:10" s="505" customFormat="1" ht="15.5" x14ac:dyDescent="0.35">
      <c r="A936" s="330">
        <v>915</v>
      </c>
      <c r="B936" s="438"/>
      <c r="C936" s="241"/>
      <c r="D936" s="241"/>
      <c r="E936" s="241"/>
      <c r="F936" s="381"/>
      <c r="G936" s="439"/>
      <c r="H936" s="440">
        <f t="shared" si="14"/>
        <v>0</v>
      </c>
      <c r="I936" s="439"/>
      <c r="J936" s="508"/>
    </row>
    <row r="937" spans="1:10" s="505" customFormat="1" ht="15.5" x14ac:dyDescent="0.35">
      <c r="A937" s="330">
        <v>916</v>
      </c>
      <c r="B937" s="438"/>
      <c r="C937" s="241"/>
      <c r="D937" s="241"/>
      <c r="E937" s="241"/>
      <c r="F937" s="381"/>
      <c r="G937" s="439"/>
      <c r="H937" s="440">
        <f t="shared" si="14"/>
        <v>0</v>
      </c>
      <c r="I937" s="439"/>
      <c r="J937" s="508"/>
    </row>
    <row r="938" spans="1:10" s="505" customFormat="1" ht="15.5" x14ac:dyDescent="0.35">
      <c r="A938" s="330">
        <v>917</v>
      </c>
      <c r="B938" s="438"/>
      <c r="C938" s="241"/>
      <c r="D938" s="241"/>
      <c r="E938" s="241"/>
      <c r="F938" s="381"/>
      <c r="G938" s="439"/>
      <c r="H938" s="440">
        <f t="shared" si="14"/>
        <v>0</v>
      </c>
      <c r="I938" s="439"/>
      <c r="J938" s="508"/>
    </row>
    <row r="939" spans="1:10" s="505" customFormat="1" ht="15.5" x14ac:dyDescent="0.35">
      <c r="A939" s="330">
        <v>918</v>
      </c>
      <c r="B939" s="438"/>
      <c r="C939" s="241"/>
      <c r="D939" s="241"/>
      <c r="E939" s="241"/>
      <c r="F939" s="381"/>
      <c r="G939" s="439"/>
      <c r="H939" s="440">
        <f t="shared" si="14"/>
        <v>0</v>
      </c>
      <c r="I939" s="439"/>
      <c r="J939" s="508"/>
    </row>
    <row r="940" spans="1:10" s="505" customFormat="1" ht="15.5" x14ac:dyDescent="0.35">
      <c r="A940" s="330">
        <v>919</v>
      </c>
      <c r="B940" s="438"/>
      <c r="C940" s="241"/>
      <c r="D940" s="241"/>
      <c r="E940" s="241"/>
      <c r="F940" s="381"/>
      <c r="G940" s="439"/>
      <c r="H940" s="440">
        <f t="shared" si="14"/>
        <v>0</v>
      </c>
      <c r="I940" s="439"/>
      <c r="J940" s="508"/>
    </row>
    <row r="941" spans="1:10" s="505" customFormat="1" ht="15.5" x14ac:dyDescent="0.35">
      <c r="A941" s="330">
        <v>920</v>
      </c>
      <c r="B941" s="438"/>
      <c r="C941" s="241"/>
      <c r="D941" s="241"/>
      <c r="E941" s="241"/>
      <c r="F941" s="381"/>
      <c r="G941" s="439"/>
      <c r="H941" s="440">
        <f t="shared" si="14"/>
        <v>0</v>
      </c>
      <c r="I941" s="439"/>
      <c r="J941" s="508"/>
    </row>
    <row r="942" spans="1:10" s="505" customFormat="1" ht="15.5" x14ac:dyDescent="0.35">
      <c r="A942" s="330">
        <v>921</v>
      </c>
      <c r="B942" s="438"/>
      <c r="C942" s="241"/>
      <c r="D942" s="241"/>
      <c r="E942" s="241"/>
      <c r="F942" s="381"/>
      <c r="G942" s="439"/>
      <c r="H942" s="440">
        <f t="shared" si="14"/>
        <v>0</v>
      </c>
      <c r="I942" s="439"/>
      <c r="J942" s="508"/>
    </row>
    <row r="943" spans="1:10" s="505" customFormat="1" ht="15.5" x14ac:dyDescent="0.35">
      <c r="A943" s="330">
        <v>922</v>
      </c>
      <c r="B943" s="438"/>
      <c r="C943" s="241"/>
      <c r="D943" s="241"/>
      <c r="E943" s="241"/>
      <c r="F943" s="381"/>
      <c r="G943" s="439"/>
      <c r="H943" s="440">
        <f t="shared" si="14"/>
        <v>0</v>
      </c>
      <c r="I943" s="439"/>
      <c r="J943" s="508"/>
    </row>
    <row r="944" spans="1:10" s="505" customFormat="1" ht="15.5" x14ac:dyDescent="0.35">
      <c r="A944" s="330">
        <v>923</v>
      </c>
      <c r="B944" s="438"/>
      <c r="C944" s="241"/>
      <c r="D944" s="241"/>
      <c r="E944" s="241"/>
      <c r="F944" s="381"/>
      <c r="G944" s="439"/>
      <c r="H944" s="440">
        <f t="shared" si="14"/>
        <v>0</v>
      </c>
      <c r="I944" s="439"/>
      <c r="J944" s="508"/>
    </row>
    <row r="945" spans="1:10" s="505" customFormat="1" ht="15.5" x14ac:dyDescent="0.35">
      <c r="A945" s="330">
        <v>924</v>
      </c>
      <c r="B945" s="438"/>
      <c r="C945" s="241"/>
      <c r="D945" s="241"/>
      <c r="E945" s="241"/>
      <c r="F945" s="381"/>
      <c r="G945" s="439"/>
      <c r="H945" s="440">
        <f t="shared" si="14"/>
        <v>0</v>
      </c>
      <c r="I945" s="439"/>
      <c r="J945" s="508"/>
    </row>
    <row r="946" spans="1:10" s="505" customFormat="1" ht="15.5" x14ac:dyDescent="0.35">
      <c r="A946" s="330">
        <v>925</v>
      </c>
      <c r="B946" s="438"/>
      <c r="C946" s="241"/>
      <c r="D946" s="241"/>
      <c r="E946" s="241"/>
      <c r="F946" s="381"/>
      <c r="G946" s="439"/>
      <c r="H946" s="440">
        <f t="shared" si="14"/>
        <v>0</v>
      </c>
      <c r="I946" s="439"/>
      <c r="J946" s="508"/>
    </row>
    <row r="947" spans="1:10" s="505" customFormat="1" ht="15.5" x14ac:dyDescent="0.35">
      <c r="A947" s="330">
        <v>926</v>
      </c>
      <c r="B947" s="438"/>
      <c r="C947" s="241"/>
      <c r="D947" s="241"/>
      <c r="E947" s="241"/>
      <c r="F947" s="381"/>
      <c r="G947" s="439"/>
      <c r="H947" s="440">
        <f t="shared" si="14"/>
        <v>0</v>
      </c>
      <c r="I947" s="439"/>
      <c r="J947" s="508"/>
    </row>
    <row r="948" spans="1:10" s="505" customFormat="1" ht="15.5" x14ac:dyDescent="0.35">
      <c r="A948" s="330">
        <v>927</v>
      </c>
      <c r="B948" s="438"/>
      <c r="C948" s="241"/>
      <c r="D948" s="241"/>
      <c r="E948" s="241"/>
      <c r="F948" s="381"/>
      <c r="G948" s="439"/>
      <c r="H948" s="440">
        <f t="shared" si="14"/>
        <v>0</v>
      </c>
      <c r="I948" s="439"/>
      <c r="J948" s="508"/>
    </row>
    <row r="949" spans="1:10" s="505" customFormat="1" ht="15.5" x14ac:dyDescent="0.35">
      <c r="A949" s="330">
        <v>928</v>
      </c>
      <c r="B949" s="438"/>
      <c r="C949" s="241"/>
      <c r="D949" s="241"/>
      <c r="E949" s="241"/>
      <c r="F949" s="381"/>
      <c r="G949" s="439"/>
      <c r="H949" s="440">
        <f t="shared" si="14"/>
        <v>0</v>
      </c>
      <c r="I949" s="439"/>
      <c r="J949" s="508"/>
    </row>
    <row r="950" spans="1:10" s="505" customFormat="1" ht="15.5" x14ac:dyDescent="0.35">
      <c r="A950" s="330">
        <v>929</v>
      </c>
      <c r="B950" s="438"/>
      <c r="C950" s="241"/>
      <c r="D950" s="241"/>
      <c r="E950" s="241"/>
      <c r="F950" s="381"/>
      <c r="G950" s="439"/>
      <c r="H950" s="440">
        <f t="shared" si="14"/>
        <v>0</v>
      </c>
      <c r="I950" s="439"/>
      <c r="J950" s="508"/>
    </row>
    <row r="951" spans="1:10" s="505" customFormat="1" ht="15.5" x14ac:dyDescent="0.35">
      <c r="A951" s="330">
        <v>930</v>
      </c>
      <c r="B951" s="438"/>
      <c r="C951" s="241"/>
      <c r="D951" s="241"/>
      <c r="E951" s="241"/>
      <c r="F951" s="381"/>
      <c r="G951" s="439"/>
      <c r="H951" s="440">
        <f t="shared" si="14"/>
        <v>0</v>
      </c>
      <c r="I951" s="439"/>
      <c r="J951" s="508"/>
    </row>
    <row r="952" spans="1:10" s="505" customFormat="1" ht="15.5" x14ac:dyDescent="0.35">
      <c r="A952" s="330">
        <v>931</v>
      </c>
      <c r="B952" s="438"/>
      <c r="C952" s="241"/>
      <c r="D952" s="241"/>
      <c r="E952" s="241"/>
      <c r="F952" s="381"/>
      <c r="G952" s="439"/>
      <c r="H952" s="440">
        <f t="shared" si="14"/>
        <v>0</v>
      </c>
      <c r="I952" s="439"/>
      <c r="J952" s="508"/>
    </row>
    <row r="953" spans="1:10" s="505" customFormat="1" ht="15.5" x14ac:dyDescent="0.35">
      <c r="A953" s="330">
        <v>932</v>
      </c>
      <c r="B953" s="438"/>
      <c r="C953" s="241"/>
      <c r="D953" s="241"/>
      <c r="E953" s="241"/>
      <c r="F953" s="381"/>
      <c r="G953" s="439"/>
      <c r="H953" s="440">
        <f t="shared" si="14"/>
        <v>0</v>
      </c>
      <c r="I953" s="439"/>
      <c r="J953" s="508"/>
    </row>
    <row r="954" spans="1:10" s="505" customFormat="1" ht="15.5" x14ac:dyDescent="0.35">
      <c r="A954" s="330">
        <v>933</v>
      </c>
      <c r="B954" s="438"/>
      <c r="C954" s="241"/>
      <c r="D954" s="241"/>
      <c r="E954" s="241"/>
      <c r="F954" s="381"/>
      <c r="G954" s="439"/>
      <c r="H954" s="440">
        <f t="shared" si="14"/>
        <v>0</v>
      </c>
      <c r="I954" s="439"/>
      <c r="J954" s="508"/>
    </row>
    <row r="955" spans="1:10" s="505" customFormat="1" ht="15.5" x14ac:dyDescent="0.35">
      <c r="A955" s="330">
        <v>934</v>
      </c>
      <c r="B955" s="438"/>
      <c r="C955" s="241"/>
      <c r="D955" s="241"/>
      <c r="E955" s="241"/>
      <c r="F955" s="381"/>
      <c r="G955" s="439"/>
      <c r="H955" s="440">
        <f t="shared" si="14"/>
        <v>0</v>
      </c>
      <c r="I955" s="439"/>
      <c r="J955" s="508"/>
    </row>
    <row r="956" spans="1:10" s="505" customFormat="1" ht="15.5" x14ac:dyDescent="0.35">
      <c r="A956" s="330">
        <v>935</v>
      </c>
      <c r="B956" s="438"/>
      <c r="C956" s="241"/>
      <c r="D956" s="241"/>
      <c r="E956" s="241"/>
      <c r="F956" s="381"/>
      <c r="G956" s="439"/>
      <c r="H956" s="440">
        <f t="shared" si="14"/>
        <v>0</v>
      </c>
      <c r="I956" s="439"/>
      <c r="J956" s="508"/>
    </row>
    <row r="957" spans="1:10" s="505" customFormat="1" ht="15.5" x14ac:dyDescent="0.35">
      <c r="A957" s="330">
        <v>936</v>
      </c>
      <c r="B957" s="438"/>
      <c r="C957" s="241"/>
      <c r="D957" s="241"/>
      <c r="E957" s="241"/>
      <c r="F957" s="381"/>
      <c r="G957" s="439"/>
      <c r="H957" s="440">
        <f t="shared" si="14"/>
        <v>0</v>
      </c>
      <c r="I957" s="439"/>
      <c r="J957" s="508"/>
    </row>
    <row r="958" spans="1:10" s="505" customFormat="1" ht="15.5" x14ac:dyDescent="0.35">
      <c r="A958" s="330">
        <v>937</v>
      </c>
      <c r="B958" s="438"/>
      <c r="C958" s="241"/>
      <c r="D958" s="241"/>
      <c r="E958" s="241"/>
      <c r="F958" s="381"/>
      <c r="G958" s="439"/>
      <c r="H958" s="440">
        <f t="shared" si="14"/>
        <v>0</v>
      </c>
      <c r="I958" s="439"/>
      <c r="J958" s="508"/>
    </row>
    <row r="959" spans="1:10" s="505" customFormat="1" ht="15.5" x14ac:dyDescent="0.35">
      <c r="A959" s="330">
        <v>938</v>
      </c>
      <c r="B959" s="438"/>
      <c r="C959" s="241"/>
      <c r="D959" s="241"/>
      <c r="E959" s="241"/>
      <c r="F959" s="381"/>
      <c r="G959" s="439"/>
      <c r="H959" s="440">
        <f t="shared" si="14"/>
        <v>0</v>
      </c>
      <c r="I959" s="439"/>
      <c r="J959" s="508"/>
    </row>
    <row r="960" spans="1:10" s="505" customFormat="1" ht="15.5" x14ac:dyDescent="0.35">
      <c r="A960" s="330">
        <v>939</v>
      </c>
      <c r="B960" s="438"/>
      <c r="C960" s="241"/>
      <c r="D960" s="241"/>
      <c r="E960" s="241"/>
      <c r="F960" s="381"/>
      <c r="G960" s="439"/>
      <c r="H960" s="440">
        <f t="shared" si="14"/>
        <v>0</v>
      </c>
      <c r="I960" s="439"/>
      <c r="J960" s="508"/>
    </row>
    <row r="961" spans="1:10" s="505" customFormat="1" ht="15.5" x14ac:dyDescent="0.35">
      <c r="A961" s="330">
        <v>940</v>
      </c>
      <c r="B961" s="438"/>
      <c r="C961" s="241"/>
      <c r="D961" s="241"/>
      <c r="E961" s="241"/>
      <c r="F961" s="381"/>
      <c r="G961" s="439"/>
      <c r="H961" s="440">
        <f t="shared" si="14"/>
        <v>0</v>
      </c>
      <c r="I961" s="439"/>
      <c r="J961" s="508"/>
    </row>
    <row r="962" spans="1:10" s="505" customFormat="1" ht="15.5" x14ac:dyDescent="0.35">
      <c r="A962" s="330">
        <v>941</v>
      </c>
      <c r="B962" s="438"/>
      <c r="C962" s="241"/>
      <c r="D962" s="241"/>
      <c r="E962" s="241"/>
      <c r="F962" s="381"/>
      <c r="G962" s="439"/>
      <c r="H962" s="440">
        <f t="shared" si="14"/>
        <v>0</v>
      </c>
      <c r="I962" s="439"/>
      <c r="J962" s="508"/>
    </row>
    <row r="963" spans="1:10" s="505" customFormat="1" ht="15.5" x14ac:dyDescent="0.35">
      <c r="A963" s="330">
        <v>942</v>
      </c>
      <c r="B963" s="438"/>
      <c r="C963" s="241"/>
      <c r="D963" s="241"/>
      <c r="E963" s="241"/>
      <c r="F963" s="381"/>
      <c r="G963" s="439"/>
      <c r="H963" s="440">
        <f t="shared" si="14"/>
        <v>0</v>
      </c>
      <c r="I963" s="439"/>
      <c r="J963" s="508"/>
    </row>
    <row r="964" spans="1:10" s="505" customFormat="1" ht="15.5" x14ac:dyDescent="0.35">
      <c r="A964" s="330">
        <v>943</v>
      </c>
      <c r="B964" s="438"/>
      <c r="C964" s="241"/>
      <c r="D964" s="241"/>
      <c r="E964" s="241"/>
      <c r="F964" s="381"/>
      <c r="G964" s="439"/>
      <c r="H964" s="440">
        <f t="shared" si="14"/>
        <v>0</v>
      </c>
      <c r="I964" s="439"/>
      <c r="J964" s="508"/>
    </row>
    <row r="965" spans="1:10" s="505" customFormat="1" ht="15.5" x14ac:dyDescent="0.35">
      <c r="A965" s="330">
        <v>944</v>
      </c>
      <c r="B965" s="438"/>
      <c r="C965" s="241"/>
      <c r="D965" s="241"/>
      <c r="E965" s="241"/>
      <c r="F965" s="381"/>
      <c r="G965" s="439"/>
      <c r="H965" s="440">
        <f t="shared" si="14"/>
        <v>0</v>
      </c>
      <c r="I965" s="439"/>
      <c r="J965" s="508"/>
    </row>
    <row r="966" spans="1:10" s="505" customFormat="1" ht="15.5" x14ac:dyDescent="0.35">
      <c r="A966" s="330">
        <v>945</v>
      </c>
      <c r="B966" s="438"/>
      <c r="C966" s="241"/>
      <c r="D966" s="241"/>
      <c r="E966" s="241"/>
      <c r="F966" s="381"/>
      <c r="G966" s="439"/>
      <c r="H966" s="440">
        <f t="shared" si="14"/>
        <v>0</v>
      </c>
      <c r="I966" s="439"/>
      <c r="J966" s="508"/>
    </row>
    <row r="967" spans="1:10" s="505" customFormat="1" ht="15.5" x14ac:dyDescent="0.35">
      <c r="A967" s="330">
        <v>946</v>
      </c>
      <c r="B967" s="438"/>
      <c r="C967" s="241"/>
      <c r="D967" s="241"/>
      <c r="E967" s="241"/>
      <c r="F967" s="381"/>
      <c r="G967" s="439"/>
      <c r="H967" s="440">
        <f t="shared" si="14"/>
        <v>0</v>
      </c>
      <c r="I967" s="439"/>
      <c r="J967" s="508"/>
    </row>
    <row r="968" spans="1:10" s="505" customFormat="1" ht="15.5" x14ac:dyDescent="0.35">
      <c r="A968" s="330">
        <v>947</v>
      </c>
      <c r="B968" s="438"/>
      <c r="C968" s="241"/>
      <c r="D968" s="241"/>
      <c r="E968" s="241"/>
      <c r="F968" s="381"/>
      <c r="G968" s="439"/>
      <c r="H968" s="440">
        <f t="shared" si="14"/>
        <v>0</v>
      </c>
      <c r="I968" s="439"/>
      <c r="J968" s="508"/>
    </row>
    <row r="969" spans="1:10" s="505" customFormat="1" ht="15.5" x14ac:dyDescent="0.35">
      <c r="A969" s="330">
        <v>948</v>
      </c>
      <c r="B969" s="438"/>
      <c r="C969" s="241"/>
      <c r="D969" s="241"/>
      <c r="E969" s="241"/>
      <c r="F969" s="381"/>
      <c r="G969" s="439"/>
      <c r="H969" s="440">
        <f t="shared" si="14"/>
        <v>0</v>
      </c>
      <c r="I969" s="439"/>
      <c r="J969" s="508"/>
    </row>
    <row r="970" spans="1:10" s="505" customFormat="1" ht="15.5" x14ac:dyDescent="0.35">
      <c r="A970" s="330">
        <v>949</v>
      </c>
      <c r="B970" s="438"/>
      <c r="C970" s="241"/>
      <c r="D970" s="241"/>
      <c r="E970" s="241"/>
      <c r="F970" s="381"/>
      <c r="G970" s="439"/>
      <c r="H970" s="440">
        <f t="shared" si="14"/>
        <v>0</v>
      </c>
      <c r="I970" s="439"/>
      <c r="J970" s="508"/>
    </row>
    <row r="971" spans="1:10" s="505" customFormat="1" ht="15.5" x14ac:dyDescent="0.35">
      <c r="A971" s="330">
        <v>950</v>
      </c>
      <c r="B971" s="438"/>
      <c r="C971" s="241"/>
      <c r="D971" s="241"/>
      <c r="E971" s="241"/>
      <c r="F971" s="381"/>
      <c r="G971" s="439"/>
      <c r="H971" s="440">
        <f t="shared" si="14"/>
        <v>0</v>
      </c>
      <c r="I971" s="439"/>
      <c r="J971" s="508"/>
    </row>
    <row r="972" spans="1:10" s="505" customFormat="1" ht="15.5" x14ac:dyDescent="0.35">
      <c r="A972" s="330">
        <v>951</v>
      </c>
      <c r="B972" s="438"/>
      <c r="C972" s="241"/>
      <c r="D972" s="241"/>
      <c r="E972" s="241"/>
      <c r="F972" s="381"/>
      <c r="G972" s="439"/>
      <c r="H972" s="440">
        <f t="shared" si="14"/>
        <v>0</v>
      </c>
      <c r="I972" s="439"/>
      <c r="J972" s="508"/>
    </row>
    <row r="973" spans="1:10" s="505" customFormat="1" ht="15.5" x14ac:dyDescent="0.35">
      <c r="A973" s="330">
        <v>952</v>
      </c>
      <c r="B973" s="438"/>
      <c r="C973" s="241"/>
      <c r="D973" s="241"/>
      <c r="E973" s="241"/>
      <c r="F973" s="381"/>
      <c r="G973" s="439"/>
      <c r="H973" s="440">
        <f t="shared" si="14"/>
        <v>0</v>
      </c>
      <c r="I973" s="439"/>
      <c r="J973" s="508"/>
    </row>
    <row r="974" spans="1:10" s="505" customFormat="1" ht="15.5" x14ac:dyDescent="0.35">
      <c r="A974" s="330">
        <v>953</v>
      </c>
      <c r="B974" s="438"/>
      <c r="C974" s="241"/>
      <c r="D974" s="241"/>
      <c r="E974" s="241"/>
      <c r="F974" s="381"/>
      <c r="G974" s="439"/>
      <c r="H974" s="440">
        <f t="shared" si="14"/>
        <v>0</v>
      </c>
      <c r="I974" s="439"/>
      <c r="J974" s="508"/>
    </row>
    <row r="975" spans="1:10" s="505" customFormat="1" ht="15.5" x14ac:dyDescent="0.35">
      <c r="A975" s="330">
        <v>954</v>
      </c>
      <c r="B975" s="438"/>
      <c r="C975" s="241"/>
      <c r="D975" s="241"/>
      <c r="E975" s="241"/>
      <c r="F975" s="381"/>
      <c r="G975" s="439"/>
      <c r="H975" s="440">
        <f t="shared" si="14"/>
        <v>0</v>
      </c>
      <c r="I975" s="439"/>
      <c r="J975" s="508"/>
    </row>
    <row r="976" spans="1:10" s="505" customFormat="1" ht="15.5" x14ac:dyDescent="0.35">
      <c r="A976" s="330">
        <v>955</v>
      </c>
      <c r="B976" s="438"/>
      <c r="C976" s="241"/>
      <c r="D976" s="241"/>
      <c r="E976" s="241"/>
      <c r="F976" s="381"/>
      <c r="G976" s="439"/>
      <c r="H976" s="440">
        <f t="shared" si="14"/>
        <v>0</v>
      </c>
      <c r="I976" s="439"/>
      <c r="J976" s="508"/>
    </row>
    <row r="977" spans="1:10" s="505" customFormat="1" ht="15.5" x14ac:dyDescent="0.35">
      <c r="A977" s="330">
        <v>956</v>
      </c>
      <c r="B977" s="438"/>
      <c r="C977" s="241"/>
      <c r="D977" s="241"/>
      <c r="E977" s="241"/>
      <c r="F977" s="381"/>
      <c r="G977" s="439"/>
      <c r="H977" s="440">
        <f t="shared" si="14"/>
        <v>0</v>
      </c>
      <c r="I977" s="439"/>
      <c r="J977" s="508"/>
    </row>
    <row r="978" spans="1:10" s="505" customFormat="1" ht="15.5" x14ac:dyDescent="0.35">
      <c r="A978" s="330">
        <v>957</v>
      </c>
      <c r="B978" s="438"/>
      <c r="C978" s="241"/>
      <c r="D978" s="241"/>
      <c r="E978" s="241"/>
      <c r="F978" s="381"/>
      <c r="G978" s="439"/>
      <c r="H978" s="440">
        <f t="shared" si="14"/>
        <v>0</v>
      </c>
      <c r="I978" s="439"/>
      <c r="J978" s="508"/>
    </row>
    <row r="979" spans="1:10" s="505" customFormat="1" ht="15.5" x14ac:dyDescent="0.35">
      <c r="A979" s="330">
        <v>958</v>
      </c>
      <c r="B979" s="438"/>
      <c r="C979" s="241"/>
      <c r="D979" s="241"/>
      <c r="E979" s="241"/>
      <c r="F979" s="381"/>
      <c r="G979" s="439"/>
      <c r="H979" s="440">
        <f t="shared" si="14"/>
        <v>0</v>
      </c>
      <c r="I979" s="439"/>
      <c r="J979" s="508"/>
    </row>
    <row r="980" spans="1:10" s="505" customFormat="1" ht="15.5" x14ac:dyDescent="0.35">
      <c r="A980" s="330">
        <v>959</v>
      </c>
      <c r="B980" s="438"/>
      <c r="C980" s="241"/>
      <c r="D980" s="241"/>
      <c r="E980" s="241"/>
      <c r="F980" s="381"/>
      <c r="G980" s="439"/>
      <c r="H980" s="440">
        <f t="shared" si="14"/>
        <v>0</v>
      </c>
      <c r="I980" s="439"/>
      <c r="J980" s="508"/>
    </row>
    <row r="981" spans="1:10" s="505" customFormat="1" ht="15.5" x14ac:dyDescent="0.35">
      <c r="A981" s="330">
        <v>960</v>
      </c>
      <c r="B981" s="438"/>
      <c r="C981" s="241"/>
      <c r="D981" s="241"/>
      <c r="E981" s="241"/>
      <c r="F981" s="381"/>
      <c r="G981" s="439"/>
      <c r="H981" s="440">
        <f t="shared" si="14"/>
        <v>0</v>
      </c>
      <c r="I981" s="439"/>
      <c r="J981" s="508"/>
    </row>
    <row r="982" spans="1:10" s="505" customFormat="1" ht="15.5" x14ac:dyDescent="0.35">
      <c r="A982" s="330">
        <v>961</v>
      </c>
      <c r="B982" s="438"/>
      <c r="C982" s="241"/>
      <c r="D982" s="241"/>
      <c r="E982" s="241"/>
      <c r="F982" s="381"/>
      <c r="G982" s="439"/>
      <c r="H982" s="440">
        <f t="shared" si="14"/>
        <v>0</v>
      </c>
      <c r="I982" s="439"/>
      <c r="J982" s="508"/>
    </row>
    <row r="983" spans="1:10" s="505" customFormat="1" ht="15.5" x14ac:dyDescent="0.35">
      <c r="A983" s="330">
        <v>962</v>
      </c>
      <c r="B983" s="438"/>
      <c r="C983" s="241"/>
      <c r="D983" s="241"/>
      <c r="E983" s="241"/>
      <c r="F983" s="381"/>
      <c r="G983" s="439"/>
      <c r="H983" s="440">
        <f t="shared" ref="H983:H1021" si="15">IF(AND(F983&gt;0,G983=0),ROUND(F983*0.3,2),IF(AND(F983=0,G983&gt;0),G983,0))</f>
        <v>0</v>
      </c>
      <c r="I983" s="439"/>
      <c r="J983" s="508"/>
    </row>
    <row r="984" spans="1:10" s="505" customFormat="1" ht="15.5" x14ac:dyDescent="0.35">
      <c r="A984" s="330">
        <v>963</v>
      </c>
      <c r="B984" s="438"/>
      <c r="C984" s="241"/>
      <c r="D984" s="241"/>
      <c r="E984" s="241"/>
      <c r="F984" s="381"/>
      <c r="G984" s="439"/>
      <c r="H984" s="440">
        <f t="shared" si="15"/>
        <v>0</v>
      </c>
      <c r="I984" s="439"/>
      <c r="J984" s="508"/>
    </row>
    <row r="985" spans="1:10" s="505" customFormat="1" ht="15.5" x14ac:dyDescent="0.35">
      <c r="A985" s="330">
        <v>964</v>
      </c>
      <c r="B985" s="438"/>
      <c r="C985" s="241"/>
      <c r="D985" s="241"/>
      <c r="E985" s="241"/>
      <c r="F985" s="381"/>
      <c r="G985" s="439"/>
      <c r="H985" s="440">
        <f t="shared" si="15"/>
        <v>0</v>
      </c>
      <c r="I985" s="439"/>
      <c r="J985" s="508"/>
    </row>
    <row r="986" spans="1:10" s="505" customFormat="1" ht="15.5" x14ac:dyDescent="0.35">
      <c r="A986" s="330">
        <v>965</v>
      </c>
      <c r="B986" s="438"/>
      <c r="C986" s="241"/>
      <c r="D986" s="241"/>
      <c r="E986" s="241"/>
      <c r="F986" s="381"/>
      <c r="G986" s="439"/>
      <c r="H986" s="440">
        <f t="shared" si="15"/>
        <v>0</v>
      </c>
      <c r="I986" s="439"/>
      <c r="J986" s="508"/>
    </row>
    <row r="987" spans="1:10" s="505" customFormat="1" ht="15.5" x14ac:dyDescent="0.35">
      <c r="A987" s="330">
        <v>966</v>
      </c>
      <c r="B987" s="438"/>
      <c r="C987" s="241"/>
      <c r="D987" s="241"/>
      <c r="E987" s="241"/>
      <c r="F987" s="381"/>
      <c r="G987" s="439"/>
      <c r="H987" s="440">
        <f t="shared" si="15"/>
        <v>0</v>
      </c>
      <c r="I987" s="439"/>
      <c r="J987" s="508"/>
    </row>
    <row r="988" spans="1:10" s="505" customFormat="1" ht="15.5" x14ac:dyDescent="0.35">
      <c r="A988" s="330">
        <v>967</v>
      </c>
      <c r="B988" s="438"/>
      <c r="C988" s="241"/>
      <c r="D988" s="241"/>
      <c r="E988" s="241"/>
      <c r="F988" s="381"/>
      <c r="G988" s="439"/>
      <c r="H988" s="440">
        <f t="shared" si="15"/>
        <v>0</v>
      </c>
      <c r="I988" s="439"/>
      <c r="J988" s="508"/>
    </row>
    <row r="989" spans="1:10" s="505" customFormat="1" ht="15.5" x14ac:dyDescent="0.35">
      <c r="A989" s="330">
        <v>968</v>
      </c>
      <c r="B989" s="438"/>
      <c r="C989" s="241"/>
      <c r="D989" s="241"/>
      <c r="E989" s="241"/>
      <c r="F989" s="381"/>
      <c r="G989" s="439"/>
      <c r="H989" s="440">
        <f t="shared" si="15"/>
        <v>0</v>
      </c>
      <c r="I989" s="439"/>
      <c r="J989" s="508"/>
    </row>
    <row r="990" spans="1:10" s="505" customFormat="1" ht="15.5" x14ac:dyDescent="0.35">
      <c r="A990" s="330">
        <v>969</v>
      </c>
      <c r="B990" s="438"/>
      <c r="C990" s="241"/>
      <c r="D990" s="241"/>
      <c r="E990" s="241"/>
      <c r="F990" s="381"/>
      <c r="G990" s="439"/>
      <c r="H990" s="440">
        <f t="shared" si="15"/>
        <v>0</v>
      </c>
      <c r="I990" s="439"/>
      <c r="J990" s="508"/>
    </row>
    <row r="991" spans="1:10" s="505" customFormat="1" ht="15.5" x14ac:dyDescent="0.35">
      <c r="A991" s="330">
        <v>970</v>
      </c>
      <c r="B991" s="438"/>
      <c r="C991" s="241"/>
      <c r="D991" s="241"/>
      <c r="E991" s="241"/>
      <c r="F991" s="381"/>
      <c r="G991" s="439"/>
      <c r="H991" s="440">
        <f t="shared" si="15"/>
        <v>0</v>
      </c>
      <c r="I991" s="439"/>
      <c r="J991" s="508"/>
    </row>
    <row r="992" spans="1:10" s="505" customFormat="1" ht="15.5" x14ac:dyDescent="0.35">
      <c r="A992" s="330">
        <v>971</v>
      </c>
      <c r="B992" s="438"/>
      <c r="C992" s="241"/>
      <c r="D992" s="241"/>
      <c r="E992" s="241"/>
      <c r="F992" s="381"/>
      <c r="G992" s="439"/>
      <c r="H992" s="440">
        <f t="shared" si="15"/>
        <v>0</v>
      </c>
      <c r="I992" s="439"/>
      <c r="J992" s="508"/>
    </row>
    <row r="993" spans="1:10" s="505" customFormat="1" ht="15.5" x14ac:dyDescent="0.35">
      <c r="A993" s="330">
        <v>972</v>
      </c>
      <c r="B993" s="438"/>
      <c r="C993" s="241"/>
      <c r="D993" s="241"/>
      <c r="E993" s="241"/>
      <c r="F993" s="381"/>
      <c r="G993" s="439"/>
      <c r="H993" s="440">
        <f t="shared" si="15"/>
        <v>0</v>
      </c>
      <c r="I993" s="439"/>
      <c r="J993" s="508"/>
    </row>
    <row r="994" spans="1:10" s="505" customFormat="1" ht="15.5" x14ac:dyDescent="0.35">
      <c r="A994" s="330">
        <v>973</v>
      </c>
      <c r="B994" s="438"/>
      <c r="C994" s="241"/>
      <c r="D994" s="241"/>
      <c r="E994" s="241"/>
      <c r="F994" s="381"/>
      <c r="G994" s="439"/>
      <c r="H994" s="440">
        <f t="shared" si="15"/>
        <v>0</v>
      </c>
      <c r="I994" s="439"/>
      <c r="J994" s="508"/>
    </row>
    <row r="995" spans="1:10" s="505" customFormat="1" ht="15.5" x14ac:dyDescent="0.35">
      <c r="A995" s="330">
        <v>974</v>
      </c>
      <c r="B995" s="438"/>
      <c r="C995" s="241"/>
      <c r="D995" s="241"/>
      <c r="E995" s="241"/>
      <c r="F995" s="381"/>
      <c r="G995" s="439"/>
      <c r="H995" s="440">
        <f t="shared" si="15"/>
        <v>0</v>
      </c>
      <c r="I995" s="439"/>
      <c r="J995" s="508"/>
    </row>
    <row r="996" spans="1:10" s="505" customFormat="1" ht="15.5" x14ac:dyDescent="0.35">
      <c r="A996" s="330">
        <v>975</v>
      </c>
      <c r="B996" s="438"/>
      <c r="C996" s="241"/>
      <c r="D996" s="241"/>
      <c r="E996" s="241"/>
      <c r="F996" s="381"/>
      <c r="G996" s="439"/>
      <c r="H996" s="440">
        <f t="shared" si="15"/>
        <v>0</v>
      </c>
      <c r="I996" s="439"/>
      <c r="J996" s="508"/>
    </row>
    <row r="997" spans="1:10" s="505" customFormat="1" ht="15.5" x14ac:dyDescent="0.35">
      <c r="A997" s="330">
        <v>976</v>
      </c>
      <c r="B997" s="438"/>
      <c r="C997" s="241"/>
      <c r="D997" s="241"/>
      <c r="E997" s="241"/>
      <c r="F997" s="381"/>
      <c r="G997" s="439"/>
      <c r="H997" s="440">
        <f t="shared" si="15"/>
        <v>0</v>
      </c>
      <c r="I997" s="439"/>
      <c r="J997" s="508"/>
    </row>
    <row r="998" spans="1:10" s="505" customFormat="1" ht="15.5" x14ac:dyDescent="0.35">
      <c r="A998" s="330">
        <v>977</v>
      </c>
      <c r="B998" s="438"/>
      <c r="C998" s="241"/>
      <c r="D998" s="241"/>
      <c r="E998" s="241"/>
      <c r="F998" s="381"/>
      <c r="G998" s="439"/>
      <c r="H998" s="440">
        <f t="shared" si="15"/>
        <v>0</v>
      </c>
      <c r="I998" s="439"/>
      <c r="J998" s="508"/>
    </row>
    <row r="999" spans="1:10" s="505" customFormat="1" ht="15.5" x14ac:dyDescent="0.35">
      <c r="A999" s="330">
        <v>978</v>
      </c>
      <c r="B999" s="438"/>
      <c r="C999" s="241"/>
      <c r="D999" s="241"/>
      <c r="E999" s="241"/>
      <c r="F999" s="381"/>
      <c r="G999" s="439"/>
      <c r="H999" s="440">
        <f t="shared" si="15"/>
        <v>0</v>
      </c>
      <c r="I999" s="439"/>
      <c r="J999" s="508"/>
    </row>
    <row r="1000" spans="1:10" s="505" customFormat="1" ht="15.5" x14ac:dyDescent="0.35">
      <c r="A1000" s="330">
        <v>979</v>
      </c>
      <c r="B1000" s="438"/>
      <c r="C1000" s="241"/>
      <c r="D1000" s="241"/>
      <c r="E1000" s="241"/>
      <c r="F1000" s="381"/>
      <c r="G1000" s="439"/>
      <c r="H1000" s="440">
        <f t="shared" si="15"/>
        <v>0</v>
      </c>
      <c r="I1000" s="439"/>
      <c r="J1000" s="508"/>
    </row>
    <row r="1001" spans="1:10" s="505" customFormat="1" ht="15.5" x14ac:dyDescent="0.35">
      <c r="A1001" s="330">
        <v>980</v>
      </c>
      <c r="B1001" s="438"/>
      <c r="C1001" s="241"/>
      <c r="D1001" s="241"/>
      <c r="E1001" s="241"/>
      <c r="F1001" s="381"/>
      <c r="G1001" s="439"/>
      <c r="H1001" s="440">
        <f t="shared" si="15"/>
        <v>0</v>
      </c>
      <c r="I1001" s="439"/>
      <c r="J1001" s="508"/>
    </row>
    <row r="1002" spans="1:10" s="505" customFormat="1" ht="15.5" x14ac:dyDescent="0.35">
      <c r="A1002" s="330">
        <v>981</v>
      </c>
      <c r="B1002" s="438"/>
      <c r="C1002" s="241"/>
      <c r="D1002" s="241"/>
      <c r="E1002" s="241"/>
      <c r="F1002" s="381"/>
      <c r="G1002" s="439"/>
      <c r="H1002" s="440">
        <f t="shared" si="15"/>
        <v>0</v>
      </c>
      <c r="I1002" s="439"/>
      <c r="J1002" s="508"/>
    </row>
    <row r="1003" spans="1:10" s="505" customFormat="1" ht="15.5" x14ac:dyDescent="0.35">
      <c r="A1003" s="330">
        <v>982</v>
      </c>
      <c r="B1003" s="438"/>
      <c r="C1003" s="241"/>
      <c r="D1003" s="241"/>
      <c r="E1003" s="241"/>
      <c r="F1003" s="381"/>
      <c r="G1003" s="439"/>
      <c r="H1003" s="440">
        <f t="shared" si="15"/>
        <v>0</v>
      </c>
      <c r="I1003" s="439"/>
      <c r="J1003" s="508"/>
    </row>
    <row r="1004" spans="1:10" s="505" customFormat="1" ht="15.5" x14ac:dyDescent="0.35">
      <c r="A1004" s="330">
        <v>983</v>
      </c>
      <c r="B1004" s="438"/>
      <c r="C1004" s="241"/>
      <c r="D1004" s="241"/>
      <c r="E1004" s="241"/>
      <c r="F1004" s="381"/>
      <c r="G1004" s="439"/>
      <c r="H1004" s="440">
        <f t="shared" si="15"/>
        <v>0</v>
      </c>
      <c r="I1004" s="439"/>
      <c r="J1004" s="508"/>
    </row>
    <row r="1005" spans="1:10" s="505" customFormat="1" ht="15.5" x14ac:dyDescent="0.35">
      <c r="A1005" s="330">
        <v>984</v>
      </c>
      <c r="B1005" s="438"/>
      <c r="C1005" s="241"/>
      <c r="D1005" s="241"/>
      <c r="E1005" s="241"/>
      <c r="F1005" s="381"/>
      <c r="G1005" s="439"/>
      <c r="H1005" s="440">
        <f t="shared" si="15"/>
        <v>0</v>
      </c>
      <c r="I1005" s="439"/>
      <c r="J1005" s="508"/>
    </row>
    <row r="1006" spans="1:10" s="505" customFormat="1" ht="15.5" x14ac:dyDescent="0.35">
      <c r="A1006" s="330">
        <v>985</v>
      </c>
      <c r="B1006" s="438"/>
      <c r="C1006" s="241"/>
      <c r="D1006" s="241"/>
      <c r="E1006" s="241"/>
      <c r="F1006" s="381"/>
      <c r="G1006" s="439"/>
      <c r="H1006" s="440">
        <f t="shared" si="15"/>
        <v>0</v>
      </c>
      <c r="I1006" s="439"/>
      <c r="J1006" s="508"/>
    </row>
    <row r="1007" spans="1:10" s="505" customFormat="1" ht="15.5" x14ac:dyDescent="0.35">
      <c r="A1007" s="330">
        <v>986</v>
      </c>
      <c r="B1007" s="438"/>
      <c r="C1007" s="241"/>
      <c r="D1007" s="241"/>
      <c r="E1007" s="241"/>
      <c r="F1007" s="381"/>
      <c r="G1007" s="439"/>
      <c r="H1007" s="440">
        <f t="shared" si="15"/>
        <v>0</v>
      </c>
      <c r="I1007" s="439"/>
      <c r="J1007" s="508"/>
    </row>
    <row r="1008" spans="1:10" s="505" customFormat="1" ht="15.5" x14ac:dyDescent="0.35">
      <c r="A1008" s="330">
        <v>987</v>
      </c>
      <c r="B1008" s="438"/>
      <c r="C1008" s="241"/>
      <c r="D1008" s="241"/>
      <c r="E1008" s="241"/>
      <c r="F1008" s="381"/>
      <c r="G1008" s="439"/>
      <c r="H1008" s="440">
        <f t="shared" si="15"/>
        <v>0</v>
      </c>
      <c r="I1008" s="439"/>
      <c r="J1008" s="508"/>
    </row>
    <row r="1009" spans="1:10" s="505" customFormat="1" ht="15.5" x14ac:dyDescent="0.35">
      <c r="A1009" s="330">
        <v>988</v>
      </c>
      <c r="B1009" s="438"/>
      <c r="C1009" s="241"/>
      <c r="D1009" s="241"/>
      <c r="E1009" s="241"/>
      <c r="F1009" s="381"/>
      <c r="G1009" s="439"/>
      <c r="H1009" s="440">
        <f t="shared" si="15"/>
        <v>0</v>
      </c>
      <c r="I1009" s="439"/>
      <c r="J1009" s="508"/>
    </row>
    <row r="1010" spans="1:10" s="505" customFormat="1" ht="15.5" x14ac:dyDescent="0.35">
      <c r="A1010" s="330">
        <v>989</v>
      </c>
      <c r="B1010" s="438"/>
      <c r="C1010" s="241"/>
      <c r="D1010" s="241"/>
      <c r="E1010" s="241"/>
      <c r="F1010" s="381"/>
      <c r="G1010" s="439"/>
      <c r="H1010" s="440">
        <f t="shared" si="15"/>
        <v>0</v>
      </c>
      <c r="I1010" s="439"/>
      <c r="J1010" s="508"/>
    </row>
    <row r="1011" spans="1:10" s="505" customFormat="1" ht="15.5" x14ac:dyDescent="0.35">
      <c r="A1011" s="330">
        <v>990</v>
      </c>
      <c r="B1011" s="438"/>
      <c r="C1011" s="241"/>
      <c r="D1011" s="241"/>
      <c r="E1011" s="241"/>
      <c r="F1011" s="381"/>
      <c r="G1011" s="439"/>
      <c r="H1011" s="440">
        <f t="shared" si="15"/>
        <v>0</v>
      </c>
      <c r="I1011" s="439"/>
      <c r="J1011" s="508"/>
    </row>
    <row r="1012" spans="1:10" s="505" customFormat="1" ht="15.5" x14ac:dyDescent="0.35">
      <c r="A1012" s="330">
        <v>991</v>
      </c>
      <c r="B1012" s="438"/>
      <c r="C1012" s="241"/>
      <c r="D1012" s="241"/>
      <c r="E1012" s="241"/>
      <c r="F1012" s="381"/>
      <c r="G1012" s="439"/>
      <c r="H1012" s="440">
        <f t="shared" si="15"/>
        <v>0</v>
      </c>
      <c r="I1012" s="439"/>
      <c r="J1012" s="508"/>
    </row>
    <row r="1013" spans="1:10" s="505" customFormat="1" ht="15.5" x14ac:dyDescent="0.35">
      <c r="A1013" s="330">
        <v>992</v>
      </c>
      <c r="B1013" s="438"/>
      <c r="C1013" s="241"/>
      <c r="D1013" s="241"/>
      <c r="E1013" s="241"/>
      <c r="F1013" s="381"/>
      <c r="G1013" s="439"/>
      <c r="H1013" s="440">
        <f t="shared" si="15"/>
        <v>0</v>
      </c>
      <c r="I1013" s="439"/>
      <c r="J1013" s="508"/>
    </row>
    <row r="1014" spans="1:10" s="505" customFormat="1" ht="15.5" x14ac:dyDescent="0.35">
      <c r="A1014" s="330">
        <v>993</v>
      </c>
      <c r="B1014" s="438"/>
      <c r="C1014" s="241"/>
      <c r="D1014" s="241"/>
      <c r="E1014" s="241"/>
      <c r="F1014" s="381"/>
      <c r="G1014" s="439"/>
      <c r="H1014" s="440">
        <f t="shared" si="15"/>
        <v>0</v>
      </c>
      <c r="I1014" s="439"/>
      <c r="J1014" s="508"/>
    </row>
    <row r="1015" spans="1:10" s="505" customFormat="1" ht="15.5" x14ac:dyDescent="0.35">
      <c r="A1015" s="330">
        <v>994</v>
      </c>
      <c r="B1015" s="438"/>
      <c r="C1015" s="241"/>
      <c r="D1015" s="241"/>
      <c r="E1015" s="241"/>
      <c r="F1015" s="381"/>
      <c r="G1015" s="439"/>
      <c r="H1015" s="440">
        <f t="shared" si="15"/>
        <v>0</v>
      </c>
      <c r="I1015" s="439"/>
      <c r="J1015" s="508"/>
    </row>
    <row r="1016" spans="1:10" s="505" customFormat="1" ht="15.5" x14ac:dyDescent="0.35">
      <c r="A1016" s="330">
        <v>995</v>
      </c>
      <c r="B1016" s="438"/>
      <c r="C1016" s="241"/>
      <c r="D1016" s="241"/>
      <c r="E1016" s="241"/>
      <c r="F1016" s="381"/>
      <c r="G1016" s="439"/>
      <c r="H1016" s="440">
        <f t="shared" si="15"/>
        <v>0</v>
      </c>
      <c r="I1016" s="439"/>
      <c r="J1016" s="508"/>
    </row>
    <row r="1017" spans="1:10" s="505" customFormat="1" ht="15.5" x14ac:dyDescent="0.35">
      <c r="A1017" s="330">
        <v>996</v>
      </c>
      <c r="B1017" s="438"/>
      <c r="C1017" s="241"/>
      <c r="D1017" s="241"/>
      <c r="E1017" s="241"/>
      <c r="F1017" s="381"/>
      <c r="G1017" s="439"/>
      <c r="H1017" s="440">
        <f t="shared" si="15"/>
        <v>0</v>
      </c>
      <c r="I1017" s="439"/>
      <c r="J1017" s="508"/>
    </row>
    <row r="1018" spans="1:10" s="505" customFormat="1" ht="15.5" x14ac:dyDescent="0.35">
      <c r="A1018" s="330">
        <v>997</v>
      </c>
      <c r="B1018" s="438"/>
      <c r="C1018" s="241"/>
      <c r="D1018" s="241"/>
      <c r="E1018" s="241"/>
      <c r="F1018" s="381"/>
      <c r="G1018" s="439"/>
      <c r="H1018" s="440">
        <f t="shared" si="15"/>
        <v>0</v>
      </c>
      <c r="I1018" s="439"/>
      <c r="J1018" s="508"/>
    </row>
    <row r="1019" spans="1:10" s="505" customFormat="1" ht="15.5" x14ac:dyDescent="0.35">
      <c r="A1019" s="330">
        <v>998</v>
      </c>
      <c r="B1019" s="438"/>
      <c r="C1019" s="241"/>
      <c r="D1019" s="241"/>
      <c r="E1019" s="241"/>
      <c r="F1019" s="381"/>
      <c r="G1019" s="439"/>
      <c r="H1019" s="440">
        <f t="shared" si="15"/>
        <v>0</v>
      </c>
      <c r="I1019" s="439"/>
      <c r="J1019" s="508"/>
    </row>
    <row r="1020" spans="1:10" s="505" customFormat="1" ht="15.5" x14ac:dyDescent="0.35">
      <c r="A1020" s="330">
        <v>999</v>
      </c>
      <c r="B1020" s="438"/>
      <c r="C1020" s="241"/>
      <c r="D1020" s="241"/>
      <c r="E1020" s="241"/>
      <c r="F1020" s="381"/>
      <c r="G1020" s="439"/>
      <c r="H1020" s="440">
        <f t="shared" si="15"/>
        <v>0</v>
      </c>
      <c r="I1020" s="439"/>
      <c r="J1020" s="508"/>
    </row>
    <row r="1021" spans="1:10" s="505" customFormat="1" ht="15.5" x14ac:dyDescent="0.35">
      <c r="A1021" s="330">
        <v>1000</v>
      </c>
      <c r="B1021" s="438"/>
      <c r="C1021" s="241"/>
      <c r="D1021" s="241"/>
      <c r="E1021" s="241"/>
      <c r="F1021" s="381"/>
      <c r="G1021" s="439"/>
      <c r="H1021" s="440">
        <f t="shared" si="15"/>
        <v>0</v>
      </c>
      <c r="I1021" s="439"/>
      <c r="J1021" s="508"/>
    </row>
  </sheetData>
  <sheetProtection password="E8E7" sheet="1" objects="1" scenarios="1" autoFilter="0"/>
  <mergeCells count="16">
    <mergeCell ref="F19:G19"/>
    <mergeCell ref="F16:F18"/>
    <mergeCell ref="F20:F21"/>
    <mergeCell ref="G16:G18"/>
    <mergeCell ref="G20:G21"/>
    <mergeCell ref="I16:I21"/>
    <mergeCell ref="H6:I6"/>
    <mergeCell ref="H7:I7"/>
    <mergeCell ref="H8:I8"/>
    <mergeCell ref="H9:I9"/>
    <mergeCell ref="H16:H21"/>
    <mergeCell ref="A16:A21"/>
    <mergeCell ref="B16:B21"/>
    <mergeCell ref="C16:C21"/>
    <mergeCell ref="D16:D21"/>
    <mergeCell ref="E16:E21"/>
  </mergeCells>
  <conditionalFormatting sqref="B22:G1021 I22:I1021">
    <cfRule type="cellIs" dxfId="12" priority="8" stopIfTrue="1" operator="notEqual">
      <formula>0</formula>
    </cfRule>
  </conditionalFormatting>
  <conditionalFormatting sqref="H6:I9">
    <cfRule type="cellIs" dxfId="11" priority="3" stopIfTrue="1" operator="equal">
      <formula>0</formula>
    </cfRule>
  </conditionalFormatting>
  <dataValidations count="3">
    <dataValidation type="whole" operator="greaterThan" allowBlank="1" showErrorMessage="1" errorTitle="gefahrene Kilometer" error="Bitte nur ganze Zahlen eingeben!" sqref="F22:F1021">
      <formula1>0</formula1>
    </dataValidation>
    <dataValidation type="date" allowBlank="1" showErrorMessage="1" errorTitle="Datum" error="Das Datum muss zwischen _x000a_01.01.2014 und 31.12.2025 liegen!" sqref="B22:B1021">
      <formula1>41640</formula1>
      <formula2>46022</formula2>
    </dataValidation>
    <dataValidation type="custom" allowBlank="1" showErrorMessage="1" errorTitle="Betrag" error="Bitte geben Sie max. 2 Nachkommastellen an!" sqref="G22:G1021 I22:I1021">
      <formula1>MOD(ROUND(G22*10^2,10),1)=0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9" fitToHeight="0" orientation="landscape" useFirstPageNumber="1" r:id="rId1"/>
  <headerFooter>
    <oddFooter>&amp;L&amp;"Arial,Kursiv"&amp;8___________
¹ Siehe Fußnote 1 Seite 1 des Verwendungsnachweises.&amp;C&amp;9Seite 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019"/>
  <sheetViews>
    <sheetView showGridLines="0" topLeftCell="A6" workbookViewId="0">
      <selection activeCell="B20" sqref="B20"/>
    </sheetView>
  </sheetViews>
  <sheetFormatPr baseColWidth="10" defaultRowHeight="12.5" x14ac:dyDescent="0.25"/>
  <cols>
    <col min="1" max="1" width="5.7265625" customWidth="1"/>
    <col min="2" max="2" width="15.7265625" customWidth="1"/>
    <col min="3" max="4" width="10.7265625" customWidth="1"/>
    <col min="5" max="5" width="40.7265625" customWidth="1"/>
    <col min="6" max="6" width="44.7265625" customWidth="1"/>
    <col min="7" max="8" width="16.7265625" customWidth="1"/>
  </cols>
  <sheetData>
    <row r="1" spans="1:10" ht="12" hidden="1" customHeight="1" x14ac:dyDescent="0.25">
      <c r="A1" s="352" t="s">
        <v>59</v>
      </c>
      <c r="B1" s="206"/>
      <c r="C1" s="216"/>
      <c r="D1" s="221"/>
      <c r="E1" s="209"/>
      <c r="F1" s="209"/>
      <c r="G1" s="207"/>
      <c r="H1" s="207"/>
      <c r="I1" s="153"/>
      <c r="J1" s="153"/>
    </row>
    <row r="2" spans="1:10" ht="12" hidden="1" customHeight="1" x14ac:dyDescent="0.25">
      <c r="A2" s="352" t="s">
        <v>60</v>
      </c>
      <c r="B2" s="206"/>
      <c r="C2" s="216"/>
      <c r="D2" s="221"/>
      <c r="E2" s="209"/>
      <c r="F2" s="209"/>
      <c r="G2" s="207"/>
      <c r="H2" s="207"/>
      <c r="I2" s="153"/>
      <c r="J2" s="153"/>
    </row>
    <row r="3" spans="1:10" ht="12" hidden="1" customHeight="1" x14ac:dyDescent="0.25">
      <c r="A3" s="249">
        <f>ROW(A20)</f>
        <v>20</v>
      </c>
      <c r="B3" s="206"/>
      <c r="C3" s="216"/>
      <c r="D3" s="221"/>
      <c r="E3" s="209"/>
      <c r="F3" s="209"/>
      <c r="G3" s="349"/>
      <c r="H3" s="349"/>
      <c r="I3" s="153"/>
      <c r="J3" s="153"/>
    </row>
    <row r="4" spans="1:10" ht="12" hidden="1" customHeight="1" x14ac:dyDescent="0.25">
      <c r="A4" s="346" t="s">
        <v>82</v>
      </c>
      <c r="B4" s="206"/>
      <c r="C4" s="216"/>
      <c r="D4" s="221"/>
      <c r="E4" s="209"/>
      <c r="F4" s="209"/>
      <c r="G4" s="339"/>
      <c r="H4" s="339"/>
      <c r="I4" s="153"/>
      <c r="J4" s="153"/>
    </row>
    <row r="5" spans="1:10" ht="12" hidden="1" customHeight="1" x14ac:dyDescent="0.25">
      <c r="A5" s="347" t="str">
        <f>"$A$6:$H$"&amp;IF(LOOKUP(2,1/(H1:H1019&lt;&gt;""),ROW(H:H))=ROW(A16),A3-1,LOOKUP(2,1/(H1:H1019&lt;&gt;""),ROW(H:H)))</f>
        <v>$A$6:$H$19</v>
      </c>
      <c r="B5" s="206"/>
      <c r="C5" s="216"/>
      <c r="D5" s="221"/>
      <c r="E5" s="209"/>
      <c r="F5" s="209"/>
      <c r="G5" s="339"/>
      <c r="H5" s="339"/>
      <c r="I5" s="153"/>
      <c r="J5" s="153"/>
    </row>
    <row r="6" spans="1:10" ht="15" customHeight="1" x14ac:dyDescent="0.25">
      <c r="A6" s="247" t="str">
        <f>'Seite 2'!A20</f>
        <v>2.</v>
      </c>
      <c r="B6" s="246" t="str">
        <f>'Seite 2'!B20</f>
        <v>Sachausgaben</v>
      </c>
      <c r="C6" s="217"/>
      <c r="D6" s="217"/>
      <c r="F6" s="31" t="s">
        <v>104</v>
      </c>
      <c r="G6" s="788">
        <f>'Seite 1'!$O$19</f>
        <v>0</v>
      </c>
      <c r="H6" s="790"/>
      <c r="I6" s="153"/>
      <c r="J6" s="153"/>
    </row>
    <row r="7" spans="1:10" ht="15" customHeight="1" x14ac:dyDescent="0.25">
      <c r="A7" s="243" t="str">
        <f>'Seite 2'!A24</f>
        <v>2.4</v>
      </c>
      <c r="B7" s="245" t="str">
        <f>'Seite 2'!B24</f>
        <v>Ausgaben für Übernachtungen und Tagegelder des Personals</v>
      </c>
      <c r="C7" s="217"/>
      <c r="D7" s="217"/>
      <c r="F7" s="31" t="s">
        <v>103</v>
      </c>
      <c r="G7" s="788" t="str">
        <f>'Seite 1'!$Z$7</f>
        <v>____ - ____</v>
      </c>
      <c r="H7" s="790"/>
      <c r="I7" s="153"/>
      <c r="J7" s="153"/>
    </row>
    <row r="8" spans="1:10" ht="15" customHeight="1" x14ac:dyDescent="0.25">
      <c r="A8" s="243"/>
      <c r="B8" s="245"/>
      <c r="C8" s="217"/>
      <c r="D8" s="217"/>
      <c r="F8" s="31" t="s">
        <v>102</v>
      </c>
      <c r="G8" s="788" t="str">
        <f>'Seite 1'!$AA$7</f>
        <v>__.__.____ - __.__.____</v>
      </c>
      <c r="H8" s="790"/>
      <c r="I8" s="153"/>
      <c r="J8" s="153"/>
    </row>
    <row r="9" spans="1:10" ht="15" customHeight="1" x14ac:dyDescent="0.25">
      <c r="A9" s="218"/>
      <c r="B9" s="218"/>
      <c r="C9" s="218"/>
      <c r="D9" s="218"/>
      <c r="F9" s="135" t="s">
        <v>105</v>
      </c>
      <c r="G9" s="791">
        <f ca="1">'Seite 1'!$O$18</f>
        <v>45366</v>
      </c>
      <c r="H9" s="793"/>
      <c r="I9" s="153"/>
      <c r="J9" s="153"/>
    </row>
    <row r="10" spans="1:10" ht="15" customHeight="1" x14ac:dyDescent="0.25">
      <c r="F10" s="154"/>
      <c r="H10" s="141" t="str">
        <f>'Seite 1'!$A$66</f>
        <v>VWN Wissenstransfer und Informationsmaßnahmen</v>
      </c>
      <c r="I10" s="153"/>
      <c r="J10" s="153"/>
    </row>
    <row r="11" spans="1:10" ht="15" customHeight="1" x14ac:dyDescent="0.25">
      <c r="F11" s="154"/>
      <c r="H11" s="142" t="str">
        <f ca="1">'Seite 1'!$A$67</f>
        <v>Formularversion: V 2.1 vom 15.03.24 - öffentlich -</v>
      </c>
      <c r="I11" s="153"/>
    </row>
    <row r="12" spans="1:10" ht="18" customHeight="1" x14ac:dyDescent="0.25">
      <c r="A12" s="155"/>
      <c r="B12" s="156"/>
      <c r="C12" s="219"/>
      <c r="D12" s="187"/>
      <c r="E12" s="239" t="str">
        <f>B7</f>
        <v>Ausgaben für Übernachtungen und Tagegelder des Personals</v>
      </c>
      <c r="F12" s="215"/>
      <c r="G12" s="215"/>
      <c r="H12" s="491">
        <f>SUMPRODUCT(ROUND(H20:H1019,2))</f>
        <v>0</v>
      </c>
      <c r="I12" s="153"/>
    </row>
    <row r="13" spans="1:10" ht="12" customHeight="1" x14ac:dyDescent="0.25">
      <c r="A13" s="240"/>
      <c r="B13" s="157"/>
      <c r="C13" s="220"/>
      <c r="D13" s="222"/>
      <c r="E13" s="213"/>
      <c r="F13" s="213"/>
      <c r="G13" s="158"/>
      <c r="H13" s="153"/>
      <c r="I13" s="153"/>
      <c r="J13" s="153"/>
    </row>
    <row r="14" spans="1:10" ht="15" customHeight="1" x14ac:dyDescent="0.25">
      <c r="A14" s="159" t="str">
        <f ca="1">CONCATENATE("Belegliste¹ für Ausgabenart ",$A$7," ",$B$7," - Aktenzeichen ",IF($G$6=0,"__________",$G$6)," - Nachweis vom ",IF($G$9=0,"_________",TEXT($G$9,"TT.MM.JJJJ")))</f>
        <v>Belegliste¹ für Ausgabenart 2.4 Ausgaben für Übernachtungen und Tagegelder des Personals - Aktenzeichen __________ - Nachweis vom 15.03.2024</v>
      </c>
      <c r="B14" s="157"/>
      <c r="C14" s="220"/>
      <c r="D14" s="222"/>
      <c r="E14" s="213"/>
      <c r="F14" s="213"/>
      <c r="G14" s="158"/>
      <c r="H14" s="153"/>
      <c r="I14" s="153"/>
      <c r="J14" s="153"/>
    </row>
    <row r="15" spans="1:10" ht="5.15" customHeight="1" x14ac:dyDescent="0.25">
      <c r="A15" s="202"/>
      <c r="B15" s="157"/>
      <c r="C15" s="220"/>
      <c r="D15" s="222"/>
      <c r="E15" s="213"/>
      <c r="F15" s="213"/>
      <c r="G15" s="158"/>
      <c r="H15" s="153"/>
      <c r="I15" s="153"/>
      <c r="J15" s="153"/>
    </row>
    <row r="16" spans="1:10" ht="12" customHeight="1" x14ac:dyDescent="0.25">
      <c r="A16" s="912" t="s">
        <v>23</v>
      </c>
      <c r="B16" s="909" t="s">
        <v>66</v>
      </c>
      <c r="C16" s="912" t="s">
        <v>44</v>
      </c>
      <c r="D16" s="912" t="s">
        <v>49</v>
      </c>
      <c r="E16" s="909" t="s">
        <v>76</v>
      </c>
      <c r="F16" s="909" t="s">
        <v>67</v>
      </c>
      <c r="G16" s="903" t="s">
        <v>234</v>
      </c>
      <c r="H16" s="894" t="s">
        <v>241</v>
      </c>
      <c r="I16" s="153"/>
      <c r="J16" s="153"/>
    </row>
    <row r="17" spans="1:10" ht="12" customHeight="1" x14ac:dyDescent="0.25">
      <c r="A17" s="913"/>
      <c r="B17" s="915"/>
      <c r="C17" s="913"/>
      <c r="D17" s="913"/>
      <c r="E17" s="910"/>
      <c r="F17" s="910"/>
      <c r="G17" s="904"/>
      <c r="H17" s="895"/>
      <c r="I17" s="153"/>
      <c r="J17" s="153"/>
    </row>
    <row r="18" spans="1:10" ht="12" customHeight="1" x14ac:dyDescent="0.25">
      <c r="A18" s="913"/>
      <c r="B18" s="915"/>
      <c r="C18" s="913"/>
      <c r="D18" s="913"/>
      <c r="E18" s="910"/>
      <c r="F18" s="910"/>
      <c r="G18" s="905"/>
      <c r="H18" s="896"/>
      <c r="I18" s="153"/>
      <c r="J18" s="153"/>
    </row>
    <row r="19" spans="1:10" ht="12" customHeight="1" thickBot="1" x14ac:dyDescent="0.3">
      <c r="A19" s="914"/>
      <c r="B19" s="916"/>
      <c r="C19" s="914"/>
      <c r="D19" s="914"/>
      <c r="E19" s="911"/>
      <c r="F19" s="911"/>
      <c r="G19" s="906"/>
      <c r="H19" s="897"/>
      <c r="I19" s="153"/>
      <c r="J19" s="153"/>
    </row>
    <row r="20" spans="1:10" s="147" customFormat="1" ht="14.5" thickTop="1" x14ac:dyDescent="0.25">
      <c r="A20" s="331">
        <v>1</v>
      </c>
      <c r="B20" s="437"/>
      <c r="C20" s="438"/>
      <c r="D20" s="438"/>
      <c r="E20" s="214"/>
      <c r="F20" s="214"/>
      <c r="G20" s="439"/>
      <c r="H20" s="439"/>
      <c r="I20" s="498"/>
    </row>
    <row r="21" spans="1:10" s="147" customFormat="1" ht="15.5" x14ac:dyDescent="0.25">
      <c r="A21" s="332">
        <v>2</v>
      </c>
      <c r="B21" s="437"/>
      <c r="C21" s="438"/>
      <c r="D21" s="438"/>
      <c r="E21" s="214"/>
      <c r="F21" s="214"/>
      <c r="G21" s="439"/>
      <c r="H21" s="439"/>
      <c r="I21" s="500"/>
    </row>
    <row r="22" spans="1:10" s="147" customFormat="1" ht="15.5" x14ac:dyDescent="0.25">
      <c r="A22" s="332">
        <v>3</v>
      </c>
      <c r="B22" s="437"/>
      <c r="C22" s="438"/>
      <c r="D22" s="438"/>
      <c r="E22" s="214"/>
      <c r="F22" s="214"/>
      <c r="G22" s="439"/>
      <c r="H22" s="439"/>
      <c r="I22" s="500"/>
      <c r="J22" s="160"/>
    </row>
    <row r="23" spans="1:10" s="147" customFormat="1" ht="15.5" x14ac:dyDescent="0.25">
      <c r="A23" s="332">
        <v>4</v>
      </c>
      <c r="B23" s="437"/>
      <c r="C23" s="438"/>
      <c r="D23" s="438"/>
      <c r="E23" s="214"/>
      <c r="F23" s="214"/>
      <c r="G23" s="439"/>
      <c r="H23" s="439"/>
      <c r="I23" s="500"/>
      <c r="J23" s="160"/>
    </row>
    <row r="24" spans="1:10" s="147" customFormat="1" ht="15.5" x14ac:dyDescent="0.25">
      <c r="A24" s="332">
        <v>5</v>
      </c>
      <c r="B24" s="437"/>
      <c r="C24" s="438"/>
      <c r="D24" s="438"/>
      <c r="E24" s="214"/>
      <c r="F24" s="214"/>
      <c r="G24" s="439"/>
      <c r="H24" s="439"/>
      <c r="I24" s="500"/>
      <c r="J24" s="160"/>
    </row>
    <row r="25" spans="1:10" s="147" customFormat="1" ht="15.5" x14ac:dyDescent="0.35">
      <c r="A25" s="332">
        <v>6</v>
      </c>
      <c r="B25" s="437"/>
      <c r="C25" s="438"/>
      <c r="D25" s="438"/>
      <c r="E25" s="214"/>
      <c r="F25" s="214"/>
      <c r="G25" s="439"/>
      <c r="H25" s="439"/>
      <c r="I25" s="499"/>
    </row>
    <row r="26" spans="1:10" s="147" customFormat="1" ht="15.5" x14ac:dyDescent="0.35">
      <c r="A26" s="332">
        <v>7</v>
      </c>
      <c r="B26" s="437"/>
      <c r="C26" s="438"/>
      <c r="D26" s="438"/>
      <c r="E26" s="214"/>
      <c r="F26" s="214"/>
      <c r="G26" s="439"/>
      <c r="H26" s="439"/>
      <c r="I26" s="499"/>
    </row>
    <row r="27" spans="1:10" s="147" customFormat="1" ht="15.5" x14ac:dyDescent="0.35">
      <c r="A27" s="332">
        <v>8</v>
      </c>
      <c r="B27" s="437"/>
      <c r="C27" s="438"/>
      <c r="D27" s="438"/>
      <c r="E27" s="214"/>
      <c r="F27" s="214"/>
      <c r="G27" s="439"/>
      <c r="H27" s="439"/>
      <c r="I27" s="499"/>
    </row>
    <row r="28" spans="1:10" s="147" customFormat="1" ht="15.5" x14ac:dyDescent="0.35">
      <c r="A28" s="332">
        <v>9</v>
      </c>
      <c r="B28" s="437"/>
      <c r="C28" s="438"/>
      <c r="D28" s="438"/>
      <c r="E28" s="214"/>
      <c r="F28" s="214"/>
      <c r="G28" s="439"/>
      <c r="H28" s="439"/>
      <c r="I28" s="499"/>
    </row>
    <row r="29" spans="1:10" s="147" customFormat="1" ht="15.5" x14ac:dyDescent="0.35">
      <c r="A29" s="332">
        <v>10</v>
      </c>
      <c r="B29" s="437"/>
      <c r="C29" s="438"/>
      <c r="D29" s="438"/>
      <c r="E29" s="214"/>
      <c r="F29" s="214"/>
      <c r="G29" s="439"/>
      <c r="H29" s="439"/>
      <c r="I29" s="499"/>
    </row>
    <row r="30" spans="1:10" s="147" customFormat="1" ht="15.5" x14ac:dyDescent="0.35">
      <c r="A30" s="332">
        <v>11</v>
      </c>
      <c r="B30" s="437"/>
      <c r="C30" s="438"/>
      <c r="D30" s="438"/>
      <c r="E30" s="214"/>
      <c r="F30" s="214"/>
      <c r="G30" s="439"/>
      <c r="H30" s="439"/>
      <c r="I30" s="499"/>
    </row>
    <row r="31" spans="1:10" s="147" customFormat="1" ht="15.5" x14ac:dyDescent="0.35">
      <c r="A31" s="332">
        <v>12</v>
      </c>
      <c r="B31" s="437"/>
      <c r="C31" s="438"/>
      <c r="D31" s="438"/>
      <c r="E31" s="214"/>
      <c r="F31" s="214"/>
      <c r="G31" s="439"/>
      <c r="H31" s="439"/>
      <c r="I31" s="499"/>
    </row>
    <row r="32" spans="1:10" s="147" customFormat="1" ht="15.5" x14ac:dyDescent="0.35">
      <c r="A32" s="332">
        <v>13</v>
      </c>
      <c r="B32" s="437"/>
      <c r="C32" s="438"/>
      <c r="D32" s="438"/>
      <c r="E32" s="214"/>
      <c r="F32" s="214"/>
      <c r="G32" s="439"/>
      <c r="H32" s="439"/>
      <c r="I32" s="499"/>
    </row>
    <row r="33" spans="1:9" s="147" customFormat="1" ht="15.5" x14ac:dyDescent="0.35">
      <c r="A33" s="332">
        <v>14</v>
      </c>
      <c r="B33" s="437"/>
      <c r="C33" s="438"/>
      <c r="D33" s="438"/>
      <c r="E33" s="214"/>
      <c r="F33" s="214"/>
      <c r="G33" s="439"/>
      <c r="H33" s="439"/>
      <c r="I33" s="499"/>
    </row>
    <row r="34" spans="1:9" s="147" customFormat="1" ht="15.5" x14ac:dyDescent="0.35">
      <c r="A34" s="332">
        <v>15</v>
      </c>
      <c r="B34" s="437"/>
      <c r="C34" s="438"/>
      <c r="D34" s="438"/>
      <c r="E34" s="214"/>
      <c r="F34" s="214"/>
      <c r="G34" s="439"/>
      <c r="H34" s="439"/>
      <c r="I34" s="499"/>
    </row>
    <row r="35" spans="1:9" s="147" customFormat="1" ht="15.5" x14ac:dyDescent="0.35">
      <c r="A35" s="332">
        <v>16</v>
      </c>
      <c r="B35" s="437"/>
      <c r="C35" s="438"/>
      <c r="D35" s="438"/>
      <c r="E35" s="214"/>
      <c r="F35" s="214"/>
      <c r="G35" s="439"/>
      <c r="H35" s="439"/>
      <c r="I35" s="499"/>
    </row>
    <row r="36" spans="1:9" s="147" customFormat="1" ht="15.5" x14ac:dyDescent="0.35">
      <c r="A36" s="332">
        <v>17</v>
      </c>
      <c r="B36" s="437"/>
      <c r="C36" s="438"/>
      <c r="D36" s="438"/>
      <c r="E36" s="214"/>
      <c r="F36" s="214"/>
      <c r="G36" s="439"/>
      <c r="H36" s="439"/>
      <c r="I36" s="499"/>
    </row>
    <row r="37" spans="1:9" s="147" customFormat="1" ht="15.5" x14ac:dyDescent="0.35">
      <c r="A37" s="332">
        <v>18</v>
      </c>
      <c r="B37" s="437"/>
      <c r="C37" s="438"/>
      <c r="D37" s="438"/>
      <c r="E37" s="214"/>
      <c r="F37" s="214"/>
      <c r="G37" s="439"/>
      <c r="H37" s="439"/>
      <c r="I37" s="499"/>
    </row>
    <row r="38" spans="1:9" s="147" customFormat="1" ht="15.5" x14ac:dyDescent="0.35">
      <c r="A38" s="332">
        <v>19</v>
      </c>
      <c r="B38" s="437"/>
      <c r="C38" s="438"/>
      <c r="D38" s="438"/>
      <c r="E38" s="214"/>
      <c r="F38" s="214"/>
      <c r="G38" s="439"/>
      <c r="H38" s="439"/>
      <c r="I38" s="499"/>
    </row>
    <row r="39" spans="1:9" s="147" customFormat="1" ht="15.5" x14ac:dyDescent="0.35">
      <c r="A39" s="332">
        <v>20</v>
      </c>
      <c r="B39" s="437"/>
      <c r="C39" s="438"/>
      <c r="D39" s="438"/>
      <c r="E39" s="214"/>
      <c r="F39" s="214"/>
      <c r="G39" s="439"/>
      <c r="H39" s="439"/>
      <c r="I39" s="499"/>
    </row>
    <row r="40" spans="1:9" s="147" customFormat="1" ht="15.5" x14ac:dyDescent="0.35">
      <c r="A40" s="332">
        <v>21</v>
      </c>
      <c r="B40" s="437"/>
      <c r="C40" s="438"/>
      <c r="D40" s="438"/>
      <c r="E40" s="214"/>
      <c r="F40" s="214"/>
      <c r="G40" s="439"/>
      <c r="H40" s="439"/>
      <c r="I40" s="499"/>
    </row>
    <row r="41" spans="1:9" s="147" customFormat="1" ht="15.5" x14ac:dyDescent="0.35">
      <c r="A41" s="332">
        <v>22</v>
      </c>
      <c r="B41" s="437"/>
      <c r="C41" s="438"/>
      <c r="D41" s="438"/>
      <c r="E41" s="214"/>
      <c r="F41" s="214"/>
      <c r="G41" s="439"/>
      <c r="H41" s="439"/>
      <c r="I41" s="499"/>
    </row>
    <row r="42" spans="1:9" s="147" customFormat="1" ht="15.5" x14ac:dyDescent="0.35">
      <c r="A42" s="332">
        <v>23</v>
      </c>
      <c r="B42" s="437"/>
      <c r="C42" s="438"/>
      <c r="D42" s="438"/>
      <c r="E42" s="214"/>
      <c r="F42" s="214"/>
      <c r="G42" s="439"/>
      <c r="H42" s="439"/>
      <c r="I42" s="499"/>
    </row>
    <row r="43" spans="1:9" s="147" customFormat="1" ht="15.5" x14ac:dyDescent="0.35">
      <c r="A43" s="332">
        <v>24</v>
      </c>
      <c r="B43" s="437"/>
      <c r="C43" s="438"/>
      <c r="D43" s="438"/>
      <c r="E43" s="214"/>
      <c r="F43" s="214"/>
      <c r="G43" s="439"/>
      <c r="H43" s="439"/>
      <c r="I43" s="499"/>
    </row>
    <row r="44" spans="1:9" s="147" customFormat="1" ht="15.5" x14ac:dyDescent="0.35">
      <c r="A44" s="332">
        <v>25</v>
      </c>
      <c r="B44" s="437"/>
      <c r="C44" s="438"/>
      <c r="D44" s="438"/>
      <c r="E44" s="214"/>
      <c r="F44" s="214"/>
      <c r="G44" s="439"/>
      <c r="H44" s="439"/>
      <c r="I44" s="499"/>
    </row>
    <row r="45" spans="1:9" s="147" customFormat="1" ht="15.5" x14ac:dyDescent="0.35">
      <c r="A45" s="332">
        <v>26</v>
      </c>
      <c r="B45" s="437"/>
      <c r="C45" s="438"/>
      <c r="D45" s="438"/>
      <c r="E45" s="214"/>
      <c r="F45" s="214"/>
      <c r="G45" s="439"/>
      <c r="H45" s="439"/>
      <c r="I45" s="499"/>
    </row>
    <row r="46" spans="1:9" s="147" customFormat="1" ht="15.5" x14ac:dyDescent="0.35">
      <c r="A46" s="332">
        <v>27</v>
      </c>
      <c r="B46" s="437"/>
      <c r="C46" s="438"/>
      <c r="D46" s="438"/>
      <c r="E46" s="214"/>
      <c r="F46" s="214"/>
      <c r="G46" s="439"/>
      <c r="H46" s="439"/>
      <c r="I46" s="499"/>
    </row>
    <row r="47" spans="1:9" s="147" customFormat="1" ht="15.5" x14ac:dyDescent="0.35">
      <c r="A47" s="332">
        <v>28</v>
      </c>
      <c r="B47" s="437"/>
      <c r="C47" s="438"/>
      <c r="D47" s="438"/>
      <c r="E47" s="214"/>
      <c r="F47" s="214"/>
      <c r="G47" s="439"/>
      <c r="H47" s="439"/>
      <c r="I47" s="499"/>
    </row>
    <row r="48" spans="1:9" s="147" customFormat="1" ht="15.5" x14ac:dyDescent="0.35">
      <c r="A48" s="332">
        <v>29</v>
      </c>
      <c r="B48" s="437"/>
      <c r="C48" s="438"/>
      <c r="D48" s="438"/>
      <c r="E48" s="214"/>
      <c r="F48" s="214"/>
      <c r="G48" s="439"/>
      <c r="H48" s="439"/>
      <c r="I48" s="499"/>
    </row>
    <row r="49" spans="1:9" s="147" customFormat="1" ht="15.5" x14ac:dyDescent="0.35">
      <c r="A49" s="332">
        <v>30</v>
      </c>
      <c r="B49" s="437"/>
      <c r="C49" s="438"/>
      <c r="D49" s="438"/>
      <c r="E49" s="214"/>
      <c r="F49" s="214"/>
      <c r="G49" s="439"/>
      <c r="H49" s="439"/>
      <c r="I49" s="499"/>
    </row>
    <row r="50" spans="1:9" s="147" customFormat="1" ht="15.5" x14ac:dyDescent="0.35">
      <c r="A50" s="332">
        <v>31</v>
      </c>
      <c r="B50" s="437"/>
      <c r="C50" s="438"/>
      <c r="D50" s="438"/>
      <c r="E50" s="214"/>
      <c r="F50" s="214"/>
      <c r="G50" s="439"/>
      <c r="H50" s="439"/>
      <c r="I50" s="499"/>
    </row>
    <row r="51" spans="1:9" s="147" customFormat="1" ht="15.5" x14ac:dyDescent="0.35">
      <c r="A51" s="332">
        <v>32</v>
      </c>
      <c r="B51" s="437"/>
      <c r="C51" s="438"/>
      <c r="D51" s="438"/>
      <c r="E51" s="214"/>
      <c r="F51" s="214"/>
      <c r="G51" s="439"/>
      <c r="H51" s="439"/>
      <c r="I51" s="499"/>
    </row>
    <row r="52" spans="1:9" s="147" customFormat="1" ht="15.5" x14ac:dyDescent="0.35">
      <c r="A52" s="332">
        <v>33</v>
      </c>
      <c r="B52" s="437"/>
      <c r="C52" s="438"/>
      <c r="D52" s="438"/>
      <c r="E52" s="214"/>
      <c r="F52" s="214"/>
      <c r="G52" s="439"/>
      <c r="H52" s="439"/>
      <c r="I52" s="499"/>
    </row>
    <row r="53" spans="1:9" s="147" customFormat="1" ht="15.5" x14ac:dyDescent="0.35">
      <c r="A53" s="332">
        <v>34</v>
      </c>
      <c r="B53" s="437"/>
      <c r="C53" s="438"/>
      <c r="D53" s="438"/>
      <c r="E53" s="214"/>
      <c r="F53" s="214"/>
      <c r="G53" s="439"/>
      <c r="H53" s="439"/>
      <c r="I53" s="499"/>
    </row>
    <row r="54" spans="1:9" s="147" customFormat="1" ht="15.5" x14ac:dyDescent="0.35">
      <c r="A54" s="332">
        <v>35</v>
      </c>
      <c r="B54" s="437"/>
      <c r="C54" s="438"/>
      <c r="D54" s="438"/>
      <c r="E54" s="214"/>
      <c r="F54" s="214"/>
      <c r="G54" s="439"/>
      <c r="H54" s="439"/>
      <c r="I54" s="499"/>
    </row>
    <row r="55" spans="1:9" s="147" customFormat="1" ht="15.5" x14ac:dyDescent="0.35">
      <c r="A55" s="332">
        <v>36</v>
      </c>
      <c r="B55" s="437"/>
      <c r="C55" s="438"/>
      <c r="D55" s="438"/>
      <c r="E55" s="214"/>
      <c r="F55" s="214"/>
      <c r="G55" s="439"/>
      <c r="H55" s="439"/>
      <c r="I55" s="499"/>
    </row>
    <row r="56" spans="1:9" s="147" customFormat="1" ht="15.5" x14ac:dyDescent="0.35">
      <c r="A56" s="332">
        <v>37</v>
      </c>
      <c r="B56" s="437"/>
      <c r="C56" s="438"/>
      <c r="D56" s="438"/>
      <c r="E56" s="214"/>
      <c r="F56" s="214"/>
      <c r="G56" s="439"/>
      <c r="H56" s="439"/>
      <c r="I56" s="499"/>
    </row>
    <row r="57" spans="1:9" s="147" customFormat="1" ht="15.5" x14ac:dyDescent="0.35">
      <c r="A57" s="332">
        <v>38</v>
      </c>
      <c r="B57" s="437"/>
      <c r="C57" s="438"/>
      <c r="D57" s="438"/>
      <c r="E57" s="214"/>
      <c r="F57" s="214"/>
      <c r="G57" s="439"/>
      <c r="H57" s="439"/>
      <c r="I57" s="499"/>
    </row>
    <row r="58" spans="1:9" s="147" customFormat="1" ht="15.5" x14ac:dyDescent="0.35">
      <c r="A58" s="332">
        <v>39</v>
      </c>
      <c r="B58" s="437"/>
      <c r="C58" s="438"/>
      <c r="D58" s="438"/>
      <c r="E58" s="214"/>
      <c r="F58" s="214"/>
      <c r="G58" s="439"/>
      <c r="H58" s="439"/>
      <c r="I58" s="499"/>
    </row>
    <row r="59" spans="1:9" s="147" customFormat="1" ht="15.5" x14ac:dyDescent="0.35">
      <c r="A59" s="332">
        <v>40</v>
      </c>
      <c r="B59" s="437"/>
      <c r="C59" s="438"/>
      <c r="D59" s="438"/>
      <c r="E59" s="214"/>
      <c r="F59" s="214"/>
      <c r="G59" s="439"/>
      <c r="H59" s="439"/>
      <c r="I59" s="499"/>
    </row>
    <row r="60" spans="1:9" s="147" customFormat="1" ht="15.5" x14ac:dyDescent="0.35">
      <c r="A60" s="332">
        <v>41</v>
      </c>
      <c r="B60" s="437"/>
      <c r="C60" s="438"/>
      <c r="D60" s="438"/>
      <c r="E60" s="214"/>
      <c r="F60" s="214"/>
      <c r="G60" s="439"/>
      <c r="H60" s="439"/>
      <c r="I60" s="499"/>
    </row>
    <row r="61" spans="1:9" s="147" customFormat="1" ht="15.5" x14ac:dyDescent="0.35">
      <c r="A61" s="332">
        <v>42</v>
      </c>
      <c r="B61" s="437"/>
      <c r="C61" s="438"/>
      <c r="D61" s="438"/>
      <c r="E61" s="214"/>
      <c r="F61" s="214"/>
      <c r="G61" s="439"/>
      <c r="H61" s="439"/>
      <c r="I61" s="499"/>
    </row>
    <row r="62" spans="1:9" s="147" customFormat="1" ht="15.5" x14ac:dyDescent="0.35">
      <c r="A62" s="332">
        <v>43</v>
      </c>
      <c r="B62" s="437"/>
      <c r="C62" s="438"/>
      <c r="D62" s="438"/>
      <c r="E62" s="214"/>
      <c r="F62" s="214"/>
      <c r="G62" s="439"/>
      <c r="H62" s="439"/>
      <c r="I62" s="499"/>
    </row>
    <row r="63" spans="1:9" s="147" customFormat="1" ht="15.5" x14ac:dyDescent="0.35">
      <c r="A63" s="332">
        <v>44</v>
      </c>
      <c r="B63" s="437"/>
      <c r="C63" s="438"/>
      <c r="D63" s="438"/>
      <c r="E63" s="214"/>
      <c r="F63" s="214"/>
      <c r="G63" s="439"/>
      <c r="H63" s="439"/>
      <c r="I63" s="499"/>
    </row>
    <row r="64" spans="1:9" s="147" customFormat="1" ht="15.5" x14ac:dyDescent="0.35">
      <c r="A64" s="332">
        <v>45</v>
      </c>
      <c r="B64" s="437"/>
      <c r="C64" s="438"/>
      <c r="D64" s="438"/>
      <c r="E64" s="214"/>
      <c r="F64" s="214"/>
      <c r="G64" s="439"/>
      <c r="H64" s="439"/>
      <c r="I64" s="499"/>
    </row>
    <row r="65" spans="1:9" s="147" customFormat="1" ht="15.5" x14ac:dyDescent="0.35">
      <c r="A65" s="332">
        <v>46</v>
      </c>
      <c r="B65" s="437"/>
      <c r="C65" s="438"/>
      <c r="D65" s="438"/>
      <c r="E65" s="214"/>
      <c r="F65" s="214"/>
      <c r="G65" s="439"/>
      <c r="H65" s="439"/>
      <c r="I65" s="499"/>
    </row>
    <row r="66" spans="1:9" s="147" customFormat="1" ht="15.5" x14ac:dyDescent="0.35">
      <c r="A66" s="332">
        <v>47</v>
      </c>
      <c r="B66" s="437"/>
      <c r="C66" s="438"/>
      <c r="D66" s="438"/>
      <c r="E66" s="214"/>
      <c r="F66" s="214"/>
      <c r="G66" s="439"/>
      <c r="H66" s="439"/>
      <c r="I66" s="499"/>
    </row>
    <row r="67" spans="1:9" s="147" customFormat="1" ht="15.5" x14ac:dyDescent="0.35">
      <c r="A67" s="332">
        <v>48</v>
      </c>
      <c r="B67" s="437"/>
      <c r="C67" s="438"/>
      <c r="D67" s="438"/>
      <c r="E67" s="214"/>
      <c r="F67" s="214"/>
      <c r="G67" s="439"/>
      <c r="H67" s="439"/>
      <c r="I67" s="499"/>
    </row>
    <row r="68" spans="1:9" s="147" customFormat="1" ht="15.5" x14ac:dyDescent="0.35">
      <c r="A68" s="332">
        <v>49</v>
      </c>
      <c r="B68" s="437"/>
      <c r="C68" s="438"/>
      <c r="D68" s="438"/>
      <c r="E68" s="214"/>
      <c r="F68" s="214"/>
      <c r="G68" s="439"/>
      <c r="H68" s="439"/>
      <c r="I68" s="499"/>
    </row>
    <row r="69" spans="1:9" s="147" customFormat="1" ht="15.5" x14ac:dyDescent="0.35">
      <c r="A69" s="332">
        <v>50</v>
      </c>
      <c r="B69" s="437"/>
      <c r="C69" s="438"/>
      <c r="D69" s="438"/>
      <c r="E69" s="214"/>
      <c r="F69" s="214"/>
      <c r="G69" s="439"/>
      <c r="H69" s="439"/>
      <c r="I69" s="499"/>
    </row>
    <row r="70" spans="1:9" s="147" customFormat="1" ht="15.5" x14ac:dyDescent="0.35">
      <c r="A70" s="332">
        <v>51</v>
      </c>
      <c r="B70" s="437"/>
      <c r="C70" s="438"/>
      <c r="D70" s="438"/>
      <c r="E70" s="214"/>
      <c r="F70" s="214"/>
      <c r="G70" s="439"/>
      <c r="H70" s="439"/>
      <c r="I70" s="499"/>
    </row>
    <row r="71" spans="1:9" s="147" customFormat="1" ht="15.5" x14ac:dyDescent="0.35">
      <c r="A71" s="332">
        <v>52</v>
      </c>
      <c r="B71" s="437"/>
      <c r="C71" s="438"/>
      <c r="D71" s="438"/>
      <c r="E71" s="214"/>
      <c r="F71" s="214"/>
      <c r="G71" s="439"/>
      <c r="H71" s="439"/>
      <c r="I71" s="499"/>
    </row>
    <row r="72" spans="1:9" s="147" customFormat="1" ht="15.5" x14ac:dyDescent="0.35">
      <c r="A72" s="332">
        <v>53</v>
      </c>
      <c r="B72" s="437"/>
      <c r="C72" s="438"/>
      <c r="D72" s="438"/>
      <c r="E72" s="214"/>
      <c r="F72" s="214"/>
      <c r="G72" s="439"/>
      <c r="H72" s="439"/>
      <c r="I72" s="499"/>
    </row>
    <row r="73" spans="1:9" s="147" customFormat="1" ht="15.5" x14ac:dyDescent="0.35">
      <c r="A73" s="332">
        <v>54</v>
      </c>
      <c r="B73" s="437"/>
      <c r="C73" s="438"/>
      <c r="D73" s="438"/>
      <c r="E73" s="214"/>
      <c r="F73" s="214"/>
      <c r="G73" s="439"/>
      <c r="H73" s="439"/>
      <c r="I73" s="499"/>
    </row>
    <row r="74" spans="1:9" s="147" customFormat="1" ht="15.5" x14ac:dyDescent="0.35">
      <c r="A74" s="332">
        <v>55</v>
      </c>
      <c r="B74" s="437"/>
      <c r="C74" s="438"/>
      <c r="D74" s="438"/>
      <c r="E74" s="214"/>
      <c r="F74" s="214"/>
      <c r="G74" s="439"/>
      <c r="H74" s="439"/>
      <c r="I74" s="499"/>
    </row>
    <row r="75" spans="1:9" s="147" customFormat="1" ht="15.5" x14ac:dyDescent="0.35">
      <c r="A75" s="332">
        <v>56</v>
      </c>
      <c r="B75" s="437"/>
      <c r="C75" s="438"/>
      <c r="D75" s="438"/>
      <c r="E75" s="214"/>
      <c r="F75" s="214"/>
      <c r="G75" s="439"/>
      <c r="H75" s="439"/>
      <c r="I75" s="499"/>
    </row>
    <row r="76" spans="1:9" s="147" customFormat="1" ht="15.5" x14ac:dyDescent="0.35">
      <c r="A76" s="332">
        <v>57</v>
      </c>
      <c r="B76" s="437"/>
      <c r="C76" s="438"/>
      <c r="D76" s="438"/>
      <c r="E76" s="214"/>
      <c r="F76" s="214"/>
      <c r="G76" s="439"/>
      <c r="H76" s="439"/>
      <c r="I76" s="499"/>
    </row>
    <row r="77" spans="1:9" s="147" customFormat="1" ht="15.5" x14ac:dyDescent="0.35">
      <c r="A77" s="332">
        <v>58</v>
      </c>
      <c r="B77" s="437"/>
      <c r="C77" s="438"/>
      <c r="D77" s="438"/>
      <c r="E77" s="214"/>
      <c r="F77" s="214"/>
      <c r="G77" s="439"/>
      <c r="H77" s="439"/>
      <c r="I77" s="499"/>
    </row>
    <row r="78" spans="1:9" s="147" customFormat="1" ht="15.5" x14ac:dyDescent="0.35">
      <c r="A78" s="332">
        <v>59</v>
      </c>
      <c r="B78" s="437"/>
      <c r="C78" s="438"/>
      <c r="D78" s="438"/>
      <c r="E78" s="214"/>
      <c r="F78" s="214"/>
      <c r="G78" s="439"/>
      <c r="H78" s="439"/>
      <c r="I78" s="499"/>
    </row>
    <row r="79" spans="1:9" s="147" customFormat="1" ht="15.5" x14ac:dyDescent="0.35">
      <c r="A79" s="332">
        <v>60</v>
      </c>
      <c r="B79" s="437"/>
      <c r="C79" s="438"/>
      <c r="D79" s="438"/>
      <c r="E79" s="214"/>
      <c r="F79" s="214"/>
      <c r="G79" s="439"/>
      <c r="H79" s="439"/>
      <c r="I79" s="499"/>
    </row>
    <row r="80" spans="1:9" s="147" customFormat="1" ht="15.5" x14ac:dyDescent="0.35">
      <c r="A80" s="332">
        <v>61</v>
      </c>
      <c r="B80" s="437"/>
      <c r="C80" s="438"/>
      <c r="D80" s="438"/>
      <c r="E80" s="214"/>
      <c r="F80" s="214"/>
      <c r="G80" s="439"/>
      <c r="H80" s="439"/>
      <c r="I80" s="499"/>
    </row>
    <row r="81" spans="1:9" s="147" customFormat="1" ht="15.5" x14ac:dyDescent="0.35">
      <c r="A81" s="332">
        <v>62</v>
      </c>
      <c r="B81" s="437"/>
      <c r="C81" s="438"/>
      <c r="D81" s="438"/>
      <c r="E81" s="214"/>
      <c r="F81" s="214"/>
      <c r="G81" s="439"/>
      <c r="H81" s="439"/>
      <c r="I81" s="499"/>
    </row>
    <row r="82" spans="1:9" s="147" customFormat="1" ht="15.5" x14ac:dyDescent="0.35">
      <c r="A82" s="332">
        <v>63</v>
      </c>
      <c r="B82" s="437"/>
      <c r="C82" s="438"/>
      <c r="D82" s="438"/>
      <c r="E82" s="214"/>
      <c r="F82" s="214"/>
      <c r="G82" s="439"/>
      <c r="H82" s="439"/>
      <c r="I82" s="499"/>
    </row>
    <row r="83" spans="1:9" s="147" customFormat="1" ht="15.5" x14ac:dyDescent="0.35">
      <c r="A83" s="332">
        <v>64</v>
      </c>
      <c r="B83" s="437"/>
      <c r="C83" s="438"/>
      <c r="D83" s="438"/>
      <c r="E83" s="214"/>
      <c r="F83" s="214"/>
      <c r="G83" s="439"/>
      <c r="H83" s="439"/>
      <c r="I83" s="499"/>
    </row>
    <row r="84" spans="1:9" s="147" customFormat="1" ht="15.5" x14ac:dyDescent="0.35">
      <c r="A84" s="332">
        <v>65</v>
      </c>
      <c r="B84" s="437"/>
      <c r="C84" s="438"/>
      <c r="D84" s="438"/>
      <c r="E84" s="214"/>
      <c r="F84" s="214"/>
      <c r="G84" s="439"/>
      <c r="H84" s="439"/>
      <c r="I84" s="499"/>
    </row>
    <row r="85" spans="1:9" s="147" customFormat="1" ht="15.5" x14ac:dyDescent="0.35">
      <c r="A85" s="332">
        <v>66</v>
      </c>
      <c r="B85" s="437"/>
      <c r="C85" s="438"/>
      <c r="D85" s="438"/>
      <c r="E85" s="214"/>
      <c r="F85" s="214"/>
      <c r="G85" s="439"/>
      <c r="H85" s="439"/>
      <c r="I85" s="499"/>
    </row>
    <row r="86" spans="1:9" s="147" customFormat="1" ht="15.5" x14ac:dyDescent="0.35">
      <c r="A86" s="332">
        <v>67</v>
      </c>
      <c r="B86" s="437"/>
      <c r="C86" s="438"/>
      <c r="D86" s="438"/>
      <c r="E86" s="214"/>
      <c r="F86" s="214"/>
      <c r="G86" s="439"/>
      <c r="H86" s="439"/>
      <c r="I86" s="499"/>
    </row>
    <row r="87" spans="1:9" s="147" customFormat="1" ht="15.5" x14ac:dyDescent="0.35">
      <c r="A87" s="332">
        <v>68</v>
      </c>
      <c r="B87" s="437"/>
      <c r="C87" s="438"/>
      <c r="D87" s="438"/>
      <c r="E87" s="214"/>
      <c r="F87" s="214"/>
      <c r="G87" s="439"/>
      <c r="H87" s="439"/>
      <c r="I87" s="499"/>
    </row>
    <row r="88" spans="1:9" s="147" customFormat="1" ht="15.5" x14ac:dyDescent="0.35">
      <c r="A88" s="332">
        <v>69</v>
      </c>
      <c r="B88" s="437"/>
      <c r="C88" s="438"/>
      <c r="D88" s="438"/>
      <c r="E88" s="214"/>
      <c r="F88" s="214"/>
      <c r="G88" s="439"/>
      <c r="H88" s="439"/>
      <c r="I88" s="499"/>
    </row>
    <row r="89" spans="1:9" s="147" customFormat="1" ht="15.5" x14ac:dyDescent="0.35">
      <c r="A89" s="332">
        <v>70</v>
      </c>
      <c r="B89" s="437"/>
      <c r="C89" s="438"/>
      <c r="D89" s="438"/>
      <c r="E89" s="214"/>
      <c r="F89" s="214"/>
      <c r="G89" s="439"/>
      <c r="H89" s="439"/>
      <c r="I89" s="499"/>
    </row>
    <row r="90" spans="1:9" s="147" customFormat="1" ht="15.5" x14ac:dyDescent="0.35">
      <c r="A90" s="332">
        <v>71</v>
      </c>
      <c r="B90" s="437"/>
      <c r="C90" s="438"/>
      <c r="D90" s="438"/>
      <c r="E90" s="214"/>
      <c r="F90" s="214"/>
      <c r="G90" s="439"/>
      <c r="H90" s="439"/>
      <c r="I90" s="499"/>
    </row>
    <row r="91" spans="1:9" s="147" customFormat="1" ht="15.5" x14ac:dyDescent="0.35">
      <c r="A91" s="332">
        <v>72</v>
      </c>
      <c r="B91" s="437"/>
      <c r="C91" s="438"/>
      <c r="D91" s="438"/>
      <c r="E91" s="214"/>
      <c r="F91" s="214"/>
      <c r="G91" s="439"/>
      <c r="H91" s="439"/>
      <c r="I91" s="499"/>
    </row>
    <row r="92" spans="1:9" s="147" customFormat="1" ht="15.5" x14ac:dyDescent="0.35">
      <c r="A92" s="332">
        <v>73</v>
      </c>
      <c r="B92" s="437"/>
      <c r="C92" s="438"/>
      <c r="D92" s="438"/>
      <c r="E92" s="214"/>
      <c r="F92" s="214"/>
      <c r="G92" s="439"/>
      <c r="H92" s="439"/>
      <c r="I92" s="499"/>
    </row>
    <row r="93" spans="1:9" s="147" customFormat="1" ht="15.5" x14ac:dyDescent="0.35">
      <c r="A93" s="332">
        <v>74</v>
      </c>
      <c r="B93" s="437"/>
      <c r="C93" s="438"/>
      <c r="D93" s="438"/>
      <c r="E93" s="214"/>
      <c r="F93" s="214"/>
      <c r="G93" s="439"/>
      <c r="H93" s="439"/>
      <c r="I93" s="499"/>
    </row>
    <row r="94" spans="1:9" s="147" customFormat="1" ht="15.5" x14ac:dyDescent="0.35">
      <c r="A94" s="332">
        <v>75</v>
      </c>
      <c r="B94" s="437"/>
      <c r="C94" s="438"/>
      <c r="D94" s="438"/>
      <c r="E94" s="214"/>
      <c r="F94" s="214"/>
      <c r="G94" s="439"/>
      <c r="H94" s="439"/>
      <c r="I94" s="499"/>
    </row>
    <row r="95" spans="1:9" s="147" customFormat="1" ht="15.5" x14ac:dyDescent="0.35">
      <c r="A95" s="332">
        <v>76</v>
      </c>
      <c r="B95" s="437"/>
      <c r="C95" s="438"/>
      <c r="D95" s="438"/>
      <c r="E95" s="214"/>
      <c r="F95" s="214"/>
      <c r="G95" s="439"/>
      <c r="H95" s="439"/>
      <c r="I95" s="499"/>
    </row>
    <row r="96" spans="1:9" s="147" customFormat="1" ht="15.5" x14ac:dyDescent="0.35">
      <c r="A96" s="332">
        <v>77</v>
      </c>
      <c r="B96" s="437"/>
      <c r="C96" s="438"/>
      <c r="D96" s="438"/>
      <c r="E96" s="214"/>
      <c r="F96" s="214"/>
      <c r="G96" s="439"/>
      <c r="H96" s="439"/>
      <c r="I96" s="499"/>
    </row>
    <row r="97" spans="1:9" s="147" customFormat="1" ht="15.5" x14ac:dyDescent="0.35">
      <c r="A97" s="332">
        <v>78</v>
      </c>
      <c r="B97" s="437"/>
      <c r="C97" s="438"/>
      <c r="D97" s="438"/>
      <c r="E97" s="214"/>
      <c r="F97" s="214"/>
      <c r="G97" s="439"/>
      <c r="H97" s="439"/>
      <c r="I97" s="499"/>
    </row>
    <row r="98" spans="1:9" s="147" customFormat="1" ht="15.5" x14ac:dyDescent="0.35">
      <c r="A98" s="332">
        <v>79</v>
      </c>
      <c r="B98" s="437"/>
      <c r="C98" s="438"/>
      <c r="D98" s="438"/>
      <c r="E98" s="214"/>
      <c r="F98" s="214"/>
      <c r="G98" s="439"/>
      <c r="H98" s="439"/>
      <c r="I98" s="499"/>
    </row>
    <row r="99" spans="1:9" s="147" customFormat="1" ht="15.5" x14ac:dyDescent="0.35">
      <c r="A99" s="332">
        <v>80</v>
      </c>
      <c r="B99" s="437"/>
      <c r="C99" s="438"/>
      <c r="D99" s="438"/>
      <c r="E99" s="214"/>
      <c r="F99" s="214"/>
      <c r="G99" s="439"/>
      <c r="H99" s="439"/>
      <c r="I99" s="499"/>
    </row>
    <row r="100" spans="1:9" s="147" customFormat="1" ht="15.5" x14ac:dyDescent="0.35">
      <c r="A100" s="332">
        <v>81</v>
      </c>
      <c r="B100" s="437"/>
      <c r="C100" s="438"/>
      <c r="D100" s="438"/>
      <c r="E100" s="214"/>
      <c r="F100" s="214"/>
      <c r="G100" s="439"/>
      <c r="H100" s="439"/>
      <c r="I100" s="499"/>
    </row>
    <row r="101" spans="1:9" s="147" customFormat="1" ht="15.5" x14ac:dyDescent="0.35">
      <c r="A101" s="332">
        <v>82</v>
      </c>
      <c r="B101" s="437"/>
      <c r="C101" s="438"/>
      <c r="D101" s="438"/>
      <c r="E101" s="214"/>
      <c r="F101" s="214"/>
      <c r="G101" s="439"/>
      <c r="H101" s="439"/>
      <c r="I101" s="499"/>
    </row>
    <row r="102" spans="1:9" s="147" customFormat="1" ht="15.5" x14ac:dyDescent="0.35">
      <c r="A102" s="332">
        <v>83</v>
      </c>
      <c r="B102" s="437"/>
      <c r="C102" s="438"/>
      <c r="D102" s="438"/>
      <c r="E102" s="214"/>
      <c r="F102" s="214"/>
      <c r="G102" s="439"/>
      <c r="H102" s="439"/>
      <c r="I102" s="499"/>
    </row>
    <row r="103" spans="1:9" s="147" customFormat="1" ht="15.5" x14ac:dyDescent="0.35">
      <c r="A103" s="332">
        <v>84</v>
      </c>
      <c r="B103" s="437"/>
      <c r="C103" s="438"/>
      <c r="D103" s="438"/>
      <c r="E103" s="214"/>
      <c r="F103" s="214"/>
      <c r="G103" s="439"/>
      <c r="H103" s="439"/>
      <c r="I103" s="499"/>
    </row>
    <row r="104" spans="1:9" s="147" customFormat="1" ht="15.5" x14ac:dyDescent="0.35">
      <c r="A104" s="332">
        <v>85</v>
      </c>
      <c r="B104" s="437"/>
      <c r="C104" s="438"/>
      <c r="D104" s="438"/>
      <c r="E104" s="214"/>
      <c r="F104" s="214"/>
      <c r="G104" s="439"/>
      <c r="H104" s="439"/>
      <c r="I104" s="499"/>
    </row>
    <row r="105" spans="1:9" s="147" customFormat="1" ht="15.5" x14ac:dyDescent="0.35">
      <c r="A105" s="332">
        <v>86</v>
      </c>
      <c r="B105" s="437"/>
      <c r="C105" s="438"/>
      <c r="D105" s="438"/>
      <c r="E105" s="214"/>
      <c r="F105" s="214"/>
      <c r="G105" s="439"/>
      <c r="H105" s="439"/>
      <c r="I105" s="499"/>
    </row>
    <row r="106" spans="1:9" s="147" customFormat="1" ht="15.5" x14ac:dyDescent="0.35">
      <c r="A106" s="332">
        <v>87</v>
      </c>
      <c r="B106" s="437"/>
      <c r="C106" s="438"/>
      <c r="D106" s="438"/>
      <c r="E106" s="214"/>
      <c r="F106" s="214"/>
      <c r="G106" s="439"/>
      <c r="H106" s="439"/>
      <c r="I106" s="499"/>
    </row>
    <row r="107" spans="1:9" s="147" customFormat="1" ht="15.5" x14ac:dyDescent="0.35">
      <c r="A107" s="332">
        <v>88</v>
      </c>
      <c r="B107" s="437"/>
      <c r="C107" s="438"/>
      <c r="D107" s="438"/>
      <c r="E107" s="214"/>
      <c r="F107" s="214"/>
      <c r="G107" s="439"/>
      <c r="H107" s="439"/>
      <c r="I107" s="499"/>
    </row>
    <row r="108" spans="1:9" s="147" customFormat="1" ht="15.5" x14ac:dyDescent="0.35">
      <c r="A108" s="332">
        <v>89</v>
      </c>
      <c r="B108" s="437"/>
      <c r="C108" s="438"/>
      <c r="D108" s="438"/>
      <c r="E108" s="214"/>
      <c r="F108" s="214"/>
      <c r="G108" s="439"/>
      <c r="H108" s="439"/>
      <c r="I108" s="499"/>
    </row>
    <row r="109" spans="1:9" s="147" customFormat="1" ht="15.5" x14ac:dyDescent="0.35">
      <c r="A109" s="332">
        <v>90</v>
      </c>
      <c r="B109" s="437"/>
      <c r="C109" s="438"/>
      <c r="D109" s="438"/>
      <c r="E109" s="214"/>
      <c r="F109" s="214"/>
      <c r="G109" s="439"/>
      <c r="H109" s="439"/>
      <c r="I109" s="499"/>
    </row>
    <row r="110" spans="1:9" s="147" customFormat="1" ht="15.5" x14ac:dyDescent="0.35">
      <c r="A110" s="332">
        <v>91</v>
      </c>
      <c r="B110" s="437"/>
      <c r="C110" s="438"/>
      <c r="D110" s="438"/>
      <c r="E110" s="214"/>
      <c r="F110" s="214"/>
      <c r="G110" s="439"/>
      <c r="H110" s="439"/>
      <c r="I110" s="499"/>
    </row>
    <row r="111" spans="1:9" s="147" customFormat="1" ht="15.5" x14ac:dyDescent="0.35">
      <c r="A111" s="332">
        <v>92</v>
      </c>
      <c r="B111" s="437"/>
      <c r="C111" s="438"/>
      <c r="D111" s="438"/>
      <c r="E111" s="214"/>
      <c r="F111" s="214"/>
      <c r="G111" s="439"/>
      <c r="H111" s="439"/>
      <c r="I111" s="499"/>
    </row>
    <row r="112" spans="1:9" s="147" customFormat="1" ht="15.5" x14ac:dyDescent="0.35">
      <c r="A112" s="332">
        <v>93</v>
      </c>
      <c r="B112" s="437"/>
      <c r="C112" s="438"/>
      <c r="D112" s="438"/>
      <c r="E112" s="214"/>
      <c r="F112" s="214"/>
      <c r="G112" s="439"/>
      <c r="H112" s="439"/>
      <c r="I112" s="499"/>
    </row>
    <row r="113" spans="1:9" s="147" customFormat="1" ht="15.5" x14ac:dyDescent="0.35">
      <c r="A113" s="332">
        <v>94</v>
      </c>
      <c r="B113" s="437"/>
      <c r="C113" s="438"/>
      <c r="D113" s="438"/>
      <c r="E113" s="214"/>
      <c r="F113" s="214"/>
      <c r="G113" s="439"/>
      <c r="H113" s="439"/>
      <c r="I113" s="499"/>
    </row>
    <row r="114" spans="1:9" s="147" customFormat="1" ht="15.5" x14ac:dyDescent="0.35">
      <c r="A114" s="332">
        <v>95</v>
      </c>
      <c r="B114" s="437"/>
      <c r="C114" s="438"/>
      <c r="D114" s="438"/>
      <c r="E114" s="214"/>
      <c r="F114" s="214"/>
      <c r="G114" s="439"/>
      <c r="H114" s="439"/>
      <c r="I114" s="499"/>
    </row>
    <row r="115" spans="1:9" s="147" customFormat="1" ht="15.5" x14ac:dyDescent="0.35">
      <c r="A115" s="332">
        <v>96</v>
      </c>
      <c r="B115" s="437"/>
      <c r="C115" s="438"/>
      <c r="D115" s="438"/>
      <c r="E115" s="214"/>
      <c r="F115" s="214"/>
      <c r="G115" s="439"/>
      <c r="H115" s="439"/>
      <c r="I115" s="499"/>
    </row>
    <row r="116" spans="1:9" s="147" customFormat="1" ht="15.5" x14ac:dyDescent="0.35">
      <c r="A116" s="332">
        <v>97</v>
      </c>
      <c r="B116" s="437"/>
      <c r="C116" s="438"/>
      <c r="D116" s="438"/>
      <c r="E116" s="214"/>
      <c r="F116" s="214"/>
      <c r="G116" s="439"/>
      <c r="H116" s="439"/>
      <c r="I116" s="499"/>
    </row>
    <row r="117" spans="1:9" s="147" customFormat="1" ht="15.5" x14ac:dyDescent="0.35">
      <c r="A117" s="332">
        <v>98</v>
      </c>
      <c r="B117" s="437"/>
      <c r="C117" s="438"/>
      <c r="D117" s="438"/>
      <c r="E117" s="214"/>
      <c r="F117" s="214"/>
      <c r="G117" s="439"/>
      <c r="H117" s="439"/>
      <c r="I117" s="499"/>
    </row>
    <row r="118" spans="1:9" s="147" customFormat="1" ht="15.5" x14ac:dyDescent="0.35">
      <c r="A118" s="332">
        <v>99</v>
      </c>
      <c r="B118" s="437"/>
      <c r="C118" s="438"/>
      <c r="D118" s="438"/>
      <c r="E118" s="214"/>
      <c r="F118" s="214"/>
      <c r="G118" s="439"/>
      <c r="H118" s="439"/>
      <c r="I118" s="499"/>
    </row>
    <row r="119" spans="1:9" s="147" customFormat="1" ht="15.5" x14ac:dyDescent="0.35">
      <c r="A119" s="332">
        <v>100</v>
      </c>
      <c r="B119" s="437"/>
      <c r="C119" s="438"/>
      <c r="D119" s="438"/>
      <c r="E119" s="214"/>
      <c r="F119" s="214"/>
      <c r="G119" s="439"/>
      <c r="H119" s="439"/>
      <c r="I119" s="499"/>
    </row>
    <row r="120" spans="1:9" s="147" customFormat="1" ht="15.5" x14ac:dyDescent="0.35">
      <c r="A120" s="332">
        <v>101</v>
      </c>
      <c r="B120" s="437"/>
      <c r="C120" s="438"/>
      <c r="D120" s="438"/>
      <c r="E120" s="214"/>
      <c r="F120" s="214"/>
      <c r="G120" s="439"/>
      <c r="H120" s="439"/>
      <c r="I120" s="499"/>
    </row>
    <row r="121" spans="1:9" s="147" customFormat="1" ht="15.5" x14ac:dyDescent="0.35">
      <c r="A121" s="332">
        <v>102</v>
      </c>
      <c r="B121" s="437"/>
      <c r="C121" s="438"/>
      <c r="D121" s="438"/>
      <c r="E121" s="214"/>
      <c r="F121" s="214"/>
      <c r="G121" s="439"/>
      <c r="H121" s="439"/>
      <c r="I121" s="499"/>
    </row>
    <row r="122" spans="1:9" s="147" customFormat="1" ht="15.5" x14ac:dyDescent="0.35">
      <c r="A122" s="332">
        <v>103</v>
      </c>
      <c r="B122" s="437"/>
      <c r="C122" s="438"/>
      <c r="D122" s="438"/>
      <c r="E122" s="214"/>
      <c r="F122" s="214"/>
      <c r="G122" s="439"/>
      <c r="H122" s="439"/>
      <c r="I122" s="499"/>
    </row>
    <row r="123" spans="1:9" s="147" customFormat="1" ht="15.5" x14ac:dyDescent="0.35">
      <c r="A123" s="332">
        <v>104</v>
      </c>
      <c r="B123" s="437"/>
      <c r="C123" s="438"/>
      <c r="D123" s="438"/>
      <c r="E123" s="214"/>
      <c r="F123" s="214"/>
      <c r="G123" s="439"/>
      <c r="H123" s="439"/>
      <c r="I123" s="499"/>
    </row>
    <row r="124" spans="1:9" s="147" customFormat="1" ht="15.5" x14ac:dyDescent="0.35">
      <c r="A124" s="332">
        <v>105</v>
      </c>
      <c r="B124" s="437"/>
      <c r="C124" s="438"/>
      <c r="D124" s="438"/>
      <c r="E124" s="214"/>
      <c r="F124" s="214"/>
      <c r="G124" s="439"/>
      <c r="H124" s="439"/>
      <c r="I124" s="499"/>
    </row>
    <row r="125" spans="1:9" s="147" customFormat="1" ht="15.5" x14ac:dyDescent="0.35">
      <c r="A125" s="332">
        <v>106</v>
      </c>
      <c r="B125" s="437"/>
      <c r="C125" s="438"/>
      <c r="D125" s="438"/>
      <c r="E125" s="214"/>
      <c r="F125" s="214"/>
      <c r="G125" s="439"/>
      <c r="H125" s="439"/>
      <c r="I125" s="499"/>
    </row>
    <row r="126" spans="1:9" s="147" customFormat="1" ht="15.5" x14ac:dyDescent="0.35">
      <c r="A126" s="332">
        <v>107</v>
      </c>
      <c r="B126" s="437"/>
      <c r="C126" s="438"/>
      <c r="D126" s="438"/>
      <c r="E126" s="214"/>
      <c r="F126" s="214"/>
      <c r="G126" s="439"/>
      <c r="H126" s="439"/>
      <c r="I126" s="499"/>
    </row>
    <row r="127" spans="1:9" s="147" customFormat="1" ht="15.5" x14ac:dyDescent="0.35">
      <c r="A127" s="332">
        <v>108</v>
      </c>
      <c r="B127" s="437"/>
      <c r="C127" s="438"/>
      <c r="D127" s="438"/>
      <c r="E127" s="214"/>
      <c r="F127" s="214"/>
      <c r="G127" s="439"/>
      <c r="H127" s="439"/>
      <c r="I127" s="499"/>
    </row>
    <row r="128" spans="1:9" s="147" customFormat="1" ht="15.5" x14ac:dyDescent="0.35">
      <c r="A128" s="332">
        <v>109</v>
      </c>
      <c r="B128" s="437"/>
      <c r="C128" s="438"/>
      <c r="D128" s="438"/>
      <c r="E128" s="214"/>
      <c r="F128" s="214"/>
      <c r="G128" s="439"/>
      <c r="H128" s="439"/>
      <c r="I128" s="499"/>
    </row>
    <row r="129" spans="1:9" s="147" customFormat="1" ht="15.5" x14ac:dyDescent="0.35">
      <c r="A129" s="332">
        <v>110</v>
      </c>
      <c r="B129" s="437"/>
      <c r="C129" s="438"/>
      <c r="D129" s="438"/>
      <c r="E129" s="214"/>
      <c r="F129" s="214"/>
      <c r="G129" s="439"/>
      <c r="H129" s="439"/>
      <c r="I129" s="499"/>
    </row>
    <row r="130" spans="1:9" s="147" customFormat="1" ht="15.5" x14ac:dyDescent="0.35">
      <c r="A130" s="332">
        <v>111</v>
      </c>
      <c r="B130" s="437"/>
      <c r="C130" s="438"/>
      <c r="D130" s="438"/>
      <c r="E130" s="214"/>
      <c r="F130" s="214"/>
      <c r="G130" s="439"/>
      <c r="H130" s="439"/>
      <c r="I130" s="499"/>
    </row>
    <row r="131" spans="1:9" s="147" customFormat="1" ht="15.5" x14ac:dyDescent="0.35">
      <c r="A131" s="332">
        <v>112</v>
      </c>
      <c r="B131" s="437"/>
      <c r="C131" s="438"/>
      <c r="D131" s="438"/>
      <c r="E131" s="214"/>
      <c r="F131" s="214"/>
      <c r="G131" s="439"/>
      <c r="H131" s="439"/>
      <c r="I131" s="499"/>
    </row>
    <row r="132" spans="1:9" s="147" customFormat="1" ht="15.5" x14ac:dyDescent="0.35">
      <c r="A132" s="332">
        <v>113</v>
      </c>
      <c r="B132" s="437"/>
      <c r="C132" s="438"/>
      <c r="D132" s="438"/>
      <c r="E132" s="214"/>
      <c r="F132" s="214"/>
      <c r="G132" s="439"/>
      <c r="H132" s="439"/>
      <c r="I132" s="499"/>
    </row>
    <row r="133" spans="1:9" s="147" customFormat="1" ht="15.5" x14ac:dyDescent="0.35">
      <c r="A133" s="332">
        <v>114</v>
      </c>
      <c r="B133" s="437"/>
      <c r="C133" s="438"/>
      <c r="D133" s="438"/>
      <c r="E133" s="214"/>
      <c r="F133" s="214"/>
      <c r="G133" s="439"/>
      <c r="H133" s="439"/>
      <c r="I133" s="499"/>
    </row>
    <row r="134" spans="1:9" s="147" customFormat="1" ht="15.5" x14ac:dyDescent="0.35">
      <c r="A134" s="332">
        <v>115</v>
      </c>
      <c r="B134" s="437"/>
      <c r="C134" s="438"/>
      <c r="D134" s="438"/>
      <c r="E134" s="214"/>
      <c r="F134" s="214"/>
      <c r="G134" s="439"/>
      <c r="H134" s="439"/>
      <c r="I134" s="499"/>
    </row>
    <row r="135" spans="1:9" s="147" customFormat="1" ht="15.5" x14ac:dyDescent="0.35">
      <c r="A135" s="332">
        <v>116</v>
      </c>
      <c r="B135" s="437"/>
      <c r="C135" s="438"/>
      <c r="D135" s="438"/>
      <c r="E135" s="214"/>
      <c r="F135" s="214"/>
      <c r="G135" s="439"/>
      <c r="H135" s="439"/>
      <c r="I135" s="499"/>
    </row>
    <row r="136" spans="1:9" s="147" customFormat="1" ht="15.5" x14ac:dyDescent="0.35">
      <c r="A136" s="332">
        <v>117</v>
      </c>
      <c r="B136" s="437"/>
      <c r="C136" s="438"/>
      <c r="D136" s="438"/>
      <c r="E136" s="214"/>
      <c r="F136" s="214"/>
      <c r="G136" s="439"/>
      <c r="H136" s="439"/>
      <c r="I136" s="499"/>
    </row>
    <row r="137" spans="1:9" s="147" customFormat="1" ht="15.5" x14ac:dyDescent="0.35">
      <c r="A137" s="332">
        <v>118</v>
      </c>
      <c r="B137" s="437"/>
      <c r="C137" s="438"/>
      <c r="D137" s="438"/>
      <c r="E137" s="214"/>
      <c r="F137" s="214"/>
      <c r="G137" s="439"/>
      <c r="H137" s="439"/>
      <c r="I137" s="499"/>
    </row>
    <row r="138" spans="1:9" s="147" customFormat="1" ht="15.5" x14ac:dyDescent="0.35">
      <c r="A138" s="332">
        <v>119</v>
      </c>
      <c r="B138" s="437"/>
      <c r="C138" s="438"/>
      <c r="D138" s="438"/>
      <c r="E138" s="214"/>
      <c r="F138" s="214"/>
      <c r="G138" s="439"/>
      <c r="H138" s="439"/>
      <c r="I138" s="499"/>
    </row>
    <row r="139" spans="1:9" s="147" customFormat="1" ht="15.5" x14ac:dyDescent="0.35">
      <c r="A139" s="332">
        <v>120</v>
      </c>
      <c r="B139" s="437"/>
      <c r="C139" s="438"/>
      <c r="D139" s="438"/>
      <c r="E139" s="214"/>
      <c r="F139" s="214"/>
      <c r="G139" s="439"/>
      <c r="H139" s="439"/>
      <c r="I139" s="499"/>
    </row>
    <row r="140" spans="1:9" s="147" customFormat="1" ht="15.5" x14ac:dyDescent="0.35">
      <c r="A140" s="332">
        <v>121</v>
      </c>
      <c r="B140" s="437"/>
      <c r="C140" s="438"/>
      <c r="D140" s="438"/>
      <c r="E140" s="214"/>
      <c r="F140" s="214"/>
      <c r="G140" s="439"/>
      <c r="H140" s="439"/>
      <c r="I140" s="499"/>
    </row>
    <row r="141" spans="1:9" s="147" customFormat="1" ht="15.5" x14ac:dyDescent="0.35">
      <c r="A141" s="332">
        <v>122</v>
      </c>
      <c r="B141" s="437"/>
      <c r="C141" s="438"/>
      <c r="D141" s="438"/>
      <c r="E141" s="214"/>
      <c r="F141" s="214"/>
      <c r="G141" s="439"/>
      <c r="H141" s="439"/>
      <c r="I141" s="499"/>
    </row>
    <row r="142" spans="1:9" s="147" customFormat="1" ht="15.5" x14ac:dyDescent="0.35">
      <c r="A142" s="332">
        <v>123</v>
      </c>
      <c r="B142" s="437"/>
      <c r="C142" s="438"/>
      <c r="D142" s="438"/>
      <c r="E142" s="214"/>
      <c r="F142" s="214"/>
      <c r="G142" s="439"/>
      <c r="H142" s="439"/>
      <c r="I142" s="499"/>
    </row>
    <row r="143" spans="1:9" s="147" customFormat="1" ht="15.5" x14ac:dyDescent="0.35">
      <c r="A143" s="332">
        <v>124</v>
      </c>
      <c r="B143" s="437"/>
      <c r="C143" s="438"/>
      <c r="D143" s="438"/>
      <c r="E143" s="214"/>
      <c r="F143" s="214"/>
      <c r="G143" s="439"/>
      <c r="H143" s="439"/>
      <c r="I143" s="499"/>
    </row>
    <row r="144" spans="1:9" s="147" customFormat="1" ht="15.5" x14ac:dyDescent="0.35">
      <c r="A144" s="332">
        <v>125</v>
      </c>
      <c r="B144" s="437"/>
      <c r="C144" s="438"/>
      <c r="D144" s="438"/>
      <c r="E144" s="214"/>
      <c r="F144" s="214"/>
      <c r="G144" s="439"/>
      <c r="H144" s="439"/>
      <c r="I144" s="499"/>
    </row>
    <row r="145" spans="1:9" s="147" customFormat="1" ht="15.5" x14ac:dyDescent="0.35">
      <c r="A145" s="332">
        <v>126</v>
      </c>
      <c r="B145" s="437"/>
      <c r="C145" s="438"/>
      <c r="D145" s="438"/>
      <c r="E145" s="214"/>
      <c r="F145" s="214"/>
      <c r="G145" s="439"/>
      <c r="H145" s="439"/>
      <c r="I145" s="499"/>
    </row>
    <row r="146" spans="1:9" s="147" customFormat="1" ht="15.5" x14ac:dyDescent="0.35">
      <c r="A146" s="332">
        <v>127</v>
      </c>
      <c r="B146" s="437"/>
      <c r="C146" s="438"/>
      <c r="D146" s="438"/>
      <c r="E146" s="214"/>
      <c r="F146" s="214"/>
      <c r="G146" s="439"/>
      <c r="H146" s="439"/>
      <c r="I146" s="499"/>
    </row>
    <row r="147" spans="1:9" s="147" customFormat="1" ht="15.5" x14ac:dyDescent="0.35">
      <c r="A147" s="332">
        <v>128</v>
      </c>
      <c r="B147" s="437"/>
      <c r="C147" s="438"/>
      <c r="D147" s="438"/>
      <c r="E147" s="214"/>
      <c r="F147" s="214"/>
      <c r="G147" s="439"/>
      <c r="H147" s="439"/>
      <c r="I147" s="499"/>
    </row>
    <row r="148" spans="1:9" s="147" customFormat="1" ht="15.5" x14ac:dyDescent="0.35">
      <c r="A148" s="332">
        <v>129</v>
      </c>
      <c r="B148" s="437"/>
      <c r="C148" s="438"/>
      <c r="D148" s="438"/>
      <c r="E148" s="214"/>
      <c r="F148" s="214"/>
      <c r="G148" s="439"/>
      <c r="H148" s="439"/>
      <c r="I148" s="499"/>
    </row>
    <row r="149" spans="1:9" s="147" customFormat="1" ht="15.5" x14ac:dyDescent="0.35">
      <c r="A149" s="332">
        <v>130</v>
      </c>
      <c r="B149" s="437"/>
      <c r="C149" s="438"/>
      <c r="D149" s="438"/>
      <c r="E149" s="214"/>
      <c r="F149" s="214"/>
      <c r="G149" s="439"/>
      <c r="H149" s="439"/>
      <c r="I149" s="499"/>
    </row>
    <row r="150" spans="1:9" s="147" customFormat="1" ht="15.5" x14ac:dyDescent="0.35">
      <c r="A150" s="332">
        <v>131</v>
      </c>
      <c r="B150" s="437"/>
      <c r="C150" s="438"/>
      <c r="D150" s="438"/>
      <c r="E150" s="214"/>
      <c r="F150" s="214"/>
      <c r="G150" s="439"/>
      <c r="H150" s="439"/>
      <c r="I150" s="499"/>
    </row>
    <row r="151" spans="1:9" s="147" customFormat="1" ht="15.5" x14ac:dyDescent="0.35">
      <c r="A151" s="332">
        <v>132</v>
      </c>
      <c r="B151" s="437"/>
      <c r="C151" s="438"/>
      <c r="D151" s="438"/>
      <c r="E151" s="214"/>
      <c r="F151" s="214"/>
      <c r="G151" s="439"/>
      <c r="H151" s="439"/>
      <c r="I151" s="499"/>
    </row>
    <row r="152" spans="1:9" s="147" customFormat="1" ht="15.5" x14ac:dyDescent="0.35">
      <c r="A152" s="332">
        <v>133</v>
      </c>
      <c r="B152" s="437"/>
      <c r="C152" s="438"/>
      <c r="D152" s="438"/>
      <c r="E152" s="214"/>
      <c r="F152" s="214"/>
      <c r="G152" s="439"/>
      <c r="H152" s="439"/>
      <c r="I152" s="499"/>
    </row>
    <row r="153" spans="1:9" s="147" customFormat="1" ht="15.5" x14ac:dyDescent="0.35">
      <c r="A153" s="332">
        <v>134</v>
      </c>
      <c r="B153" s="437"/>
      <c r="C153" s="438"/>
      <c r="D153" s="438"/>
      <c r="E153" s="214"/>
      <c r="F153" s="214"/>
      <c r="G153" s="439"/>
      <c r="H153" s="439"/>
      <c r="I153" s="499"/>
    </row>
    <row r="154" spans="1:9" s="147" customFormat="1" ht="15.5" x14ac:dyDescent="0.35">
      <c r="A154" s="332">
        <v>135</v>
      </c>
      <c r="B154" s="437"/>
      <c r="C154" s="438"/>
      <c r="D154" s="438"/>
      <c r="E154" s="214"/>
      <c r="F154" s="214"/>
      <c r="G154" s="439"/>
      <c r="H154" s="439"/>
      <c r="I154" s="499"/>
    </row>
    <row r="155" spans="1:9" s="147" customFormat="1" ht="15.5" x14ac:dyDescent="0.35">
      <c r="A155" s="332">
        <v>136</v>
      </c>
      <c r="B155" s="437"/>
      <c r="C155" s="438"/>
      <c r="D155" s="438"/>
      <c r="E155" s="214"/>
      <c r="F155" s="214"/>
      <c r="G155" s="439"/>
      <c r="H155" s="439"/>
      <c r="I155" s="499"/>
    </row>
    <row r="156" spans="1:9" s="147" customFormat="1" ht="15.5" x14ac:dyDescent="0.35">
      <c r="A156" s="332">
        <v>137</v>
      </c>
      <c r="B156" s="437"/>
      <c r="C156" s="438"/>
      <c r="D156" s="438"/>
      <c r="E156" s="214"/>
      <c r="F156" s="214"/>
      <c r="G156" s="439"/>
      <c r="H156" s="439"/>
      <c r="I156" s="499"/>
    </row>
    <row r="157" spans="1:9" s="147" customFormat="1" ht="15.5" x14ac:dyDescent="0.35">
      <c r="A157" s="332">
        <v>138</v>
      </c>
      <c r="B157" s="437"/>
      <c r="C157" s="438"/>
      <c r="D157" s="438"/>
      <c r="E157" s="214"/>
      <c r="F157" s="214"/>
      <c r="G157" s="439"/>
      <c r="H157" s="439"/>
      <c r="I157" s="499"/>
    </row>
    <row r="158" spans="1:9" s="147" customFormat="1" ht="15.5" x14ac:dyDescent="0.35">
      <c r="A158" s="332">
        <v>139</v>
      </c>
      <c r="B158" s="437"/>
      <c r="C158" s="438"/>
      <c r="D158" s="438"/>
      <c r="E158" s="214"/>
      <c r="F158" s="214"/>
      <c r="G158" s="439"/>
      <c r="H158" s="439"/>
      <c r="I158" s="499"/>
    </row>
    <row r="159" spans="1:9" s="147" customFormat="1" ht="15.5" x14ac:dyDescent="0.35">
      <c r="A159" s="332">
        <v>140</v>
      </c>
      <c r="B159" s="437"/>
      <c r="C159" s="438"/>
      <c r="D159" s="438"/>
      <c r="E159" s="214"/>
      <c r="F159" s="214"/>
      <c r="G159" s="439"/>
      <c r="H159" s="439"/>
      <c r="I159" s="499"/>
    </row>
    <row r="160" spans="1:9" s="147" customFormat="1" ht="15.5" x14ac:dyDescent="0.35">
      <c r="A160" s="332">
        <v>141</v>
      </c>
      <c r="B160" s="437"/>
      <c r="C160" s="438"/>
      <c r="D160" s="438"/>
      <c r="E160" s="214"/>
      <c r="F160" s="214"/>
      <c r="G160" s="439"/>
      <c r="H160" s="439"/>
      <c r="I160" s="499"/>
    </row>
    <row r="161" spans="1:9" s="147" customFormat="1" ht="15.5" x14ac:dyDescent="0.35">
      <c r="A161" s="332">
        <v>142</v>
      </c>
      <c r="B161" s="437"/>
      <c r="C161" s="438"/>
      <c r="D161" s="438"/>
      <c r="E161" s="214"/>
      <c r="F161" s="214"/>
      <c r="G161" s="439"/>
      <c r="H161" s="439"/>
      <c r="I161" s="499"/>
    </row>
    <row r="162" spans="1:9" s="147" customFormat="1" ht="15.5" x14ac:dyDescent="0.35">
      <c r="A162" s="332">
        <v>143</v>
      </c>
      <c r="B162" s="437"/>
      <c r="C162" s="438"/>
      <c r="D162" s="438"/>
      <c r="E162" s="214"/>
      <c r="F162" s="214"/>
      <c r="G162" s="439"/>
      <c r="H162" s="439"/>
      <c r="I162" s="499"/>
    </row>
    <row r="163" spans="1:9" s="147" customFormat="1" ht="15.5" x14ac:dyDescent="0.35">
      <c r="A163" s="332">
        <v>144</v>
      </c>
      <c r="B163" s="437"/>
      <c r="C163" s="438"/>
      <c r="D163" s="438"/>
      <c r="E163" s="214"/>
      <c r="F163" s="214"/>
      <c r="G163" s="439"/>
      <c r="H163" s="439"/>
      <c r="I163" s="499"/>
    </row>
    <row r="164" spans="1:9" s="147" customFormat="1" ht="15.5" x14ac:dyDescent="0.35">
      <c r="A164" s="332">
        <v>145</v>
      </c>
      <c r="B164" s="437"/>
      <c r="C164" s="438"/>
      <c r="D164" s="438"/>
      <c r="E164" s="214"/>
      <c r="F164" s="214"/>
      <c r="G164" s="439"/>
      <c r="H164" s="439"/>
      <c r="I164" s="499"/>
    </row>
    <row r="165" spans="1:9" s="147" customFormat="1" ht="15.5" x14ac:dyDescent="0.35">
      <c r="A165" s="332">
        <v>146</v>
      </c>
      <c r="B165" s="437"/>
      <c r="C165" s="438"/>
      <c r="D165" s="438"/>
      <c r="E165" s="214"/>
      <c r="F165" s="214"/>
      <c r="G165" s="439"/>
      <c r="H165" s="439"/>
      <c r="I165" s="499"/>
    </row>
    <row r="166" spans="1:9" s="147" customFormat="1" ht="15.5" x14ac:dyDescent="0.35">
      <c r="A166" s="332">
        <v>147</v>
      </c>
      <c r="B166" s="437"/>
      <c r="C166" s="438"/>
      <c r="D166" s="438"/>
      <c r="E166" s="214"/>
      <c r="F166" s="214"/>
      <c r="G166" s="439"/>
      <c r="H166" s="439"/>
      <c r="I166" s="499"/>
    </row>
    <row r="167" spans="1:9" s="147" customFormat="1" ht="15.5" x14ac:dyDescent="0.35">
      <c r="A167" s="332">
        <v>148</v>
      </c>
      <c r="B167" s="437"/>
      <c r="C167" s="438"/>
      <c r="D167" s="438"/>
      <c r="E167" s="214"/>
      <c r="F167" s="214"/>
      <c r="G167" s="439"/>
      <c r="H167" s="439"/>
      <c r="I167" s="499"/>
    </row>
    <row r="168" spans="1:9" s="147" customFormat="1" ht="15.5" x14ac:dyDescent="0.35">
      <c r="A168" s="332">
        <v>149</v>
      </c>
      <c r="B168" s="437"/>
      <c r="C168" s="438"/>
      <c r="D168" s="438"/>
      <c r="E168" s="214"/>
      <c r="F168" s="214"/>
      <c r="G168" s="439"/>
      <c r="H168" s="439"/>
      <c r="I168" s="499"/>
    </row>
    <row r="169" spans="1:9" s="147" customFormat="1" ht="15.5" x14ac:dyDescent="0.35">
      <c r="A169" s="332">
        <v>150</v>
      </c>
      <c r="B169" s="437"/>
      <c r="C169" s="438"/>
      <c r="D169" s="438"/>
      <c r="E169" s="214"/>
      <c r="F169" s="214"/>
      <c r="G169" s="439"/>
      <c r="H169" s="439"/>
      <c r="I169" s="499"/>
    </row>
    <row r="170" spans="1:9" s="147" customFormat="1" ht="15.5" x14ac:dyDescent="0.35">
      <c r="A170" s="332">
        <v>151</v>
      </c>
      <c r="B170" s="437"/>
      <c r="C170" s="438"/>
      <c r="D170" s="438"/>
      <c r="E170" s="214"/>
      <c r="F170" s="214"/>
      <c r="G170" s="439"/>
      <c r="H170" s="439"/>
      <c r="I170" s="499"/>
    </row>
    <row r="171" spans="1:9" s="147" customFormat="1" ht="15.5" x14ac:dyDescent="0.35">
      <c r="A171" s="332">
        <v>152</v>
      </c>
      <c r="B171" s="437"/>
      <c r="C171" s="438"/>
      <c r="D171" s="438"/>
      <c r="E171" s="214"/>
      <c r="F171" s="214"/>
      <c r="G171" s="439"/>
      <c r="H171" s="439"/>
      <c r="I171" s="499"/>
    </row>
    <row r="172" spans="1:9" s="147" customFormat="1" ht="15.5" x14ac:dyDescent="0.35">
      <c r="A172" s="332">
        <v>153</v>
      </c>
      <c r="B172" s="437"/>
      <c r="C172" s="438"/>
      <c r="D172" s="438"/>
      <c r="E172" s="214"/>
      <c r="F172" s="214"/>
      <c r="G172" s="439"/>
      <c r="H172" s="439"/>
      <c r="I172" s="499"/>
    </row>
    <row r="173" spans="1:9" s="147" customFormat="1" ht="15.5" x14ac:dyDescent="0.35">
      <c r="A173" s="332">
        <v>154</v>
      </c>
      <c r="B173" s="437"/>
      <c r="C173" s="438"/>
      <c r="D173" s="438"/>
      <c r="E173" s="214"/>
      <c r="F173" s="214"/>
      <c r="G173" s="439"/>
      <c r="H173" s="439"/>
      <c r="I173" s="499"/>
    </row>
    <row r="174" spans="1:9" s="147" customFormat="1" ht="15.5" x14ac:dyDescent="0.35">
      <c r="A174" s="332">
        <v>155</v>
      </c>
      <c r="B174" s="437"/>
      <c r="C174" s="438"/>
      <c r="D174" s="438"/>
      <c r="E174" s="214"/>
      <c r="F174" s="214"/>
      <c r="G174" s="439"/>
      <c r="H174" s="439"/>
      <c r="I174" s="499"/>
    </row>
    <row r="175" spans="1:9" s="147" customFormat="1" ht="15.5" x14ac:dyDescent="0.35">
      <c r="A175" s="332">
        <v>156</v>
      </c>
      <c r="B175" s="437"/>
      <c r="C175" s="438"/>
      <c r="D175" s="438"/>
      <c r="E175" s="214"/>
      <c r="F175" s="214"/>
      <c r="G175" s="439"/>
      <c r="H175" s="439"/>
      <c r="I175" s="499"/>
    </row>
    <row r="176" spans="1:9" s="147" customFormat="1" ht="15.5" x14ac:dyDescent="0.35">
      <c r="A176" s="332">
        <v>157</v>
      </c>
      <c r="B176" s="437"/>
      <c r="C176" s="438"/>
      <c r="D176" s="438"/>
      <c r="E176" s="214"/>
      <c r="F176" s="214"/>
      <c r="G176" s="439"/>
      <c r="H176" s="439"/>
      <c r="I176" s="499"/>
    </row>
    <row r="177" spans="1:9" s="147" customFormat="1" ht="15.5" x14ac:dyDescent="0.35">
      <c r="A177" s="332">
        <v>158</v>
      </c>
      <c r="B177" s="437"/>
      <c r="C177" s="438"/>
      <c r="D177" s="438"/>
      <c r="E177" s="214"/>
      <c r="F177" s="214"/>
      <c r="G177" s="439"/>
      <c r="H177" s="439"/>
      <c r="I177" s="499"/>
    </row>
    <row r="178" spans="1:9" s="147" customFormat="1" ht="15.5" x14ac:dyDescent="0.35">
      <c r="A178" s="332">
        <v>159</v>
      </c>
      <c r="B178" s="437"/>
      <c r="C178" s="438"/>
      <c r="D178" s="438"/>
      <c r="E178" s="214"/>
      <c r="F178" s="214"/>
      <c r="G178" s="439"/>
      <c r="H178" s="439"/>
      <c r="I178" s="499"/>
    </row>
    <row r="179" spans="1:9" s="147" customFormat="1" ht="15.5" x14ac:dyDescent="0.35">
      <c r="A179" s="332">
        <v>160</v>
      </c>
      <c r="B179" s="437"/>
      <c r="C179" s="438"/>
      <c r="D179" s="438"/>
      <c r="E179" s="214"/>
      <c r="F179" s="214"/>
      <c r="G179" s="439"/>
      <c r="H179" s="439"/>
      <c r="I179" s="499"/>
    </row>
    <row r="180" spans="1:9" s="147" customFormat="1" ht="15.5" x14ac:dyDescent="0.35">
      <c r="A180" s="332">
        <v>161</v>
      </c>
      <c r="B180" s="437"/>
      <c r="C180" s="438"/>
      <c r="D180" s="438"/>
      <c r="E180" s="214"/>
      <c r="F180" s="214"/>
      <c r="G180" s="439"/>
      <c r="H180" s="439"/>
      <c r="I180" s="499"/>
    </row>
    <row r="181" spans="1:9" s="147" customFormat="1" ht="15.5" x14ac:dyDescent="0.35">
      <c r="A181" s="332">
        <v>162</v>
      </c>
      <c r="B181" s="437"/>
      <c r="C181" s="438"/>
      <c r="D181" s="438"/>
      <c r="E181" s="214"/>
      <c r="F181" s="214"/>
      <c r="G181" s="439"/>
      <c r="H181" s="439"/>
      <c r="I181" s="499"/>
    </row>
    <row r="182" spans="1:9" s="147" customFormat="1" ht="15.5" x14ac:dyDescent="0.35">
      <c r="A182" s="332">
        <v>163</v>
      </c>
      <c r="B182" s="437"/>
      <c r="C182" s="438"/>
      <c r="D182" s="438"/>
      <c r="E182" s="214"/>
      <c r="F182" s="214"/>
      <c r="G182" s="439"/>
      <c r="H182" s="439"/>
      <c r="I182" s="499"/>
    </row>
    <row r="183" spans="1:9" s="147" customFormat="1" ht="15.5" x14ac:dyDescent="0.35">
      <c r="A183" s="332">
        <v>164</v>
      </c>
      <c r="B183" s="437"/>
      <c r="C183" s="438"/>
      <c r="D183" s="438"/>
      <c r="E183" s="214"/>
      <c r="F183" s="214"/>
      <c r="G183" s="439"/>
      <c r="H183" s="439"/>
      <c r="I183" s="499"/>
    </row>
    <row r="184" spans="1:9" s="147" customFormat="1" ht="15.5" x14ac:dyDescent="0.35">
      <c r="A184" s="332">
        <v>165</v>
      </c>
      <c r="B184" s="437"/>
      <c r="C184" s="438"/>
      <c r="D184" s="438"/>
      <c r="E184" s="214"/>
      <c r="F184" s="214"/>
      <c r="G184" s="439"/>
      <c r="H184" s="439"/>
      <c r="I184" s="499"/>
    </row>
    <row r="185" spans="1:9" s="147" customFormat="1" ht="15.5" x14ac:dyDescent="0.35">
      <c r="A185" s="332">
        <v>166</v>
      </c>
      <c r="B185" s="437"/>
      <c r="C185" s="438"/>
      <c r="D185" s="438"/>
      <c r="E185" s="214"/>
      <c r="F185" s="214"/>
      <c r="G185" s="439"/>
      <c r="H185" s="439"/>
      <c r="I185" s="499"/>
    </row>
    <row r="186" spans="1:9" s="147" customFormat="1" ht="15.5" x14ac:dyDescent="0.35">
      <c r="A186" s="332">
        <v>167</v>
      </c>
      <c r="B186" s="437"/>
      <c r="C186" s="438"/>
      <c r="D186" s="438"/>
      <c r="E186" s="214"/>
      <c r="F186" s="214"/>
      <c r="G186" s="439"/>
      <c r="H186" s="439"/>
      <c r="I186" s="499"/>
    </row>
    <row r="187" spans="1:9" s="147" customFormat="1" ht="15.5" x14ac:dyDescent="0.35">
      <c r="A187" s="332">
        <v>168</v>
      </c>
      <c r="B187" s="437"/>
      <c r="C187" s="438"/>
      <c r="D187" s="438"/>
      <c r="E187" s="214"/>
      <c r="F187" s="214"/>
      <c r="G187" s="439"/>
      <c r="H187" s="439"/>
      <c r="I187" s="499"/>
    </row>
    <row r="188" spans="1:9" s="147" customFormat="1" ht="15.5" x14ac:dyDescent="0.35">
      <c r="A188" s="332">
        <v>169</v>
      </c>
      <c r="B188" s="437"/>
      <c r="C188" s="438"/>
      <c r="D188" s="438"/>
      <c r="E188" s="214"/>
      <c r="F188" s="214"/>
      <c r="G188" s="439"/>
      <c r="H188" s="439"/>
      <c r="I188" s="499"/>
    </row>
    <row r="189" spans="1:9" s="147" customFormat="1" ht="15.5" x14ac:dyDescent="0.35">
      <c r="A189" s="332">
        <v>170</v>
      </c>
      <c r="B189" s="437"/>
      <c r="C189" s="438"/>
      <c r="D189" s="438"/>
      <c r="E189" s="214"/>
      <c r="F189" s="214"/>
      <c r="G189" s="439"/>
      <c r="H189" s="439"/>
      <c r="I189" s="499"/>
    </row>
    <row r="190" spans="1:9" s="147" customFormat="1" ht="15.5" x14ac:dyDescent="0.35">
      <c r="A190" s="332">
        <v>171</v>
      </c>
      <c r="B190" s="437"/>
      <c r="C190" s="438"/>
      <c r="D190" s="438"/>
      <c r="E190" s="214"/>
      <c r="F190" s="214"/>
      <c r="G190" s="439"/>
      <c r="H190" s="439"/>
      <c r="I190" s="499"/>
    </row>
    <row r="191" spans="1:9" s="147" customFormat="1" ht="15.5" x14ac:dyDescent="0.35">
      <c r="A191" s="332">
        <v>172</v>
      </c>
      <c r="B191" s="437"/>
      <c r="C191" s="438"/>
      <c r="D191" s="438"/>
      <c r="E191" s="214"/>
      <c r="F191" s="214"/>
      <c r="G191" s="439"/>
      <c r="H191" s="439"/>
      <c r="I191" s="499"/>
    </row>
    <row r="192" spans="1:9" s="147" customFormat="1" ht="15.5" x14ac:dyDescent="0.35">
      <c r="A192" s="332">
        <v>173</v>
      </c>
      <c r="B192" s="437"/>
      <c r="C192" s="438"/>
      <c r="D192" s="438"/>
      <c r="E192" s="214"/>
      <c r="F192" s="214"/>
      <c r="G192" s="439"/>
      <c r="H192" s="439"/>
      <c r="I192" s="499"/>
    </row>
    <row r="193" spans="1:9" s="147" customFormat="1" ht="15.5" x14ac:dyDescent="0.35">
      <c r="A193" s="332">
        <v>174</v>
      </c>
      <c r="B193" s="437"/>
      <c r="C193" s="438"/>
      <c r="D193" s="438"/>
      <c r="E193" s="214"/>
      <c r="F193" s="214"/>
      <c r="G193" s="439"/>
      <c r="H193" s="439"/>
      <c r="I193" s="499"/>
    </row>
    <row r="194" spans="1:9" s="147" customFormat="1" ht="15.5" x14ac:dyDescent="0.35">
      <c r="A194" s="332">
        <v>175</v>
      </c>
      <c r="B194" s="437"/>
      <c r="C194" s="438"/>
      <c r="D194" s="438"/>
      <c r="E194" s="214"/>
      <c r="F194" s="214"/>
      <c r="G194" s="439"/>
      <c r="H194" s="439"/>
      <c r="I194" s="499"/>
    </row>
    <row r="195" spans="1:9" s="147" customFormat="1" ht="15.5" x14ac:dyDescent="0.35">
      <c r="A195" s="332">
        <v>176</v>
      </c>
      <c r="B195" s="437"/>
      <c r="C195" s="438"/>
      <c r="D195" s="438"/>
      <c r="E195" s="214"/>
      <c r="F195" s="214"/>
      <c r="G195" s="439"/>
      <c r="H195" s="439"/>
      <c r="I195" s="499"/>
    </row>
    <row r="196" spans="1:9" s="147" customFormat="1" ht="15.5" x14ac:dyDescent="0.35">
      <c r="A196" s="332">
        <v>177</v>
      </c>
      <c r="B196" s="437"/>
      <c r="C196" s="438"/>
      <c r="D196" s="438"/>
      <c r="E196" s="214"/>
      <c r="F196" s="214"/>
      <c r="G196" s="439"/>
      <c r="H196" s="439"/>
      <c r="I196" s="499"/>
    </row>
    <row r="197" spans="1:9" s="147" customFormat="1" ht="15.5" x14ac:dyDescent="0.35">
      <c r="A197" s="332">
        <v>178</v>
      </c>
      <c r="B197" s="437"/>
      <c r="C197" s="438"/>
      <c r="D197" s="438"/>
      <c r="E197" s="214"/>
      <c r="F197" s="214"/>
      <c r="G197" s="439"/>
      <c r="H197" s="439"/>
      <c r="I197" s="499"/>
    </row>
    <row r="198" spans="1:9" s="147" customFormat="1" ht="15.5" x14ac:dyDescent="0.35">
      <c r="A198" s="332">
        <v>179</v>
      </c>
      <c r="B198" s="437"/>
      <c r="C198" s="438"/>
      <c r="D198" s="438"/>
      <c r="E198" s="214"/>
      <c r="F198" s="214"/>
      <c r="G198" s="439"/>
      <c r="H198" s="439"/>
      <c r="I198" s="499"/>
    </row>
    <row r="199" spans="1:9" s="147" customFormat="1" ht="15.5" x14ac:dyDescent="0.35">
      <c r="A199" s="332">
        <v>180</v>
      </c>
      <c r="B199" s="437"/>
      <c r="C199" s="438"/>
      <c r="D199" s="438"/>
      <c r="E199" s="214"/>
      <c r="F199" s="214"/>
      <c r="G199" s="439"/>
      <c r="H199" s="439"/>
      <c r="I199" s="499"/>
    </row>
    <row r="200" spans="1:9" s="147" customFormat="1" ht="15.5" x14ac:dyDescent="0.35">
      <c r="A200" s="332">
        <v>181</v>
      </c>
      <c r="B200" s="437"/>
      <c r="C200" s="438"/>
      <c r="D200" s="438"/>
      <c r="E200" s="214"/>
      <c r="F200" s="214"/>
      <c r="G200" s="439"/>
      <c r="H200" s="439"/>
      <c r="I200" s="499"/>
    </row>
    <row r="201" spans="1:9" s="147" customFormat="1" ht="15.5" x14ac:dyDescent="0.35">
      <c r="A201" s="332">
        <v>182</v>
      </c>
      <c r="B201" s="437"/>
      <c r="C201" s="438"/>
      <c r="D201" s="438"/>
      <c r="E201" s="214"/>
      <c r="F201" s="214"/>
      <c r="G201" s="439"/>
      <c r="H201" s="439"/>
      <c r="I201" s="499"/>
    </row>
    <row r="202" spans="1:9" s="147" customFormat="1" ht="15.5" x14ac:dyDescent="0.35">
      <c r="A202" s="332">
        <v>183</v>
      </c>
      <c r="B202" s="437"/>
      <c r="C202" s="438"/>
      <c r="D202" s="438"/>
      <c r="E202" s="214"/>
      <c r="F202" s="214"/>
      <c r="G202" s="439"/>
      <c r="H202" s="439"/>
      <c r="I202" s="499"/>
    </row>
    <row r="203" spans="1:9" s="147" customFormat="1" ht="15.5" x14ac:dyDescent="0.35">
      <c r="A203" s="332">
        <v>184</v>
      </c>
      <c r="B203" s="437"/>
      <c r="C203" s="438"/>
      <c r="D203" s="438"/>
      <c r="E203" s="214"/>
      <c r="F203" s="214"/>
      <c r="G203" s="439"/>
      <c r="H203" s="439"/>
      <c r="I203" s="499"/>
    </row>
    <row r="204" spans="1:9" s="147" customFormat="1" ht="15.5" x14ac:dyDescent="0.35">
      <c r="A204" s="332">
        <v>185</v>
      </c>
      <c r="B204" s="437"/>
      <c r="C204" s="438"/>
      <c r="D204" s="438"/>
      <c r="E204" s="214"/>
      <c r="F204" s="214"/>
      <c r="G204" s="439"/>
      <c r="H204" s="439"/>
      <c r="I204" s="499"/>
    </row>
    <row r="205" spans="1:9" s="147" customFormat="1" ht="15.5" x14ac:dyDescent="0.35">
      <c r="A205" s="332">
        <v>186</v>
      </c>
      <c r="B205" s="437"/>
      <c r="C205" s="438"/>
      <c r="D205" s="438"/>
      <c r="E205" s="214"/>
      <c r="F205" s="214"/>
      <c r="G205" s="439"/>
      <c r="H205" s="439"/>
      <c r="I205" s="499"/>
    </row>
    <row r="206" spans="1:9" s="147" customFormat="1" ht="15.5" x14ac:dyDescent="0.35">
      <c r="A206" s="332">
        <v>187</v>
      </c>
      <c r="B206" s="437"/>
      <c r="C206" s="438"/>
      <c r="D206" s="438"/>
      <c r="E206" s="214"/>
      <c r="F206" s="214"/>
      <c r="G206" s="439"/>
      <c r="H206" s="439"/>
      <c r="I206" s="499"/>
    </row>
    <row r="207" spans="1:9" s="147" customFormat="1" ht="15.5" x14ac:dyDescent="0.35">
      <c r="A207" s="332">
        <v>188</v>
      </c>
      <c r="B207" s="437"/>
      <c r="C207" s="438"/>
      <c r="D207" s="438"/>
      <c r="E207" s="214"/>
      <c r="F207" s="214"/>
      <c r="G207" s="439"/>
      <c r="H207" s="439"/>
      <c r="I207" s="499"/>
    </row>
    <row r="208" spans="1:9" s="147" customFormat="1" ht="15.5" x14ac:dyDescent="0.35">
      <c r="A208" s="332">
        <v>189</v>
      </c>
      <c r="B208" s="437"/>
      <c r="C208" s="438"/>
      <c r="D208" s="438"/>
      <c r="E208" s="214"/>
      <c r="F208" s="214"/>
      <c r="G208" s="439"/>
      <c r="H208" s="439"/>
      <c r="I208" s="499"/>
    </row>
    <row r="209" spans="1:9" s="147" customFormat="1" ht="15.5" x14ac:dyDescent="0.35">
      <c r="A209" s="332">
        <v>190</v>
      </c>
      <c r="B209" s="437"/>
      <c r="C209" s="438"/>
      <c r="D209" s="438"/>
      <c r="E209" s="214"/>
      <c r="F209" s="214"/>
      <c r="G209" s="439"/>
      <c r="H209" s="439"/>
      <c r="I209" s="499"/>
    </row>
    <row r="210" spans="1:9" s="147" customFormat="1" ht="15.5" x14ac:dyDescent="0.35">
      <c r="A210" s="332">
        <v>191</v>
      </c>
      <c r="B210" s="437"/>
      <c r="C210" s="438"/>
      <c r="D210" s="438"/>
      <c r="E210" s="214"/>
      <c r="F210" s="214"/>
      <c r="G210" s="439"/>
      <c r="H210" s="439"/>
      <c r="I210" s="499"/>
    </row>
    <row r="211" spans="1:9" s="147" customFormat="1" ht="15.5" x14ac:dyDescent="0.35">
      <c r="A211" s="332">
        <v>192</v>
      </c>
      <c r="B211" s="437"/>
      <c r="C211" s="438"/>
      <c r="D211" s="438"/>
      <c r="E211" s="214"/>
      <c r="F211" s="214"/>
      <c r="G211" s="439"/>
      <c r="H211" s="439"/>
      <c r="I211" s="499"/>
    </row>
    <row r="212" spans="1:9" s="147" customFormat="1" ht="15.5" x14ac:dyDescent="0.35">
      <c r="A212" s="332">
        <v>193</v>
      </c>
      <c r="B212" s="437"/>
      <c r="C212" s="438"/>
      <c r="D212" s="438"/>
      <c r="E212" s="214"/>
      <c r="F212" s="214"/>
      <c r="G212" s="439"/>
      <c r="H212" s="439"/>
      <c r="I212" s="499"/>
    </row>
    <row r="213" spans="1:9" s="147" customFormat="1" ht="15.5" x14ac:dyDescent="0.35">
      <c r="A213" s="332">
        <v>194</v>
      </c>
      <c r="B213" s="437"/>
      <c r="C213" s="438"/>
      <c r="D213" s="438"/>
      <c r="E213" s="214"/>
      <c r="F213" s="214"/>
      <c r="G213" s="439"/>
      <c r="H213" s="439"/>
      <c r="I213" s="499"/>
    </row>
    <row r="214" spans="1:9" s="147" customFormat="1" ht="15.5" x14ac:dyDescent="0.35">
      <c r="A214" s="332">
        <v>195</v>
      </c>
      <c r="B214" s="437"/>
      <c r="C214" s="438"/>
      <c r="D214" s="438"/>
      <c r="E214" s="214"/>
      <c r="F214" s="214"/>
      <c r="G214" s="439"/>
      <c r="H214" s="439"/>
      <c r="I214" s="499"/>
    </row>
    <row r="215" spans="1:9" s="147" customFormat="1" ht="15.5" x14ac:dyDescent="0.35">
      <c r="A215" s="332">
        <v>196</v>
      </c>
      <c r="B215" s="437"/>
      <c r="C215" s="438"/>
      <c r="D215" s="438"/>
      <c r="E215" s="214"/>
      <c r="F215" s="214"/>
      <c r="G215" s="439"/>
      <c r="H215" s="439"/>
      <c r="I215" s="499"/>
    </row>
    <row r="216" spans="1:9" s="147" customFormat="1" ht="15.5" x14ac:dyDescent="0.35">
      <c r="A216" s="332">
        <v>197</v>
      </c>
      <c r="B216" s="437"/>
      <c r="C216" s="438"/>
      <c r="D216" s="438"/>
      <c r="E216" s="214"/>
      <c r="F216" s="214"/>
      <c r="G216" s="439"/>
      <c r="H216" s="439"/>
      <c r="I216" s="499"/>
    </row>
    <row r="217" spans="1:9" s="147" customFormat="1" ht="15.5" x14ac:dyDescent="0.35">
      <c r="A217" s="332">
        <v>198</v>
      </c>
      <c r="B217" s="437"/>
      <c r="C217" s="438"/>
      <c r="D217" s="438"/>
      <c r="E217" s="214"/>
      <c r="F217" s="214"/>
      <c r="G217" s="439"/>
      <c r="H217" s="439"/>
      <c r="I217" s="499"/>
    </row>
    <row r="218" spans="1:9" s="147" customFormat="1" ht="15.5" x14ac:dyDescent="0.35">
      <c r="A218" s="332">
        <v>199</v>
      </c>
      <c r="B218" s="437"/>
      <c r="C218" s="438"/>
      <c r="D218" s="438"/>
      <c r="E218" s="214"/>
      <c r="F218" s="214"/>
      <c r="G218" s="439"/>
      <c r="H218" s="439"/>
      <c r="I218" s="499"/>
    </row>
    <row r="219" spans="1:9" s="147" customFormat="1" ht="15.5" x14ac:dyDescent="0.35">
      <c r="A219" s="332">
        <v>200</v>
      </c>
      <c r="B219" s="437"/>
      <c r="C219" s="438"/>
      <c r="D219" s="438"/>
      <c r="E219" s="214"/>
      <c r="F219" s="214"/>
      <c r="G219" s="439"/>
      <c r="H219" s="439"/>
      <c r="I219" s="499"/>
    </row>
    <row r="220" spans="1:9" s="147" customFormat="1" ht="15.5" x14ac:dyDescent="0.35">
      <c r="A220" s="332">
        <v>201</v>
      </c>
      <c r="B220" s="437"/>
      <c r="C220" s="438"/>
      <c r="D220" s="438"/>
      <c r="E220" s="214"/>
      <c r="F220" s="214"/>
      <c r="G220" s="439"/>
      <c r="H220" s="439"/>
      <c r="I220" s="499"/>
    </row>
    <row r="221" spans="1:9" s="147" customFormat="1" ht="15.5" x14ac:dyDescent="0.35">
      <c r="A221" s="332">
        <v>202</v>
      </c>
      <c r="B221" s="437"/>
      <c r="C221" s="438"/>
      <c r="D221" s="438"/>
      <c r="E221" s="214"/>
      <c r="F221" s="214"/>
      <c r="G221" s="439"/>
      <c r="H221" s="439"/>
      <c r="I221" s="499"/>
    </row>
    <row r="222" spans="1:9" s="147" customFormat="1" ht="15.5" x14ac:dyDescent="0.35">
      <c r="A222" s="332">
        <v>203</v>
      </c>
      <c r="B222" s="437"/>
      <c r="C222" s="438"/>
      <c r="D222" s="438"/>
      <c r="E222" s="214"/>
      <c r="F222" s="214"/>
      <c r="G222" s="439"/>
      <c r="H222" s="439"/>
      <c r="I222" s="499"/>
    </row>
    <row r="223" spans="1:9" s="147" customFormat="1" ht="15.5" x14ac:dyDescent="0.35">
      <c r="A223" s="332">
        <v>204</v>
      </c>
      <c r="B223" s="437"/>
      <c r="C223" s="438"/>
      <c r="D223" s="438"/>
      <c r="E223" s="214"/>
      <c r="F223" s="214"/>
      <c r="G223" s="439"/>
      <c r="H223" s="439"/>
      <c r="I223" s="499"/>
    </row>
    <row r="224" spans="1:9" s="147" customFormat="1" ht="15.5" x14ac:dyDescent="0.35">
      <c r="A224" s="332">
        <v>205</v>
      </c>
      <c r="B224" s="437"/>
      <c r="C224" s="438"/>
      <c r="D224" s="438"/>
      <c r="E224" s="214"/>
      <c r="F224" s="214"/>
      <c r="G224" s="439"/>
      <c r="H224" s="439"/>
      <c r="I224" s="499"/>
    </row>
    <row r="225" spans="1:9" s="147" customFormat="1" ht="15.5" x14ac:dyDescent="0.35">
      <c r="A225" s="332">
        <v>206</v>
      </c>
      <c r="B225" s="437"/>
      <c r="C225" s="438"/>
      <c r="D225" s="438"/>
      <c r="E225" s="214"/>
      <c r="F225" s="214"/>
      <c r="G225" s="439"/>
      <c r="H225" s="439"/>
      <c r="I225" s="499"/>
    </row>
    <row r="226" spans="1:9" s="147" customFormat="1" ht="15.5" x14ac:dyDescent="0.35">
      <c r="A226" s="332">
        <v>207</v>
      </c>
      <c r="B226" s="437"/>
      <c r="C226" s="438"/>
      <c r="D226" s="438"/>
      <c r="E226" s="214"/>
      <c r="F226" s="214"/>
      <c r="G226" s="439"/>
      <c r="H226" s="439"/>
      <c r="I226" s="499"/>
    </row>
    <row r="227" spans="1:9" s="147" customFormat="1" ht="15.5" x14ac:dyDescent="0.35">
      <c r="A227" s="332">
        <v>208</v>
      </c>
      <c r="B227" s="437"/>
      <c r="C227" s="438"/>
      <c r="D227" s="438"/>
      <c r="E227" s="214"/>
      <c r="F227" s="214"/>
      <c r="G227" s="439"/>
      <c r="H227" s="439"/>
      <c r="I227" s="499"/>
    </row>
    <row r="228" spans="1:9" s="147" customFormat="1" ht="15.5" x14ac:dyDescent="0.35">
      <c r="A228" s="332">
        <v>209</v>
      </c>
      <c r="B228" s="437"/>
      <c r="C228" s="438"/>
      <c r="D228" s="438"/>
      <c r="E228" s="214"/>
      <c r="F228" s="214"/>
      <c r="G228" s="439"/>
      <c r="H228" s="439"/>
      <c r="I228" s="499"/>
    </row>
    <row r="229" spans="1:9" s="147" customFormat="1" ht="15.5" x14ac:dyDescent="0.35">
      <c r="A229" s="332">
        <v>210</v>
      </c>
      <c r="B229" s="437"/>
      <c r="C229" s="438"/>
      <c r="D229" s="438"/>
      <c r="E229" s="214"/>
      <c r="F229" s="214"/>
      <c r="G229" s="439"/>
      <c r="H229" s="439"/>
      <c r="I229" s="499"/>
    </row>
    <row r="230" spans="1:9" s="147" customFormat="1" ht="15.5" x14ac:dyDescent="0.35">
      <c r="A230" s="332">
        <v>211</v>
      </c>
      <c r="B230" s="437"/>
      <c r="C230" s="438"/>
      <c r="D230" s="438"/>
      <c r="E230" s="214"/>
      <c r="F230" s="214"/>
      <c r="G230" s="439"/>
      <c r="H230" s="439"/>
      <c r="I230" s="499"/>
    </row>
    <row r="231" spans="1:9" s="147" customFormat="1" ht="15.5" x14ac:dyDescent="0.35">
      <c r="A231" s="332">
        <v>212</v>
      </c>
      <c r="B231" s="437"/>
      <c r="C231" s="438"/>
      <c r="D231" s="438"/>
      <c r="E231" s="214"/>
      <c r="F231" s="214"/>
      <c r="G231" s="439"/>
      <c r="H231" s="439"/>
      <c r="I231" s="499"/>
    </row>
    <row r="232" spans="1:9" s="147" customFormat="1" ht="15.5" x14ac:dyDescent="0.35">
      <c r="A232" s="332">
        <v>213</v>
      </c>
      <c r="B232" s="437"/>
      <c r="C232" s="438"/>
      <c r="D232" s="438"/>
      <c r="E232" s="214"/>
      <c r="F232" s="214"/>
      <c r="G232" s="439"/>
      <c r="H232" s="439"/>
      <c r="I232" s="499"/>
    </row>
    <row r="233" spans="1:9" s="147" customFormat="1" ht="15.5" x14ac:dyDescent="0.35">
      <c r="A233" s="332">
        <v>214</v>
      </c>
      <c r="B233" s="437"/>
      <c r="C233" s="438"/>
      <c r="D233" s="438"/>
      <c r="E233" s="214"/>
      <c r="F233" s="214"/>
      <c r="G233" s="439"/>
      <c r="H233" s="439"/>
      <c r="I233" s="499"/>
    </row>
    <row r="234" spans="1:9" s="147" customFormat="1" ht="15.5" x14ac:dyDescent="0.35">
      <c r="A234" s="332">
        <v>215</v>
      </c>
      <c r="B234" s="437"/>
      <c r="C234" s="438"/>
      <c r="D234" s="438"/>
      <c r="E234" s="214"/>
      <c r="F234" s="214"/>
      <c r="G234" s="439"/>
      <c r="H234" s="439"/>
      <c r="I234" s="499"/>
    </row>
    <row r="235" spans="1:9" s="147" customFormat="1" ht="15.5" x14ac:dyDescent="0.35">
      <c r="A235" s="332">
        <v>216</v>
      </c>
      <c r="B235" s="437"/>
      <c r="C235" s="438"/>
      <c r="D235" s="438"/>
      <c r="E235" s="214"/>
      <c r="F235" s="214"/>
      <c r="G235" s="439"/>
      <c r="H235" s="439"/>
      <c r="I235" s="499"/>
    </row>
    <row r="236" spans="1:9" s="147" customFormat="1" ht="15.5" x14ac:dyDescent="0.35">
      <c r="A236" s="332">
        <v>217</v>
      </c>
      <c r="B236" s="437"/>
      <c r="C236" s="438"/>
      <c r="D236" s="438"/>
      <c r="E236" s="214"/>
      <c r="F236" s="214"/>
      <c r="G236" s="439"/>
      <c r="H236" s="439"/>
      <c r="I236" s="499"/>
    </row>
    <row r="237" spans="1:9" s="147" customFormat="1" ht="15.5" x14ac:dyDescent="0.35">
      <c r="A237" s="332">
        <v>218</v>
      </c>
      <c r="B237" s="437"/>
      <c r="C237" s="438"/>
      <c r="D237" s="438"/>
      <c r="E237" s="214"/>
      <c r="F237" s="214"/>
      <c r="G237" s="439"/>
      <c r="H237" s="439"/>
      <c r="I237" s="499"/>
    </row>
    <row r="238" spans="1:9" s="147" customFormat="1" ht="15.5" x14ac:dyDescent="0.35">
      <c r="A238" s="332">
        <v>219</v>
      </c>
      <c r="B238" s="437"/>
      <c r="C238" s="438"/>
      <c r="D238" s="438"/>
      <c r="E238" s="214"/>
      <c r="F238" s="214"/>
      <c r="G238" s="439"/>
      <c r="H238" s="439"/>
      <c r="I238" s="499"/>
    </row>
    <row r="239" spans="1:9" s="147" customFormat="1" ht="15.5" x14ac:dyDescent="0.35">
      <c r="A239" s="332">
        <v>220</v>
      </c>
      <c r="B239" s="437"/>
      <c r="C239" s="438"/>
      <c r="D239" s="438"/>
      <c r="E239" s="214"/>
      <c r="F239" s="214"/>
      <c r="G239" s="439"/>
      <c r="H239" s="439"/>
      <c r="I239" s="499"/>
    </row>
    <row r="240" spans="1:9" s="147" customFormat="1" ht="15.5" x14ac:dyDescent="0.35">
      <c r="A240" s="332">
        <v>221</v>
      </c>
      <c r="B240" s="437"/>
      <c r="C240" s="438"/>
      <c r="D240" s="438"/>
      <c r="E240" s="214"/>
      <c r="F240" s="214"/>
      <c r="G240" s="439"/>
      <c r="H240" s="439"/>
      <c r="I240" s="499"/>
    </row>
    <row r="241" spans="1:9" s="147" customFormat="1" ht="15.5" x14ac:dyDescent="0.35">
      <c r="A241" s="332">
        <v>222</v>
      </c>
      <c r="B241" s="437"/>
      <c r="C241" s="438"/>
      <c r="D241" s="438"/>
      <c r="E241" s="214"/>
      <c r="F241" s="214"/>
      <c r="G241" s="439"/>
      <c r="H241" s="439"/>
      <c r="I241" s="499"/>
    </row>
    <row r="242" spans="1:9" s="147" customFormat="1" ht="15.5" x14ac:dyDescent="0.35">
      <c r="A242" s="332">
        <v>223</v>
      </c>
      <c r="B242" s="437"/>
      <c r="C242" s="438"/>
      <c r="D242" s="438"/>
      <c r="E242" s="214"/>
      <c r="F242" s="214"/>
      <c r="G242" s="439"/>
      <c r="H242" s="439"/>
      <c r="I242" s="499"/>
    </row>
    <row r="243" spans="1:9" s="147" customFormat="1" ht="15.5" x14ac:dyDescent="0.35">
      <c r="A243" s="332">
        <v>224</v>
      </c>
      <c r="B243" s="437"/>
      <c r="C243" s="438"/>
      <c r="D243" s="438"/>
      <c r="E243" s="214"/>
      <c r="F243" s="214"/>
      <c r="G243" s="439"/>
      <c r="H243" s="439"/>
      <c r="I243" s="499"/>
    </row>
    <row r="244" spans="1:9" s="147" customFormat="1" ht="15.5" x14ac:dyDescent="0.35">
      <c r="A244" s="332">
        <v>225</v>
      </c>
      <c r="B244" s="437"/>
      <c r="C244" s="438"/>
      <c r="D244" s="438"/>
      <c r="E244" s="214"/>
      <c r="F244" s="214"/>
      <c r="G244" s="439"/>
      <c r="H244" s="439"/>
      <c r="I244" s="499"/>
    </row>
    <row r="245" spans="1:9" s="147" customFormat="1" ht="15.5" x14ac:dyDescent="0.35">
      <c r="A245" s="332">
        <v>226</v>
      </c>
      <c r="B245" s="437"/>
      <c r="C245" s="438"/>
      <c r="D245" s="438"/>
      <c r="E245" s="214"/>
      <c r="F245" s="214"/>
      <c r="G245" s="439"/>
      <c r="H245" s="439"/>
      <c r="I245" s="499"/>
    </row>
    <row r="246" spans="1:9" s="147" customFormat="1" ht="15.5" x14ac:dyDescent="0.35">
      <c r="A246" s="332">
        <v>227</v>
      </c>
      <c r="B246" s="437"/>
      <c r="C246" s="438"/>
      <c r="D246" s="438"/>
      <c r="E246" s="214"/>
      <c r="F246" s="214"/>
      <c r="G246" s="439"/>
      <c r="H246" s="439"/>
      <c r="I246" s="499"/>
    </row>
    <row r="247" spans="1:9" s="147" customFormat="1" ht="15.5" x14ac:dyDescent="0.35">
      <c r="A247" s="332">
        <v>228</v>
      </c>
      <c r="B247" s="437"/>
      <c r="C247" s="438"/>
      <c r="D247" s="438"/>
      <c r="E247" s="214"/>
      <c r="F247" s="214"/>
      <c r="G247" s="439"/>
      <c r="H247" s="439"/>
      <c r="I247" s="499"/>
    </row>
    <row r="248" spans="1:9" s="147" customFormat="1" ht="15.5" x14ac:dyDescent="0.35">
      <c r="A248" s="332">
        <v>229</v>
      </c>
      <c r="B248" s="437"/>
      <c r="C248" s="438"/>
      <c r="D248" s="438"/>
      <c r="E248" s="214"/>
      <c r="F248" s="214"/>
      <c r="G248" s="439"/>
      <c r="H248" s="439"/>
      <c r="I248" s="499"/>
    </row>
    <row r="249" spans="1:9" s="147" customFormat="1" ht="15.5" x14ac:dyDescent="0.35">
      <c r="A249" s="332">
        <v>230</v>
      </c>
      <c r="B249" s="437"/>
      <c r="C249" s="438"/>
      <c r="D249" s="438"/>
      <c r="E249" s="214"/>
      <c r="F249" s="214"/>
      <c r="G249" s="439"/>
      <c r="H249" s="439"/>
      <c r="I249" s="499"/>
    </row>
    <row r="250" spans="1:9" s="147" customFormat="1" ht="15.5" x14ac:dyDescent="0.35">
      <c r="A250" s="332">
        <v>231</v>
      </c>
      <c r="B250" s="437"/>
      <c r="C250" s="438"/>
      <c r="D250" s="438"/>
      <c r="E250" s="214"/>
      <c r="F250" s="214"/>
      <c r="G250" s="439"/>
      <c r="H250" s="439"/>
      <c r="I250" s="499"/>
    </row>
    <row r="251" spans="1:9" s="147" customFormat="1" ht="15.5" x14ac:dyDescent="0.35">
      <c r="A251" s="332">
        <v>232</v>
      </c>
      <c r="B251" s="437"/>
      <c r="C251" s="438"/>
      <c r="D251" s="438"/>
      <c r="E251" s="214"/>
      <c r="F251" s="214"/>
      <c r="G251" s="439"/>
      <c r="H251" s="439"/>
      <c r="I251" s="499"/>
    </row>
    <row r="252" spans="1:9" s="147" customFormat="1" ht="15.5" x14ac:dyDescent="0.35">
      <c r="A252" s="332">
        <v>233</v>
      </c>
      <c r="B252" s="437"/>
      <c r="C252" s="438"/>
      <c r="D252" s="438"/>
      <c r="E252" s="214"/>
      <c r="F252" s="214"/>
      <c r="G252" s="439"/>
      <c r="H252" s="439"/>
      <c r="I252" s="499"/>
    </row>
    <row r="253" spans="1:9" s="147" customFormat="1" ht="15.5" x14ac:dyDescent="0.35">
      <c r="A253" s="332">
        <v>234</v>
      </c>
      <c r="B253" s="437"/>
      <c r="C253" s="438"/>
      <c r="D253" s="438"/>
      <c r="E253" s="214"/>
      <c r="F253" s="214"/>
      <c r="G253" s="439"/>
      <c r="H253" s="439"/>
      <c r="I253" s="499"/>
    </row>
    <row r="254" spans="1:9" s="147" customFormat="1" ht="15.5" x14ac:dyDescent="0.35">
      <c r="A254" s="332">
        <v>235</v>
      </c>
      <c r="B254" s="437"/>
      <c r="C254" s="438"/>
      <c r="D254" s="438"/>
      <c r="E254" s="214"/>
      <c r="F254" s="214"/>
      <c r="G254" s="439"/>
      <c r="H254" s="439"/>
      <c r="I254" s="499"/>
    </row>
    <row r="255" spans="1:9" s="147" customFormat="1" ht="15.5" x14ac:dyDescent="0.35">
      <c r="A255" s="332">
        <v>236</v>
      </c>
      <c r="B255" s="437"/>
      <c r="C255" s="438"/>
      <c r="D255" s="438"/>
      <c r="E255" s="214"/>
      <c r="F255" s="214"/>
      <c r="G255" s="439"/>
      <c r="H255" s="439"/>
      <c r="I255" s="499"/>
    </row>
    <row r="256" spans="1:9" s="147" customFormat="1" ht="15.5" x14ac:dyDescent="0.35">
      <c r="A256" s="332">
        <v>237</v>
      </c>
      <c r="B256" s="437"/>
      <c r="C256" s="438"/>
      <c r="D256" s="438"/>
      <c r="E256" s="214"/>
      <c r="F256" s="214"/>
      <c r="G256" s="439"/>
      <c r="H256" s="439"/>
      <c r="I256" s="499"/>
    </row>
    <row r="257" spans="1:9" s="147" customFormat="1" ht="15.5" x14ac:dyDescent="0.35">
      <c r="A257" s="332">
        <v>238</v>
      </c>
      <c r="B257" s="437"/>
      <c r="C257" s="438"/>
      <c r="D257" s="438"/>
      <c r="E257" s="214"/>
      <c r="F257" s="214"/>
      <c r="G257" s="439"/>
      <c r="H257" s="439"/>
      <c r="I257" s="499"/>
    </row>
    <row r="258" spans="1:9" s="147" customFormat="1" ht="15.5" x14ac:dyDescent="0.35">
      <c r="A258" s="332">
        <v>239</v>
      </c>
      <c r="B258" s="437"/>
      <c r="C258" s="438"/>
      <c r="D258" s="438"/>
      <c r="E258" s="214"/>
      <c r="F258" s="214"/>
      <c r="G258" s="439"/>
      <c r="H258" s="439"/>
      <c r="I258" s="499"/>
    </row>
    <row r="259" spans="1:9" s="147" customFormat="1" ht="15.5" x14ac:dyDescent="0.35">
      <c r="A259" s="332">
        <v>240</v>
      </c>
      <c r="B259" s="437"/>
      <c r="C259" s="438"/>
      <c r="D259" s="438"/>
      <c r="E259" s="214"/>
      <c r="F259" s="214"/>
      <c r="G259" s="439"/>
      <c r="H259" s="439"/>
      <c r="I259" s="499"/>
    </row>
    <row r="260" spans="1:9" s="147" customFormat="1" ht="15.5" x14ac:dyDescent="0.35">
      <c r="A260" s="332">
        <v>241</v>
      </c>
      <c r="B260" s="437"/>
      <c r="C260" s="438"/>
      <c r="D260" s="438"/>
      <c r="E260" s="214"/>
      <c r="F260" s="214"/>
      <c r="G260" s="439"/>
      <c r="H260" s="439"/>
      <c r="I260" s="499"/>
    </row>
    <row r="261" spans="1:9" s="147" customFormat="1" ht="15.5" x14ac:dyDescent="0.35">
      <c r="A261" s="332">
        <v>242</v>
      </c>
      <c r="B261" s="437"/>
      <c r="C261" s="438"/>
      <c r="D261" s="438"/>
      <c r="E261" s="214"/>
      <c r="F261" s="214"/>
      <c r="G261" s="439"/>
      <c r="H261" s="439"/>
      <c r="I261" s="499"/>
    </row>
    <row r="262" spans="1:9" s="147" customFormat="1" ht="15.5" x14ac:dyDescent="0.35">
      <c r="A262" s="332">
        <v>243</v>
      </c>
      <c r="B262" s="437"/>
      <c r="C262" s="438"/>
      <c r="D262" s="438"/>
      <c r="E262" s="214"/>
      <c r="F262" s="214"/>
      <c r="G262" s="439"/>
      <c r="H262" s="439"/>
      <c r="I262" s="499"/>
    </row>
    <row r="263" spans="1:9" s="147" customFormat="1" ht="15.5" x14ac:dyDescent="0.35">
      <c r="A263" s="332">
        <v>244</v>
      </c>
      <c r="B263" s="437"/>
      <c r="C263" s="438"/>
      <c r="D263" s="438"/>
      <c r="E263" s="214"/>
      <c r="F263" s="214"/>
      <c r="G263" s="439"/>
      <c r="H263" s="439"/>
      <c r="I263" s="499"/>
    </row>
    <row r="264" spans="1:9" s="147" customFormat="1" ht="15.5" x14ac:dyDescent="0.35">
      <c r="A264" s="332">
        <v>245</v>
      </c>
      <c r="B264" s="437"/>
      <c r="C264" s="438"/>
      <c r="D264" s="438"/>
      <c r="E264" s="214"/>
      <c r="F264" s="214"/>
      <c r="G264" s="439"/>
      <c r="H264" s="439"/>
      <c r="I264" s="499"/>
    </row>
    <row r="265" spans="1:9" s="147" customFormat="1" ht="15.5" x14ac:dyDescent="0.35">
      <c r="A265" s="332">
        <v>246</v>
      </c>
      <c r="B265" s="437"/>
      <c r="C265" s="438"/>
      <c r="D265" s="438"/>
      <c r="E265" s="214"/>
      <c r="F265" s="214"/>
      <c r="G265" s="439"/>
      <c r="H265" s="439"/>
      <c r="I265" s="499"/>
    </row>
    <row r="266" spans="1:9" s="147" customFormat="1" ht="15.5" x14ac:dyDescent="0.35">
      <c r="A266" s="332">
        <v>247</v>
      </c>
      <c r="B266" s="437"/>
      <c r="C266" s="438"/>
      <c r="D266" s="438"/>
      <c r="E266" s="214"/>
      <c r="F266" s="214"/>
      <c r="G266" s="439"/>
      <c r="H266" s="439"/>
      <c r="I266" s="499"/>
    </row>
    <row r="267" spans="1:9" s="147" customFormat="1" ht="15.5" x14ac:dyDescent="0.35">
      <c r="A267" s="332">
        <v>248</v>
      </c>
      <c r="B267" s="437"/>
      <c r="C267" s="438"/>
      <c r="D267" s="438"/>
      <c r="E267" s="214"/>
      <c r="F267" s="214"/>
      <c r="G267" s="439"/>
      <c r="H267" s="439"/>
      <c r="I267" s="499"/>
    </row>
    <row r="268" spans="1:9" s="147" customFormat="1" ht="15.5" x14ac:dyDescent="0.35">
      <c r="A268" s="332">
        <v>249</v>
      </c>
      <c r="B268" s="437"/>
      <c r="C268" s="438"/>
      <c r="D268" s="438"/>
      <c r="E268" s="214"/>
      <c r="F268" s="214"/>
      <c r="G268" s="439"/>
      <c r="H268" s="439"/>
      <c r="I268" s="499"/>
    </row>
    <row r="269" spans="1:9" s="147" customFormat="1" ht="15.5" x14ac:dyDescent="0.35">
      <c r="A269" s="332">
        <v>250</v>
      </c>
      <c r="B269" s="437"/>
      <c r="C269" s="438"/>
      <c r="D269" s="438"/>
      <c r="E269" s="214"/>
      <c r="F269" s="214"/>
      <c r="G269" s="439"/>
      <c r="H269" s="439"/>
      <c r="I269" s="499"/>
    </row>
    <row r="270" spans="1:9" s="147" customFormat="1" ht="15.5" x14ac:dyDescent="0.35">
      <c r="A270" s="332">
        <v>251</v>
      </c>
      <c r="B270" s="437"/>
      <c r="C270" s="438"/>
      <c r="D270" s="438"/>
      <c r="E270" s="214"/>
      <c r="F270" s="214"/>
      <c r="G270" s="439"/>
      <c r="H270" s="439"/>
      <c r="I270" s="499"/>
    </row>
    <row r="271" spans="1:9" s="147" customFormat="1" ht="15.5" x14ac:dyDescent="0.35">
      <c r="A271" s="332">
        <v>252</v>
      </c>
      <c r="B271" s="437"/>
      <c r="C271" s="438"/>
      <c r="D271" s="438"/>
      <c r="E271" s="214"/>
      <c r="F271" s="214"/>
      <c r="G271" s="439"/>
      <c r="H271" s="439"/>
      <c r="I271" s="499"/>
    </row>
    <row r="272" spans="1:9" s="147" customFormat="1" ht="15.5" x14ac:dyDescent="0.35">
      <c r="A272" s="332">
        <v>253</v>
      </c>
      <c r="B272" s="437"/>
      <c r="C272" s="438"/>
      <c r="D272" s="438"/>
      <c r="E272" s="214"/>
      <c r="F272" s="214"/>
      <c r="G272" s="439"/>
      <c r="H272" s="439"/>
      <c r="I272" s="499"/>
    </row>
    <row r="273" spans="1:9" s="147" customFormat="1" ht="15.5" x14ac:dyDescent="0.35">
      <c r="A273" s="332">
        <v>254</v>
      </c>
      <c r="B273" s="437"/>
      <c r="C273" s="438"/>
      <c r="D273" s="438"/>
      <c r="E273" s="214"/>
      <c r="F273" s="214"/>
      <c r="G273" s="439"/>
      <c r="H273" s="439"/>
      <c r="I273" s="499"/>
    </row>
    <row r="274" spans="1:9" s="147" customFormat="1" ht="15.5" x14ac:dyDescent="0.35">
      <c r="A274" s="332">
        <v>255</v>
      </c>
      <c r="B274" s="437"/>
      <c r="C274" s="438"/>
      <c r="D274" s="438"/>
      <c r="E274" s="214"/>
      <c r="F274" s="214"/>
      <c r="G274" s="439"/>
      <c r="H274" s="439"/>
      <c r="I274" s="499"/>
    </row>
    <row r="275" spans="1:9" s="147" customFormat="1" ht="15.5" x14ac:dyDescent="0.35">
      <c r="A275" s="332">
        <v>256</v>
      </c>
      <c r="B275" s="437"/>
      <c r="C275" s="438"/>
      <c r="D275" s="438"/>
      <c r="E275" s="214"/>
      <c r="F275" s="214"/>
      <c r="G275" s="439"/>
      <c r="H275" s="439"/>
      <c r="I275" s="499"/>
    </row>
    <row r="276" spans="1:9" s="147" customFormat="1" ht="15.5" x14ac:dyDescent="0.35">
      <c r="A276" s="332">
        <v>257</v>
      </c>
      <c r="B276" s="437"/>
      <c r="C276" s="438"/>
      <c r="D276" s="438"/>
      <c r="E276" s="214"/>
      <c r="F276" s="214"/>
      <c r="G276" s="439"/>
      <c r="H276" s="439"/>
      <c r="I276" s="499"/>
    </row>
    <row r="277" spans="1:9" s="147" customFormat="1" ht="15.5" x14ac:dyDescent="0.35">
      <c r="A277" s="332">
        <v>258</v>
      </c>
      <c r="B277" s="437"/>
      <c r="C277" s="438"/>
      <c r="D277" s="438"/>
      <c r="E277" s="214"/>
      <c r="F277" s="214"/>
      <c r="G277" s="439"/>
      <c r="H277" s="439"/>
      <c r="I277" s="499"/>
    </row>
    <row r="278" spans="1:9" s="147" customFormat="1" ht="15.5" x14ac:dyDescent="0.35">
      <c r="A278" s="332">
        <v>259</v>
      </c>
      <c r="B278" s="437"/>
      <c r="C278" s="438"/>
      <c r="D278" s="438"/>
      <c r="E278" s="214"/>
      <c r="F278" s="214"/>
      <c r="G278" s="439"/>
      <c r="H278" s="439"/>
      <c r="I278" s="499"/>
    </row>
    <row r="279" spans="1:9" s="147" customFormat="1" ht="15.5" x14ac:dyDescent="0.35">
      <c r="A279" s="332">
        <v>260</v>
      </c>
      <c r="B279" s="437"/>
      <c r="C279" s="438"/>
      <c r="D279" s="438"/>
      <c r="E279" s="214"/>
      <c r="F279" s="214"/>
      <c r="G279" s="439"/>
      <c r="H279" s="439"/>
      <c r="I279" s="499"/>
    </row>
    <row r="280" spans="1:9" s="147" customFormat="1" ht="15.5" x14ac:dyDescent="0.35">
      <c r="A280" s="332">
        <v>261</v>
      </c>
      <c r="B280" s="437"/>
      <c r="C280" s="438"/>
      <c r="D280" s="438"/>
      <c r="E280" s="214"/>
      <c r="F280" s="214"/>
      <c r="G280" s="439"/>
      <c r="H280" s="439"/>
      <c r="I280" s="499"/>
    </row>
    <row r="281" spans="1:9" s="147" customFormat="1" ht="15.5" x14ac:dyDescent="0.35">
      <c r="A281" s="332">
        <v>262</v>
      </c>
      <c r="B281" s="437"/>
      <c r="C281" s="438"/>
      <c r="D281" s="438"/>
      <c r="E281" s="214"/>
      <c r="F281" s="214"/>
      <c r="G281" s="439"/>
      <c r="H281" s="439"/>
      <c r="I281" s="499"/>
    </row>
    <row r="282" spans="1:9" s="147" customFormat="1" ht="15.5" x14ac:dyDescent="0.35">
      <c r="A282" s="332">
        <v>263</v>
      </c>
      <c r="B282" s="437"/>
      <c r="C282" s="438"/>
      <c r="D282" s="438"/>
      <c r="E282" s="214"/>
      <c r="F282" s="214"/>
      <c r="G282" s="439"/>
      <c r="H282" s="439"/>
      <c r="I282" s="499"/>
    </row>
    <row r="283" spans="1:9" s="147" customFormat="1" ht="15.5" x14ac:dyDescent="0.35">
      <c r="A283" s="332">
        <v>264</v>
      </c>
      <c r="B283" s="437"/>
      <c r="C283" s="438"/>
      <c r="D283" s="438"/>
      <c r="E283" s="214"/>
      <c r="F283" s="214"/>
      <c r="G283" s="439"/>
      <c r="H283" s="439"/>
      <c r="I283" s="499"/>
    </row>
    <row r="284" spans="1:9" s="147" customFormat="1" ht="15.5" x14ac:dyDescent="0.35">
      <c r="A284" s="332">
        <v>265</v>
      </c>
      <c r="B284" s="437"/>
      <c r="C284" s="438"/>
      <c r="D284" s="438"/>
      <c r="E284" s="214"/>
      <c r="F284" s="214"/>
      <c r="G284" s="439"/>
      <c r="H284" s="439"/>
      <c r="I284" s="499"/>
    </row>
    <row r="285" spans="1:9" s="147" customFormat="1" ht="15.5" x14ac:dyDescent="0.35">
      <c r="A285" s="332">
        <v>266</v>
      </c>
      <c r="B285" s="437"/>
      <c r="C285" s="438"/>
      <c r="D285" s="438"/>
      <c r="E285" s="214"/>
      <c r="F285" s="214"/>
      <c r="G285" s="439"/>
      <c r="H285" s="439"/>
      <c r="I285" s="499"/>
    </row>
    <row r="286" spans="1:9" s="147" customFormat="1" ht="15.5" x14ac:dyDescent="0.35">
      <c r="A286" s="332">
        <v>267</v>
      </c>
      <c r="B286" s="437"/>
      <c r="C286" s="438"/>
      <c r="D286" s="438"/>
      <c r="E286" s="214"/>
      <c r="F286" s="214"/>
      <c r="G286" s="439"/>
      <c r="H286" s="439"/>
      <c r="I286" s="499"/>
    </row>
    <row r="287" spans="1:9" s="147" customFormat="1" ht="15.5" x14ac:dyDescent="0.35">
      <c r="A287" s="332">
        <v>268</v>
      </c>
      <c r="B287" s="437"/>
      <c r="C287" s="438"/>
      <c r="D287" s="438"/>
      <c r="E287" s="214"/>
      <c r="F287" s="214"/>
      <c r="G287" s="439"/>
      <c r="H287" s="439"/>
      <c r="I287" s="499"/>
    </row>
    <row r="288" spans="1:9" s="147" customFormat="1" ht="15.5" x14ac:dyDescent="0.35">
      <c r="A288" s="332">
        <v>269</v>
      </c>
      <c r="B288" s="437"/>
      <c r="C288" s="438"/>
      <c r="D288" s="438"/>
      <c r="E288" s="214"/>
      <c r="F288" s="214"/>
      <c r="G288" s="439"/>
      <c r="H288" s="439"/>
      <c r="I288" s="499"/>
    </row>
    <row r="289" spans="1:9" s="147" customFormat="1" ht="15.5" x14ac:dyDescent="0.35">
      <c r="A289" s="332">
        <v>270</v>
      </c>
      <c r="B289" s="437"/>
      <c r="C289" s="438"/>
      <c r="D289" s="438"/>
      <c r="E289" s="214"/>
      <c r="F289" s="214"/>
      <c r="G289" s="439"/>
      <c r="H289" s="439"/>
      <c r="I289" s="499"/>
    </row>
    <row r="290" spans="1:9" s="147" customFormat="1" ht="15.5" x14ac:dyDescent="0.35">
      <c r="A290" s="332">
        <v>271</v>
      </c>
      <c r="B290" s="437"/>
      <c r="C290" s="438"/>
      <c r="D290" s="438"/>
      <c r="E290" s="214"/>
      <c r="F290" s="214"/>
      <c r="G290" s="439"/>
      <c r="H290" s="439"/>
      <c r="I290" s="499"/>
    </row>
    <row r="291" spans="1:9" s="147" customFormat="1" ht="15.5" x14ac:dyDescent="0.35">
      <c r="A291" s="332">
        <v>272</v>
      </c>
      <c r="B291" s="437"/>
      <c r="C291" s="438"/>
      <c r="D291" s="438"/>
      <c r="E291" s="214"/>
      <c r="F291" s="214"/>
      <c r="G291" s="439"/>
      <c r="H291" s="439"/>
      <c r="I291" s="499"/>
    </row>
    <row r="292" spans="1:9" s="147" customFormat="1" ht="15.5" x14ac:dyDescent="0.35">
      <c r="A292" s="332">
        <v>273</v>
      </c>
      <c r="B292" s="437"/>
      <c r="C292" s="438"/>
      <c r="D292" s="438"/>
      <c r="E292" s="214"/>
      <c r="F292" s="214"/>
      <c r="G292" s="439"/>
      <c r="H292" s="439"/>
      <c r="I292" s="499"/>
    </row>
    <row r="293" spans="1:9" s="147" customFormat="1" ht="15.5" x14ac:dyDescent="0.35">
      <c r="A293" s="332">
        <v>274</v>
      </c>
      <c r="B293" s="437"/>
      <c r="C293" s="438"/>
      <c r="D293" s="438"/>
      <c r="E293" s="214"/>
      <c r="F293" s="214"/>
      <c r="G293" s="439"/>
      <c r="H293" s="439"/>
      <c r="I293" s="499"/>
    </row>
    <row r="294" spans="1:9" s="147" customFormat="1" ht="15.5" x14ac:dyDescent="0.35">
      <c r="A294" s="332">
        <v>275</v>
      </c>
      <c r="B294" s="437"/>
      <c r="C294" s="438"/>
      <c r="D294" s="438"/>
      <c r="E294" s="214"/>
      <c r="F294" s="214"/>
      <c r="G294" s="439"/>
      <c r="H294" s="439"/>
      <c r="I294" s="499"/>
    </row>
    <row r="295" spans="1:9" s="147" customFormat="1" ht="15.5" x14ac:dyDescent="0.35">
      <c r="A295" s="332">
        <v>276</v>
      </c>
      <c r="B295" s="437"/>
      <c r="C295" s="438"/>
      <c r="D295" s="438"/>
      <c r="E295" s="214"/>
      <c r="F295" s="214"/>
      <c r="G295" s="439"/>
      <c r="H295" s="439"/>
      <c r="I295" s="499"/>
    </row>
    <row r="296" spans="1:9" s="147" customFormat="1" ht="15.5" x14ac:dyDescent="0.35">
      <c r="A296" s="332">
        <v>277</v>
      </c>
      <c r="B296" s="437"/>
      <c r="C296" s="438"/>
      <c r="D296" s="438"/>
      <c r="E296" s="214"/>
      <c r="F296" s="214"/>
      <c r="G296" s="439"/>
      <c r="H296" s="439"/>
      <c r="I296" s="499"/>
    </row>
    <row r="297" spans="1:9" s="147" customFormat="1" ht="15.5" x14ac:dyDescent="0.35">
      <c r="A297" s="332">
        <v>278</v>
      </c>
      <c r="B297" s="437"/>
      <c r="C297" s="438"/>
      <c r="D297" s="438"/>
      <c r="E297" s="214"/>
      <c r="F297" s="214"/>
      <c r="G297" s="439"/>
      <c r="H297" s="439"/>
      <c r="I297" s="499"/>
    </row>
    <row r="298" spans="1:9" s="147" customFormat="1" ht="15.5" x14ac:dyDescent="0.35">
      <c r="A298" s="332">
        <v>279</v>
      </c>
      <c r="B298" s="437"/>
      <c r="C298" s="438"/>
      <c r="D298" s="438"/>
      <c r="E298" s="214"/>
      <c r="F298" s="214"/>
      <c r="G298" s="439"/>
      <c r="H298" s="439"/>
      <c r="I298" s="499"/>
    </row>
    <row r="299" spans="1:9" s="147" customFormat="1" ht="15.5" x14ac:dyDescent="0.35">
      <c r="A299" s="332">
        <v>280</v>
      </c>
      <c r="B299" s="437"/>
      <c r="C299" s="438"/>
      <c r="D299" s="438"/>
      <c r="E299" s="214"/>
      <c r="F299" s="214"/>
      <c r="G299" s="439"/>
      <c r="H299" s="439"/>
      <c r="I299" s="499"/>
    </row>
    <row r="300" spans="1:9" s="147" customFormat="1" ht="15.5" x14ac:dyDescent="0.35">
      <c r="A300" s="332">
        <v>281</v>
      </c>
      <c r="B300" s="437"/>
      <c r="C300" s="438"/>
      <c r="D300" s="438"/>
      <c r="E300" s="214"/>
      <c r="F300" s="214"/>
      <c r="G300" s="439"/>
      <c r="H300" s="439"/>
      <c r="I300" s="499"/>
    </row>
    <row r="301" spans="1:9" s="147" customFormat="1" ht="15.5" x14ac:dyDescent="0.35">
      <c r="A301" s="332">
        <v>282</v>
      </c>
      <c r="B301" s="437"/>
      <c r="C301" s="438"/>
      <c r="D301" s="438"/>
      <c r="E301" s="214"/>
      <c r="F301" s="214"/>
      <c r="G301" s="439"/>
      <c r="H301" s="439"/>
      <c r="I301" s="499"/>
    </row>
    <row r="302" spans="1:9" s="147" customFormat="1" ht="15.5" x14ac:dyDescent="0.35">
      <c r="A302" s="332">
        <v>283</v>
      </c>
      <c r="B302" s="437"/>
      <c r="C302" s="438"/>
      <c r="D302" s="438"/>
      <c r="E302" s="214"/>
      <c r="F302" s="214"/>
      <c r="G302" s="439"/>
      <c r="H302" s="439"/>
      <c r="I302" s="499"/>
    </row>
    <row r="303" spans="1:9" s="147" customFormat="1" ht="15.5" x14ac:dyDescent="0.35">
      <c r="A303" s="332">
        <v>284</v>
      </c>
      <c r="B303" s="437"/>
      <c r="C303" s="438"/>
      <c r="D303" s="438"/>
      <c r="E303" s="214"/>
      <c r="F303" s="214"/>
      <c r="G303" s="439"/>
      <c r="H303" s="439"/>
      <c r="I303" s="499"/>
    </row>
    <row r="304" spans="1:9" s="147" customFormat="1" ht="15.5" x14ac:dyDescent="0.35">
      <c r="A304" s="332">
        <v>285</v>
      </c>
      <c r="B304" s="437"/>
      <c r="C304" s="438"/>
      <c r="D304" s="438"/>
      <c r="E304" s="214"/>
      <c r="F304" s="214"/>
      <c r="G304" s="439"/>
      <c r="H304" s="439"/>
      <c r="I304" s="499"/>
    </row>
    <row r="305" spans="1:9" s="147" customFormat="1" ht="15.5" x14ac:dyDescent="0.35">
      <c r="A305" s="332">
        <v>286</v>
      </c>
      <c r="B305" s="437"/>
      <c r="C305" s="438"/>
      <c r="D305" s="438"/>
      <c r="E305" s="214"/>
      <c r="F305" s="214"/>
      <c r="G305" s="439"/>
      <c r="H305" s="439"/>
      <c r="I305" s="499"/>
    </row>
    <row r="306" spans="1:9" s="147" customFormat="1" ht="15.5" x14ac:dyDescent="0.35">
      <c r="A306" s="332">
        <v>287</v>
      </c>
      <c r="B306" s="437"/>
      <c r="C306" s="438"/>
      <c r="D306" s="438"/>
      <c r="E306" s="214"/>
      <c r="F306" s="214"/>
      <c r="G306" s="439"/>
      <c r="H306" s="439"/>
      <c r="I306" s="499"/>
    </row>
    <row r="307" spans="1:9" s="147" customFormat="1" ht="15.5" x14ac:dyDescent="0.35">
      <c r="A307" s="332">
        <v>288</v>
      </c>
      <c r="B307" s="437"/>
      <c r="C307" s="438"/>
      <c r="D307" s="438"/>
      <c r="E307" s="214"/>
      <c r="F307" s="214"/>
      <c r="G307" s="439"/>
      <c r="H307" s="439"/>
      <c r="I307" s="499"/>
    </row>
    <row r="308" spans="1:9" s="147" customFormat="1" ht="15.5" x14ac:dyDescent="0.35">
      <c r="A308" s="332">
        <v>289</v>
      </c>
      <c r="B308" s="437"/>
      <c r="C308" s="438"/>
      <c r="D308" s="438"/>
      <c r="E308" s="214"/>
      <c r="F308" s="214"/>
      <c r="G308" s="439"/>
      <c r="H308" s="439"/>
      <c r="I308" s="499"/>
    </row>
    <row r="309" spans="1:9" s="147" customFormat="1" ht="15.5" x14ac:dyDescent="0.35">
      <c r="A309" s="332">
        <v>290</v>
      </c>
      <c r="B309" s="437"/>
      <c r="C309" s="438"/>
      <c r="D309" s="438"/>
      <c r="E309" s="214"/>
      <c r="F309" s="214"/>
      <c r="G309" s="439"/>
      <c r="H309" s="439"/>
      <c r="I309" s="499"/>
    </row>
    <row r="310" spans="1:9" s="147" customFormat="1" ht="15.5" x14ac:dyDescent="0.35">
      <c r="A310" s="332">
        <v>291</v>
      </c>
      <c r="B310" s="437"/>
      <c r="C310" s="438"/>
      <c r="D310" s="438"/>
      <c r="E310" s="214"/>
      <c r="F310" s="214"/>
      <c r="G310" s="439"/>
      <c r="H310" s="439"/>
      <c r="I310" s="499"/>
    </row>
    <row r="311" spans="1:9" s="147" customFormat="1" ht="15.5" x14ac:dyDescent="0.35">
      <c r="A311" s="332">
        <v>292</v>
      </c>
      <c r="B311" s="437"/>
      <c r="C311" s="438"/>
      <c r="D311" s="438"/>
      <c r="E311" s="214"/>
      <c r="F311" s="214"/>
      <c r="G311" s="439"/>
      <c r="H311" s="439"/>
      <c r="I311" s="499"/>
    </row>
    <row r="312" spans="1:9" s="147" customFormat="1" ht="15.5" x14ac:dyDescent="0.35">
      <c r="A312" s="332">
        <v>293</v>
      </c>
      <c r="B312" s="437"/>
      <c r="C312" s="438"/>
      <c r="D312" s="438"/>
      <c r="E312" s="214"/>
      <c r="F312" s="214"/>
      <c r="G312" s="439"/>
      <c r="H312" s="439"/>
      <c r="I312" s="499"/>
    </row>
    <row r="313" spans="1:9" s="147" customFormat="1" ht="15.5" x14ac:dyDescent="0.35">
      <c r="A313" s="332">
        <v>294</v>
      </c>
      <c r="B313" s="437"/>
      <c r="C313" s="438"/>
      <c r="D313" s="438"/>
      <c r="E313" s="214"/>
      <c r="F313" s="214"/>
      <c r="G313" s="439"/>
      <c r="H313" s="439"/>
      <c r="I313" s="499"/>
    </row>
    <row r="314" spans="1:9" s="147" customFormat="1" ht="15.5" x14ac:dyDescent="0.35">
      <c r="A314" s="332">
        <v>295</v>
      </c>
      <c r="B314" s="437"/>
      <c r="C314" s="438"/>
      <c r="D314" s="438"/>
      <c r="E314" s="214"/>
      <c r="F314" s="214"/>
      <c r="G314" s="439"/>
      <c r="H314" s="439"/>
      <c r="I314" s="499"/>
    </row>
    <row r="315" spans="1:9" s="147" customFormat="1" ht="15.5" x14ac:dyDescent="0.35">
      <c r="A315" s="332">
        <v>296</v>
      </c>
      <c r="B315" s="437"/>
      <c r="C315" s="438"/>
      <c r="D315" s="438"/>
      <c r="E315" s="214"/>
      <c r="F315" s="214"/>
      <c r="G315" s="439"/>
      <c r="H315" s="439"/>
      <c r="I315" s="499"/>
    </row>
    <row r="316" spans="1:9" s="147" customFormat="1" ht="15.5" x14ac:dyDescent="0.35">
      <c r="A316" s="332">
        <v>297</v>
      </c>
      <c r="B316" s="437"/>
      <c r="C316" s="438"/>
      <c r="D316" s="438"/>
      <c r="E316" s="214"/>
      <c r="F316" s="214"/>
      <c r="G316" s="439"/>
      <c r="H316" s="439"/>
      <c r="I316" s="499"/>
    </row>
    <row r="317" spans="1:9" s="147" customFormat="1" ht="15.5" x14ac:dyDescent="0.35">
      <c r="A317" s="332">
        <v>298</v>
      </c>
      <c r="B317" s="437"/>
      <c r="C317" s="438"/>
      <c r="D317" s="438"/>
      <c r="E317" s="214"/>
      <c r="F317" s="214"/>
      <c r="G317" s="439"/>
      <c r="H317" s="439"/>
      <c r="I317" s="499"/>
    </row>
    <row r="318" spans="1:9" s="147" customFormat="1" ht="15.5" x14ac:dyDescent="0.35">
      <c r="A318" s="332">
        <v>299</v>
      </c>
      <c r="B318" s="437"/>
      <c r="C318" s="438"/>
      <c r="D318" s="438"/>
      <c r="E318" s="214"/>
      <c r="F318" s="214"/>
      <c r="G318" s="439"/>
      <c r="H318" s="439"/>
      <c r="I318" s="499"/>
    </row>
    <row r="319" spans="1:9" s="147" customFormat="1" ht="15.5" x14ac:dyDescent="0.35">
      <c r="A319" s="332">
        <v>300</v>
      </c>
      <c r="B319" s="437"/>
      <c r="C319" s="438"/>
      <c r="D319" s="438"/>
      <c r="E319" s="214"/>
      <c r="F319" s="214"/>
      <c r="G319" s="439"/>
      <c r="H319" s="439"/>
      <c r="I319" s="499"/>
    </row>
    <row r="320" spans="1:9" s="147" customFormat="1" ht="15.5" x14ac:dyDescent="0.35">
      <c r="A320" s="332">
        <v>301</v>
      </c>
      <c r="B320" s="437"/>
      <c r="C320" s="438"/>
      <c r="D320" s="438"/>
      <c r="E320" s="214"/>
      <c r="F320" s="214"/>
      <c r="G320" s="439"/>
      <c r="H320" s="439"/>
      <c r="I320" s="499"/>
    </row>
    <row r="321" spans="1:9" s="147" customFormat="1" ht="15.5" x14ac:dyDescent="0.35">
      <c r="A321" s="332">
        <v>302</v>
      </c>
      <c r="B321" s="437"/>
      <c r="C321" s="438"/>
      <c r="D321" s="438"/>
      <c r="E321" s="214"/>
      <c r="F321" s="214"/>
      <c r="G321" s="439"/>
      <c r="H321" s="439"/>
      <c r="I321" s="499"/>
    </row>
    <row r="322" spans="1:9" s="147" customFormat="1" ht="15.5" x14ac:dyDescent="0.35">
      <c r="A322" s="332">
        <v>303</v>
      </c>
      <c r="B322" s="437"/>
      <c r="C322" s="438"/>
      <c r="D322" s="438"/>
      <c r="E322" s="214"/>
      <c r="F322" s="214"/>
      <c r="G322" s="439"/>
      <c r="H322" s="439"/>
      <c r="I322" s="499"/>
    </row>
    <row r="323" spans="1:9" s="147" customFormat="1" ht="15.5" x14ac:dyDescent="0.35">
      <c r="A323" s="332">
        <v>304</v>
      </c>
      <c r="B323" s="437"/>
      <c r="C323" s="438"/>
      <c r="D323" s="438"/>
      <c r="E323" s="214"/>
      <c r="F323" s="214"/>
      <c r="G323" s="439"/>
      <c r="H323" s="439"/>
      <c r="I323" s="499"/>
    </row>
    <row r="324" spans="1:9" s="147" customFormat="1" ht="15.5" x14ac:dyDescent="0.35">
      <c r="A324" s="332">
        <v>305</v>
      </c>
      <c r="B324" s="437"/>
      <c r="C324" s="438"/>
      <c r="D324" s="438"/>
      <c r="E324" s="214"/>
      <c r="F324" s="214"/>
      <c r="G324" s="439"/>
      <c r="H324" s="439"/>
      <c r="I324" s="499"/>
    </row>
    <row r="325" spans="1:9" s="147" customFormat="1" ht="15.5" x14ac:dyDescent="0.35">
      <c r="A325" s="332">
        <v>306</v>
      </c>
      <c r="B325" s="437"/>
      <c r="C325" s="438"/>
      <c r="D325" s="438"/>
      <c r="E325" s="214"/>
      <c r="F325" s="214"/>
      <c r="G325" s="439"/>
      <c r="H325" s="439"/>
      <c r="I325" s="499"/>
    </row>
    <row r="326" spans="1:9" s="147" customFormat="1" ht="15.5" x14ac:dyDescent="0.35">
      <c r="A326" s="332">
        <v>307</v>
      </c>
      <c r="B326" s="437"/>
      <c r="C326" s="438"/>
      <c r="D326" s="438"/>
      <c r="E326" s="214"/>
      <c r="F326" s="214"/>
      <c r="G326" s="439"/>
      <c r="H326" s="439"/>
      <c r="I326" s="499"/>
    </row>
    <row r="327" spans="1:9" s="147" customFormat="1" ht="15.5" x14ac:dyDescent="0.35">
      <c r="A327" s="332">
        <v>308</v>
      </c>
      <c r="B327" s="437"/>
      <c r="C327" s="438"/>
      <c r="D327" s="438"/>
      <c r="E327" s="214"/>
      <c r="F327" s="214"/>
      <c r="G327" s="439"/>
      <c r="H327" s="439"/>
      <c r="I327" s="499"/>
    </row>
    <row r="328" spans="1:9" s="147" customFormat="1" ht="15.5" x14ac:dyDescent="0.35">
      <c r="A328" s="332">
        <v>309</v>
      </c>
      <c r="B328" s="437"/>
      <c r="C328" s="438"/>
      <c r="D328" s="438"/>
      <c r="E328" s="214"/>
      <c r="F328" s="214"/>
      <c r="G328" s="439"/>
      <c r="H328" s="439"/>
      <c r="I328" s="499"/>
    </row>
    <row r="329" spans="1:9" s="147" customFormat="1" ht="15.5" x14ac:dyDescent="0.35">
      <c r="A329" s="332">
        <v>310</v>
      </c>
      <c r="B329" s="437"/>
      <c r="C329" s="438"/>
      <c r="D329" s="438"/>
      <c r="E329" s="214"/>
      <c r="F329" s="214"/>
      <c r="G329" s="439"/>
      <c r="H329" s="439"/>
      <c r="I329" s="499"/>
    </row>
    <row r="330" spans="1:9" s="147" customFormat="1" ht="15.5" x14ac:dyDescent="0.35">
      <c r="A330" s="332">
        <v>311</v>
      </c>
      <c r="B330" s="437"/>
      <c r="C330" s="438"/>
      <c r="D330" s="438"/>
      <c r="E330" s="214"/>
      <c r="F330" s="214"/>
      <c r="G330" s="439"/>
      <c r="H330" s="439"/>
      <c r="I330" s="499"/>
    </row>
    <row r="331" spans="1:9" s="147" customFormat="1" ht="15.5" x14ac:dyDescent="0.35">
      <c r="A331" s="332">
        <v>312</v>
      </c>
      <c r="B331" s="437"/>
      <c r="C331" s="438"/>
      <c r="D331" s="438"/>
      <c r="E331" s="214"/>
      <c r="F331" s="214"/>
      <c r="G331" s="439"/>
      <c r="H331" s="439"/>
      <c r="I331" s="499"/>
    </row>
    <row r="332" spans="1:9" s="147" customFormat="1" ht="15.5" x14ac:dyDescent="0.35">
      <c r="A332" s="332">
        <v>313</v>
      </c>
      <c r="B332" s="437"/>
      <c r="C332" s="438"/>
      <c r="D332" s="438"/>
      <c r="E332" s="214"/>
      <c r="F332" s="214"/>
      <c r="G332" s="439"/>
      <c r="H332" s="439"/>
      <c r="I332" s="499"/>
    </row>
    <row r="333" spans="1:9" s="147" customFormat="1" ht="15.5" x14ac:dyDescent="0.35">
      <c r="A333" s="332">
        <v>314</v>
      </c>
      <c r="B333" s="437"/>
      <c r="C333" s="438"/>
      <c r="D333" s="438"/>
      <c r="E333" s="214"/>
      <c r="F333" s="214"/>
      <c r="G333" s="439"/>
      <c r="H333" s="439"/>
      <c r="I333" s="499"/>
    </row>
    <row r="334" spans="1:9" s="147" customFormat="1" ht="15.5" x14ac:dyDescent="0.35">
      <c r="A334" s="332">
        <v>315</v>
      </c>
      <c r="B334" s="437"/>
      <c r="C334" s="438"/>
      <c r="D334" s="438"/>
      <c r="E334" s="214"/>
      <c r="F334" s="214"/>
      <c r="G334" s="439"/>
      <c r="H334" s="439"/>
      <c r="I334" s="499"/>
    </row>
    <row r="335" spans="1:9" s="147" customFormat="1" ht="15.5" x14ac:dyDescent="0.35">
      <c r="A335" s="332">
        <v>316</v>
      </c>
      <c r="B335" s="437"/>
      <c r="C335" s="438"/>
      <c r="D335" s="438"/>
      <c r="E335" s="214"/>
      <c r="F335" s="214"/>
      <c r="G335" s="439"/>
      <c r="H335" s="439"/>
      <c r="I335" s="499"/>
    </row>
    <row r="336" spans="1:9" s="147" customFormat="1" ht="15.5" x14ac:dyDescent="0.35">
      <c r="A336" s="332">
        <v>317</v>
      </c>
      <c r="B336" s="437"/>
      <c r="C336" s="438"/>
      <c r="D336" s="438"/>
      <c r="E336" s="214"/>
      <c r="F336" s="214"/>
      <c r="G336" s="439"/>
      <c r="H336" s="439"/>
      <c r="I336" s="499"/>
    </row>
    <row r="337" spans="1:9" s="147" customFormat="1" ht="15.5" x14ac:dyDescent="0.35">
      <c r="A337" s="332">
        <v>318</v>
      </c>
      <c r="B337" s="437"/>
      <c r="C337" s="438"/>
      <c r="D337" s="438"/>
      <c r="E337" s="214"/>
      <c r="F337" s="214"/>
      <c r="G337" s="439"/>
      <c r="H337" s="439"/>
      <c r="I337" s="499"/>
    </row>
    <row r="338" spans="1:9" s="147" customFormat="1" ht="15.5" x14ac:dyDescent="0.35">
      <c r="A338" s="332">
        <v>319</v>
      </c>
      <c r="B338" s="437"/>
      <c r="C338" s="438"/>
      <c r="D338" s="438"/>
      <c r="E338" s="214"/>
      <c r="F338" s="214"/>
      <c r="G338" s="439"/>
      <c r="H338" s="439"/>
      <c r="I338" s="499"/>
    </row>
    <row r="339" spans="1:9" s="147" customFormat="1" ht="15.5" x14ac:dyDescent="0.35">
      <c r="A339" s="332">
        <v>320</v>
      </c>
      <c r="B339" s="437"/>
      <c r="C339" s="438"/>
      <c r="D339" s="438"/>
      <c r="E339" s="214"/>
      <c r="F339" s="214"/>
      <c r="G339" s="439"/>
      <c r="H339" s="439"/>
      <c r="I339" s="499"/>
    </row>
    <row r="340" spans="1:9" s="147" customFormat="1" ht="15.5" x14ac:dyDescent="0.35">
      <c r="A340" s="332">
        <v>321</v>
      </c>
      <c r="B340" s="437"/>
      <c r="C340" s="438"/>
      <c r="D340" s="438"/>
      <c r="E340" s="214"/>
      <c r="F340" s="214"/>
      <c r="G340" s="439"/>
      <c r="H340" s="439"/>
      <c r="I340" s="499"/>
    </row>
    <row r="341" spans="1:9" s="147" customFormat="1" ht="15.5" x14ac:dyDescent="0.35">
      <c r="A341" s="332">
        <v>322</v>
      </c>
      <c r="B341" s="437"/>
      <c r="C341" s="438"/>
      <c r="D341" s="438"/>
      <c r="E341" s="214"/>
      <c r="F341" s="214"/>
      <c r="G341" s="439"/>
      <c r="H341" s="439"/>
      <c r="I341" s="499"/>
    </row>
    <row r="342" spans="1:9" s="147" customFormat="1" ht="15.5" x14ac:dyDescent="0.35">
      <c r="A342" s="332">
        <v>323</v>
      </c>
      <c r="B342" s="437"/>
      <c r="C342" s="438"/>
      <c r="D342" s="438"/>
      <c r="E342" s="214"/>
      <c r="F342" s="214"/>
      <c r="G342" s="439"/>
      <c r="H342" s="439"/>
      <c r="I342" s="499"/>
    </row>
    <row r="343" spans="1:9" s="147" customFormat="1" ht="15.5" x14ac:dyDescent="0.35">
      <c r="A343" s="332">
        <v>324</v>
      </c>
      <c r="B343" s="437"/>
      <c r="C343" s="438"/>
      <c r="D343" s="438"/>
      <c r="E343" s="214"/>
      <c r="F343" s="214"/>
      <c r="G343" s="439"/>
      <c r="H343" s="439"/>
      <c r="I343" s="499"/>
    </row>
    <row r="344" spans="1:9" s="147" customFormat="1" ht="15.5" x14ac:dyDescent="0.35">
      <c r="A344" s="332">
        <v>325</v>
      </c>
      <c r="B344" s="437"/>
      <c r="C344" s="438"/>
      <c r="D344" s="438"/>
      <c r="E344" s="214"/>
      <c r="F344" s="214"/>
      <c r="G344" s="439"/>
      <c r="H344" s="439"/>
      <c r="I344" s="499"/>
    </row>
    <row r="345" spans="1:9" s="147" customFormat="1" ht="15.5" x14ac:dyDescent="0.35">
      <c r="A345" s="332">
        <v>326</v>
      </c>
      <c r="B345" s="437"/>
      <c r="C345" s="438"/>
      <c r="D345" s="438"/>
      <c r="E345" s="214"/>
      <c r="F345" s="214"/>
      <c r="G345" s="439"/>
      <c r="H345" s="439"/>
      <c r="I345" s="499"/>
    </row>
    <row r="346" spans="1:9" s="147" customFormat="1" ht="15.5" x14ac:dyDescent="0.35">
      <c r="A346" s="332">
        <v>327</v>
      </c>
      <c r="B346" s="437"/>
      <c r="C346" s="438"/>
      <c r="D346" s="438"/>
      <c r="E346" s="214"/>
      <c r="F346" s="214"/>
      <c r="G346" s="439"/>
      <c r="H346" s="439"/>
      <c r="I346" s="499"/>
    </row>
    <row r="347" spans="1:9" s="147" customFormat="1" ht="15.5" x14ac:dyDescent="0.35">
      <c r="A347" s="332">
        <v>328</v>
      </c>
      <c r="B347" s="437"/>
      <c r="C347" s="438"/>
      <c r="D347" s="438"/>
      <c r="E347" s="214"/>
      <c r="F347" s="214"/>
      <c r="G347" s="439"/>
      <c r="H347" s="439"/>
      <c r="I347" s="499"/>
    </row>
    <row r="348" spans="1:9" s="147" customFormat="1" ht="15.5" x14ac:dyDescent="0.35">
      <c r="A348" s="332">
        <v>329</v>
      </c>
      <c r="B348" s="437"/>
      <c r="C348" s="438"/>
      <c r="D348" s="438"/>
      <c r="E348" s="214"/>
      <c r="F348" s="214"/>
      <c r="G348" s="439"/>
      <c r="H348" s="439"/>
      <c r="I348" s="499"/>
    </row>
    <row r="349" spans="1:9" s="147" customFormat="1" ht="15.5" x14ac:dyDescent="0.35">
      <c r="A349" s="332">
        <v>330</v>
      </c>
      <c r="B349" s="437"/>
      <c r="C349" s="438"/>
      <c r="D349" s="438"/>
      <c r="E349" s="214"/>
      <c r="F349" s="214"/>
      <c r="G349" s="439"/>
      <c r="H349" s="439"/>
      <c r="I349" s="499"/>
    </row>
    <row r="350" spans="1:9" s="147" customFormat="1" ht="15.5" x14ac:dyDescent="0.35">
      <c r="A350" s="332">
        <v>331</v>
      </c>
      <c r="B350" s="437"/>
      <c r="C350" s="438"/>
      <c r="D350" s="438"/>
      <c r="E350" s="214"/>
      <c r="F350" s="214"/>
      <c r="G350" s="439"/>
      <c r="H350" s="439"/>
      <c r="I350" s="499"/>
    </row>
    <row r="351" spans="1:9" s="147" customFormat="1" ht="15.5" x14ac:dyDescent="0.35">
      <c r="A351" s="332">
        <v>332</v>
      </c>
      <c r="B351" s="437"/>
      <c r="C351" s="438"/>
      <c r="D351" s="438"/>
      <c r="E351" s="214"/>
      <c r="F351" s="214"/>
      <c r="G351" s="439"/>
      <c r="H351" s="439"/>
      <c r="I351" s="499"/>
    </row>
    <row r="352" spans="1:9" s="147" customFormat="1" ht="15.5" x14ac:dyDescent="0.35">
      <c r="A352" s="332">
        <v>333</v>
      </c>
      <c r="B352" s="437"/>
      <c r="C352" s="438"/>
      <c r="D352" s="438"/>
      <c r="E352" s="214"/>
      <c r="F352" s="214"/>
      <c r="G352" s="439"/>
      <c r="H352" s="439"/>
      <c r="I352" s="499"/>
    </row>
    <row r="353" spans="1:9" s="147" customFormat="1" ht="15.5" x14ac:dyDescent="0.35">
      <c r="A353" s="332">
        <v>334</v>
      </c>
      <c r="B353" s="437"/>
      <c r="C353" s="438"/>
      <c r="D353" s="438"/>
      <c r="E353" s="214"/>
      <c r="F353" s="214"/>
      <c r="G353" s="439"/>
      <c r="H353" s="439"/>
      <c r="I353" s="499"/>
    </row>
    <row r="354" spans="1:9" s="147" customFormat="1" ht="15.5" x14ac:dyDescent="0.35">
      <c r="A354" s="332">
        <v>335</v>
      </c>
      <c r="B354" s="437"/>
      <c r="C354" s="438"/>
      <c r="D354" s="438"/>
      <c r="E354" s="214"/>
      <c r="F354" s="214"/>
      <c r="G354" s="439"/>
      <c r="H354" s="439"/>
      <c r="I354" s="499"/>
    </row>
    <row r="355" spans="1:9" s="147" customFormat="1" ht="15.5" x14ac:dyDescent="0.35">
      <c r="A355" s="332">
        <v>336</v>
      </c>
      <c r="B355" s="437"/>
      <c r="C355" s="438"/>
      <c r="D355" s="438"/>
      <c r="E355" s="214"/>
      <c r="F355" s="214"/>
      <c r="G355" s="439"/>
      <c r="H355" s="439"/>
      <c r="I355" s="499"/>
    </row>
    <row r="356" spans="1:9" s="147" customFormat="1" ht="15.5" x14ac:dyDescent="0.35">
      <c r="A356" s="332">
        <v>337</v>
      </c>
      <c r="B356" s="437"/>
      <c r="C356" s="438"/>
      <c r="D356" s="438"/>
      <c r="E356" s="214"/>
      <c r="F356" s="214"/>
      <c r="G356" s="439"/>
      <c r="H356" s="439"/>
      <c r="I356" s="499"/>
    </row>
    <row r="357" spans="1:9" s="147" customFormat="1" ht="15.5" x14ac:dyDescent="0.35">
      <c r="A357" s="332">
        <v>338</v>
      </c>
      <c r="B357" s="437"/>
      <c r="C357" s="438"/>
      <c r="D357" s="438"/>
      <c r="E357" s="214"/>
      <c r="F357" s="214"/>
      <c r="G357" s="439"/>
      <c r="H357" s="439"/>
      <c r="I357" s="499"/>
    </row>
    <row r="358" spans="1:9" s="147" customFormat="1" ht="15.5" x14ac:dyDescent="0.35">
      <c r="A358" s="332">
        <v>339</v>
      </c>
      <c r="B358" s="437"/>
      <c r="C358" s="438"/>
      <c r="D358" s="438"/>
      <c r="E358" s="214"/>
      <c r="F358" s="214"/>
      <c r="G358" s="439"/>
      <c r="H358" s="439"/>
      <c r="I358" s="499"/>
    </row>
    <row r="359" spans="1:9" s="147" customFormat="1" ht="15.5" x14ac:dyDescent="0.35">
      <c r="A359" s="332">
        <v>340</v>
      </c>
      <c r="B359" s="437"/>
      <c r="C359" s="438"/>
      <c r="D359" s="438"/>
      <c r="E359" s="214"/>
      <c r="F359" s="214"/>
      <c r="G359" s="439"/>
      <c r="H359" s="439"/>
      <c r="I359" s="499"/>
    </row>
    <row r="360" spans="1:9" s="147" customFormat="1" ht="15.5" x14ac:dyDescent="0.35">
      <c r="A360" s="332">
        <v>341</v>
      </c>
      <c r="B360" s="437"/>
      <c r="C360" s="438"/>
      <c r="D360" s="438"/>
      <c r="E360" s="214"/>
      <c r="F360" s="214"/>
      <c r="G360" s="439"/>
      <c r="H360" s="439"/>
      <c r="I360" s="499"/>
    </row>
    <row r="361" spans="1:9" s="147" customFormat="1" ht="15.5" x14ac:dyDescent="0.35">
      <c r="A361" s="332">
        <v>342</v>
      </c>
      <c r="B361" s="437"/>
      <c r="C361" s="438"/>
      <c r="D361" s="438"/>
      <c r="E361" s="214"/>
      <c r="F361" s="214"/>
      <c r="G361" s="439"/>
      <c r="H361" s="439"/>
      <c r="I361" s="499"/>
    </row>
    <row r="362" spans="1:9" s="147" customFormat="1" ht="15.5" x14ac:dyDescent="0.35">
      <c r="A362" s="332">
        <v>343</v>
      </c>
      <c r="B362" s="437"/>
      <c r="C362" s="438"/>
      <c r="D362" s="438"/>
      <c r="E362" s="214"/>
      <c r="F362" s="214"/>
      <c r="G362" s="439"/>
      <c r="H362" s="439"/>
      <c r="I362" s="499"/>
    </row>
    <row r="363" spans="1:9" s="147" customFormat="1" ht="15.5" x14ac:dyDescent="0.35">
      <c r="A363" s="332">
        <v>344</v>
      </c>
      <c r="B363" s="437"/>
      <c r="C363" s="438"/>
      <c r="D363" s="438"/>
      <c r="E363" s="214"/>
      <c r="F363" s="214"/>
      <c r="G363" s="439"/>
      <c r="H363" s="439"/>
      <c r="I363" s="499"/>
    </row>
    <row r="364" spans="1:9" s="147" customFormat="1" ht="15.5" x14ac:dyDescent="0.35">
      <c r="A364" s="332">
        <v>345</v>
      </c>
      <c r="B364" s="437"/>
      <c r="C364" s="438"/>
      <c r="D364" s="438"/>
      <c r="E364" s="214"/>
      <c r="F364" s="214"/>
      <c r="G364" s="439"/>
      <c r="H364" s="439"/>
      <c r="I364" s="499"/>
    </row>
    <row r="365" spans="1:9" s="147" customFormat="1" ht="15.5" x14ac:dyDescent="0.35">
      <c r="A365" s="332">
        <v>346</v>
      </c>
      <c r="B365" s="437"/>
      <c r="C365" s="438"/>
      <c r="D365" s="438"/>
      <c r="E365" s="214"/>
      <c r="F365" s="214"/>
      <c r="G365" s="439"/>
      <c r="H365" s="439"/>
      <c r="I365" s="499"/>
    </row>
    <row r="366" spans="1:9" s="147" customFormat="1" ht="15.5" x14ac:dyDescent="0.35">
      <c r="A366" s="332">
        <v>347</v>
      </c>
      <c r="B366" s="437"/>
      <c r="C366" s="438"/>
      <c r="D366" s="438"/>
      <c r="E366" s="214"/>
      <c r="F366" s="214"/>
      <c r="G366" s="439"/>
      <c r="H366" s="439"/>
      <c r="I366" s="499"/>
    </row>
    <row r="367" spans="1:9" s="147" customFormat="1" ht="15.5" x14ac:dyDescent="0.35">
      <c r="A367" s="332">
        <v>348</v>
      </c>
      <c r="B367" s="437"/>
      <c r="C367" s="438"/>
      <c r="D367" s="438"/>
      <c r="E367" s="214"/>
      <c r="F367" s="214"/>
      <c r="G367" s="439"/>
      <c r="H367" s="439"/>
      <c r="I367" s="499"/>
    </row>
    <row r="368" spans="1:9" s="147" customFormat="1" ht="15.5" x14ac:dyDescent="0.35">
      <c r="A368" s="332">
        <v>349</v>
      </c>
      <c r="B368" s="437"/>
      <c r="C368" s="438"/>
      <c r="D368" s="438"/>
      <c r="E368" s="214"/>
      <c r="F368" s="214"/>
      <c r="G368" s="439"/>
      <c r="H368" s="439"/>
      <c r="I368" s="499"/>
    </row>
    <row r="369" spans="1:9" s="147" customFormat="1" ht="15.5" x14ac:dyDescent="0.35">
      <c r="A369" s="332">
        <v>350</v>
      </c>
      <c r="B369" s="437"/>
      <c r="C369" s="438"/>
      <c r="D369" s="438"/>
      <c r="E369" s="214"/>
      <c r="F369" s="214"/>
      <c r="G369" s="439"/>
      <c r="H369" s="439"/>
      <c r="I369" s="499"/>
    </row>
    <row r="370" spans="1:9" s="147" customFormat="1" ht="15.5" x14ac:dyDescent="0.35">
      <c r="A370" s="332">
        <v>351</v>
      </c>
      <c r="B370" s="437"/>
      <c r="C370" s="438"/>
      <c r="D370" s="438"/>
      <c r="E370" s="214"/>
      <c r="F370" s="214"/>
      <c r="G370" s="439"/>
      <c r="H370" s="439"/>
      <c r="I370" s="499"/>
    </row>
    <row r="371" spans="1:9" s="147" customFormat="1" ht="15.5" x14ac:dyDescent="0.35">
      <c r="A371" s="332">
        <v>352</v>
      </c>
      <c r="B371" s="437"/>
      <c r="C371" s="438"/>
      <c r="D371" s="438"/>
      <c r="E371" s="214"/>
      <c r="F371" s="214"/>
      <c r="G371" s="439"/>
      <c r="H371" s="439"/>
      <c r="I371" s="499"/>
    </row>
    <row r="372" spans="1:9" s="147" customFormat="1" ht="15.5" x14ac:dyDescent="0.35">
      <c r="A372" s="332">
        <v>353</v>
      </c>
      <c r="B372" s="437"/>
      <c r="C372" s="438"/>
      <c r="D372" s="438"/>
      <c r="E372" s="214"/>
      <c r="F372" s="214"/>
      <c r="G372" s="439"/>
      <c r="H372" s="439"/>
      <c r="I372" s="499"/>
    </row>
    <row r="373" spans="1:9" s="147" customFormat="1" ht="15.5" x14ac:dyDescent="0.35">
      <c r="A373" s="332">
        <v>354</v>
      </c>
      <c r="B373" s="437"/>
      <c r="C373" s="438"/>
      <c r="D373" s="438"/>
      <c r="E373" s="214"/>
      <c r="F373" s="214"/>
      <c r="G373" s="439"/>
      <c r="H373" s="439"/>
      <c r="I373" s="499"/>
    </row>
    <row r="374" spans="1:9" s="147" customFormat="1" ht="15.5" x14ac:dyDescent="0.35">
      <c r="A374" s="332">
        <v>355</v>
      </c>
      <c r="B374" s="437"/>
      <c r="C374" s="438"/>
      <c r="D374" s="438"/>
      <c r="E374" s="214"/>
      <c r="F374" s="214"/>
      <c r="G374" s="439"/>
      <c r="H374" s="439"/>
      <c r="I374" s="499"/>
    </row>
    <row r="375" spans="1:9" s="147" customFormat="1" ht="15.5" x14ac:dyDescent="0.35">
      <c r="A375" s="332">
        <v>356</v>
      </c>
      <c r="B375" s="437"/>
      <c r="C375" s="438"/>
      <c r="D375" s="438"/>
      <c r="E375" s="214"/>
      <c r="F375" s="214"/>
      <c r="G375" s="439"/>
      <c r="H375" s="439"/>
      <c r="I375" s="499"/>
    </row>
    <row r="376" spans="1:9" s="147" customFormat="1" ht="15.5" x14ac:dyDescent="0.35">
      <c r="A376" s="332">
        <v>357</v>
      </c>
      <c r="B376" s="437"/>
      <c r="C376" s="438"/>
      <c r="D376" s="438"/>
      <c r="E376" s="214"/>
      <c r="F376" s="214"/>
      <c r="G376" s="439"/>
      <c r="H376" s="439"/>
      <c r="I376" s="499"/>
    </row>
    <row r="377" spans="1:9" s="147" customFormat="1" ht="15.5" x14ac:dyDescent="0.35">
      <c r="A377" s="332">
        <v>358</v>
      </c>
      <c r="B377" s="437"/>
      <c r="C377" s="438"/>
      <c r="D377" s="438"/>
      <c r="E377" s="214"/>
      <c r="F377" s="214"/>
      <c r="G377" s="439"/>
      <c r="H377" s="439"/>
      <c r="I377" s="499"/>
    </row>
    <row r="378" spans="1:9" s="147" customFormat="1" ht="15.5" x14ac:dyDescent="0.35">
      <c r="A378" s="332">
        <v>359</v>
      </c>
      <c r="B378" s="437"/>
      <c r="C378" s="438"/>
      <c r="D378" s="438"/>
      <c r="E378" s="214"/>
      <c r="F378" s="214"/>
      <c r="G378" s="439"/>
      <c r="H378" s="439"/>
      <c r="I378" s="499"/>
    </row>
    <row r="379" spans="1:9" s="147" customFormat="1" ht="15.5" x14ac:dyDescent="0.35">
      <c r="A379" s="332">
        <v>360</v>
      </c>
      <c r="B379" s="437"/>
      <c r="C379" s="438"/>
      <c r="D379" s="438"/>
      <c r="E379" s="214"/>
      <c r="F379" s="214"/>
      <c r="G379" s="439"/>
      <c r="H379" s="439"/>
      <c r="I379" s="499"/>
    </row>
    <row r="380" spans="1:9" s="147" customFormat="1" ht="15.5" x14ac:dyDescent="0.35">
      <c r="A380" s="332">
        <v>361</v>
      </c>
      <c r="B380" s="437"/>
      <c r="C380" s="438"/>
      <c r="D380" s="438"/>
      <c r="E380" s="214"/>
      <c r="F380" s="214"/>
      <c r="G380" s="439"/>
      <c r="H380" s="439"/>
      <c r="I380" s="499"/>
    </row>
    <row r="381" spans="1:9" s="147" customFormat="1" ht="15.5" x14ac:dyDescent="0.35">
      <c r="A381" s="332">
        <v>362</v>
      </c>
      <c r="B381" s="437"/>
      <c r="C381" s="438"/>
      <c r="D381" s="438"/>
      <c r="E381" s="214"/>
      <c r="F381" s="214"/>
      <c r="G381" s="439"/>
      <c r="H381" s="439"/>
      <c r="I381" s="499"/>
    </row>
    <row r="382" spans="1:9" s="147" customFormat="1" ht="15.5" x14ac:dyDescent="0.35">
      <c r="A382" s="332">
        <v>363</v>
      </c>
      <c r="B382" s="437"/>
      <c r="C382" s="438"/>
      <c r="D382" s="438"/>
      <c r="E382" s="214"/>
      <c r="F382" s="214"/>
      <c r="G382" s="439"/>
      <c r="H382" s="439"/>
      <c r="I382" s="499"/>
    </row>
    <row r="383" spans="1:9" s="147" customFormat="1" ht="15.5" x14ac:dyDescent="0.35">
      <c r="A383" s="332">
        <v>364</v>
      </c>
      <c r="B383" s="437"/>
      <c r="C383" s="438"/>
      <c r="D383" s="438"/>
      <c r="E383" s="214"/>
      <c r="F383" s="214"/>
      <c r="G383" s="439"/>
      <c r="H383" s="439"/>
      <c r="I383" s="499"/>
    </row>
    <row r="384" spans="1:9" s="147" customFormat="1" ht="15.5" x14ac:dyDescent="0.35">
      <c r="A384" s="332">
        <v>365</v>
      </c>
      <c r="B384" s="437"/>
      <c r="C384" s="438"/>
      <c r="D384" s="438"/>
      <c r="E384" s="214"/>
      <c r="F384" s="214"/>
      <c r="G384" s="439"/>
      <c r="H384" s="439"/>
      <c r="I384" s="499"/>
    </row>
    <row r="385" spans="1:9" s="147" customFormat="1" ht="15.5" x14ac:dyDescent="0.35">
      <c r="A385" s="332">
        <v>366</v>
      </c>
      <c r="B385" s="437"/>
      <c r="C385" s="438"/>
      <c r="D385" s="438"/>
      <c r="E385" s="214"/>
      <c r="F385" s="214"/>
      <c r="G385" s="439"/>
      <c r="H385" s="439"/>
      <c r="I385" s="499"/>
    </row>
    <row r="386" spans="1:9" s="147" customFormat="1" ht="15.5" x14ac:dyDescent="0.35">
      <c r="A386" s="332">
        <v>367</v>
      </c>
      <c r="B386" s="437"/>
      <c r="C386" s="438"/>
      <c r="D386" s="438"/>
      <c r="E386" s="214"/>
      <c r="F386" s="214"/>
      <c r="G386" s="439"/>
      <c r="H386" s="439"/>
      <c r="I386" s="499"/>
    </row>
    <row r="387" spans="1:9" s="147" customFormat="1" ht="15.5" x14ac:dyDescent="0.35">
      <c r="A387" s="332">
        <v>368</v>
      </c>
      <c r="B387" s="437"/>
      <c r="C387" s="438"/>
      <c r="D387" s="438"/>
      <c r="E387" s="214"/>
      <c r="F387" s="214"/>
      <c r="G387" s="439"/>
      <c r="H387" s="439"/>
      <c r="I387" s="499"/>
    </row>
    <row r="388" spans="1:9" s="147" customFormat="1" ht="15.5" x14ac:dyDescent="0.35">
      <c r="A388" s="332">
        <v>369</v>
      </c>
      <c r="B388" s="437"/>
      <c r="C388" s="438"/>
      <c r="D388" s="438"/>
      <c r="E388" s="214"/>
      <c r="F388" s="214"/>
      <c r="G388" s="439"/>
      <c r="H388" s="439"/>
      <c r="I388" s="499"/>
    </row>
    <row r="389" spans="1:9" s="147" customFormat="1" ht="15.5" x14ac:dyDescent="0.35">
      <c r="A389" s="332">
        <v>370</v>
      </c>
      <c r="B389" s="437"/>
      <c r="C389" s="438"/>
      <c r="D389" s="438"/>
      <c r="E389" s="214"/>
      <c r="F389" s="214"/>
      <c r="G389" s="439"/>
      <c r="H389" s="439"/>
      <c r="I389" s="499"/>
    </row>
    <row r="390" spans="1:9" s="147" customFormat="1" ht="15.5" x14ac:dyDescent="0.35">
      <c r="A390" s="332">
        <v>371</v>
      </c>
      <c r="B390" s="437"/>
      <c r="C390" s="438"/>
      <c r="D390" s="438"/>
      <c r="E390" s="214"/>
      <c r="F390" s="214"/>
      <c r="G390" s="439"/>
      <c r="H390" s="439"/>
      <c r="I390" s="499"/>
    </row>
    <row r="391" spans="1:9" s="147" customFormat="1" ht="15.5" x14ac:dyDescent="0.35">
      <c r="A391" s="332">
        <v>372</v>
      </c>
      <c r="B391" s="437"/>
      <c r="C391" s="438"/>
      <c r="D391" s="438"/>
      <c r="E391" s="214"/>
      <c r="F391" s="214"/>
      <c r="G391" s="439"/>
      <c r="H391" s="439"/>
      <c r="I391" s="499"/>
    </row>
    <row r="392" spans="1:9" s="147" customFormat="1" ht="15.5" x14ac:dyDescent="0.35">
      <c r="A392" s="332">
        <v>373</v>
      </c>
      <c r="B392" s="437"/>
      <c r="C392" s="438"/>
      <c r="D392" s="438"/>
      <c r="E392" s="214"/>
      <c r="F392" s="214"/>
      <c r="G392" s="439"/>
      <c r="H392" s="439"/>
      <c r="I392" s="499"/>
    </row>
    <row r="393" spans="1:9" s="147" customFormat="1" ht="15.5" x14ac:dyDescent="0.35">
      <c r="A393" s="332">
        <v>374</v>
      </c>
      <c r="B393" s="437"/>
      <c r="C393" s="438"/>
      <c r="D393" s="438"/>
      <c r="E393" s="214"/>
      <c r="F393" s="214"/>
      <c r="G393" s="439"/>
      <c r="H393" s="439"/>
      <c r="I393" s="499"/>
    </row>
    <row r="394" spans="1:9" s="147" customFormat="1" ht="15.5" x14ac:dyDescent="0.35">
      <c r="A394" s="332">
        <v>375</v>
      </c>
      <c r="B394" s="437"/>
      <c r="C394" s="438"/>
      <c r="D394" s="438"/>
      <c r="E394" s="214"/>
      <c r="F394" s="214"/>
      <c r="G394" s="439"/>
      <c r="H394" s="439"/>
      <c r="I394" s="499"/>
    </row>
    <row r="395" spans="1:9" s="147" customFormat="1" ht="15.5" x14ac:dyDescent="0.35">
      <c r="A395" s="332">
        <v>376</v>
      </c>
      <c r="B395" s="437"/>
      <c r="C395" s="438"/>
      <c r="D395" s="438"/>
      <c r="E395" s="214"/>
      <c r="F395" s="214"/>
      <c r="G395" s="439"/>
      <c r="H395" s="439"/>
      <c r="I395" s="499"/>
    </row>
    <row r="396" spans="1:9" s="147" customFormat="1" ht="15.5" x14ac:dyDescent="0.35">
      <c r="A396" s="332">
        <v>377</v>
      </c>
      <c r="B396" s="437"/>
      <c r="C396" s="438"/>
      <c r="D396" s="438"/>
      <c r="E396" s="214"/>
      <c r="F396" s="214"/>
      <c r="G396" s="439"/>
      <c r="H396" s="439"/>
      <c r="I396" s="499"/>
    </row>
    <row r="397" spans="1:9" s="147" customFormat="1" ht="15.5" x14ac:dyDescent="0.35">
      <c r="A397" s="332">
        <v>378</v>
      </c>
      <c r="B397" s="437"/>
      <c r="C397" s="438"/>
      <c r="D397" s="438"/>
      <c r="E397" s="214"/>
      <c r="F397" s="214"/>
      <c r="G397" s="439"/>
      <c r="H397" s="439"/>
      <c r="I397" s="499"/>
    </row>
    <row r="398" spans="1:9" s="147" customFormat="1" ht="15.5" x14ac:dyDescent="0.35">
      <c r="A398" s="332">
        <v>379</v>
      </c>
      <c r="B398" s="437"/>
      <c r="C398" s="438"/>
      <c r="D398" s="438"/>
      <c r="E398" s="214"/>
      <c r="F398" s="214"/>
      <c r="G398" s="439"/>
      <c r="H398" s="439"/>
      <c r="I398" s="499"/>
    </row>
    <row r="399" spans="1:9" s="147" customFormat="1" ht="15.5" x14ac:dyDescent="0.35">
      <c r="A399" s="332">
        <v>380</v>
      </c>
      <c r="B399" s="437"/>
      <c r="C399" s="438"/>
      <c r="D399" s="438"/>
      <c r="E399" s="214"/>
      <c r="F399" s="214"/>
      <c r="G399" s="439"/>
      <c r="H399" s="439"/>
      <c r="I399" s="499"/>
    </row>
    <row r="400" spans="1:9" s="147" customFormat="1" ht="15.5" x14ac:dyDescent="0.35">
      <c r="A400" s="332">
        <v>381</v>
      </c>
      <c r="B400" s="437"/>
      <c r="C400" s="438"/>
      <c r="D400" s="438"/>
      <c r="E400" s="214"/>
      <c r="F400" s="214"/>
      <c r="G400" s="439"/>
      <c r="H400" s="439"/>
      <c r="I400" s="499"/>
    </row>
    <row r="401" spans="1:9" s="147" customFormat="1" ht="15.5" x14ac:dyDescent="0.35">
      <c r="A401" s="332">
        <v>382</v>
      </c>
      <c r="B401" s="437"/>
      <c r="C401" s="438"/>
      <c r="D401" s="438"/>
      <c r="E401" s="214"/>
      <c r="F401" s="214"/>
      <c r="G401" s="439"/>
      <c r="H401" s="439"/>
      <c r="I401" s="499"/>
    </row>
    <row r="402" spans="1:9" s="147" customFormat="1" ht="15.5" x14ac:dyDescent="0.35">
      <c r="A402" s="332">
        <v>383</v>
      </c>
      <c r="B402" s="437"/>
      <c r="C402" s="438"/>
      <c r="D402" s="438"/>
      <c r="E402" s="214"/>
      <c r="F402" s="214"/>
      <c r="G402" s="439"/>
      <c r="H402" s="439"/>
      <c r="I402" s="499"/>
    </row>
    <row r="403" spans="1:9" s="147" customFormat="1" ht="15.5" x14ac:dyDescent="0.35">
      <c r="A403" s="332">
        <v>384</v>
      </c>
      <c r="B403" s="437"/>
      <c r="C403" s="438"/>
      <c r="D403" s="438"/>
      <c r="E403" s="214"/>
      <c r="F403" s="214"/>
      <c r="G403" s="439"/>
      <c r="H403" s="439"/>
      <c r="I403" s="499"/>
    </row>
    <row r="404" spans="1:9" s="147" customFormat="1" ht="15.5" x14ac:dyDescent="0.35">
      <c r="A404" s="332">
        <v>385</v>
      </c>
      <c r="B404" s="437"/>
      <c r="C404" s="438"/>
      <c r="D404" s="438"/>
      <c r="E404" s="214"/>
      <c r="F404" s="214"/>
      <c r="G404" s="439"/>
      <c r="H404" s="439"/>
      <c r="I404" s="499"/>
    </row>
    <row r="405" spans="1:9" s="147" customFormat="1" ht="15.5" x14ac:dyDescent="0.35">
      <c r="A405" s="332">
        <v>386</v>
      </c>
      <c r="B405" s="437"/>
      <c r="C405" s="438"/>
      <c r="D405" s="438"/>
      <c r="E405" s="214"/>
      <c r="F405" s="214"/>
      <c r="G405" s="439"/>
      <c r="H405" s="439"/>
      <c r="I405" s="499"/>
    </row>
    <row r="406" spans="1:9" s="147" customFormat="1" ht="15.5" x14ac:dyDescent="0.35">
      <c r="A406" s="332">
        <v>387</v>
      </c>
      <c r="B406" s="437"/>
      <c r="C406" s="438"/>
      <c r="D406" s="438"/>
      <c r="E406" s="214"/>
      <c r="F406" s="214"/>
      <c r="G406" s="439"/>
      <c r="H406" s="439"/>
      <c r="I406" s="499"/>
    </row>
    <row r="407" spans="1:9" s="147" customFormat="1" ht="15.5" x14ac:dyDescent="0.35">
      <c r="A407" s="332">
        <v>388</v>
      </c>
      <c r="B407" s="437"/>
      <c r="C407" s="438"/>
      <c r="D407" s="438"/>
      <c r="E407" s="214"/>
      <c r="F407" s="214"/>
      <c r="G407" s="439"/>
      <c r="H407" s="439"/>
      <c r="I407" s="499"/>
    </row>
    <row r="408" spans="1:9" s="147" customFormat="1" ht="15.5" x14ac:dyDescent="0.35">
      <c r="A408" s="332">
        <v>389</v>
      </c>
      <c r="B408" s="437"/>
      <c r="C408" s="438"/>
      <c r="D408" s="438"/>
      <c r="E408" s="214"/>
      <c r="F408" s="214"/>
      <c r="G408" s="439"/>
      <c r="H408" s="439"/>
      <c r="I408" s="499"/>
    </row>
    <row r="409" spans="1:9" s="147" customFormat="1" ht="15.5" x14ac:dyDescent="0.35">
      <c r="A409" s="332">
        <v>390</v>
      </c>
      <c r="B409" s="437"/>
      <c r="C409" s="438"/>
      <c r="D409" s="438"/>
      <c r="E409" s="214"/>
      <c r="F409" s="214"/>
      <c r="G409" s="439"/>
      <c r="H409" s="439"/>
      <c r="I409" s="499"/>
    </row>
    <row r="410" spans="1:9" s="147" customFormat="1" ht="15.5" x14ac:dyDescent="0.35">
      <c r="A410" s="332">
        <v>391</v>
      </c>
      <c r="B410" s="437"/>
      <c r="C410" s="438"/>
      <c r="D410" s="438"/>
      <c r="E410" s="214"/>
      <c r="F410" s="214"/>
      <c r="G410" s="439"/>
      <c r="H410" s="439"/>
      <c r="I410" s="499"/>
    </row>
    <row r="411" spans="1:9" s="147" customFormat="1" ht="15.5" x14ac:dyDescent="0.35">
      <c r="A411" s="332">
        <v>392</v>
      </c>
      <c r="B411" s="437"/>
      <c r="C411" s="438"/>
      <c r="D411" s="438"/>
      <c r="E411" s="214"/>
      <c r="F411" s="214"/>
      <c r="G411" s="439"/>
      <c r="H411" s="439"/>
      <c r="I411" s="499"/>
    </row>
    <row r="412" spans="1:9" s="147" customFormat="1" ht="15.5" x14ac:dyDescent="0.35">
      <c r="A412" s="332">
        <v>393</v>
      </c>
      <c r="B412" s="437"/>
      <c r="C412" s="438"/>
      <c r="D412" s="438"/>
      <c r="E412" s="214"/>
      <c r="F412" s="214"/>
      <c r="G412" s="439"/>
      <c r="H412" s="439"/>
      <c r="I412" s="499"/>
    </row>
    <row r="413" spans="1:9" s="147" customFormat="1" ht="15.5" x14ac:dyDescent="0.35">
      <c r="A413" s="332">
        <v>394</v>
      </c>
      <c r="B413" s="437"/>
      <c r="C413" s="438"/>
      <c r="D413" s="438"/>
      <c r="E413" s="214"/>
      <c r="F413" s="214"/>
      <c r="G413" s="439"/>
      <c r="H413" s="439"/>
      <c r="I413" s="499"/>
    </row>
    <row r="414" spans="1:9" s="147" customFormat="1" ht="15.5" x14ac:dyDescent="0.35">
      <c r="A414" s="332">
        <v>395</v>
      </c>
      <c r="B414" s="437"/>
      <c r="C414" s="438"/>
      <c r="D414" s="438"/>
      <c r="E414" s="214"/>
      <c r="F414" s="214"/>
      <c r="G414" s="439"/>
      <c r="H414" s="439"/>
      <c r="I414" s="499"/>
    </row>
    <row r="415" spans="1:9" s="147" customFormat="1" ht="15.5" x14ac:dyDescent="0.35">
      <c r="A415" s="332">
        <v>396</v>
      </c>
      <c r="B415" s="437"/>
      <c r="C415" s="438"/>
      <c r="D415" s="438"/>
      <c r="E415" s="214"/>
      <c r="F415" s="214"/>
      <c r="G415" s="439"/>
      <c r="H415" s="439"/>
      <c r="I415" s="499"/>
    </row>
    <row r="416" spans="1:9" s="147" customFormat="1" ht="15.5" x14ac:dyDescent="0.35">
      <c r="A416" s="332">
        <v>397</v>
      </c>
      <c r="B416" s="437"/>
      <c r="C416" s="438"/>
      <c r="D416" s="438"/>
      <c r="E416" s="214"/>
      <c r="F416" s="214"/>
      <c r="G416" s="439"/>
      <c r="H416" s="439"/>
      <c r="I416" s="499"/>
    </row>
    <row r="417" spans="1:9" s="147" customFormat="1" ht="15.5" x14ac:dyDescent="0.35">
      <c r="A417" s="332">
        <v>398</v>
      </c>
      <c r="B417" s="437"/>
      <c r="C417" s="438"/>
      <c r="D417" s="438"/>
      <c r="E417" s="214"/>
      <c r="F417" s="214"/>
      <c r="G417" s="439"/>
      <c r="H417" s="439"/>
      <c r="I417" s="499"/>
    </row>
    <row r="418" spans="1:9" s="147" customFormat="1" ht="15.5" x14ac:dyDescent="0.35">
      <c r="A418" s="332">
        <v>399</v>
      </c>
      <c r="B418" s="437"/>
      <c r="C418" s="438"/>
      <c r="D418" s="438"/>
      <c r="E418" s="214"/>
      <c r="F418" s="214"/>
      <c r="G418" s="439"/>
      <c r="H418" s="439"/>
      <c r="I418" s="499"/>
    </row>
    <row r="419" spans="1:9" s="147" customFormat="1" ht="15.5" x14ac:dyDescent="0.35">
      <c r="A419" s="332">
        <v>400</v>
      </c>
      <c r="B419" s="437"/>
      <c r="C419" s="438"/>
      <c r="D419" s="438"/>
      <c r="E419" s="214"/>
      <c r="F419" s="214"/>
      <c r="G419" s="439"/>
      <c r="H419" s="439"/>
      <c r="I419" s="499"/>
    </row>
    <row r="420" spans="1:9" s="147" customFormat="1" ht="15.5" x14ac:dyDescent="0.35">
      <c r="A420" s="332">
        <v>401</v>
      </c>
      <c r="B420" s="437"/>
      <c r="C420" s="438"/>
      <c r="D420" s="438"/>
      <c r="E420" s="214"/>
      <c r="F420" s="214"/>
      <c r="G420" s="439"/>
      <c r="H420" s="439"/>
      <c r="I420" s="499"/>
    </row>
    <row r="421" spans="1:9" s="147" customFormat="1" ht="15.5" x14ac:dyDescent="0.35">
      <c r="A421" s="332">
        <v>402</v>
      </c>
      <c r="B421" s="437"/>
      <c r="C421" s="438"/>
      <c r="D421" s="438"/>
      <c r="E421" s="214"/>
      <c r="F421" s="214"/>
      <c r="G421" s="439"/>
      <c r="H421" s="439"/>
      <c r="I421" s="499"/>
    </row>
    <row r="422" spans="1:9" s="147" customFormat="1" ht="15.5" x14ac:dyDescent="0.35">
      <c r="A422" s="332">
        <v>403</v>
      </c>
      <c r="B422" s="437"/>
      <c r="C422" s="438"/>
      <c r="D422" s="438"/>
      <c r="E422" s="214"/>
      <c r="F422" s="214"/>
      <c r="G422" s="439"/>
      <c r="H422" s="439"/>
      <c r="I422" s="499"/>
    </row>
    <row r="423" spans="1:9" s="147" customFormat="1" ht="15.5" x14ac:dyDescent="0.35">
      <c r="A423" s="332">
        <v>404</v>
      </c>
      <c r="B423" s="437"/>
      <c r="C423" s="438"/>
      <c r="D423" s="438"/>
      <c r="E423" s="214"/>
      <c r="F423" s="214"/>
      <c r="G423" s="439"/>
      <c r="H423" s="439"/>
      <c r="I423" s="499"/>
    </row>
    <row r="424" spans="1:9" s="147" customFormat="1" ht="15.5" x14ac:dyDescent="0.35">
      <c r="A424" s="332">
        <v>405</v>
      </c>
      <c r="B424" s="437"/>
      <c r="C424" s="438"/>
      <c r="D424" s="438"/>
      <c r="E424" s="214"/>
      <c r="F424" s="214"/>
      <c r="G424" s="439"/>
      <c r="H424" s="439"/>
      <c r="I424" s="499"/>
    </row>
    <row r="425" spans="1:9" s="147" customFormat="1" ht="15.5" x14ac:dyDescent="0.35">
      <c r="A425" s="332">
        <v>406</v>
      </c>
      <c r="B425" s="437"/>
      <c r="C425" s="438"/>
      <c r="D425" s="438"/>
      <c r="E425" s="214"/>
      <c r="F425" s="214"/>
      <c r="G425" s="439"/>
      <c r="H425" s="439"/>
      <c r="I425" s="499"/>
    </row>
    <row r="426" spans="1:9" s="147" customFormat="1" ht="15.5" x14ac:dyDescent="0.35">
      <c r="A426" s="332">
        <v>407</v>
      </c>
      <c r="B426" s="437"/>
      <c r="C426" s="438"/>
      <c r="D426" s="438"/>
      <c r="E426" s="214"/>
      <c r="F426" s="214"/>
      <c r="G426" s="439"/>
      <c r="H426" s="439"/>
      <c r="I426" s="499"/>
    </row>
    <row r="427" spans="1:9" s="147" customFormat="1" ht="15.5" x14ac:dyDescent="0.35">
      <c r="A427" s="332">
        <v>408</v>
      </c>
      <c r="B427" s="437"/>
      <c r="C427" s="438"/>
      <c r="D427" s="438"/>
      <c r="E427" s="214"/>
      <c r="F427" s="214"/>
      <c r="G427" s="439"/>
      <c r="H427" s="439"/>
      <c r="I427" s="499"/>
    </row>
    <row r="428" spans="1:9" s="147" customFormat="1" ht="15.5" x14ac:dyDescent="0.35">
      <c r="A428" s="332">
        <v>409</v>
      </c>
      <c r="B428" s="437"/>
      <c r="C428" s="438"/>
      <c r="D428" s="438"/>
      <c r="E428" s="214"/>
      <c r="F428" s="214"/>
      <c r="G428" s="439"/>
      <c r="H428" s="439"/>
      <c r="I428" s="499"/>
    </row>
    <row r="429" spans="1:9" s="147" customFormat="1" ht="15.5" x14ac:dyDescent="0.35">
      <c r="A429" s="332">
        <v>410</v>
      </c>
      <c r="B429" s="437"/>
      <c r="C429" s="438"/>
      <c r="D429" s="438"/>
      <c r="E429" s="214"/>
      <c r="F429" s="214"/>
      <c r="G429" s="439"/>
      <c r="H429" s="439"/>
      <c r="I429" s="499"/>
    </row>
    <row r="430" spans="1:9" s="147" customFormat="1" ht="15.5" x14ac:dyDescent="0.35">
      <c r="A430" s="332">
        <v>411</v>
      </c>
      <c r="B430" s="437"/>
      <c r="C430" s="438"/>
      <c r="D430" s="438"/>
      <c r="E430" s="214"/>
      <c r="F430" s="214"/>
      <c r="G430" s="439"/>
      <c r="H430" s="439"/>
      <c r="I430" s="499"/>
    </row>
    <row r="431" spans="1:9" s="147" customFormat="1" ht="15.5" x14ac:dyDescent="0.35">
      <c r="A431" s="332">
        <v>412</v>
      </c>
      <c r="B431" s="437"/>
      <c r="C431" s="438"/>
      <c r="D431" s="438"/>
      <c r="E431" s="214"/>
      <c r="F431" s="214"/>
      <c r="G431" s="439"/>
      <c r="H431" s="439"/>
      <c r="I431" s="499"/>
    </row>
    <row r="432" spans="1:9" s="147" customFormat="1" ht="15.5" x14ac:dyDescent="0.35">
      <c r="A432" s="332">
        <v>413</v>
      </c>
      <c r="B432" s="437"/>
      <c r="C432" s="438"/>
      <c r="D432" s="438"/>
      <c r="E432" s="214"/>
      <c r="F432" s="214"/>
      <c r="G432" s="439"/>
      <c r="H432" s="439"/>
      <c r="I432" s="499"/>
    </row>
    <row r="433" spans="1:9" s="147" customFormat="1" ht="15.5" x14ac:dyDescent="0.35">
      <c r="A433" s="332">
        <v>414</v>
      </c>
      <c r="B433" s="437"/>
      <c r="C433" s="438"/>
      <c r="D433" s="438"/>
      <c r="E433" s="214"/>
      <c r="F433" s="214"/>
      <c r="G433" s="439"/>
      <c r="H433" s="439"/>
      <c r="I433" s="499"/>
    </row>
    <row r="434" spans="1:9" s="147" customFormat="1" ht="15.5" x14ac:dyDescent="0.35">
      <c r="A434" s="332">
        <v>415</v>
      </c>
      <c r="B434" s="437"/>
      <c r="C434" s="438"/>
      <c r="D434" s="438"/>
      <c r="E434" s="214"/>
      <c r="F434" s="214"/>
      <c r="G434" s="439"/>
      <c r="H434" s="439"/>
      <c r="I434" s="499"/>
    </row>
    <row r="435" spans="1:9" s="147" customFormat="1" ht="15.5" x14ac:dyDescent="0.35">
      <c r="A435" s="332">
        <v>416</v>
      </c>
      <c r="B435" s="437"/>
      <c r="C435" s="438"/>
      <c r="D435" s="438"/>
      <c r="E435" s="214"/>
      <c r="F435" s="214"/>
      <c r="G435" s="439"/>
      <c r="H435" s="439"/>
      <c r="I435" s="499"/>
    </row>
    <row r="436" spans="1:9" s="147" customFormat="1" ht="15.5" x14ac:dyDescent="0.35">
      <c r="A436" s="332">
        <v>417</v>
      </c>
      <c r="B436" s="437"/>
      <c r="C436" s="438"/>
      <c r="D436" s="438"/>
      <c r="E436" s="214"/>
      <c r="F436" s="214"/>
      <c r="G436" s="439"/>
      <c r="H436" s="439"/>
      <c r="I436" s="499"/>
    </row>
    <row r="437" spans="1:9" s="147" customFormat="1" ht="15.5" x14ac:dyDescent="0.35">
      <c r="A437" s="332">
        <v>418</v>
      </c>
      <c r="B437" s="437"/>
      <c r="C437" s="438"/>
      <c r="D437" s="438"/>
      <c r="E437" s="214"/>
      <c r="F437" s="214"/>
      <c r="G437" s="439"/>
      <c r="H437" s="439"/>
      <c r="I437" s="499"/>
    </row>
    <row r="438" spans="1:9" s="147" customFormat="1" ht="15.5" x14ac:dyDescent="0.35">
      <c r="A438" s="332">
        <v>419</v>
      </c>
      <c r="B438" s="437"/>
      <c r="C438" s="438"/>
      <c r="D438" s="438"/>
      <c r="E438" s="214"/>
      <c r="F438" s="214"/>
      <c r="G438" s="439"/>
      <c r="H438" s="439"/>
      <c r="I438" s="499"/>
    </row>
    <row r="439" spans="1:9" s="147" customFormat="1" ht="15.5" x14ac:dyDescent="0.35">
      <c r="A439" s="332">
        <v>420</v>
      </c>
      <c r="B439" s="437"/>
      <c r="C439" s="438"/>
      <c r="D439" s="438"/>
      <c r="E439" s="214"/>
      <c r="F439" s="214"/>
      <c r="G439" s="439"/>
      <c r="H439" s="439"/>
      <c r="I439" s="499"/>
    </row>
    <row r="440" spans="1:9" s="147" customFormat="1" ht="15.5" x14ac:dyDescent="0.35">
      <c r="A440" s="332">
        <v>421</v>
      </c>
      <c r="B440" s="437"/>
      <c r="C440" s="438"/>
      <c r="D440" s="438"/>
      <c r="E440" s="214"/>
      <c r="F440" s="214"/>
      <c r="G440" s="439"/>
      <c r="H440" s="439"/>
      <c r="I440" s="499"/>
    </row>
    <row r="441" spans="1:9" s="147" customFormat="1" ht="15.5" x14ac:dyDescent="0.35">
      <c r="A441" s="332">
        <v>422</v>
      </c>
      <c r="B441" s="437"/>
      <c r="C441" s="438"/>
      <c r="D441" s="438"/>
      <c r="E441" s="214"/>
      <c r="F441" s="214"/>
      <c r="G441" s="439"/>
      <c r="H441" s="439"/>
      <c r="I441" s="499"/>
    </row>
    <row r="442" spans="1:9" s="147" customFormat="1" ht="15.5" x14ac:dyDescent="0.35">
      <c r="A442" s="332">
        <v>423</v>
      </c>
      <c r="B442" s="437"/>
      <c r="C442" s="438"/>
      <c r="D442" s="438"/>
      <c r="E442" s="214"/>
      <c r="F442" s="214"/>
      <c r="G442" s="439"/>
      <c r="H442" s="439"/>
      <c r="I442" s="499"/>
    </row>
    <row r="443" spans="1:9" s="147" customFormat="1" ht="15.5" x14ac:dyDescent="0.35">
      <c r="A443" s="332">
        <v>424</v>
      </c>
      <c r="B443" s="437"/>
      <c r="C443" s="438"/>
      <c r="D443" s="438"/>
      <c r="E443" s="214"/>
      <c r="F443" s="214"/>
      <c r="G443" s="439"/>
      <c r="H443" s="439"/>
      <c r="I443" s="499"/>
    </row>
    <row r="444" spans="1:9" s="147" customFormat="1" ht="15.5" x14ac:dyDescent="0.35">
      <c r="A444" s="332">
        <v>425</v>
      </c>
      <c r="B444" s="437"/>
      <c r="C444" s="438"/>
      <c r="D444" s="438"/>
      <c r="E444" s="214"/>
      <c r="F444" s="214"/>
      <c r="G444" s="439"/>
      <c r="H444" s="439"/>
      <c r="I444" s="499"/>
    </row>
    <row r="445" spans="1:9" s="147" customFormat="1" ht="15.5" x14ac:dyDescent="0.35">
      <c r="A445" s="332">
        <v>426</v>
      </c>
      <c r="B445" s="437"/>
      <c r="C445" s="438"/>
      <c r="D445" s="438"/>
      <c r="E445" s="214"/>
      <c r="F445" s="214"/>
      <c r="G445" s="439"/>
      <c r="H445" s="439"/>
      <c r="I445" s="499"/>
    </row>
    <row r="446" spans="1:9" s="147" customFormat="1" ht="15.5" x14ac:dyDescent="0.35">
      <c r="A446" s="332">
        <v>427</v>
      </c>
      <c r="B446" s="437"/>
      <c r="C446" s="438"/>
      <c r="D446" s="438"/>
      <c r="E446" s="214"/>
      <c r="F446" s="214"/>
      <c r="G446" s="439"/>
      <c r="H446" s="439"/>
      <c r="I446" s="499"/>
    </row>
    <row r="447" spans="1:9" s="147" customFormat="1" ht="15.5" x14ac:dyDescent="0.35">
      <c r="A447" s="332">
        <v>428</v>
      </c>
      <c r="B447" s="437"/>
      <c r="C447" s="438"/>
      <c r="D447" s="438"/>
      <c r="E447" s="214"/>
      <c r="F447" s="214"/>
      <c r="G447" s="439"/>
      <c r="H447" s="439"/>
      <c r="I447" s="499"/>
    </row>
    <row r="448" spans="1:9" s="147" customFormat="1" ht="15.5" x14ac:dyDescent="0.35">
      <c r="A448" s="332">
        <v>429</v>
      </c>
      <c r="B448" s="437"/>
      <c r="C448" s="438"/>
      <c r="D448" s="438"/>
      <c r="E448" s="214"/>
      <c r="F448" s="214"/>
      <c r="G448" s="439"/>
      <c r="H448" s="439"/>
      <c r="I448" s="499"/>
    </row>
    <row r="449" spans="1:9" s="147" customFormat="1" ht="15.5" x14ac:dyDescent="0.35">
      <c r="A449" s="332">
        <v>430</v>
      </c>
      <c r="B449" s="437"/>
      <c r="C449" s="438"/>
      <c r="D449" s="438"/>
      <c r="E449" s="214"/>
      <c r="F449" s="214"/>
      <c r="G449" s="439"/>
      <c r="H449" s="439"/>
      <c r="I449" s="499"/>
    </row>
    <row r="450" spans="1:9" s="147" customFormat="1" ht="15.5" x14ac:dyDescent="0.35">
      <c r="A450" s="332">
        <v>431</v>
      </c>
      <c r="B450" s="437"/>
      <c r="C450" s="438"/>
      <c r="D450" s="438"/>
      <c r="E450" s="214"/>
      <c r="F450" s="214"/>
      <c r="G450" s="439"/>
      <c r="H450" s="439"/>
      <c r="I450" s="499"/>
    </row>
    <row r="451" spans="1:9" s="147" customFormat="1" ht="15.5" x14ac:dyDescent="0.35">
      <c r="A451" s="332">
        <v>432</v>
      </c>
      <c r="B451" s="437"/>
      <c r="C451" s="438"/>
      <c r="D451" s="438"/>
      <c r="E451" s="214"/>
      <c r="F451" s="214"/>
      <c r="G451" s="439"/>
      <c r="H451" s="439"/>
      <c r="I451" s="499"/>
    </row>
    <row r="452" spans="1:9" s="147" customFormat="1" ht="15.5" x14ac:dyDescent="0.35">
      <c r="A452" s="332">
        <v>433</v>
      </c>
      <c r="B452" s="437"/>
      <c r="C452" s="438"/>
      <c r="D452" s="438"/>
      <c r="E452" s="214"/>
      <c r="F452" s="214"/>
      <c r="G452" s="439"/>
      <c r="H452" s="439"/>
      <c r="I452" s="499"/>
    </row>
    <row r="453" spans="1:9" s="147" customFormat="1" ht="15.5" x14ac:dyDescent="0.35">
      <c r="A453" s="332">
        <v>434</v>
      </c>
      <c r="B453" s="437"/>
      <c r="C453" s="438"/>
      <c r="D453" s="438"/>
      <c r="E453" s="214"/>
      <c r="F453" s="214"/>
      <c r="G453" s="439"/>
      <c r="H453" s="439"/>
      <c r="I453" s="499"/>
    </row>
    <row r="454" spans="1:9" s="147" customFormat="1" ht="15.5" x14ac:dyDescent="0.35">
      <c r="A454" s="332">
        <v>435</v>
      </c>
      <c r="B454" s="437"/>
      <c r="C454" s="438"/>
      <c r="D454" s="438"/>
      <c r="E454" s="214"/>
      <c r="F454" s="214"/>
      <c r="G454" s="439"/>
      <c r="H454" s="439"/>
      <c r="I454" s="499"/>
    </row>
    <row r="455" spans="1:9" s="147" customFormat="1" ht="15.5" x14ac:dyDescent="0.35">
      <c r="A455" s="332">
        <v>436</v>
      </c>
      <c r="B455" s="437"/>
      <c r="C455" s="438"/>
      <c r="D455" s="438"/>
      <c r="E455" s="214"/>
      <c r="F455" s="214"/>
      <c r="G455" s="439"/>
      <c r="H455" s="439"/>
      <c r="I455" s="499"/>
    </row>
    <row r="456" spans="1:9" s="147" customFormat="1" ht="15.5" x14ac:dyDescent="0.35">
      <c r="A456" s="332">
        <v>437</v>
      </c>
      <c r="B456" s="437"/>
      <c r="C456" s="438"/>
      <c r="D456" s="438"/>
      <c r="E456" s="214"/>
      <c r="F456" s="214"/>
      <c r="G456" s="439"/>
      <c r="H456" s="439"/>
      <c r="I456" s="499"/>
    </row>
    <row r="457" spans="1:9" s="147" customFormat="1" ht="15.5" x14ac:dyDescent="0.35">
      <c r="A457" s="332">
        <v>438</v>
      </c>
      <c r="B457" s="437"/>
      <c r="C457" s="438"/>
      <c r="D457" s="438"/>
      <c r="E457" s="214"/>
      <c r="F457" s="214"/>
      <c r="G457" s="439"/>
      <c r="H457" s="439"/>
      <c r="I457" s="499"/>
    </row>
    <row r="458" spans="1:9" s="147" customFormat="1" ht="15.5" x14ac:dyDescent="0.35">
      <c r="A458" s="332">
        <v>439</v>
      </c>
      <c r="B458" s="437"/>
      <c r="C458" s="438"/>
      <c r="D458" s="438"/>
      <c r="E458" s="214"/>
      <c r="F458" s="214"/>
      <c r="G458" s="439"/>
      <c r="H458" s="439"/>
      <c r="I458" s="499"/>
    </row>
    <row r="459" spans="1:9" s="147" customFormat="1" ht="15.5" x14ac:dyDescent="0.35">
      <c r="A459" s="332">
        <v>440</v>
      </c>
      <c r="B459" s="437"/>
      <c r="C459" s="438"/>
      <c r="D459" s="438"/>
      <c r="E459" s="214"/>
      <c r="F459" s="214"/>
      <c r="G459" s="439"/>
      <c r="H459" s="439"/>
      <c r="I459" s="499"/>
    </row>
    <row r="460" spans="1:9" s="147" customFormat="1" ht="15.5" x14ac:dyDescent="0.35">
      <c r="A460" s="332">
        <v>441</v>
      </c>
      <c r="B460" s="437"/>
      <c r="C460" s="438"/>
      <c r="D460" s="438"/>
      <c r="E460" s="214"/>
      <c r="F460" s="214"/>
      <c r="G460" s="439"/>
      <c r="H460" s="439"/>
      <c r="I460" s="499"/>
    </row>
    <row r="461" spans="1:9" s="147" customFormat="1" ht="15.5" x14ac:dyDescent="0.35">
      <c r="A461" s="332">
        <v>442</v>
      </c>
      <c r="B461" s="437"/>
      <c r="C461" s="438"/>
      <c r="D461" s="438"/>
      <c r="E461" s="214"/>
      <c r="F461" s="214"/>
      <c r="G461" s="439"/>
      <c r="H461" s="439"/>
      <c r="I461" s="499"/>
    </row>
    <row r="462" spans="1:9" s="147" customFormat="1" ht="15.5" x14ac:dyDescent="0.35">
      <c r="A462" s="332">
        <v>443</v>
      </c>
      <c r="B462" s="437"/>
      <c r="C462" s="438"/>
      <c r="D462" s="438"/>
      <c r="E462" s="214"/>
      <c r="F462" s="214"/>
      <c r="G462" s="439"/>
      <c r="H462" s="439"/>
      <c r="I462" s="499"/>
    </row>
    <row r="463" spans="1:9" s="147" customFormat="1" ht="15.5" x14ac:dyDescent="0.35">
      <c r="A463" s="332">
        <v>444</v>
      </c>
      <c r="B463" s="437"/>
      <c r="C463" s="438"/>
      <c r="D463" s="438"/>
      <c r="E463" s="214"/>
      <c r="F463" s="214"/>
      <c r="G463" s="439"/>
      <c r="H463" s="439"/>
      <c r="I463" s="499"/>
    </row>
    <row r="464" spans="1:9" s="147" customFormat="1" ht="15.5" x14ac:dyDescent="0.35">
      <c r="A464" s="332">
        <v>445</v>
      </c>
      <c r="B464" s="437"/>
      <c r="C464" s="438"/>
      <c r="D464" s="438"/>
      <c r="E464" s="214"/>
      <c r="F464" s="214"/>
      <c r="G464" s="439"/>
      <c r="H464" s="439"/>
      <c r="I464" s="499"/>
    </row>
    <row r="465" spans="1:9" s="147" customFormat="1" ht="15.5" x14ac:dyDescent="0.35">
      <c r="A465" s="332">
        <v>446</v>
      </c>
      <c r="B465" s="437"/>
      <c r="C465" s="438"/>
      <c r="D465" s="438"/>
      <c r="E465" s="214"/>
      <c r="F465" s="214"/>
      <c r="G465" s="439"/>
      <c r="H465" s="439"/>
      <c r="I465" s="499"/>
    </row>
    <row r="466" spans="1:9" s="147" customFormat="1" ht="15.5" x14ac:dyDescent="0.35">
      <c r="A466" s="332">
        <v>447</v>
      </c>
      <c r="B466" s="437"/>
      <c r="C466" s="438"/>
      <c r="D466" s="438"/>
      <c r="E466" s="214"/>
      <c r="F466" s="214"/>
      <c r="G466" s="439"/>
      <c r="H466" s="439"/>
      <c r="I466" s="499"/>
    </row>
    <row r="467" spans="1:9" s="147" customFormat="1" ht="15.5" x14ac:dyDescent="0.35">
      <c r="A467" s="332">
        <v>448</v>
      </c>
      <c r="B467" s="437"/>
      <c r="C467" s="438"/>
      <c r="D467" s="438"/>
      <c r="E467" s="214"/>
      <c r="F467" s="214"/>
      <c r="G467" s="439"/>
      <c r="H467" s="439"/>
      <c r="I467" s="499"/>
    </row>
    <row r="468" spans="1:9" s="147" customFormat="1" ht="15.5" x14ac:dyDescent="0.35">
      <c r="A468" s="332">
        <v>449</v>
      </c>
      <c r="B468" s="437"/>
      <c r="C468" s="438"/>
      <c r="D468" s="438"/>
      <c r="E468" s="214"/>
      <c r="F468" s="214"/>
      <c r="G468" s="439"/>
      <c r="H468" s="439"/>
      <c r="I468" s="499"/>
    </row>
    <row r="469" spans="1:9" s="147" customFormat="1" ht="15.5" x14ac:dyDescent="0.35">
      <c r="A469" s="332">
        <v>450</v>
      </c>
      <c r="B469" s="437"/>
      <c r="C469" s="438"/>
      <c r="D469" s="438"/>
      <c r="E469" s="214"/>
      <c r="F469" s="214"/>
      <c r="G469" s="439"/>
      <c r="H469" s="439"/>
      <c r="I469" s="499"/>
    </row>
    <row r="470" spans="1:9" s="147" customFormat="1" ht="15.5" x14ac:dyDescent="0.35">
      <c r="A470" s="332">
        <v>451</v>
      </c>
      <c r="B470" s="437"/>
      <c r="C470" s="438"/>
      <c r="D470" s="438"/>
      <c r="E470" s="214"/>
      <c r="F470" s="214"/>
      <c r="G470" s="439"/>
      <c r="H470" s="439"/>
      <c r="I470" s="499"/>
    </row>
    <row r="471" spans="1:9" s="147" customFormat="1" ht="15.5" x14ac:dyDescent="0.35">
      <c r="A471" s="332">
        <v>452</v>
      </c>
      <c r="B471" s="437"/>
      <c r="C471" s="438"/>
      <c r="D471" s="438"/>
      <c r="E471" s="214"/>
      <c r="F471" s="214"/>
      <c r="G471" s="439"/>
      <c r="H471" s="439"/>
      <c r="I471" s="499"/>
    </row>
    <row r="472" spans="1:9" s="147" customFormat="1" ht="15.5" x14ac:dyDescent="0.35">
      <c r="A472" s="332">
        <v>453</v>
      </c>
      <c r="B472" s="437"/>
      <c r="C472" s="438"/>
      <c r="D472" s="438"/>
      <c r="E472" s="214"/>
      <c r="F472" s="214"/>
      <c r="G472" s="439"/>
      <c r="H472" s="439"/>
      <c r="I472" s="499"/>
    </row>
    <row r="473" spans="1:9" s="147" customFormat="1" ht="15.5" x14ac:dyDescent="0.35">
      <c r="A473" s="332">
        <v>454</v>
      </c>
      <c r="B473" s="437"/>
      <c r="C473" s="438"/>
      <c r="D473" s="438"/>
      <c r="E473" s="214"/>
      <c r="F473" s="214"/>
      <c r="G473" s="439"/>
      <c r="H473" s="439"/>
      <c r="I473" s="499"/>
    </row>
    <row r="474" spans="1:9" s="147" customFormat="1" ht="15.5" x14ac:dyDescent="0.35">
      <c r="A474" s="332">
        <v>455</v>
      </c>
      <c r="B474" s="437"/>
      <c r="C474" s="438"/>
      <c r="D474" s="438"/>
      <c r="E474" s="214"/>
      <c r="F474" s="214"/>
      <c r="G474" s="439"/>
      <c r="H474" s="439"/>
      <c r="I474" s="499"/>
    </row>
    <row r="475" spans="1:9" s="147" customFormat="1" ht="15.5" x14ac:dyDescent="0.35">
      <c r="A475" s="332">
        <v>456</v>
      </c>
      <c r="B475" s="437"/>
      <c r="C475" s="438"/>
      <c r="D475" s="438"/>
      <c r="E475" s="214"/>
      <c r="F475" s="214"/>
      <c r="G475" s="439"/>
      <c r="H475" s="439"/>
      <c r="I475" s="499"/>
    </row>
    <row r="476" spans="1:9" s="147" customFormat="1" ht="15.5" x14ac:dyDescent="0.35">
      <c r="A476" s="332">
        <v>457</v>
      </c>
      <c r="B476" s="437"/>
      <c r="C476" s="438"/>
      <c r="D476" s="438"/>
      <c r="E476" s="214"/>
      <c r="F476" s="214"/>
      <c r="G476" s="439"/>
      <c r="H476" s="439"/>
      <c r="I476" s="499"/>
    </row>
    <row r="477" spans="1:9" s="147" customFormat="1" ht="15.5" x14ac:dyDescent="0.35">
      <c r="A477" s="332">
        <v>458</v>
      </c>
      <c r="B477" s="437"/>
      <c r="C477" s="438"/>
      <c r="D477" s="438"/>
      <c r="E477" s="214"/>
      <c r="F477" s="214"/>
      <c r="G477" s="439"/>
      <c r="H477" s="439"/>
      <c r="I477" s="499"/>
    </row>
    <row r="478" spans="1:9" s="147" customFormat="1" ht="15.5" x14ac:dyDescent="0.35">
      <c r="A478" s="332">
        <v>459</v>
      </c>
      <c r="B478" s="437"/>
      <c r="C478" s="438"/>
      <c r="D478" s="438"/>
      <c r="E478" s="214"/>
      <c r="F478" s="214"/>
      <c r="G478" s="439"/>
      <c r="H478" s="439"/>
      <c r="I478" s="499"/>
    </row>
    <row r="479" spans="1:9" s="147" customFormat="1" ht="15.5" x14ac:dyDescent="0.35">
      <c r="A479" s="332">
        <v>460</v>
      </c>
      <c r="B479" s="437"/>
      <c r="C479" s="438"/>
      <c r="D479" s="438"/>
      <c r="E479" s="214"/>
      <c r="F479" s="214"/>
      <c r="G479" s="439"/>
      <c r="H479" s="439"/>
      <c r="I479" s="499"/>
    </row>
    <row r="480" spans="1:9" s="147" customFormat="1" ht="15.5" x14ac:dyDescent="0.35">
      <c r="A480" s="332">
        <v>461</v>
      </c>
      <c r="B480" s="437"/>
      <c r="C480" s="438"/>
      <c r="D480" s="438"/>
      <c r="E480" s="214"/>
      <c r="F480" s="214"/>
      <c r="G480" s="439"/>
      <c r="H480" s="439"/>
      <c r="I480" s="499"/>
    </row>
    <row r="481" spans="1:9" s="147" customFormat="1" ht="15.5" x14ac:dyDescent="0.35">
      <c r="A481" s="332">
        <v>462</v>
      </c>
      <c r="B481" s="437"/>
      <c r="C481" s="438"/>
      <c r="D481" s="438"/>
      <c r="E481" s="214"/>
      <c r="F481" s="214"/>
      <c r="G481" s="439"/>
      <c r="H481" s="439"/>
      <c r="I481" s="499"/>
    </row>
    <row r="482" spans="1:9" s="147" customFormat="1" ht="15.5" x14ac:dyDescent="0.35">
      <c r="A482" s="332">
        <v>463</v>
      </c>
      <c r="B482" s="437"/>
      <c r="C482" s="438"/>
      <c r="D482" s="438"/>
      <c r="E482" s="214"/>
      <c r="F482" s="214"/>
      <c r="G482" s="439"/>
      <c r="H482" s="439"/>
      <c r="I482" s="499"/>
    </row>
    <row r="483" spans="1:9" s="147" customFormat="1" ht="15.5" x14ac:dyDescent="0.35">
      <c r="A483" s="332">
        <v>464</v>
      </c>
      <c r="B483" s="437"/>
      <c r="C483" s="438"/>
      <c r="D483" s="438"/>
      <c r="E483" s="214"/>
      <c r="F483" s="214"/>
      <c r="G483" s="439"/>
      <c r="H483" s="439"/>
      <c r="I483" s="499"/>
    </row>
    <row r="484" spans="1:9" s="147" customFormat="1" ht="15.5" x14ac:dyDescent="0.35">
      <c r="A484" s="332">
        <v>465</v>
      </c>
      <c r="B484" s="437"/>
      <c r="C484" s="438"/>
      <c r="D484" s="438"/>
      <c r="E484" s="214"/>
      <c r="F484" s="214"/>
      <c r="G484" s="439"/>
      <c r="H484" s="439"/>
      <c r="I484" s="499"/>
    </row>
    <row r="485" spans="1:9" s="147" customFormat="1" ht="15.5" x14ac:dyDescent="0.35">
      <c r="A485" s="332">
        <v>466</v>
      </c>
      <c r="B485" s="437"/>
      <c r="C485" s="438"/>
      <c r="D485" s="438"/>
      <c r="E485" s="214"/>
      <c r="F485" s="214"/>
      <c r="G485" s="439"/>
      <c r="H485" s="439"/>
      <c r="I485" s="499"/>
    </row>
    <row r="486" spans="1:9" s="147" customFormat="1" ht="15.5" x14ac:dyDescent="0.35">
      <c r="A486" s="332">
        <v>467</v>
      </c>
      <c r="B486" s="437"/>
      <c r="C486" s="438"/>
      <c r="D486" s="438"/>
      <c r="E486" s="214"/>
      <c r="F486" s="214"/>
      <c r="G486" s="439"/>
      <c r="H486" s="439"/>
      <c r="I486" s="499"/>
    </row>
    <row r="487" spans="1:9" s="147" customFormat="1" ht="15.5" x14ac:dyDescent="0.35">
      <c r="A487" s="332">
        <v>468</v>
      </c>
      <c r="B487" s="437"/>
      <c r="C487" s="438"/>
      <c r="D487" s="438"/>
      <c r="E487" s="214"/>
      <c r="F487" s="214"/>
      <c r="G487" s="439"/>
      <c r="H487" s="439"/>
      <c r="I487" s="499"/>
    </row>
    <row r="488" spans="1:9" s="147" customFormat="1" ht="15.5" x14ac:dyDescent="0.35">
      <c r="A488" s="332">
        <v>469</v>
      </c>
      <c r="B488" s="437"/>
      <c r="C488" s="438"/>
      <c r="D488" s="438"/>
      <c r="E488" s="214"/>
      <c r="F488" s="214"/>
      <c r="G488" s="439"/>
      <c r="H488" s="439"/>
      <c r="I488" s="499"/>
    </row>
    <row r="489" spans="1:9" s="147" customFormat="1" ht="15.5" x14ac:dyDescent="0.35">
      <c r="A489" s="332">
        <v>470</v>
      </c>
      <c r="B489" s="437"/>
      <c r="C489" s="438"/>
      <c r="D489" s="438"/>
      <c r="E489" s="214"/>
      <c r="F489" s="214"/>
      <c r="G489" s="439"/>
      <c r="H489" s="439"/>
      <c r="I489" s="499"/>
    </row>
    <row r="490" spans="1:9" s="147" customFormat="1" ht="15.5" x14ac:dyDescent="0.35">
      <c r="A490" s="332">
        <v>471</v>
      </c>
      <c r="B490" s="437"/>
      <c r="C490" s="438"/>
      <c r="D490" s="438"/>
      <c r="E490" s="214"/>
      <c r="F490" s="214"/>
      <c r="G490" s="439"/>
      <c r="H490" s="439"/>
      <c r="I490" s="499"/>
    </row>
    <row r="491" spans="1:9" s="147" customFormat="1" ht="15.5" x14ac:dyDescent="0.35">
      <c r="A491" s="332">
        <v>472</v>
      </c>
      <c r="B491" s="437"/>
      <c r="C491" s="438"/>
      <c r="D491" s="438"/>
      <c r="E491" s="214"/>
      <c r="F491" s="214"/>
      <c r="G491" s="439"/>
      <c r="H491" s="439"/>
      <c r="I491" s="499"/>
    </row>
    <row r="492" spans="1:9" s="147" customFormat="1" ht="15.5" x14ac:dyDescent="0.35">
      <c r="A492" s="332">
        <v>473</v>
      </c>
      <c r="B492" s="437"/>
      <c r="C492" s="438"/>
      <c r="D492" s="438"/>
      <c r="E492" s="214"/>
      <c r="F492" s="214"/>
      <c r="G492" s="439"/>
      <c r="H492" s="439"/>
      <c r="I492" s="499"/>
    </row>
    <row r="493" spans="1:9" s="147" customFormat="1" ht="15.5" x14ac:dyDescent="0.35">
      <c r="A493" s="332">
        <v>474</v>
      </c>
      <c r="B493" s="437"/>
      <c r="C493" s="438"/>
      <c r="D493" s="438"/>
      <c r="E493" s="214"/>
      <c r="F493" s="214"/>
      <c r="G493" s="439"/>
      <c r="H493" s="439"/>
      <c r="I493" s="499"/>
    </row>
    <row r="494" spans="1:9" s="147" customFormat="1" ht="15.5" x14ac:dyDescent="0.35">
      <c r="A494" s="332">
        <v>475</v>
      </c>
      <c r="B494" s="437"/>
      <c r="C494" s="438"/>
      <c r="D494" s="438"/>
      <c r="E494" s="214"/>
      <c r="F494" s="214"/>
      <c r="G494" s="439"/>
      <c r="H494" s="439"/>
      <c r="I494" s="499"/>
    </row>
    <row r="495" spans="1:9" s="147" customFormat="1" ht="15.5" x14ac:dyDescent="0.35">
      <c r="A495" s="332">
        <v>476</v>
      </c>
      <c r="B495" s="437"/>
      <c r="C495" s="438"/>
      <c r="D495" s="438"/>
      <c r="E495" s="214"/>
      <c r="F495" s="214"/>
      <c r="G495" s="439"/>
      <c r="H495" s="439"/>
      <c r="I495" s="499"/>
    </row>
    <row r="496" spans="1:9" s="147" customFormat="1" ht="15.5" x14ac:dyDescent="0.35">
      <c r="A496" s="332">
        <v>477</v>
      </c>
      <c r="B496" s="437"/>
      <c r="C496" s="438"/>
      <c r="D496" s="438"/>
      <c r="E496" s="214"/>
      <c r="F496" s="214"/>
      <c r="G496" s="439"/>
      <c r="H496" s="439"/>
      <c r="I496" s="499"/>
    </row>
    <row r="497" spans="1:9" s="147" customFormat="1" ht="15.5" x14ac:dyDescent="0.35">
      <c r="A497" s="332">
        <v>478</v>
      </c>
      <c r="B497" s="437"/>
      <c r="C497" s="438"/>
      <c r="D497" s="438"/>
      <c r="E497" s="214"/>
      <c r="F497" s="214"/>
      <c r="G497" s="439"/>
      <c r="H497" s="439"/>
      <c r="I497" s="499"/>
    </row>
    <row r="498" spans="1:9" s="147" customFormat="1" ht="15.5" x14ac:dyDescent="0.35">
      <c r="A498" s="332">
        <v>479</v>
      </c>
      <c r="B498" s="437"/>
      <c r="C498" s="438"/>
      <c r="D498" s="438"/>
      <c r="E498" s="214"/>
      <c r="F498" s="214"/>
      <c r="G498" s="439"/>
      <c r="H498" s="439"/>
      <c r="I498" s="499"/>
    </row>
    <row r="499" spans="1:9" s="147" customFormat="1" ht="15.5" x14ac:dyDescent="0.35">
      <c r="A499" s="332">
        <v>480</v>
      </c>
      <c r="B499" s="437"/>
      <c r="C499" s="438"/>
      <c r="D499" s="438"/>
      <c r="E499" s="214"/>
      <c r="F499" s="214"/>
      <c r="G499" s="439"/>
      <c r="H499" s="439"/>
      <c r="I499" s="499"/>
    </row>
    <row r="500" spans="1:9" s="147" customFormat="1" ht="15.5" x14ac:dyDescent="0.35">
      <c r="A500" s="332">
        <v>481</v>
      </c>
      <c r="B500" s="437"/>
      <c r="C500" s="438"/>
      <c r="D500" s="438"/>
      <c r="E500" s="214"/>
      <c r="F500" s="214"/>
      <c r="G500" s="439"/>
      <c r="H500" s="439"/>
      <c r="I500" s="499"/>
    </row>
    <row r="501" spans="1:9" s="147" customFormat="1" ht="15.5" x14ac:dyDescent="0.35">
      <c r="A501" s="332">
        <v>482</v>
      </c>
      <c r="B501" s="437"/>
      <c r="C501" s="438"/>
      <c r="D501" s="438"/>
      <c r="E501" s="214"/>
      <c r="F501" s="214"/>
      <c r="G501" s="439"/>
      <c r="H501" s="439"/>
      <c r="I501" s="499"/>
    </row>
    <row r="502" spans="1:9" s="147" customFormat="1" ht="15.5" x14ac:dyDescent="0.35">
      <c r="A502" s="332">
        <v>483</v>
      </c>
      <c r="B502" s="437"/>
      <c r="C502" s="438"/>
      <c r="D502" s="438"/>
      <c r="E502" s="214"/>
      <c r="F502" s="214"/>
      <c r="G502" s="439"/>
      <c r="H502" s="439"/>
      <c r="I502" s="499"/>
    </row>
    <row r="503" spans="1:9" s="147" customFormat="1" ht="15.5" x14ac:dyDescent="0.35">
      <c r="A503" s="332">
        <v>484</v>
      </c>
      <c r="B503" s="437"/>
      <c r="C503" s="438"/>
      <c r="D503" s="438"/>
      <c r="E503" s="214"/>
      <c r="F503" s="214"/>
      <c r="G503" s="439"/>
      <c r="H503" s="439"/>
      <c r="I503" s="499"/>
    </row>
    <row r="504" spans="1:9" s="147" customFormat="1" ht="15.5" x14ac:dyDescent="0.35">
      <c r="A504" s="332">
        <v>485</v>
      </c>
      <c r="B504" s="437"/>
      <c r="C504" s="438"/>
      <c r="D504" s="438"/>
      <c r="E504" s="214"/>
      <c r="F504" s="214"/>
      <c r="G504" s="439"/>
      <c r="H504" s="439"/>
      <c r="I504" s="499"/>
    </row>
    <row r="505" spans="1:9" s="147" customFormat="1" ht="15.5" x14ac:dyDescent="0.35">
      <c r="A505" s="332">
        <v>486</v>
      </c>
      <c r="B505" s="437"/>
      <c r="C505" s="438"/>
      <c r="D505" s="438"/>
      <c r="E505" s="214"/>
      <c r="F505" s="214"/>
      <c r="G505" s="439"/>
      <c r="H505" s="439"/>
      <c r="I505" s="499"/>
    </row>
    <row r="506" spans="1:9" s="147" customFormat="1" ht="15.5" x14ac:dyDescent="0.35">
      <c r="A506" s="332">
        <v>487</v>
      </c>
      <c r="B506" s="437"/>
      <c r="C506" s="438"/>
      <c r="D506" s="438"/>
      <c r="E506" s="214"/>
      <c r="F506" s="214"/>
      <c r="G506" s="439"/>
      <c r="H506" s="439"/>
      <c r="I506" s="499"/>
    </row>
    <row r="507" spans="1:9" s="147" customFormat="1" ht="15.5" x14ac:dyDescent="0.35">
      <c r="A507" s="332">
        <v>488</v>
      </c>
      <c r="B507" s="437"/>
      <c r="C507" s="438"/>
      <c r="D507" s="438"/>
      <c r="E507" s="214"/>
      <c r="F507" s="214"/>
      <c r="G507" s="439"/>
      <c r="H507" s="439"/>
      <c r="I507" s="499"/>
    </row>
    <row r="508" spans="1:9" s="147" customFormat="1" ht="15.5" x14ac:dyDescent="0.35">
      <c r="A508" s="332">
        <v>489</v>
      </c>
      <c r="B508" s="437"/>
      <c r="C508" s="438"/>
      <c r="D508" s="438"/>
      <c r="E508" s="214"/>
      <c r="F508" s="214"/>
      <c r="G508" s="439"/>
      <c r="H508" s="439"/>
      <c r="I508" s="499"/>
    </row>
    <row r="509" spans="1:9" s="147" customFormat="1" ht="15.5" x14ac:dyDescent="0.35">
      <c r="A509" s="332">
        <v>490</v>
      </c>
      <c r="B509" s="437"/>
      <c r="C509" s="438"/>
      <c r="D509" s="438"/>
      <c r="E509" s="214"/>
      <c r="F509" s="214"/>
      <c r="G509" s="439"/>
      <c r="H509" s="439"/>
      <c r="I509" s="499"/>
    </row>
    <row r="510" spans="1:9" s="147" customFormat="1" ht="15.5" x14ac:dyDescent="0.35">
      <c r="A510" s="332">
        <v>491</v>
      </c>
      <c r="B510" s="437"/>
      <c r="C510" s="438"/>
      <c r="D510" s="438"/>
      <c r="E510" s="214"/>
      <c r="F510" s="214"/>
      <c r="G510" s="439"/>
      <c r="H510" s="439"/>
      <c r="I510" s="499"/>
    </row>
    <row r="511" spans="1:9" s="147" customFormat="1" ht="15.5" x14ac:dyDescent="0.35">
      <c r="A511" s="332">
        <v>492</v>
      </c>
      <c r="B511" s="437"/>
      <c r="C511" s="438"/>
      <c r="D511" s="438"/>
      <c r="E511" s="214"/>
      <c r="F511" s="214"/>
      <c r="G511" s="439"/>
      <c r="H511" s="439"/>
      <c r="I511" s="499"/>
    </row>
    <row r="512" spans="1:9" s="147" customFormat="1" ht="15.5" x14ac:dyDescent="0.35">
      <c r="A512" s="332">
        <v>493</v>
      </c>
      <c r="B512" s="437"/>
      <c r="C512" s="438"/>
      <c r="D512" s="438"/>
      <c r="E512" s="214"/>
      <c r="F512" s="214"/>
      <c r="G512" s="439"/>
      <c r="H512" s="439"/>
      <c r="I512" s="499"/>
    </row>
    <row r="513" spans="1:9" s="147" customFormat="1" ht="15.5" x14ac:dyDescent="0.35">
      <c r="A513" s="332">
        <v>494</v>
      </c>
      <c r="B513" s="437"/>
      <c r="C513" s="438"/>
      <c r="D513" s="438"/>
      <c r="E513" s="214"/>
      <c r="F513" s="214"/>
      <c r="G513" s="439"/>
      <c r="H513" s="439"/>
      <c r="I513" s="499"/>
    </row>
    <row r="514" spans="1:9" s="147" customFormat="1" ht="15.5" x14ac:dyDescent="0.35">
      <c r="A514" s="332">
        <v>495</v>
      </c>
      <c r="B514" s="437"/>
      <c r="C514" s="438"/>
      <c r="D514" s="438"/>
      <c r="E514" s="214"/>
      <c r="F514" s="214"/>
      <c r="G514" s="439"/>
      <c r="H514" s="439"/>
      <c r="I514" s="499"/>
    </row>
    <row r="515" spans="1:9" s="147" customFormat="1" ht="15.5" x14ac:dyDescent="0.35">
      <c r="A515" s="332">
        <v>496</v>
      </c>
      <c r="B515" s="437"/>
      <c r="C515" s="438"/>
      <c r="D515" s="438"/>
      <c r="E515" s="214"/>
      <c r="F515" s="214"/>
      <c r="G515" s="439"/>
      <c r="H515" s="439"/>
      <c r="I515" s="499"/>
    </row>
    <row r="516" spans="1:9" s="147" customFormat="1" ht="15.5" x14ac:dyDescent="0.35">
      <c r="A516" s="332">
        <v>497</v>
      </c>
      <c r="B516" s="437"/>
      <c r="C516" s="438"/>
      <c r="D516" s="438"/>
      <c r="E516" s="214"/>
      <c r="F516" s="214"/>
      <c r="G516" s="439"/>
      <c r="H516" s="439"/>
      <c r="I516" s="499"/>
    </row>
    <row r="517" spans="1:9" s="147" customFormat="1" ht="15.5" x14ac:dyDescent="0.35">
      <c r="A517" s="332">
        <v>498</v>
      </c>
      <c r="B517" s="437"/>
      <c r="C517" s="438"/>
      <c r="D517" s="438"/>
      <c r="E517" s="214"/>
      <c r="F517" s="214"/>
      <c r="G517" s="439"/>
      <c r="H517" s="439"/>
      <c r="I517" s="499"/>
    </row>
    <row r="518" spans="1:9" s="147" customFormat="1" ht="15.5" x14ac:dyDescent="0.35">
      <c r="A518" s="332">
        <v>499</v>
      </c>
      <c r="B518" s="437"/>
      <c r="C518" s="438"/>
      <c r="D518" s="438"/>
      <c r="E518" s="214"/>
      <c r="F518" s="214"/>
      <c r="G518" s="439"/>
      <c r="H518" s="439"/>
      <c r="I518" s="499"/>
    </row>
    <row r="519" spans="1:9" s="147" customFormat="1" ht="15.5" x14ac:dyDescent="0.35">
      <c r="A519" s="332">
        <v>500</v>
      </c>
      <c r="B519" s="437"/>
      <c r="C519" s="438"/>
      <c r="D519" s="438"/>
      <c r="E519" s="214"/>
      <c r="F519" s="214"/>
      <c r="G519" s="439"/>
      <c r="H519" s="439"/>
      <c r="I519" s="499"/>
    </row>
    <row r="520" spans="1:9" s="147" customFormat="1" ht="15.5" x14ac:dyDescent="0.35">
      <c r="A520" s="332">
        <v>501</v>
      </c>
      <c r="B520" s="437"/>
      <c r="C520" s="438"/>
      <c r="D520" s="438"/>
      <c r="E520" s="214"/>
      <c r="F520" s="214"/>
      <c r="G520" s="439"/>
      <c r="H520" s="439"/>
      <c r="I520" s="499"/>
    </row>
    <row r="521" spans="1:9" s="147" customFormat="1" ht="15.5" x14ac:dyDescent="0.35">
      <c r="A521" s="332">
        <v>502</v>
      </c>
      <c r="B521" s="437"/>
      <c r="C521" s="438"/>
      <c r="D521" s="438"/>
      <c r="E521" s="214"/>
      <c r="F521" s="214"/>
      <c r="G521" s="439"/>
      <c r="H521" s="439"/>
      <c r="I521" s="499"/>
    </row>
    <row r="522" spans="1:9" s="147" customFormat="1" ht="15.5" x14ac:dyDescent="0.35">
      <c r="A522" s="332">
        <v>503</v>
      </c>
      <c r="B522" s="437"/>
      <c r="C522" s="438"/>
      <c r="D522" s="438"/>
      <c r="E522" s="214"/>
      <c r="F522" s="214"/>
      <c r="G522" s="439"/>
      <c r="H522" s="439"/>
      <c r="I522" s="499"/>
    </row>
    <row r="523" spans="1:9" s="147" customFormat="1" ht="15.5" x14ac:dyDescent="0.35">
      <c r="A523" s="332">
        <v>504</v>
      </c>
      <c r="B523" s="437"/>
      <c r="C523" s="438"/>
      <c r="D523" s="438"/>
      <c r="E523" s="214"/>
      <c r="F523" s="214"/>
      <c r="G523" s="439"/>
      <c r="H523" s="439"/>
      <c r="I523" s="499"/>
    </row>
    <row r="524" spans="1:9" s="147" customFormat="1" ht="15.5" x14ac:dyDescent="0.35">
      <c r="A524" s="332">
        <v>505</v>
      </c>
      <c r="B524" s="437"/>
      <c r="C524" s="438"/>
      <c r="D524" s="438"/>
      <c r="E524" s="214"/>
      <c r="F524" s="214"/>
      <c r="G524" s="439"/>
      <c r="H524" s="439"/>
      <c r="I524" s="499"/>
    </row>
    <row r="525" spans="1:9" s="147" customFormat="1" ht="15.5" x14ac:dyDescent="0.35">
      <c r="A525" s="332">
        <v>506</v>
      </c>
      <c r="B525" s="437"/>
      <c r="C525" s="438"/>
      <c r="D525" s="438"/>
      <c r="E525" s="214"/>
      <c r="F525" s="214"/>
      <c r="G525" s="439"/>
      <c r="H525" s="439"/>
      <c r="I525" s="499"/>
    </row>
    <row r="526" spans="1:9" s="147" customFormat="1" ht="15.5" x14ac:dyDescent="0.35">
      <c r="A526" s="332">
        <v>507</v>
      </c>
      <c r="B526" s="437"/>
      <c r="C526" s="438"/>
      <c r="D526" s="438"/>
      <c r="E526" s="214"/>
      <c r="F526" s="214"/>
      <c r="G526" s="439"/>
      <c r="H526" s="439"/>
      <c r="I526" s="499"/>
    </row>
    <row r="527" spans="1:9" s="147" customFormat="1" ht="15.5" x14ac:dyDescent="0.35">
      <c r="A527" s="332">
        <v>508</v>
      </c>
      <c r="B527" s="437"/>
      <c r="C527" s="438"/>
      <c r="D527" s="438"/>
      <c r="E527" s="214"/>
      <c r="F527" s="214"/>
      <c r="G527" s="439"/>
      <c r="H527" s="439"/>
      <c r="I527" s="499"/>
    </row>
    <row r="528" spans="1:9" s="147" customFormat="1" ht="15.5" x14ac:dyDescent="0.35">
      <c r="A528" s="332">
        <v>509</v>
      </c>
      <c r="B528" s="437"/>
      <c r="C528" s="438"/>
      <c r="D528" s="438"/>
      <c r="E528" s="214"/>
      <c r="F528" s="214"/>
      <c r="G528" s="439"/>
      <c r="H528" s="439"/>
      <c r="I528" s="499"/>
    </row>
    <row r="529" spans="1:9" s="147" customFormat="1" ht="15.5" x14ac:dyDescent="0.35">
      <c r="A529" s="332">
        <v>510</v>
      </c>
      <c r="B529" s="437"/>
      <c r="C529" s="438"/>
      <c r="D529" s="438"/>
      <c r="E529" s="214"/>
      <c r="F529" s="214"/>
      <c r="G529" s="439"/>
      <c r="H529" s="439"/>
      <c r="I529" s="499"/>
    </row>
    <row r="530" spans="1:9" s="147" customFormat="1" ht="15.5" x14ac:dyDescent="0.35">
      <c r="A530" s="332">
        <v>511</v>
      </c>
      <c r="B530" s="437"/>
      <c r="C530" s="438"/>
      <c r="D530" s="438"/>
      <c r="E530" s="214"/>
      <c r="F530" s="214"/>
      <c r="G530" s="439"/>
      <c r="H530" s="439"/>
      <c r="I530" s="499"/>
    </row>
    <row r="531" spans="1:9" s="147" customFormat="1" ht="15.5" x14ac:dyDescent="0.35">
      <c r="A531" s="332">
        <v>512</v>
      </c>
      <c r="B531" s="437"/>
      <c r="C531" s="438"/>
      <c r="D531" s="438"/>
      <c r="E531" s="214"/>
      <c r="F531" s="214"/>
      <c r="G531" s="439"/>
      <c r="H531" s="439"/>
      <c r="I531" s="499"/>
    </row>
    <row r="532" spans="1:9" s="147" customFormat="1" ht="15.5" x14ac:dyDescent="0.35">
      <c r="A532" s="332">
        <v>513</v>
      </c>
      <c r="B532" s="437"/>
      <c r="C532" s="438"/>
      <c r="D532" s="438"/>
      <c r="E532" s="214"/>
      <c r="F532" s="214"/>
      <c r="G532" s="439"/>
      <c r="H532" s="439"/>
      <c r="I532" s="499"/>
    </row>
    <row r="533" spans="1:9" s="147" customFormat="1" ht="15.5" x14ac:dyDescent="0.35">
      <c r="A533" s="332">
        <v>514</v>
      </c>
      <c r="B533" s="437"/>
      <c r="C533" s="438"/>
      <c r="D533" s="438"/>
      <c r="E533" s="214"/>
      <c r="F533" s="214"/>
      <c r="G533" s="439"/>
      <c r="H533" s="439"/>
      <c r="I533" s="499"/>
    </row>
    <row r="534" spans="1:9" s="147" customFormat="1" ht="15.5" x14ac:dyDescent="0.35">
      <c r="A534" s="332">
        <v>515</v>
      </c>
      <c r="B534" s="437"/>
      <c r="C534" s="438"/>
      <c r="D534" s="438"/>
      <c r="E534" s="214"/>
      <c r="F534" s="214"/>
      <c r="G534" s="439"/>
      <c r="H534" s="439"/>
      <c r="I534" s="499"/>
    </row>
    <row r="535" spans="1:9" s="147" customFormat="1" ht="15.5" x14ac:dyDescent="0.35">
      <c r="A535" s="332">
        <v>516</v>
      </c>
      <c r="B535" s="437"/>
      <c r="C535" s="438"/>
      <c r="D535" s="438"/>
      <c r="E535" s="214"/>
      <c r="F535" s="214"/>
      <c r="G535" s="439"/>
      <c r="H535" s="439"/>
      <c r="I535" s="499"/>
    </row>
    <row r="536" spans="1:9" s="147" customFormat="1" ht="15.5" x14ac:dyDescent="0.35">
      <c r="A536" s="332">
        <v>517</v>
      </c>
      <c r="B536" s="437"/>
      <c r="C536" s="438"/>
      <c r="D536" s="438"/>
      <c r="E536" s="214"/>
      <c r="F536" s="214"/>
      <c r="G536" s="439"/>
      <c r="H536" s="439"/>
      <c r="I536" s="499"/>
    </row>
    <row r="537" spans="1:9" s="147" customFormat="1" ht="15.5" x14ac:dyDescent="0.35">
      <c r="A537" s="332">
        <v>518</v>
      </c>
      <c r="B537" s="437"/>
      <c r="C537" s="438"/>
      <c r="D537" s="438"/>
      <c r="E537" s="214"/>
      <c r="F537" s="214"/>
      <c r="G537" s="439"/>
      <c r="H537" s="439"/>
      <c r="I537" s="499"/>
    </row>
    <row r="538" spans="1:9" s="147" customFormat="1" ht="15.5" x14ac:dyDescent="0.35">
      <c r="A538" s="332">
        <v>519</v>
      </c>
      <c r="B538" s="437"/>
      <c r="C538" s="438"/>
      <c r="D538" s="438"/>
      <c r="E538" s="214"/>
      <c r="F538" s="214"/>
      <c r="G538" s="439"/>
      <c r="H538" s="439"/>
      <c r="I538" s="499"/>
    </row>
    <row r="539" spans="1:9" s="147" customFormat="1" ht="15.5" x14ac:dyDescent="0.35">
      <c r="A539" s="332">
        <v>520</v>
      </c>
      <c r="B539" s="437"/>
      <c r="C539" s="438"/>
      <c r="D539" s="438"/>
      <c r="E539" s="214"/>
      <c r="F539" s="214"/>
      <c r="G539" s="439"/>
      <c r="H539" s="439"/>
      <c r="I539" s="499"/>
    </row>
    <row r="540" spans="1:9" s="147" customFormat="1" ht="15.5" x14ac:dyDescent="0.35">
      <c r="A540" s="332">
        <v>521</v>
      </c>
      <c r="B540" s="437"/>
      <c r="C540" s="438"/>
      <c r="D540" s="438"/>
      <c r="E540" s="214"/>
      <c r="F540" s="214"/>
      <c r="G540" s="439"/>
      <c r="H540" s="439"/>
      <c r="I540" s="499"/>
    </row>
    <row r="541" spans="1:9" s="147" customFormat="1" ht="15.5" x14ac:dyDescent="0.35">
      <c r="A541" s="332">
        <v>522</v>
      </c>
      <c r="B541" s="437"/>
      <c r="C541" s="438"/>
      <c r="D541" s="438"/>
      <c r="E541" s="214"/>
      <c r="F541" s="214"/>
      <c r="G541" s="439"/>
      <c r="H541" s="439"/>
      <c r="I541" s="499"/>
    </row>
    <row r="542" spans="1:9" s="147" customFormat="1" ht="15.5" x14ac:dyDescent="0.35">
      <c r="A542" s="332">
        <v>523</v>
      </c>
      <c r="B542" s="437"/>
      <c r="C542" s="438"/>
      <c r="D542" s="438"/>
      <c r="E542" s="214"/>
      <c r="F542" s="214"/>
      <c r="G542" s="439"/>
      <c r="H542" s="439"/>
      <c r="I542" s="499"/>
    </row>
    <row r="543" spans="1:9" s="147" customFormat="1" ht="15.5" x14ac:dyDescent="0.35">
      <c r="A543" s="332">
        <v>524</v>
      </c>
      <c r="B543" s="437"/>
      <c r="C543" s="438"/>
      <c r="D543" s="438"/>
      <c r="E543" s="214"/>
      <c r="F543" s="214"/>
      <c r="G543" s="439"/>
      <c r="H543" s="439"/>
      <c r="I543" s="499"/>
    </row>
    <row r="544" spans="1:9" s="147" customFormat="1" ht="15.5" x14ac:dyDescent="0.35">
      <c r="A544" s="332">
        <v>525</v>
      </c>
      <c r="B544" s="437"/>
      <c r="C544" s="438"/>
      <c r="D544" s="438"/>
      <c r="E544" s="214"/>
      <c r="F544" s="214"/>
      <c r="G544" s="439"/>
      <c r="H544" s="439"/>
      <c r="I544" s="499"/>
    </row>
    <row r="545" spans="1:9" s="147" customFormat="1" ht="15.5" x14ac:dyDescent="0.35">
      <c r="A545" s="332">
        <v>526</v>
      </c>
      <c r="B545" s="437"/>
      <c r="C545" s="438"/>
      <c r="D545" s="438"/>
      <c r="E545" s="214"/>
      <c r="F545" s="214"/>
      <c r="G545" s="439"/>
      <c r="H545" s="439"/>
      <c r="I545" s="499"/>
    </row>
    <row r="546" spans="1:9" s="147" customFormat="1" ht="15.5" x14ac:dyDescent="0.35">
      <c r="A546" s="332">
        <v>527</v>
      </c>
      <c r="B546" s="437"/>
      <c r="C546" s="438"/>
      <c r="D546" s="438"/>
      <c r="E546" s="214"/>
      <c r="F546" s="214"/>
      <c r="G546" s="439"/>
      <c r="H546" s="439"/>
      <c r="I546" s="499"/>
    </row>
    <row r="547" spans="1:9" s="147" customFormat="1" ht="15.5" x14ac:dyDescent="0.35">
      <c r="A547" s="332">
        <v>528</v>
      </c>
      <c r="B547" s="437"/>
      <c r="C547" s="438"/>
      <c r="D547" s="438"/>
      <c r="E547" s="214"/>
      <c r="F547" s="214"/>
      <c r="G547" s="439"/>
      <c r="H547" s="439"/>
      <c r="I547" s="499"/>
    </row>
    <row r="548" spans="1:9" s="147" customFormat="1" ht="15.5" x14ac:dyDescent="0.35">
      <c r="A548" s="332">
        <v>529</v>
      </c>
      <c r="B548" s="437"/>
      <c r="C548" s="438"/>
      <c r="D548" s="438"/>
      <c r="E548" s="214"/>
      <c r="F548" s="214"/>
      <c r="G548" s="439"/>
      <c r="H548" s="439"/>
      <c r="I548" s="499"/>
    </row>
    <row r="549" spans="1:9" s="147" customFormat="1" ht="15.5" x14ac:dyDescent="0.35">
      <c r="A549" s="332">
        <v>530</v>
      </c>
      <c r="B549" s="437"/>
      <c r="C549" s="438"/>
      <c r="D549" s="438"/>
      <c r="E549" s="214"/>
      <c r="F549" s="214"/>
      <c r="G549" s="439"/>
      <c r="H549" s="439"/>
      <c r="I549" s="499"/>
    </row>
    <row r="550" spans="1:9" s="147" customFormat="1" ht="15.5" x14ac:dyDescent="0.35">
      <c r="A550" s="332">
        <v>531</v>
      </c>
      <c r="B550" s="437"/>
      <c r="C550" s="438"/>
      <c r="D550" s="438"/>
      <c r="E550" s="214"/>
      <c r="F550" s="214"/>
      <c r="G550" s="439"/>
      <c r="H550" s="439"/>
      <c r="I550" s="499"/>
    </row>
    <row r="551" spans="1:9" s="147" customFormat="1" ht="15.5" x14ac:dyDescent="0.35">
      <c r="A551" s="332">
        <v>532</v>
      </c>
      <c r="B551" s="437"/>
      <c r="C551" s="438"/>
      <c r="D551" s="438"/>
      <c r="E551" s="214"/>
      <c r="F551" s="214"/>
      <c r="G551" s="439"/>
      <c r="H551" s="439"/>
      <c r="I551" s="499"/>
    </row>
    <row r="552" spans="1:9" s="147" customFormat="1" ht="15.5" x14ac:dyDescent="0.35">
      <c r="A552" s="332">
        <v>533</v>
      </c>
      <c r="B552" s="437"/>
      <c r="C552" s="438"/>
      <c r="D552" s="438"/>
      <c r="E552" s="214"/>
      <c r="F552" s="214"/>
      <c r="G552" s="439"/>
      <c r="H552" s="439"/>
      <c r="I552" s="499"/>
    </row>
    <row r="553" spans="1:9" s="147" customFormat="1" ht="15.5" x14ac:dyDescent="0.35">
      <c r="A553" s="332">
        <v>534</v>
      </c>
      <c r="B553" s="437"/>
      <c r="C553" s="438"/>
      <c r="D553" s="438"/>
      <c r="E553" s="214"/>
      <c r="F553" s="214"/>
      <c r="G553" s="439"/>
      <c r="H553" s="439"/>
      <c r="I553" s="499"/>
    </row>
    <row r="554" spans="1:9" s="147" customFormat="1" ht="15.5" x14ac:dyDescent="0.35">
      <c r="A554" s="332">
        <v>535</v>
      </c>
      <c r="B554" s="437"/>
      <c r="C554" s="438"/>
      <c r="D554" s="438"/>
      <c r="E554" s="214"/>
      <c r="F554" s="214"/>
      <c r="G554" s="439"/>
      <c r="H554" s="439"/>
      <c r="I554" s="499"/>
    </row>
    <row r="555" spans="1:9" s="147" customFormat="1" ht="15.5" x14ac:dyDescent="0.35">
      <c r="A555" s="332">
        <v>536</v>
      </c>
      <c r="B555" s="437"/>
      <c r="C555" s="438"/>
      <c r="D555" s="438"/>
      <c r="E555" s="214"/>
      <c r="F555" s="214"/>
      <c r="G555" s="439"/>
      <c r="H555" s="439"/>
      <c r="I555" s="499"/>
    </row>
    <row r="556" spans="1:9" s="147" customFormat="1" ht="15.5" x14ac:dyDescent="0.35">
      <c r="A556" s="332">
        <v>537</v>
      </c>
      <c r="B556" s="437"/>
      <c r="C556" s="438"/>
      <c r="D556" s="438"/>
      <c r="E556" s="214"/>
      <c r="F556" s="214"/>
      <c r="G556" s="439"/>
      <c r="H556" s="439"/>
      <c r="I556" s="499"/>
    </row>
    <row r="557" spans="1:9" s="147" customFormat="1" ht="15.5" x14ac:dyDescent="0.35">
      <c r="A557" s="332">
        <v>538</v>
      </c>
      <c r="B557" s="437"/>
      <c r="C557" s="438"/>
      <c r="D557" s="438"/>
      <c r="E557" s="214"/>
      <c r="F557" s="214"/>
      <c r="G557" s="439"/>
      <c r="H557" s="439"/>
      <c r="I557" s="499"/>
    </row>
    <row r="558" spans="1:9" s="147" customFormat="1" ht="15.5" x14ac:dyDescent="0.35">
      <c r="A558" s="332">
        <v>539</v>
      </c>
      <c r="B558" s="437"/>
      <c r="C558" s="438"/>
      <c r="D558" s="438"/>
      <c r="E558" s="214"/>
      <c r="F558" s="214"/>
      <c r="G558" s="439"/>
      <c r="H558" s="439"/>
      <c r="I558" s="499"/>
    </row>
    <row r="559" spans="1:9" s="147" customFormat="1" ht="15.5" x14ac:dyDescent="0.35">
      <c r="A559" s="332">
        <v>540</v>
      </c>
      <c r="B559" s="437"/>
      <c r="C559" s="438"/>
      <c r="D559" s="438"/>
      <c r="E559" s="214"/>
      <c r="F559" s="214"/>
      <c r="G559" s="439"/>
      <c r="H559" s="439"/>
      <c r="I559" s="499"/>
    </row>
    <row r="560" spans="1:9" s="147" customFormat="1" ht="15.5" x14ac:dyDescent="0.35">
      <c r="A560" s="332">
        <v>541</v>
      </c>
      <c r="B560" s="437"/>
      <c r="C560" s="438"/>
      <c r="D560" s="438"/>
      <c r="E560" s="214"/>
      <c r="F560" s="214"/>
      <c r="G560" s="439"/>
      <c r="H560" s="439"/>
      <c r="I560" s="499"/>
    </row>
    <row r="561" spans="1:9" s="147" customFormat="1" ht="15.5" x14ac:dyDescent="0.35">
      <c r="A561" s="332">
        <v>542</v>
      </c>
      <c r="B561" s="437"/>
      <c r="C561" s="438"/>
      <c r="D561" s="438"/>
      <c r="E561" s="214"/>
      <c r="F561" s="214"/>
      <c r="G561" s="439"/>
      <c r="H561" s="439"/>
      <c r="I561" s="499"/>
    </row>
    <row r="562" spans="1:9" s="147" customFormat="1" ht="15.5" x14ac:dyDescent="0.35">
      <c r="A562" s="332">
        <v>543</v>
      </c>
      <c r="B562" s="437"/>
      <c r="C562" s="438"/>
      <c r="D562" s="438"/>
      <c r="E562" s="214"/>
      <c r="F562" s="214"/>
      <c r="G562" s="439"/>
      <c r="H562" s="439"/>
      <c r="I562" s="499"/>
    </row>
    <row r="563" spans="1:9" s="147" customFormat="1" ht="15.5" x14ac:dyDescent="0.35">
      <c r="A563" s="332">
        <v>544</v>
      </c>
      <c r="B563" s="437"/>
      <c r="C563" s="438"/>
      <c r="D563" s="438"/>
      <c r="E563" s="214"/>
      <c r="F563" s="214"/>
      <c r="G563" s="439"/>
      <c r="H563" s="439"/>
      <c r="I563" s="499"/>
    </row>
    <row r="564" spans="1:9" s="147" customFormat="1" ht="15.5" x14ac:dyDescent="0.35">
      <c r="A564" s="332">
        <v>545</v>
      </c>
      <c r="B564" s="437"/>
      <c r="C564" s="438"/>
      <c r="D564" s="438"/>
      <c r="E564" s="214"/>
      <c r="F564" s="214"/>
      <c r="G564" s="439"/>
      <c r="H564" s="439"/>
      <c r="I564" s="499"/>
    </row>
    <row r="565" spans="1:9" s="147" customFormat="1" ht="15.5" x14ac:dyDescent="0.35">
      <c r="A565" s="332">
        <v>546</v>
      </c>
      <c r="B565" s="437"/>
      <c r="C565" s="438"/>
      <c r="D565" s="438"/>
      <c r="E565" s="214"/>
      <c r="F565" s="214"/>
      <c r="G565" s="439"/>
      <c r="H565" s="439"/>
      <c r="I565" s="499"/>
    </row>
    <row r="566" spans="1:9" s="147" customFormat="1" ht="15.5" x14ac:dyDescent="0.35">
      <c r="A566" s="332">
        <v>547</v>
      </c>
      <c r="B566" s="437"/>
      <c r="C566" s="438"/>
      <c r="D566" s="438"/>
      <c r="E566" s="214"/>
      <c r="F566" s="214"/>
      <c r="G566" s="439"/>
      <c r="H566" s="439"/>
      <c r="I566" s="499"/>
    </row>
    <row r="567" spans="1:9" s="147" customFormat="1" ht="15.5" x14ac:dyDescent="0.35">
      <c r="A567" s="332">
        <v>548</v>
      </c>
      <c r="B567" s="437"/>
      <c r="C567" s="438"/>
      <c r="D567" s="438"/>
      <c r="E567" s="214"/>
      <c r="F567" s="214"/>
      <c r="G567" s="439"/>
      <c r="H567" s="439"/>
      <c r="I567" s="499"/>
    </row>
    <row r="568" spans="1:9" s="147" customFormat="1" ht="15.5" x14ac:dyDescent="0.35">
      <c r="A568" s="332">
        <v>549</v>
      </c>
      <c r="B568" s="437"/>
      <c r="C568" s="438"/>
      <c r="D568" s="438"/>
      <c r="E568" s="214"/>
      <c r="F568" s="214"/>
      <c r="G568" s="439"/>
      <c r="H568" s="439"/>
      <c r="I568" s="499"/>
    </row>
    <row r="569" spans="1:9" s="147" customFormat="1" ht="15.5" x14ac:dyDescent="0.35">
      <c r="A569" s="332">
        <v>550</v>
      </c>
      <c r="B569" s="437"/>
      <c r="C569" s="438"/>
      <c r="D569" s="438"/>
      <c r="E569" s="214"/>
      <c r="F569" s="214"/>
      <c r="G569" s="439"/>
      <c r="H569" s="439"/>
      <c r="I569" s="499"/>
    </row>
    <row r="570" spans="1:9" s="147" customFormat="1" ht="15.5" x14ac:dyDescent="0.35">
      <c r="A570" s="332">
        <v>551</v>
      </c>
      <c r="B570" s="437"/>
      <c r="C570" s="438"/>
      <c r="D570" s="438"/>
      <c r="E570" s="214"/>
      <c r="F570" s="214"/>
      <c r="G570" s="439"/>
      <c r="H570" s="439"/>
      <c r="I570" s="499"/>
    </row>
    <row r="571" spans="1:9" s="147" customFormat="1" ht="15.5" x14ac:dyDescent="0.35">
      <c r="A571" s="332">
        <v>552</v>
      </c>
      <c r="B571" s="437"/>
      <c r="C571" s="438"/>
      <c r="D571" s="438"/>
      <c r="E571" s="214"/>
      <c r="F571" s="214"/>
      <c r="G571" s="439"/>
      <c r="H571" s="439"/>
      <c r="I571" s="499"/>
    </row>
    <row r="572" spans="1:9" s="147" customFormat="1" ht="15.5" x14ac:dyDescent="0.35">
      <c r="A572" s="332">
        <v>553</v>
      </c>
      <c r="B572" s="437"/>
      <c r="C572" s="438"/>
      <c r="D572" s="438"/>
      <c r="E572" s="214"/>
      <c r="F572" s="214"/>
      <c r="G572" s="439"/>
      <c r="H572" s="439"/>
      <c r="I572" s="499"/>
    </row>
    <row r="573" spans="1:9" s="147" customFormat="1" ht="15.5" x14ac:dyDescent="0.35">
      <c r="A573" s="332">
        <v>554</v>
      </c>
      <c r="B573" s="437"/>
      <c r="C573" s="438"/>
      <c r="D573" s="438"/>
      <c r="E573" s="214"/>
      <c r="F573" s="214"/>
      <c r="G573" s="439"/>
      <c r="H573" s="439"/>
      <c r="I573" s="499"/>
    </row>
    <row r="574" spans="1:9" s="147" customFormat="1" ht="15.5" x14ac:dyDescent="0.35">
      <c r="A574" s="332">
        <v>555</v>
      </c>
      <c r="B574" s="437"/>
      <c r="C574" s="438"/>
      <c r="D574" s="438"/>
      <c r="E574" s="214"/>
      <c r="F574" s="214"/>
      <c r="G574" s="439"/>
      <c r="H574" s="439"/>
      <c r="I574" s="499"/>
    </row>
    <row r="575" spans="1:9" s="147" customFormat="1" ht="15.5" x14ac:dyDescent="0.35">
      <c r="A575" s="332">
        <v>556</v>
      </c>
      <c r="B575" s="437"/>
      <c r="C575" s="438"/>
      <c r="D575" s="438"/>
      <c r="E575" s="214"/>
      <c r="F575" s="214"/>
      <c r="G575" s="439"/>
      <c r="H575" s="439"/>
      <c r="I575" s="499"/>
    </row>
    <row r="576" spans="1:9" s="147" customFormat="1" ht="15.5" x14ac:dyDescent="0.35">
      <c r="A576" s="332">
        <v>557</v>
      </c>
      <c r="B576" s="437"/>
      <c r="C576" s="438"/>
      <c r="D576" s="438"/>
      <c r="E576" s="214"/>
      <c r="F576" s="214"/>
      <c r="G576" s="439"/>
      <c r="H576" s="439"/>
      <c r="I576" s="499"/>
    </row>
    <row r="577" spans="1:9" s="147" customFormat="1" ht="15.5" x14ac:dyDescent="0.35">
      <c r="A577" s="332">
        <v>558</v>
      </c>
      <c r="B577" s="437"/>
      <c r="C577" s="438"/>
      <c r="D577" s="438"/>
      <c r="E577" s="214"/>
      <c r="F577" s="214"/>
      <c r="G577" s="439"/>
      <c r="H577" s="439"/>
      <c r="I577" s="499"/>
    </row>
    <row r="578" spans="1:9" s="147" customFormat="1" ht="15.5" x14ac:dyDescent="0.35">
      <c r="A578" s="332">
        <v>559</v>
      </c>
      <c r="B578" s="437"/>
      <c r="C578" s="438"/>
      <c r="D578" s="438"/>
      <c r="E578" s="214"/>
      <c r="F578" s="214"/>
      <c r="G578" s="439"/>
      <c r="H578" s="439"/>
      <c r="I578" s="499"/>
    </row>
    <row r="579" spans="1:9" s="147" customFormat="1" ht="15.5" x14ac:dyDescent="0.35">
      <c r="A579" s="332">
        <v>560</v>
      </c>
      <c r="B579" s="437"/>
      <c r="C579" s="438"/>
      <c r="D579" s="438"/>
      <c r="E579" s="214"/>
      <c r="F579" s="214"/>
      <c r="G579" s="439"/>
      <c r="H579" s="439"/>
      <c r="I579" s="499"/>
    </row>
    <row r="580" spans="1:9" s="147" customFormat="1" ht="15.5" x14ac:dyDescent="0.35">
      <c r="A580" s="332">
        <v>561</v>
      </c>
      <c r="B580" s="437"/>
      <c r="C580" s="438"/>
      <c r="D580" s="438"/>
      <c r="E580" s="214"/>
      <c r="F580" s="214"/>
      <c r="G580" s="439"/>
      <c r="H580" s="439"/>
      <c r="I580" s="499"/>
    </row>
    <row r="581" spans="1:9" s="147" customFormat="1" ht="15.5" x14ac:dyDescent="0.35">
      <c r="A581" s="332">
        <v>562</v>
      </c>
      <c r="B581" s="437"/>
      <c r="C581" s="438"/>
      <c r="D581" s="438"/>
      <c r="E581" s="214"/>
      <c r="F581" s="214"/>
      <c r="G581" s="439"/>
      <c r="H581" s="439"/>
      <c r="I581" s="499"/>
    </row>
    <row r="582" spans="1:9" s="147" customFormat="1" ht="15.5" x14ac:dyDescent="0.35">
      <c r="A582" s="332">
        <v>563</v>
      </c>
      <c r="B582" s="437"/>
      <c r="C582" s="438"/>
      <c r="D582" s="438"/>
      <c r="E582" s="214"/>
      <c r="F582" s="214"/>
      <c r="G582" s="439"/>
      <c r="H582" s="439"/>
      <c r="I582" s="499"/>
    </row>
    <row r="583" spans="1:9" s="147" customFormat="1" ht="15.5" x14ac:dyDescent="0.35">
      <c r="A583" s="332">
        <v>564</v>
      </c>
      <c r="B583" s="437"/>
      <c r="C583" s="438"/>
      <c r="D583" s="438"/>
      <c r="E583" s="214"/>
      <c r="F583" s="214"/>
      <c r="G583" s="439"/>
      <c r="H583" s="439"/>
      <c r="I583" s="499"/>
    </row>
    <row r="584" spans="1:9" s="147" customFormat="1" ht="15.5" x14ac:dyDescent="0.35">
      <c r="A584" s="332">
        <v>565</v>
      </c>
      <c r="B584" s="437"/>
      <c r="C584" s="438"/>
      <c r="D584" s="438"/>
      <c r="E584" s="214"/>
      <c r="F584" s="214"/>
      <c r="G584" s="439"/>
      <c r="H584" s="439"/>
      <c r="I584" s="499"/>
    </row>
    <row r="585" spans="1:9" s="147" customFormat="1" ht="15.5" x14ac:dyDescent="0.35">
      <c r="A585" s="332">
        <v>566</v>
      </c>
      <c r="B585" s="437"/>
      <c r="C585" s="438"/>
      <c r="D585" s="438"/>
      <c r="E585" s="214"/>
      <c r="F585" s="214"/>
      <c r="G585" s="439"/>
      <c r="H585" s="439"/>
      <c r="I585" s="499"/>
    </row>
    <row r="586" spans="1:9" s="147" customFormat="1" ht="15.5" x14ac:dyDescent="0.35">
      <c r="A586" s="332">
        <v>567</v>
      </c>
      <c r="B586" s="437"/>
      <c r="C586" s="438"/>
      <c r="D586" s="438"/>
      <c r="E586" s="214"/>
      <c r="F586" s="214"/>
      <c r="G586" s="439"/>
      <c r="H586" s="439"/>
      <c r="I586" s="499"/>
    </row>
    <row r="587" spans="1:9" s="147" customFormat="1" ht="15.5" x14ac:dyDescent="0.35">
      <c r="A587" s="332">
        <v>568</v>
      </c>
      <c r="B587" s="437"/>
      <c r="C587" s="438"/>
      <c r="D587" s="438"/>
      <c r="E587" s="214"/>
      <c r="F587" s="214"/>
      <c r="G587" s="439"/>
      <c r="H587" s="439"/>
      <c r="I587" s="499"/>
    </row>
    <row r="588" spans="1:9" s="147" customFormat="1" ht="15.5" x14ac:dyDescent="0.35">
      <c r="A588" s="332">
        <v>569</v>
      </c>
      <c r="B588" s="437"/>
      <c r="C588" s="438"/>
      <c r="D588" s="438"/>
      <c r="E588" s="214"/>
      <c r="F588" s="214"/>
      <c r="G588" s="439"/>
      <c r="H588" s="439"/>
      <c r="I588" s="499"/>
    </row>
    <row r="589" spans="1:9" s="147" customFormat="1" ht="15.5" x14ac:dyDescent="0.35">
      <c r="A589" s="332">
        <v>570</v>
      </c>
      <c r="B589" s="437"/>
      <c r="C589" s="438"/>
      <c r="D589" s="438"/>
      <c r="E589" s="214"/>
      <c r="F589" s="214"/>
      <c r="G589" s="439"/>
      <c r="H589" s="439"/>
      <c r="I589" s="499"/>
    </row>
    <row r="590" spans="1:9" s="147" customFormat="1" ht="15.5" x14ac:dyDescent="0.35">
      <c r="A590" s="332">
        <v>571</v>
      </c>
      <c r="B590" s="437"/>
      <c r="C590" s="438"/>
      <c r="D590" s="438"/>
      <c r="E590" s="214"/>
      <c r="F590" s="214"/>
      <c r="G590" s="439"/>
      <c r="H590" s="439"/>
      <c r="I590" s="499"/>
    </row>
    <row r="591" spans="1:9" s="147" customFormat="1" ht="15.5" x14ac:dyDescent="0.35">
      <c r="A591" s="332">
        <v>572</v>
      </c>
      <c r="B591" s="437"/>
      <c r="C591" s="438"/>
      <c r="D591" s="438"/>
      <c r="E591" s="214"/>
      <c r="F591" s="214"/>
      <c r="G591" s="439"/>
      <c r="H591" s="439"/>
      <c r="I591" s="499"/>
    </row>
    <row r="592" spans="1:9" s="147" customFormat="1" ht="15.5" x14ac:dyDescent="0.35">
      <c r="A592" s="332">
        <v>573</v>
      </c>
      <c r="B592" s="437"/>
      <c r="C592" s="438"/>
      <c r="D592" s="438"/>
      <c r="E592" s="214"/>
      <c r="F592" s="214"/>
      <c r="G592" s="439"/>
      <c r="H592" s="439"/>
      <c r="I592" s="499"/>
    </row>
    <row r="593" spans="1:9" s="147" customFormat="1" ht="15.5" x14ac:dyDescent="0.35">
      <c r="A593" s="332">
        <v>574</v>
      </c>
      <c r="B593" s="437"/>
      <c r="C593" s="438"/>
      <c r="D593" s="438"/>
      <c r="E593" s="214"/>
      <c r="F593" s="214"/>
      <c r="G593" s="439"/>
      <c r="H593" s="439"/>
      <c r="I593" s="499"/>
    </row>
    <row r="594" spans="1:9" s="147" customFormat="1" ht="15.5" x14ac:dyDescent="0.35">
      <c r="A594" s="332">
        <v>575</v>
      </c>
      <c r="B594" s="437"/>
      <c r="C594" s="438"/>
      <c r="D594" s="438"/>
      <c r="E594" s="214"/>
      <c r="F594" s="214"/>
      <c r="G594" s="439"/>
      <c r="H594" s="439"/>
      <c r="I594" s="499"/>
    </row>
    <row r="595" spans="1:9" s="147" customFormat="1" ht="15.5" x14ac:dyDescent="0.35">
      <c r="A595" s="332">
        <v>576</v>
      </c>
      <c r="B595" s="437"/>
      <c r="C595" s="438"/>
      <c r="D595" s="438"/>
      <c r="E595" s="214"/>
      <c r="F595" s="214"/>
      <c r="G595" s="439"/>
      <c r="H595" s="439"/>
      <c r="I595" s="499"/>
    </row>
    <row r="596" spans="1:9" s="147" customFormat="1" ht="15.5" x14ac:dyDescent="0.35">
      <c r="A596" s="332">
        <v>577</v>
      </c>
      <c r="B596" s="437"/>
      <c r="C596" s="438"/>
      <c r="D596" s="438"/>
      <c r="E596" s="214"/>
      <c r="F596" s="214"/>
      <c r="G596" s="439"/>
      <c r="H596" s="439"/>
      <c r="I596" s="499"/>
    </row>
    <row r="597" spans="1:9" s="147" customFormat="1" ht="15.5" x14ac:dyDescent="0.35">
      <c r="A597" s="332">
        <v>578</v>
      </c>
      <c r="B597" s="437"/>
      <c r="C597" s="438"/>
      <c r="D597" s="438"/>
      <c r="E597" s="214"/>
      <c r="F597" s="214"/>
      <c r="G597" s="439"/>
      <c r="H597" s="439"/>
      <c r="I597" s="499"/>
    </row>
    <row r="598" spans="1:9" s="147" customFormat="1" ht="15.5" x14ac:dyDescent="0.35">
      <c r="A598" s="332">
        <v>579</v>
      </c>
      <c r="B598" s="437"/>
      <c r="C598" s="438"/>
      <c r="D598" s="438"/>
      <c r="E598" s="214"/>
      <c r="F598" s="214"/>
      <c r="G598" s="439"/>
      <c r="H598" s="439"/>
      <c r="I598" s="499"/>
    </row>
    <row r="599" spans="1:9" s="147" customFormat="1" ht="15.5" x14ac:dyDescent="0.35">
      <c r="A599" s="332">
        <v>580</v>
      </c>
      <c r="B599" s="437"/>
      <c r="C599" s="438"/>
      <c r="D599" s="438"/>
      <c r="E599" s="214"/>
      <c r="F599" s="214"/>
      <c r="G599" s="439"/>
      <c r="H599" s="439"/>
      <c r="I599" s="499"/>
    </row>
    <row r="600" spans="1:9" s="147" customFormat="1" ht="15.5" x14ac:dyDescent="0.35">
      <c r="A600" s="332">
        <v>581</v>
      </c>
      <c r="B600" s="437"/>
      <c r="C600" s="438"/>
      <c r="D600" s="438"/>
      <c r="E600" s="214"/>
      <c r="F600" s="214"/>
      <c r="G600" s="439"/>
      <c r="H600" s="439"/>
      <c r="I600" s="499"/>
    </row>
    <row r="601" spans="1:9" s="147" customFormat="1" ht="15.5" x14ac:dyDescent="0.35">
      <c r="A601" s="332">
        <v>582</v>
      </c>
      <c r="B601" s="437"/>
      <c r="C601" s="438"/>
      <c r="D601" s="438"/>
      <c r="E601" s="214"/>
      <c r="F601" s="214"/>
      <c r="G601" s="439"/>
      <c r="H601" s="439"/>
      <c r="I601" s="499"/>
    </row>
    <row r="602" spans="1:9" s="147" customFormat="1" ht="15.5" x14ac:dyDescent="0.35">
      <c r="A602" s="332">
        <v>583</v>
      </c>
      <c r="B602" s="437"/>
      <c r="C602" s="438"/>
      <c r="D602" s="438"/>
      <c r="E602" s="214"/>
      <c r="F602" s="214"/>
      <c r="G602" s="439"/>
      <c r="H602" s="439"/>
      <c r="I602" s="499"/>
    </row>
    <row r="603" spans="1:9" s="147" customFormat="1" ht="15.5" x14ac:dyDescent="0.35">
      <c r="A603" s="332">
        <v>584</v>
      </c>
      <c r="B603" s="437"/>
      <c r="C603" s="438"/>
      <c r="D603" s="438"/>
      <c r="E603" s="214"/>
      <c r="F603" s="214"/>
      <c r="G603" s="439"/>
      <c r="H603" s="439"/>
      <c r="I603" s="499"/>
    </row>
    <row r="604" spans="1:9" s="147" customFormat="1" ht="15.5" x14ac:dyDescent="0.35">
      <c r="A604" s="332">
        <v>585</v>
      </c>
      <c r="B604" s="437"/>
      <c r="C604" s="438"/>
      <c r="D604" s="438"/>
      <c r="E604" s="214"/>
      <c r="F604" s="214"/>
      <c r="G604" s="439"/>
      <c r="H604" s="439"/>
      <c r="I604" s="499"/>
    </row>
    <row r="605" spans="1:9" s="147" customFormat="1" ht="15.5" x14ac:dyDescent="0.35">
      <c r="A605" s="332">
        <v>586</v>
      </c>
      <c r="B605" s="437"/>
      <c r="C605" s="438"/>
      <c r="D605" s="438"/>
      <c r="E605" s="214"/>
      <c r="F605" s="214"/>
      <c r="G605" s="439"/>
      <c r="H605" s="439"/>
      <c r="I605" s="499"/>
    </row>
    <row r="606" spans="1:9" s="147" customFormat="1" ht="15.5" x14ac:dyDescent="0.35">
      <c r="A606" s="332">
        <v>587</v>
      </c>
      <c r="B606" s="437"/>
      <c r="C606" s="438"/>
      <c r="D606" s="438"/>
      <c r="E606" s="214"/>
      <c r="F606" s="214"/>
      <c r="G606" s="439"/>
      <c r="H606" s="439"/>
      <c r="I606" s="499"/>
    </row>
    <row r="607" spans="1:9" s="147" customFormat="1" ht="15.5" x14ac:dyDescent="0.35">
      <c r="A607" s="332">
        <v>588</v>
      </c>
      <c r="B607" s="437"/>
      <c r="C607" s="438"/>
      <c r="D607" s="438"/>
      <c r="E607" s="214"/>
      <c r="F607" s="214"/>
      <c r="G607" s="439"/>
      <c r="H607" s="439"/>
      <c r="I607" s="499"/>
    </row>
    <row r="608" spans="1:9" s="147" customFormat="1" ht="15.5" x14ac:dyDescent="0.35">
      <c r="A608" s="332">
        <v>589</v>
      </c>
      <c r="B608" s="437"/>
      <c r="C608" s="438"/>
      <c r="D608" s="438"/>
      <c r="E608" s="214"/>
      <c r="F608" s="214"/>
      <c r="G608" s="439"/>
      <c r="H608" s="439"/>
      <c r="I608" s="499"/>
    </row>
    <row r="609" spans="1:9" s="147" customFormat="1" ht="15.5" x14ac:dyDescent="0.35">
      <c r="A609" s="332">
        <v>590</v>
      </c>
      <c r="B609" s="437"/>
      <c r="C609" s="438"/>
      <c r="D609" s="438"/>
      <c r="E609" s="214"/>
      <c r="F609" s="214"/>
      <c r="G609" s="439"/>
      <c r="H609" s="439"/>
      <c r="I609" s="499"/>
    </row>
    <row r="610" spans="1:9" s="147" customFormat="1" ht="15.5" x14ac:dyDescent="0.35">
      <c r="A610" s="332">
        <v>591</v>
      </c>
      <c r="B610" s="437"/>
      <c r="C610" s="438"/>
      <c r="D610" s="438"/>
      <c r="E610" s="214"/>
      <c r="F610" s="214"/>
      <c r="G610" s="439"/>
      <c r="H610" s="439"/>
      <c r="I610" s="499"/>
    </row>
    <row r="611" spans="1:9" s="147" customFormat="1" ht="15.5" x14ac:dyDescent="0.35">
      <c r="A611" s="332">
        <v>592</v>
      </c>
      <c r="B611" s="437"/>
      <c r="C611" s="438"/>
      <c r="D611" s="438"/>
      <c r="E611" s="214"/>
      <c r="F611" s="214"/>
      <c r="G611" s="439"/>
      <c r="H611" s="439"/>
      <c r="I611" s="499"/>
    </row>
    <row r="612" spans="1:9" s="147" customFormat="1" ht="15.5" x14ac:dyDescent="0.35">
      <c r="A612" s="332">
        <v>593</v>
      </c>
      <c r="B612" s="437"/>
      <c r="C612" s="438"/>
      <c r="D612" s="438"/>
      <c r="E612" s="214"/>
      <c r="F612" s="214"/>
      <c r="G612" s="439"/>
      <c r="H612" s="439"/>
      <c r="I612" s="499"/>
    </row>
    <row r="613" spans="1:9" s="147" customFormat="1" ht="15.5" x14ac:dyDescent="0.35">
      <c r="A613" s="332">
        <v>594</v>
      </c>
      <c r="B613" s="437"/>
      <c r="C613" s="438"/>
      <c r="D613" s="438"/>
      <c r="E613" s="214"/>
      <c r="F613" s="214"/>
      <c r="G613" s="439"/>
      <c r="H613" s="439"/>
      <c r="I613" s="499"/>
    </row>
    <row r="614" spans="1:9" s="147" customFormat="1" ht="15.5" x14ac:dyDescent="0.35">
      <c r="A614" s="332">
        <v>595</v>
      </c>
      <c r="B614" s="437"/>
      <c r="C614" s="438"/>
      <c r="D614" s="438"/>
      <c r="E614" s="214"/>
      <c r="F614" s="214"/>
      <c r="G614" s="439"/>
      <c r="H614" s="439"/>
      <c r="I614" s="499"/>
    </row>
    <row r="615" spans="1:9" s="147" customFormat="1" ht="15.5" x14ac:dyDescent="0.35">
      <c r="A615" s="332">
        <v>596</v>
      </c>
      <c r="B615" s="437"/>
      <c r="C615" s="438"/>
      <c r="D615" s="438"/>
      <c r="E615" s="214"/>
      <c r="F615" s="214"/>
      <c r="G615" s="439"/>
      <c r="H615" s="439"/>
      <c r="I615" s="499"/>
    </row>
    <row r="616" spans="1:9" s="147" customFormat="1" ht="15.5" x14ac:dyDescent="0.35">
      <c r="A616" s="332">
        <v>597</v>
      </c>
      <c r="B616" s="437"/>
      <c r="C616" s="438"/>
      <c r="D616" s="438"/>
      <c r="E616" s="214"/>
      <c r="F616" s="214"/>
      <c r="G616" s="439"/>
      <c r="H616" s="439"/>
      <c r="I616" s="499"/>
    </row>
    <row r="617" spans="1:9" s="147" customFormat="1" ht="15.5" x14ac:dyDescent="0.35">
      <c r="A617" s="332">
        <v>598</v>
      </c>
      <c r="B617" s="437"/>
      <c r="C617" s="438"/>
      <c r="D617" s="438"/>
      <c r="E617" s="214"/>
      <c r="F617" s="214"/>
      <c r="G617" s="439"/>
      <c r="H617" s="439"/>
      <c r="I617" s="499"/>
    </row>
    <row r="618" spans="1:9" s="147" customFormat="1" ht="15.5" x14ac:dyDescent="0.35">
      <c r="A618" s="332">
        <v>599</v>
      </c>
      <c r="B618" s="437"/>
      <c r="C618" s="438"/>
      <c r="D618" s="438"/>
      <c r="E618" s="214"/>
      <c r="F618" s="214"/>
      <c r="G618" s="439"/>
      <c r="H618" s="439"/>
      <c r="I618" s="499"/>
    </row>
    <row r="619" spans="1:9" s="147" customFormat="1" ht="15.5" x14ac:dyDescent="0.35">
      <c r="A619" s="332">
        <v>600</v>
      </c>
      <c r="B619" s="437"/>
      <c r="C619" s="438"/>
      <c r="D619" s="438"/>
      <c r="E619" s="214"/>
      <c r="F619" s="214"/>
      <c r="G619" s="439"/>
      <c r="H619" s="439"/>
      <c r="I619" s="499"/>
    </row>
    <row r="620" spans="1:9" s="147" customFormat="1" ht="15.5" x14ac:dyDescent="0.35">
      <c r="A620" s="332">
        <v>601</v>
      </c>
      <c r="B620" s="437"/>
      <c r="C620" s="438"/>
      <c r="D620" s="438"/>
      <c r="E620" s="214"/>
      <c r="F620" s="214"/>
      <c r="G620" s="439"/>
      <c r="H620" s="439"/>
      <c r="I620" s="499"/>
    </row>
    <row r="621" spans="1:9" s="147" customFormat="1" ht="15.5" x14ac:dyDescent="0.35">
      <c r="A621" s="332">
        <v>602</v>
      </c>
      <c r="B621" s="437"/>
      <c r="C621" s="438"/>
      <c r="D621" s="438"/>
      <c r="E621" s="214"/>
      <c r="F621" s="214"/>
      <c r="G621" s="439"/>
      <c r="H621" s="439"/>
      <c r="I621" s="499"/>
    </row>
    <row r="622" spans="1:9" s="147" customFormat="1" ht="15.5" x14ac:dyDescent="0.35">
      <c r="A622" s="332">
        <v>603</v>
      </c>
      <c r="B622" s="437"/>
      <c r="C622" s="438"/>
      <c r="D622" s="438"/>
      <c r="E622" s="214"/>
      <c r="F622" s="214"/>
      <c r="G622" s="439"/>
      <c r="H622" s="439"/>
      <c r="I622" s="499"/>
    </row>
    <row r="623" spans="1:9" s="147" customFormat="1" ht="15.5" x14ac:dyDescent="0.35">
      <c r="A623" s="332">
        <v>604</v>
      </c>
      <c r="B623" s="437"/>
      <c r="C623" s="438"/>
      <c r="D623" s="438"/>
      <c r="E623" s="214"/>
      <c r="F623" s="214"/>
      <c r="G623" s="439"/>
      <c r="H623" s="439"/>
      <c r="I623" s="499"/>
    </row>
    <row r="624" spans="1:9" s="147" customFormat="1" ht="15.5" x14ac:dyDescent="0.35">
      <c r="A624" s="332">
        <v>605</v>
      </c>
      <c r="B624" s="437"/>
      <c r="C624" s="438"/>
      <c r="D624" s="438"/>
      <c r="E624" s="214"/>
      <c r="F624" s="214"/>
      <c r="G624" s="439"/>
      <c r="H624" s="439"/>
      <c r="I624" s="499"/>
    </row>
    <row r="625" spans="1:9" s="147" customFormat="1" ht="15.5" x14ac:dyDescent="0.35">
      <c r="A625" s="332">
        <v>606</v>
      </c>
      <c r="B625" s="437"/>
      <c r="C625" s="438"/>
      <c r="D625" s="438"/>
      <c r="E625" s="214"/>
      <c r="F625" s="214"/>
      <c r="G625" s="439"/>
      <c r="H625" s="439"/>
      <c r="I625" s="499"/>
    </row>
    <row r="626" spans="1:9" s="147" customFormat="1" ht="15.5" x14ac:dyDescent="0.35">
      <c r="A626" s="332">
        <v>607</v>
      </c>
      <c r="B626" s="437"/>
      <c r="C626" s="438"/>
      <c r="D626" s="438"/>
      <c r="E626" s="214"/>
      <c r="F626" s="214"/>
      <c r="G626" s="439"/>
      <c r="H626" s="439"/>
      <c r="I626" s="499"/>
    </row>
    <row r="627" spans="1:9" s="147" customFormat="1" ht="15.5" x14ac:dyDescent="0.35">
      <c r="A627" s="332">
        <v>608</v>
      </c>
      <c r="B627" s="437"/>
      <c r="C627" s="438"/>
      <c r="D627" s="438"/>
      <c r="E627" s="214"/>
      <c r="F627" s="214"/>
      <c r="G627" s="439"/>
      <c r="H627" s="439"/>
      <c r="I627" s="499"/>
    </row>
    <row r="628" spans="1:9" s="147" customFormat="1" ht="15.5" x14ac:dyDescent="0.35">
      <c r="A628" s="332">
        <v>609</v>
      </c>
      <c r="B628" s="437"/>
      <c r="C628" s="438"/>
      <c r="D628" s="438"/>
      <c r="E628" s="214"/>
      <c r="F628" s="214"/>
      <c r="G628" s="439"/>
      <c r="H628" s="439"/>
      <c r="I628" s="499"/>
    </row>
    <row r="629" spans="1:9" s="147" customFormat="1" ht="15.5" x14ac:dyDescent="0.35">
      <c r="A629" s="332">
        <v>610</v>
      </c>
      <c r="B629" s="437"/>
      <c r="C629" s="438"/>
      <c r="D629" s="438"/>
      <c r="E629" s="214"/>
      <c r="F629" s="214"/>
      <c r="G629" s="439"/>
      <c r="H629" s="439"/>
      <c r="I629" s="499"/>
    </row>
    <row r="630" spans="1:9" s="147" customFormat="1" ht="15.5" x14ac:dyDescent="0.35">
      <c r="A630" s="332">
        <v>611</v>
      </c>
      <c r="B630" s="437"/>
      <c r="C630" s="438"/>
      <c r="D630" s="438"/>
      <c r="E630" s="214"/>
      <c r="F630" s="214"/>
      <c r="G630" s="439"/>
      <c r="H630" s="439"/>
      <c r="I630" s="499"/>
    </row>
    <row r="631" spans="1:9" s="147" customFormat="1" ht="15.5" x14ac:dyDescent="0.35">
      <c r="A631" s="332">
        <v>612</v>
      </c>
      <c r="B631" s="437"/>
      <c r="C631" s="438"/>
      <c r="D631" s="438"/>
      <c r="E631" s="214"/>
      <c r="F631" s="214"/>
      <c r="G631" s="439"/>
      <c r="H631" s="439"/>
      <c r="I631" s="499"/>
    </row>
    <row r="632" spans="1:9" s="147" customFormat="1" ht="15.5" x14ac:dyDescent="0.35">
      <c r="A632" s="332">
        <v>613</v>
      </c>
      <c r="B632" s="437"/>
      <c r="C632" s="438"/>
      <c r="D632" s="438"/>
      <c r="E632" s="214"/>
      <c r="F632" s="214"/>
      <c r="G632" s="439"/>
      <c r="H632" s="439"/>
      <c r="I632" s="499"/>
    </row>
    <row r="633" spans="1:9" s="147" customFormat="1" ht="15.5" x14ac:dyDescent="0.35">
      <c r="A633" s="332">
        <v>614</v>
      </c>
      <c r="B633" s="437"/>
      <c r="C633" s="438"/>
      <c r="D633" s="438"/>
      <c r="E633" s="214"/>
      <c r="F633" s="214"/>
      <c r="G633" s="439"/>
      <c r="H633" s="439"/>
      <c r="I633" s="499"/>
    </row>
    <row r="634" spans="1:9" s="147" customFormat="1" ht="15.5" x14ac:dyDescent="0.35">
      <c r="A634" s="332">
        <v>615</v>
      </c>
      <c r="B634" s="437"/>
      <c r="C634" s="438"/>
      <c r="D634" s="438"/>
      <c r="E634" s="214"/>
      <c r="F634" s="214"/>
      <c r="G634" s="439"/>
      <c r="H634" s="439"/>
      <c r="I634" s="499"/>
    </row>
    <row r="635" spans="1:9" s="147" customFormat="1" ht="15.5" x14ac:dyDescent="0.35">
      <c r="A635" s="332">
        <v>616</v>
      </c>
      <c r="B635" s="437"/>
      <c r="C635" s="438"/>
      <c r="D635" s="438"/>
      <c r="E635" s="214"/>
      <c r="F635" s="214"/>
      <c r="G635" s="439"/>
      <c r="H635" s="439"/>
      <c r="I635" s="499"/>
    </row>
    <row r="636" spans="1:9" s="147" customFormat="1" ht="15.5" x14ac:dyDescent="0.35">
      <c r="A636" s="332">
        <v>617</v>
      </c>
      <c r="B636" s="437"/>
      <c r="C636" s="438"/>
      <c r="D636" s="438"/>
      <c r="E636" s="214"/>
      <c r="F636" s="214"/>
      <c r="G636" s="439"/>
      <c r="H636" s="439"/>
      <c r="I636" s="499"/>
    </row>
    <row r="637" spans="1:9" s="147" customFormat="1" ht="15.5" x14ac:dyDescent="0.35">
      <c r="A637" s="332">
        <v>618</v>
      </c>
      <c r="B637" s="437"/>
      <c r="C637" s="438"/>
      <c r="D637" s="438"/>
      <c r="E637" s="214"/>
      <c r="F637" s="214"/>
      <c r="G637" s="439"/>
      <c r="H637" s="439"/>
      <c r="I637" s="499"/>
    </row>
    <row r="638" spans="1:9" s="147" customFormat="1" ht="15.5" x14ac:dyDescent="0.35">
      <c r="A638" s="332">
        <v>619</v>
      </c>
      <c r="B638" s="437"/>
      <c r="C638" s="438"/>
      <c r="D638" s="438"/>
      <c r="E638" s="214"/>
      <c r="F638" s="214"/>
      <c r="G638" s="439"/>
      <c r="H638" s="439"/>
      <c r="I638" s="499"/>
    </row>
    <row r="639" spans="1:9" s="147" customFormat="1" ht="15.5" x14ac:dyDescent="0.35">
      <c r="A639" s="332">
        <v>620</v>
      </c>
      <c r="B639" s="437"/>
      <c r="C639" s="438"/>
      <c r="D639" s="438"/>
      <c r="E639" s="214"/>
      <c r="F639" s="214"/>
      <c r="G639" s="439"/>
      <c r="H639" s="439"/>
      <c r="I639" s="499"/>
    </row>
    <row r="640" spans="1:9" s="147" customFormat="1" ht="15.5" x14ac:dyDescent="0.35">
      <c r="A640" s="332">
        <v>621</v>
      </c>
      <c r="B640" s="437"/>
      <c r="C640" s="438"/>
      <c r="D640" s="438"/>
      <c r="E640" s="214"/>
      <c r="F640" s="214"/>
      <c r="G640" s="439"/>
      <c r="H640" s="439"/>
      <c r="I640" s="499"/>
    </row>
    <row r="641" spans="1:9" s="147" customFormat="1" ht="15.5" x14ac:dyDescent="0.35">
      <c r="A641" s="332">
        <v>622</v>
      </c>
      <c r="B641" s="437"/>
      <c r="C641" s="438"/>
      <c r="D641" s="438"/>
      <c r="E641" s="214"/>
      <c r="F641" s="214"/>
      <c r="G641" s="439"/>
      <c r="H641" s="439"/>
      <c r="I641" s="499"/>
    </row>
    <row r="642" spans="1:9" s="147" customFormat="1" ht="15.5" x14ac:dyDescent="0.35">
      <c r="A642" s="332">
        <v>623</v>
      </c>
      <c r="B642" s="437"/>
      <c r="C642" s="438"/>
      <c r="D642" s="438"/>
      <c r="E642" s="214"/>
      <c r="F642" s="214"/>
      <c r="G642" s="439"/>
      <c r="H642" s="439"/>
      <c r="I642" s="499"/>
    </row>
    <row r="643" spans="1:9" s="147" customFormat="1" ht="15.5" x14ac:dyDescent="0.35">
      <c r="A643" s="332">
        <v>624</v>
      </c>
      <c r="B643" s="437"/>
      <c r="C643" s="438"/>
      <c r="D643" s="438"/>
      <c r="E643" s="214"/>
      <c r="F643" s="214"/>
      <c r="G643" s="439"/>
      <c r="H643" s="439"/>
      <c r="I643" s="499"/>
    </row>
    <row r="644" spans="1:9" s="147" customFormat="1" ht="15.5" x14ac:dyDescent="0.35">
      <c r="A644" s="332">
        <v>625</v>
      </c>
      <c r="B644" s="437"/>
      <c r="C644" s="438"/>
      <c r="D644" s="438"/>
      <c r="E644" s="214"/>
      <c r="F644" s="214"/>
      <c r="G644" s="439"/>
      <c r="H644" s="439"/>
      <c r="I644" s="499"/>
    </row>
    <row r="645" spans="1:9" s="147" customFormat="1" ht="15.5" x14ac:dyDescent="0.35">
      <c r="A645" s="332">
        <v>626</v>
      </c>
      <c r="B645" s="437"/>
      <c r="C645" s="438"/>
      <c r="D645" s="438"/>
      <c r="E645" s="214"/>
      <c r="F645" s="214"/>
      <c r="G645" s="439"/>
      <c r="H645" s="439"/>
      <c r="I645" s="499"/>
    </row>
    <row r="646" spans="1:9" s="147" customFormat="1" ht="15.5" x14ac:dyDescent="0.35">
      <c r="A646" s="332">
        <v>627</v>
      </c>
      <c r="B646" s="437"/>
      <c r="C646" s="438"/>
      <c r="D646" s="438"/>
      <c r="E646" s="214"/>
      <c r="F646" s="214"/>
      <c r="G646" s="439"/>
      <c r="H646" s="439"/>
      <c r="I646" s="499"/>
    </row>
    <row r="647" spans="1:9" s="147" customFormat="1" ht="15.5" x14ac:dyDescent="0.35">
      <c r="A647" s="332">
        <v>628</v>
      </c>
      <c r="B647" s="437"/>
      <c r="C647" s="438"/>
      <c r="D647" s="438"/>
      <c r="E647" s="214"/>
      <c r="F647" s="214"/>
      <c r="G647" s="439"/>
      <c r="H647" s="439"/>
      <c r="I647" s="499"/>
    </row>
    <row r="648" spans="1:9" s="147" customFormat="1" ht="15.5" x14ac:dyDescent="0.35">
      <c r="A648" s="332">
        <v>629</v>
      </c>
      <c r="B648" s="437"/>
      <c r="C648" s="438"/>
      <c r="D648" s="438"/>
      <c r="E648" s="214"/>
      <c r="F648" s="214"/>
      <c r="G648" s="439"/>
      <c r="H648" s="439"/>
      <c r="I648" s="499"/>
    </row>
    <row r="649" spans="1:9" s="147" customFormat="1" ht="15.5" x14ac:dyDescent="0.35">
      <c r="A649" s="332">
        <v>630</v>
      </c>
      <c r="B649" s="437"/>
      <c r="C649" s="438"/>
      <c r="D649" s="438"/>
      <c r="E649" s="214"/>
      <c r="F649" s="214"/>
      <c r="G649" s="439"/>
      <c r="H649" s="439"/>
      <c r="I649" s="499"/>
    </row>
    <row r="650" spans="1:9" s="147" customFormat="1" ht="15.5" x14ac:dyDescent="0.35">
      <c r="A650" s="332">
        <v>631</v>
      </c>
      <c r="B650" s="437"/>
      <c r="C650" s="438"/>
      <c r="D650" s="438"/>
      <c r="E650" s="214"/>
      <c r="F650" s="214"/>
      <c r="G650" s="439"/>
      <c r="H650" s="439"/>
      <c r="I650" s="499"/>
    </row>
    <row r="651" spans="1:9" s="147" customFormat="1" ht="15.5" x14ac:dyDescent="0.35">
      <c r="A651" s="332">
        <v>632</v>
      </c>
      <c r="B651" s="437"/>
      <c r="C651" s="438"/>
      <c r="D651" s="438"/>
      <c r="E651" s="214"/>
      <c r="F651" s="214"/>
      <c r="G651" s="439"/>
      <c r="H651" s="439"/>
      <c r="I651" s="499"/>
    </row>
    <row r="652" spans="1:9" s="147" customFormat="1" ht="15.5" x14ac:dyDescent="0.35">
      <c r="A652" s="332">
        <v>633</v>
      </c>
      <c r="B652" s="437"/>
      <c r="C652" s="438"/>
      <c r="D652" s="438"/>
      <c r="E652" s="214"/>
      <c r="F652" s="214"/>
      <c r="G652" s="439"/>
      <c r="H652" s="439"/>
      <c r="I652" s="499"/>
    </row>
    <row r="653" spans="1:9" s="147" customFormat="1" ht="15.5" x14ac:dyDescent="0.35">
      <c r="A653" s="332">
        <v>634</v>
      </c>
      <c r="B653" s="437"/>
      <c r="C653" s="438"/>
      <c r="D653" s="438"/>
      <c r="E653" s="214"/>
      <c r="F653" s="214"/>
      <c r="G653" s="439"/>
      <c r="H653" s="439"/>
      <c r="I653" s="499"/>
    </row>
    <row r="654" spans="1:9" s="147" customFormat="1" ht="15.5" x14ac:dyDescent="0.35">
      <c r="A654" s="332">
        <v>635</v>
      </c>
      <c r="B654" s="437"/>
      <c r="C654" s="438"/>
      <c r="D654" s="438"/>
      <c r="E654" s="214"/>
      <c r="F654" s="214"/>
      <c r="G654" s="439"/>
      <c r="H654" s="439"/>
      <c r="I654" s="499"/>
    </row>
    <row r="655" spans="1:9" s="147" customFormat="1" ht="15.5" x14ac:dyDescent="0.35">
      <c r="A655" s="332">
        <v>636</v>
      </c>
      <c r="B655" s="437"/>
      <c r="C655" s="438"/>
      <c r="D655" s="438"/>
      <c r="E655" s="214"/>
      <c r="F655" s="214"/>
      <c r="G655" s="439"/>
      <c r="H655" s="439"/>
      <c r="I655" s="499"/>
    </row>
    <row r="656" spans="1:9" s="147" customFormat="1" ht="15.5" x14ac:dyDescent="0.35">
      <c r="A656" s="332">
        <v>637</v>
      </c>
      <c r="B656" s="437"/>
      <c r="C656" s="438"/>
      <c r="D656" s="438"/>
      <c r="E656" s="214"/>
      <c r="F656" s="214"/>
      <c r="G656" s="439"/>
      <c r="H656" s="439"/>
      <c r="I656" s="499"/>
    </row>
    <row r="657" spans="1:9" s="147" customFormat="1" ht="15.5" x14ac:dyDescent="0.35">
      <c r="A657" s="332">
        <v>638</v>
      </c>
      <c r="B657" s="437"/>
      <c r="C657" s="438"/>
      <c r="D657" s="438"/>
      <c r="E657" s="214"/>
      <c r="F657" s="214"/>
      <c r="G657" s="439"/>
      <c r="H657" s="439"/>
      <c r="I657" s="499"/>
    </row>
    <row r="658" spans="1:9" s="147" customFormat="1" ht="15.5" x14ac:dyDescent="0.35">
      <c r="A658" s="332">
        <v>639</v>
      </c>
      <c r="B658" s="437"/>
      <c r="C658" s="438"/>
      <c r="D658" s="438"/>
      <c r="E658" s="214"/>
      <c r="F658" s="214"/>
      <c r="G658" s="439"/>
      <c r="H658" s="439"/>
      <c r="I658" s="499"/>
    </row>
    <row r="659" spans="1:9" s="147" customFormat="1" ht="15.5" x14ac:dyDescent="0.35">
      <c r="A659" s="332">
        <v>640</v>
      </c>
      <c r="B659" s="437"/>
      <c r="C659" s="438"/>
      <c r="D659" s="438"/>
      <c r="E659" s="214"/>
      <c r="F659" s="214"/>
      <c r="G659" s="439"/>
      <c r="H659" s="439"/>
      <c r="I659" s="499"/>
    </row>
    <row r="660" spans="1:9" s="147" customFormat="1" ht="15.5" x14ac:dyDescent="0.35">
      <c r="A660" s="332">
        <v>641</v>
      </c>
      <c r="B660" s="437"/>
      <c r="C660" s="438"/>
      <c r="D660" s="438"/>
      <c r="E660" s="214"/>
      <c r="F660" s="214"/>
      <c r="G660" s="439"/>
      <c r="H660" s="439"/>
      <c r="I660" s="499"/>
    </row>
    <row r="661" spans="1:9" s="147" customFormat="1" ht="15.5" x14ac:dyDescent="0.35">
      <c r="A661" s="332">
        <v>642</v>
      </c>
      <c r="B661" s="437"/>
      <c r="C661" s="438"/>
      <c r="D661" s="438"/>
      <c r="E661" s="214"/>
      <c r="F661" s="214"/>
      <c r="G661" s="439"/>
      <c r="H661" s="439"/>
      <c r="I661" s="499"/>
    </row>
    <row r="662" spans="1:9" s="147" customFormat="1" ht="15.5" x14ac:dyDescent="0.35">
      <c r="A662" s="332">
        <v>643</v>
      </c>
      <c r="B662" s="437"/>
      <c r="C662" s="438"/>
      <c r="D662" s="438"/>
      <c r="E662" s="214"/>
      <c r="F662" s="214"/>
      <c r="G662" s="439"/>
      <c r="H662" s="439"/>
      <c r="I662" s="499"/>
    </row>
    <row r="663" spans="1:9" s="147" customFormat="1" ht="15.5" x14ac:dyDescent="0.35">
      <c r="A663" s="332">
        <v>644</v>
      </c>
      <c r="B663" s="437"/>
      <c r="C663" s="438"/>
      <c r="D663" s="438"/>
      <c r="E663" s="214"/>
      <c r="F663" s="214"/>
      <c r="G663" s="439"/>
      <c r="H663" s="439"/>
      <c r="I663" s="499"/>
    </row>
    <row r="664" spans="1:9" s="147" customFormat="1" ht="15.5" x14ac:dyDescent="0.35">
      <c r="A664" s="332">
        <v>645</v>
      </c>
      <c r="B664" s="437"/>
      <c r="C664" s="438"/>
      <c r="D664" s="438"/>
      <c r="E664" s="214"/>
      <c r="F664" s="214"/>
      <c r="G664" s="439"/>
      <c r="H664" s="439"/>
      <c r="I664" s="499"/>
    </row>
    <row r="665" spans="1:9" s="147" customFormat="1" ht="15.5" x14ac:dyDescent="0.35">
      <c r="A665" s="332">
        <v>646</v>
      </c>
      <c r="B665" s="437"/>
      <c r="C665" s="438"/>
      <c r="D665" s="438"/>
      <c r="E665" s="214"/>
      <c r="F665" s="214"/>
      <c r="G665" s="439"/>
      <c r="H665" s="439"/>
      <c r="I665" s="499"/>
    </row>
    <row r="666" spans="1:9" s="147" customFormat="1" ht="15.5" x14ac:dyDescent="0.35">
      <c r="A666" s="332">
        <v>647</v>
      </c>
      <c r="B666" s="437"/>
      <c r="C666" s="438"/>
      <c r="D666" s="438"/>
      <c r="E666" s="214"/>
      <c r="F666" s="214"/>
      <c r="G666" s="439"/>
      <c r="H666" s="439"/>
      <c r="I666" s="499"/>
    </row>
    <row r="667" spans="1:9" s="147" customFormat="1" ht="15.5" x14ac:dyDescent="0.35">
      <c r="A667" s="332">
        <v>648</v>
      </c>
      <c r="B667" s="437"/>
      <c r="C667" s="438"/>
      <c r="D667" s="438"/>
      <c r="E667" s="214"/>
      <c r="F667" s="214"/>
      <c r="G667" s="439"/>
      <c r="H667" s="439"/>
      <c r="I667" s="499"/>
    </row>
    <row r="668" spans="1:9" s="147" customFormat="1" ht="15.5" x14ac:dyDescent="0.35">
      <c r="A668" s="332">
        <v>649</v>
      </c>
      <c r="B668" s="437"/>
      <c r="C668" s="438"/>
      <c r="D668" s="438"/>
      <c r="E668" s="214"/>
      <c r="F668" s="214"/>
      <c r="G668" s="439"/>
      <c r="H668" s="439"/>
      <c r="I668" s="499"/>
    </row>
    <row r="669" spans="1:9" s="147" customFormat="1" ht="15.5" x14ac:dyDescent="0.35">
      <c r="A669" s="332">
        <v>650</v>
      </c>
      <c r="B669" s="437"/>
      <c r="C669" s="438"/>
      <c r="D669" s="438"/>
      <c r="E669" s="214"/>
      <c r="F669" s="214"/>
      <c r="G669" s="439"/>
      <c r="H669" s="439"/>
      <c r="I669" s="499"/>
    </row>
    <row r="670" spans="1:9" s="147" customFormat="1" ht="15.5" x14ac:dyDescent="0.35">
      <c r="A670" s="332">
        <v>651</v>
      </c>
      <c r="B670" s="437"/>
      <c r="C670" s="438"/>
      <c r="D670" s="438"/>
      <c r="E670" s="214"/>
      <c r="F670" s="214"/>
      <c r="G670" s="439"/>
      <c r="H670" s="439"/>
      <c r="I670" s="499"/>
    </row>
    <row r="671" spans="1:9" s="147" customFormat="1" ht="15.5" x14ac:dyDescent="0.35">
      <c r="A671" s="332">
        <v>652</v>
      </c>
      <c r="B671" s="437"/>
      <c r="C671" s="438"/>
      <c r="D671" s="438"/>
      <c r="E671" s="214"/>
      <c r="F671" s="214"/>
      <c r="G671" s="439"/>
      <c r="H671" s="439"/>
      <c r="I671" s="499"/>
    </row>
    <row r="672" spans="1:9" s="147" customFormat="1" ht="15.5" x14ac:dyDescent="0.35">
      <c r="A672" s="332">
        <v>653</v>
      </c>
      <c r="B672" s="437"/>
      <c r="C672" s="438"/>
      <c r="D672" s="438"/>
      <c r="E672" s="214"/>
      <c r="F672" s="214"/>
      <c r="G672" s="439"/>
      <c r="H672" s="439"/>
      <c r="I672" s="499"/>
    </row>
    <row r="673" spans="1:9" s="147" customFormat="1" ht="15.5" x14ac:dyDescent="0.35">
      <c r="A673" s="332">
        <v>654</v>
      </c>
      <c r="B673" s="437"/>
      <c r="C673" s="438"/>
      <c r="D673" s="438"/>
      <c r="E673" s="214"/>
      <c r="F673" s="214"/>
      <c r="G673" s="439"/>
      <c r="H673" s="439"/>
      <c r="I673" s="499"/>
    </row>
    <row r="674" spans="1:9" s="147" customFormat="1" ht="15.5" x14ac:dyDescent="0.35">
      <c r="A674" s="332">
        <v>655</v>
      </c>
      <c r="B674" s="437"/>
      <c r="C674" s="438"/>
      <c r="D674" s="438"/>
      <c r="E674" s="214"/>
      <c r="F674" s="214"/>
      <c r="G674" s="439"/>
      <c r="H674" s="439"/>
      <c r="I674" s="499"/>
    </row>
    <row r="675" spans="1:9" s="147" customFormat="1" ht="15.5" x14ac:dyDescent="0.35">
      <c r="A675" s="332">
        <v>656</v>
      </c>
      <c r="B675" s="437"/>
      <c r="C675" s="438"/>
      <c r="D675" s="438"/>
      <c r="E675" s="214"/>
      <c r="F675" s="214"/>
      <c r="G675" s="439"/>
      <c r="H675" s="439"/>
      <c r="I675" s="499"/>
    </row>
    <row r="676" spans="1:9" s="147" customFormat="1" ht="15.5" x14ac:dyDescent="0.35">
      <c r="A676" s="332">
        <v>657</v>
      </c>
      <c r="B676" s="437"/>
      <c r="C676" s="438"/>
      <c r="D676" s="438"/>
      <c r="E676" s="214"/>
      <c r="F676" s="214"/>
      <c r="G676" s="439"/>
      <c r="H676" s="439"/>
      <c r="I676" s="499"/>
    </row>
    <row r="677" spans="1:9" s="147" customFormat="1" ht="15.5" x14ac:dyDescent="0.35">
      <c r="A677" s="332">
        <v>658</v>
      </c>
      <c r="B677" s="437"/>
      <c r="C677" s="438"/>
      <c r="D677" s="438"/>
      <c r="E677" s="214"/>
      <c r="F677" s="214"/>
      <c r="G677" s="439"/>
      <c r="H677" s="439"/>
      <c r="I677" s="499"/>
    </row>
    <row r="678" spans="1:9" s="147" customFormat="1" ht="15.5" x14ac:dyDescent="0.35">
      <c r="A678" s="332">
        <v>659</v>
      </c>
      <c r="B678" s="437"/>
      <c r="C678" s="438"/>
      <c r="D678" s="438"/>
      <c r="E678" s="214"/>
      <c r="F678" s="214"/>
      <c r="G678" s="439"/>
      <c r="H678" s="439"/>
      <c r="I678" s="499"/>
    </row>
    <row r="679" spans="1:9" s="147" customFormat="1" ht="15.5" x14ac:dyDescent="0.35">
      <c r="A679" s="332">
        <v>660</v>
      </c>
      <c r="B679" s="437"/>
      <c r="C679" s="438"/>
      <c r="D679" s="438"/>
      <c r="E679" s="214"/>
      <c r="F679" s="214"/>
      <c r="G679" s="439"/>
      <c r="H679" s="439"/>
      <c r="I679" s="499"/>
    </row>
    <row r="680" spans="1:9" s="147" customFormat="1" ht="15.5" x14ac:dyDescent="0.35">
      <c r="A680" s="332">
        <v>661</v>
      </c>
      <c r="B680" s="437"/>
      <c r="C680" s="438"/>
      <c r="D680" s="438"/>
      <c r="E680" s="214"/>
      <c r="F680" s="214"/>
      <c r="G680" s="439"/>
      <c r="H680" s="439"/>
      <c r="I680" s="499"/>
    </row>
    <row r="681" spans="1:9" s="147" customFormat="1" ht="15.5" x14ac:dyDescent="0.35">
      <c r="A681" s="332">
        <v>662</v>
      </c>
      <c r="B681" s="437"/>
      <c r="C681" s="438"/>
      <c r="D681" s="438"/>
      <c r="E681" s="214"/>
      <c r="F681" s="214"/>
      <c r="G681" s="439"/>
      <c r="H681" s="439"/>
      <c r="I681" s="499"/>
    </row>
    <row r="682" spans="1:9" s="147" customFormat="1" ht="15.5" x14ac:dyDescent="0.35">
      <c r="A682" s="332">
        <v>663</v>
      </c>
      <c r="B682" s="437"/>
      <c r="C682" s="438"/>
      <c r="D682" s="438"/>
      <c r="E682" s="214"/>
      <c r="F682" s="214"/>
      <c r="G682" s="439"/>
      <c r="H682" s="439"/>
      <c r="I682" s="499"/>
    </row>
    <row r="683" spans="1:9" s="147" customFormat="1" ht="15.5" x14ac:dyDescent="0.35">
      <c r="A683" s="332">
        <v>664</v>
      </c>
      <c r="B683" s="437"/>
      <c r="C683" s="438"/>
      <c r="D683" s="438"/>
      <c r="E683" s="214"/>
      <c r="F683" s="214"/>
      <c r="G683" s="439"/>
      <c r="H683" s="439"/>
      <c r="I683" s="499"/>
    </row>
    <row r="684" spans="1:9" s="147" customFormat="1" ht="15.5" x14ac:dyDescent="0.35">
      <c r="A684" s="332">
        <v>665</v>
      </c>
      <c r="B684" s="437"/>
      <c r="C684" s="438"/>
      <c r="D684" s="438"/>
      <c r="E684" s="214"/>
      <c r="F684" s="214"/>
      <c r="G684" s="439"/>
      <c r="H684" s="439"/>
      <c r="I684" s="499"/>
    </row>
    <row r="685" spans="1:9" s="147" customFormat="1" ht="15.5" x14ac:dyDescent="0.35">
      <c r="A685" s="332">
        <v>666</v>
      </c>
      <c r="B685" s="437"/>
      <c r="C685" s="438"/>
      <c r="D685" s="438"/>
      <c r="E685" s="214"/>
      <c r="F685" s="214"/>
      <c r="G685" s="439"/>
      <c r="H685" s="439"/>
      <c r="I685" s="499"/>
    </row>
    <row r="686" spans="1:9" s="147" customFormat="1" ht="15.5" x14ac:dyDescent="0.35">
      <c r="A686" s="332">
        <v>667</v>
      </c>
      <c r="B686" s="437"/>
      <c r="C686" s="438"/>
      <c r="D686" s="438"/>
      <c r="E686" s="214"/>
      <c r="F686" s="214"/>
      <c r="G686" s="439"/>
      <c r="H686" s="439"/>
      <c r="I686" s="499"/>
    </row>
    <row r="687" spans="1:9" s="147" customFormat="1" ht="15.5" x14ac:dyDescent="0.35">
      <c r="A687" s="332">
        <v>668</v>
      </c>
      <c r="B687" s="437"/>
      <c r="C687" s="438"/>
      <c r="D687" s="438"/>
      <c r="E687" s="214"/>
      <c r="F687" s="214"/>
      <c r="G687" s="439"/>
      <c r="H687" s="439"/>
      <c r="I687" s="499"/>
    </row>
    <row r="688" spans="1:9" s="147" customFormat="1" ht="15.5" x14ac:dyDescent="0.35">
      <c r="A688" s="332">
        <v>669</v>
      </c>
      <c r="B688" s="437"/>
      <c r="C688" s="438"/>
      <c r="D688" s="438"/>
      <c r="E688" s="214"/>
      <c r="F688" s="214"/>
      <c r="G688" s="439"/>
      <c r="H688" s="439"/>
      <c r="I688" s="499"/>
    </row>
    <row r="689" spans="1:9" s="147" customFormat="1" ht="15.5" x14ac:dyDescent="0.35">
      <c r="A689" s="332">
        <v>670</v>
      </c>
      <c r="B689" s="437"/>
      <c r="C689" s="438"/>
      <c r="D689" s="438"/>
      <c r="E689" s="214"/>
      <c r="F689" s="214"/>
      <c r="G689" s="439"/>
      <c r="H689" s="439"/>
      <c r="I689" s="499"/>
    </row>
    <row r="690" spans="1:9" s="147" customFormat="1" ht="15.5" x14ac:dyDescent="0.35">
      <c r="A690" s="332">
        <v>671</v>
      </c>
      <c r="B690" s="437"/>
      <c r="C690" s="438"/>
      <c r="D690" s="438"/>
      <c r="E690" s="214"/>
      <c r="F690" s="214"/>
      <c r="G690" s="439"/>
      <c r="H690" s="439"/>
      <c r="I690" s="499"/>
    </row>
    <row r="691" spans="1:9" s="147" customFormat="1" ht="15.5" x14ac:dyDescent="0.35">
      <c r="A691" s="332">
        <v>672</v>
      </c>
      <c r="B691" s="437"/>
      <c r="C691" s="438"/>
      <c r="D691" s="438"/>
      <c r="E691" s="214"/>
      <c r="F691" s="214"/>
      <c r="G691" s="439"/>
      <c r="H691" s="439"/>
      <c r="I691" s="499"/>
    </row>
    <row r="692" spans="1:9" s="147" customFormat="1" ht="15.5" x14ac:dyDescent="0.35">
      <c r="A692" s="332">
        <v>673</v>
      </c>
      <c r="B692" s="437"/>
      <c r="C692" s="438"/>
      <c r="D692" s="438"/>
      <c r="E692" s="214"/>
      <c r="F692" s="214"/>
      <c r="G692" s="439"/>
      <c r="H692" s="439"/>
      <c r="I692" s="499"/>
    </row>
    <row r="693" spans="1:9" s="147" customFormat="1" ht="15.5" x14ac:dyDescent="0.35">
      <c r="A693" s="332">
        <v>674</v>
      </c>
      <c r="B693" s="437"/>
      <c r="C693" s="438"/>
      <c r="D693" s="438"/>
      <c r="E693" s="214"/>
      <c r="F693" s="214"/>
      <c r="G693" s="439"/>
      <c r="H693" s="439"/>
      <c r="I693" s="499"/>
    </row>
    <row r="694" spans="1:9" s="147" customFormat="1" ht="15.5" x14ac:dyDescent="0.35">
      <c r="A694" s="332">
        <v>675</v>
      </c>
      <c r="B694" s="437"/>
      <c r="C694" s="438"/>
      <c r="D694" s="438"/>
      <c r="E694" s="214"/>
      <c r="F694" s="214"/>
      <c r="G694" s="439"/>
      <c r="H694" s="439"/>
      <c r="I694" s="499"/>
    </row>
    <row r="695" spans="1:9" s="147" customFormat="1" ht="15.5" x14ac:dyDescent="0.35">
      <c r="A695" s="332">
        <v>676</v>
      </c>
      <c r="B695" s="437"/>
      <c r="C695" s="438"/>
      <c r="D695" s="438"/>
      <c r="E695" s="214"/>
      <c r="F695" s="214"/>
      <c r="G695" s="439"/>
      <c r="H695" s="439"/>
      <c r="I695" s="499"/>
    </row>
    <row r="696" spans="1:9" s="147" customFormat="1" ht="15.5" x14ac:dyDescent="0.35">
      <c r="A696" s="332">
        <v>677</v>
      </c>
      <c r="B696" s="437"/>
      <c r="C696" s="438"/>
      <c r="D696" s="438"/>
      <c r="E696" s="214"/>
      <c r="F696" s="214"/>
      <c r="G696" s="439"/>
      <c r="H696" s="439"/>
      <c r="I696" s="499"/>
    </row>
    <row r="697" spans="1:9" s="147" customFormat="1" ht="15.5" x14ac:dyDescent="0.35">
      <c r="A697" s="332">
        <v>678</v>
      </c>
      <c r="B697" s="437"/>
      <c r="C697" s="438"/>
      <c r="D697" s="438"/>
      <c r="E697" s="214"/>
      <c r="F697" s="214"/>
      <c r="G697" s="439"/>
      <c r="H697" s="439"/>
      <c r="I697" s="499"/>
    </row>
    <row r="698" spans="1:9" s="147" customFormat="1" ht="15.5" x14ac:dyDescent="0.35">
      <c r="A698" s="332">
        <v>679</v>
      </c>
      <c r="B698" s="437"/>
      <c r="C698" s="438"/>
      <c r="D698" s="438"/>
      <c r="E698" s="214"/>
      <c r="F698" s="214"/>
      <c r="G698" s="439"/>
      <c r="H698" s="439"/>
      <c r="I698" s="499"/>
    </row>
    <row r="699" spans="1:9" s="147" customFormat="1" ht="15.5" x14ac:dyDescent="0.35">
      <c r="A699" s="332">
        <v>680</v>
      </c>
      <c r="B699" s="437"/>
      <c r="C699" s="438"/>
      <c r="D699" s="438"/>
      <c r="E699" s="214"/>
      <c r="F699" s="214"/>
      <c r="G699" s="439"/>
      <c r="H699" s="439"/>
      <c r="I699" s="499"/>
    </row>
    <row r="700" spans="1:9" s="147" customFormat="1" ht="15.5" x14ac:dyDescent="0.35">
      <c r="A700" s="332">
        <v>681</v>
      </c>
      <c r="B700" s="437"/>
      <c r="C700" s="438"/>
      <c r="D700" s="438"/>
      <c r="E700" s="214"/>
      <c r="F700" s="214"/>
      <c r="G700" s="439"/>
      <c r="H700" s="439"/>
      <c r="I700" s="499"/>
    </row>
    <row r="701" spans="1:9" s="147" customFormat="1" ht="15.5" x14ac:dyDescent="0.35">
      <c r="A701" s="332">
        <v>682</v>
      </c>
      <c r="B701" s="437"/>
      <c r="C701" s="438"/>
      <c r="D701" s="438"/>
      <c r="E701" s="214"/>
      <c r="F701" s="214"/>
      <c r="G701" s="439"/>
      <c r="H701" s="439"/>
      <c r="I701" s="499"/>
    </row>
    <row r="702" spans="1:9" s="147" customFormat="1" ht="15.5" x14ac:dyDescent="0.35">
      <c r="A702" s="332">
        <v>683</v>
      </c>
      <c r="B702" s="437"/>
      <c r="C702" s="438"/>
      <c r="D702" s="438"/>
      <c r="E702" s="214"/>
      <c r="F702" s="214"/>
      <c r="G702" s="439"/>
      <c r="H702" s="439"/>
      <c r="I702" s="499"/>
    </row>
    <row r="703" spans="1:9" s="147" customFormat="1" ht="15.5" x14ac:dyDescent="0.35">
      <c r="A703" s="332">
        <v>684</v>
      </c>
      <c r="B703" s="437"/>
      <c r="C703" s="438"/>
      <c r="D703" s="438"/>
      <c r="E703" s="214"/>
      <c r="F703" s="214"/>
      <c r="G703" s="439"/>
      <c r="H703" s="439"/>
      <c r="I703" s="499"/>
    </row>
    <row r="704" spans="1:9" s="147" customFormat="1" ht="15.5" x14ac:dyDescent="0.35">
      <c r="A704" s="332">
        <v>685</v>
      </c>
      <c r="B704" s="437"/>
      <c r="C704" s="438"/>
      <c r="D704" s="438"/>
      <c r="E704" s="214"/>
      <c r="F704" s="214"/>
      <c r="G704" s="439"/>
      <c r="H704" s="439"/>
      <c r="I704" s="499"/>
    </row>
    <row r="705" spans="1:9" s="147" customFormat="1" ht="15.5" x14ac:dyDescent="0.35">
      <c r="A705" s="332">
        <v>686</v>
      </c>
      <c r="B705" s="437"/>
      <c r="C705" s="438"/>
      <c r="D705" s="438"/>
      <c r="E705" s="214"/>
      <c r="F705" s="214"/>
      <c r="G705" s="439"/>
      <c r="H705" s="439"/>
      <c r="I705" s="499"/>
    </row>
    <row r="706" spans="1:9" s="147" customFormat="1" ht="15.5" x14ac:dyDescent="0.35">
      <c r="A706" s="332">
        <v>687</v>
      </c>
      <c r="B706" s="437"/>
      <c r="C706" s="438"/>
      <c r="D706" s="438"/>
      <c r="E706" s="214"/>
      <c r="F706" s="214"/>
      <c r="G706" s="439"/>
      <c r="H706" s="439"/>
      <c r="I706" s="499"/>
    </row>
    <row r="707" spans="1:9" s="147" customFormat="1" ht="15.5" x14ac:dyDescent="0.35">
      <c r="A707" s="332">
        <v>688</v>
      </c>
      <c r="B707" s="437"/>
      <c r="C707" s="438"/>
      <c r="D707" s="438"/>
      <c r="E707" s="214"/>
      <c r="F707" s="214"/>
      <c r="G707" s="439"/>
      <c r="H707" s="439"/>
      <c r="I707" s="499"/>
    </row>
    <row r="708" spans="1:9" s="147" customFormat="1" ht="15.5" x14ac:dyDescent="0.35">
      <c r="A708" s="332">
        <v>689</v>
      </c>
      <c r="B708" s="437"/>
      <c r="C708" s="438"/>
      <c r="D708" s="438"/>
      <c r="E708" s="214"/>
      <c r="F708" s="214"/>
      <c r="G708" s="439"/>
      <c r="H708" s="439"/>
      <c r="I708" s="499"/>
    </row>
    <row r="709" spans="1:9" s="147" customFormat="1" ht="15.5" x14ac:dyDescent="0.35">
      <c r="A709" s="332">
        <v>690</v>
      </c>
      <c r="B709" s="437"/>
      <c r="C709" s="438"/>
      <c r="D709" s="438"/>
      <c r="E709" s="214"/>
      <c r="F709" s="214"/>
      <c r="G709" s="439"/>
      <c r="H709" s="439"/>
      <c r="I709" s="499"/>
    </row>
    <row r="710" spans="1:9" s="147" customFormat="1" ht="15.5" x14ac:dyDescent="0.35">
      <c r="A710" s="332">
        <v>691</v>
      </c>
      <c r="B710" s="437"/>
      <c r="C710" s="438"/>
      <c r="D710" s="438"/>
      <c r="E710" s="214"/>
      <c r="F710" s="214"/>
      <c r="G710" s="439"/>
      <c r="H710" s="439"/>
      <c r="I710" s="499"/>
    </row>
    <row r="711" spans="1:9" s="147" customFormat="1" ht="15.5" x14ac:dyDescent="0.35">
      <c r="A711" s="332">
        <v>692</v>
      </c>
      <c r="B711" s="437"/>
      <c r="C711" s="438"/>
      <c r="D711" s="438"/>
      <c r="E711" s="214"/>
      <c r="F711" s="214"/>
      <c r="G711" s="439"/>
      <c r="H711" s="439"/>
      <c r="I711" s="499"/>
    </row>
    <row r="712" spans="1:9" s="147" customFormat="1" ht="15.5" x14ac:dyDescent="0.35">
      <c r="A712" s="332">
        <v>693</v>
      </c>
      <c r="B712" s="437"/>
      <c r="C712" s="438"/>
      <c r="D712" s="438"/>
      <c r="E712" s="214"/>
      <c r="F712" s="214"/>
      <c r="G712" s="439"/>
      <c r="H712" s="439"/>
      <c r="I712" s="499"/>
    </row>
    <row r="713" spans="1:9" s="147" customFormat="1" ht="15.5" x14ac:dyDescent="0.35">
      <c r="A713" s="332">
        <v>694</v>
      </c>
      <c r="B713" s="437"/>
      <c r="C713" s="438"/>
      <c r="D713" s="438"/>
      <c r="E713" s="214"/>
      <c r="F713" s="214"/>
      <c r="G713" s="439"/>
      <c r="H713" s="439"/>
      <c r="I713" s="499"/>
    </row>
    <row r="714" spans="1:9" s="147" customFormat="1" ht="15.5" x14ac:dyDescent="0.35">
      <c r="A714" s="332">
        <v>695</v>
      </c>
      <c r="B714" s="437"/>
      <c r="C714" s="438"/>
      <c r="D714" s="438"/>
      <c r="E714" s="214"/>
      <c r="F714" s="214"/>
      <c r="G714" s="439"/>
      <c r="H714" s="439"/>
      <c r="I714" s="499"/>
    </row>
    <row r="715" spans="1:9" s="147" customFormat="1" ht="15.5" x14ac:dyDescent="0.35">
      <c r="A715" s="332">
        <v>696</v>
      </c>
      <c r="B715" s="437"/>
      <c r="C715" s="438"/>
      <c r="D715" s="438"/>
      <c r="E715" s="214"/>
      <c r="F715" s="214"/>
      <c r="G715" s="439"/>
      <c r="H715" s="439"/>
      <c r="I715" s="499"/>
    </row>
    <row r="716" spans="1:9" s="147" customFormat="1" ht="15.5" x14ac:dyDescent="0.35">
      <c r="A716" s="332">
        <v>697</v>
      </c>
      <c r="B716" s="437"/>
      <c r="C716" s="438"/>
      <c r="D716" s="438"/>
      <c r="E716" s="214"/>
      <c r="F716" s="214"/>
      <c r="G716" s="439"/>
      <c r="H716" s="439"/>
      <c r="I716" s="499"/>
    </row>
    <row r="717" spans="1:9" s="147" customFormat="1" ht="15.5" x14ac:dyDescent="0.35">
      <c r="A717" s="332">
        <v>698</v>
      </c>
      <c r="B717" s="437"/>
      <c r="C717" s="438"/>
      <c r="D717" s="438"/>
      <c r="E717" s="214"/>
      <c r="F717" s="214"/>
      <c r="G717" s="439"/>
      <c r="H717" s="439"/>
      <c r="I717" s="499"/>
    </row>
    <row r="718" spans="1:9" s="147" customFormat="1" ht="15.5" x14ac:dyDescent="0.35">
      <c r="A718" s="332">
        <v>699</v>
      </c>
      <c r="B718" s="437"/>
      <c r="C718" s="438"/>
      <c r="D718" s="438"/>
      <c r="E718" s="214"/>
      <c r="F718" s="214"/>
      <c r="G718" s="439"/>
      <c r="H718" s="439"/>
      <c r="I718" s="499"/>
    </row>
    <row r="719" spans="1:9" s="147" customFormat="1" ht="15.5" x14ac:dyDescent="0.35">
      <c r="A719" s="332">
        <v>700</v>
      </c>
      <c r="B719" s="437"/>
      <c r="C719" s="438"/>
      <c r="D719" s="438"/>
      <c r="E719" s="214"/>
      <c r="F719" s="214"/>
      <c r="G719" s="439"/>
      <c r="H719" s="439"/>
      <c r="I719" s="499"/>
    </row>
    <row r="720" spans="1:9" s="147" customFormat="1" ht="15.5" x14ac:dyDescent="0.35">
      <c r="A720" s="332">
        <v>701</v>
      </c>
      <c r="B720" s="437"/>
      <c r="C720" s="438"/>
      <c r="D720" s="438"/>
      <c r="E720" s="214"/>
      <c r="F720" s="214"/>
      <c r="G720" s="439"/>
      <c r="H720" s="439"/>
      <c r="I720" s="499"/>
    </row>
    <row r="721" spans="1:9" s="147" customFormat="1" ht="15.5" x14ac:dyDescent="0.35">
      <c r="A721" s="332">
        <v>702</v>
      </c>
      <c r="B721" s="437"/>
      <c r="C721" s="438"/>
      <c r="D721" s="438"/>
      <c r="E721" s="214"/>
      <c r="F721" s="214"/>
      <c r="G721" s="439"/>
      <c r="H721" s="439"/>
      <c r="I721" s="499"/>
    </row>
    <row r="722" spans="1:9" s="147" customFormat="1" ht="15.5" x14ac:dyDescent="0.35">
      <c r="A722" s="332">
        <v>703</v>
      </c>
      <c r="B722" s="437"/>
      <c r="C722" s="438"/>
      <c r="D722" s="438"/>
      <c r="E722" s="214"/>
      <c r="F722" s="214"/>
      <c r="G722" s="439"/>
      <c r="H722" s="439"/>
      <c r="I722" s="499"/>
    </row>
    <row r="723" spans="1:9" s="147" customFormat="1" ht="15.5" x14ac:dyDescent="0.35">
      <c r="A723" s="332">
        <v>704</v>
      </c>
      <c r="B723" s="437"/>
      <c r="C723" s="438"/>
      <c r="D723" s="438"/>
      <c r="E723" s="214"/>
      <c r="F723" s="214"/>
      <c r="G723" s="439"/>
      <c r="H723" s="439"/>
      <c r="I723" s="499"/>
    </row>
    <row r="724" spans="1:9" s="147" customFormat="1" ht="15.5" x14ac:dyDescent="0.35">
      <c r="A724" s="332">
        <v>705</v>
      </c>
      <c r="B724" s="437"/>
      <c r="C724" s="438"/>
      <c r="D724" s="438"/>
      <c r="E724" s="214"/>
      <c r="F724" s="214"/>
      <c r="G724" s="439"/>
      <c r="H724" s="439"/>
      <c r="I724" s="499"/>
    </row>
    <row r="725" spans="1:9" s="147" customFormat="1" ht="15.5" x14ac:dyDescent="0.35">
      <c r="A725" s="332">
        <v>706</v>
      </c>
      <c r="B725" s="437"/>
      <c r="C725" s="438"/>
      <c r="D725" s="438"/>
      <c r="E725" s="214"/>
      <c r="F725" s="214"/>
      <c r="G725" s="439"/>
      <c r="H725" s="439"/>
      <c r="I725" s="499"/>
    </row>
    <row r="726" spans="1:9" s="147" customFormat="1" ht="15.5" x14ac:dyDescent="0.35">
      <c r="A726" s="332">
        <v>707</v>
      </c>
      <c r="B726" s="437"/>
      <c r="C726" s="438"/>
      <c r="D726" s="438"/>
      <c r="E726" s="214"/>
      <c r="F726" s="214"/>
      <c r="G726" s="439"/>
      <c r="H726" s="439"/>
      <c r="I726" s="499"/>
    </row>
    <row r="727" spans="1:9" s="147" customFormat="1" ht="15.5" x14ac:dyDescent="0.35">
      <c r="A727" s="332">
        <v>708</v>
      </c>
      <c r="B727" s="437"/>
      <c r="C727" s="438"/>
      <c r="D727" s="438"/>
      <c r="E727" s="214"/>
      <c r="F727" s="214"/>
      <c r="G727" s="439"/>
      <c r="H727" s="439"/>
      <c r="I727" s="499"/>
    </row>
    <row r="728" spans="1:9" s="147" customFormat="1" ht="15.5" x14ac:dyDescent="0.35">
      <c r="A728" s="332">
        <v>709</v>
      </c>
      <c r="B728" s="437"/>
      <c r="C728" s="438"/>
      <c r="D728" s="438"/>
      <c r="E728" s="214"/>
      <c r="F728" s="214"/>
      <c r="G728" s="439"/>
      <c r="H728" s="439"/>
      <c r="I728" s="499"/>
    </row>
    <row r="729" spans="1:9" s="147" customFormat="1" ht="15.5" x14ac:dyDescent="0.35">
      <c r="A729" s="332">
        <v>710</v>
      </c>
      <c r="B729" s="437"/>
      <c r="C729" s="438"/>
      <c r="D729" s="438"/>
      <c r="E729" s="214"/>
      <c r="F729" s="214"/>
      <c r="G729" s="439"/>
      <c r="H729" s="439"/>
      <c r="I729" s="499"/>
    </row>
    <row r="730" spans="1:9" s="147" customFormat="1" ht="15.5" x14ac:dyDescent="0.35">
      <c r="A730" s="332">
        <v>711</v>
      </c>
      <c r="B730" s="437"/>
      <c r="C730" s="438"/>
      <c r="D730" s="438"/>
      <c r="E730" s="214"/>
      <c r="F730" s="214"/>
      <c r="G730" s="439"/>
      <c r="H730" s="439"/>
      <c r="I730" s="499"/>
    </row>
    <row r="731" spans="1:9" s="147" customFormat="1" ht="15.5" x14ac:dyDescent="0.35">
      <c r="A731" s="332">
        <v>712</v>
      </c>
      <c r="B731" s="437"/>
      <c r="C731" s="438"/>
      <c r="D731" s="438"/>
      <c r="E731" s="214"/>
      <c r="F731" s="214"/>
      <c r="G731" s="439"/>
      <c r="H731" s="439"/>
      <c r="I731" s="499"/>
    </row>
    <row r="732" spans="1:9" s="147" customFormat="1" ht="15.5" x14ac:dyDescent="0.35">
      <c r="A732" s="332">
        <v>713</v>
      </c>
      <c r="B732" s="437"/>
      <c r="C732" s="438"/>
      <c r="D732" s="438"/>
      <c r="E732" s="214"/>
      <c r="F732" s="214"/>
      <c r="G732" s="439"/>
      <c r="H732" s="439"/>
      <c r="I732" s="499"/>
    </row>
    <row r="733" spans="1:9" s="147" customFormat="1" ht="15.5" x14ac:dyDescent="0.35">
      <c r="A733" s="332">
        <v>714</v>
      </c>
      <c r="B733" s="437"/>
      <c r="C733" s="438"/>
      <c r="D733" s="438"/>
      <c r="E733" s="214"/>
      <c r="F733" s="214"/>
      <c r="G733" s="439"/>
      <c r="H733" s="439"/>
      <c r="I733" s="499"/>
    </row>
    <row r="734" spans="1:9" s="147" customFormat="1" ht="15.5" x14ac:dyDescent="0.35">
      <c r="A734" s="332">
        <v>715</v>
      </c>
      <c r="B734" s="437"/>
      <c r="C734" s="438"/>
      <c r="D734" s="438"/>
      <c r="E734" s="214"/>
      <c r="F734" s="214"/>
      <c r="G734" s="439"/>
      <c r="H734" s="439"/>
      <c r="I734" s="499"/>
    </row>
    <row r="735" spans="1:9" s="147" customFormat="1" ht="15.5" x14ac:dyDescent="0.35">
      <c r="A735" s="332">
        <v>716</v>
      </c>
      <c r="B735" s="437"/>
      <c r="C735" s="438"/>
      <c r="D735" s="438"/>
      <c r="E735" s="214"/>
      <c r="F735" s="214"/>
      <c r="G735" s="439"/>
      <c r="H735" s="439"/>
      <c r="I735" s="499"/>
    </row>
    <row r="736" spans="1:9" s="147" customFormat="1" ht="15.5" x14ac:dyDescent="0.35">
      <c r="A736" s="332">
        <v>717</v>
      </c>
      <c r="B736" s="437"/>
      <c r="C736" s="438"/>
      <c r="D736" s="438"/>
      <c r="E736" s="214"/>
      <c r="F736" s="214"/>
      <c r="G736" s="439"/>
      <c r="H736" s="439"/>
      <c r="I736" s="499"/>
    </row>
    <row r="737" spans="1:9" s="147" customFormat="1" ht="15.5" x14ac:dyDescent="0.35">
      <c r="A737" s="332">
        <v>718</v>
      </c>
      <c r="B737" s="437"/>
      <c r="C737" s="438"/>
      <c r="D737" s="438"/>
      <c r="E737" s="214"/>
      <c r="F737" s="214"/>
      <c r="G737" s="439"/>
      <c r="H737" s="439"/>
      <c r="I737" s="499"/>
    </row>
    <row r="738" spans="1:9" s="147" customFormat="1" ht="15.5" x14ac:dyDescent="0.35">
      <c r="A738" s="332">
        <v>719</v>
      </c>
      <c r="B738" s="437"/>
      <c r="C738" s="438"/>
      <c r="D738" s="438"/>
      <c r="E738" s="214"/>
      <c r="F738" s="214"/>
      <c r="G738" s="439"/>
      <c r="H738" s="439"/>
      <c r="I738" s="499"/>
    </row>
    <row r="739" spans="1:9" s="147" customFormat="1" ht="15.5" x14ac:dyDescent="0.35">
      <c r="A739" s="332">
        <v>720</v>
      </c>
      <c r="B739" s="437"/>
      <c r="C739" s="438"/>
      <c r="D739" s="438"/>
      <c r="E739" s="214"/>
      <c r="F739" s="214"/>
      <c r="G739" s="439"/>
      <c r="H739" s="439"/>
      <c r="I739" s="499"/>
    </row>
    <row r="740" spans="1:9" s="147" customFormat="1" ht="15.5" x14ac:dyDescent="0.35">
      <c r="A740" s="332">
        <v>721</v>
      </c>
      <c r="B740" s="437"/>
      <c r="C740" s="438"/>
      <c r="D740" s="438"/>
      <c r="E740" s="214"/>
      <c r="F740" s="214"/>
      <c r="G740" s="439"/>
      <c r="H740" s="439"/>
      <c r="I740" s="499"/>
    </row>
    <row r="741" spans="1:9" s="147" customFormat="1" ht="15.5" x14ac:dyDescent="0.35">
      <c r="A741" s="332">
        <v>722</v>
      </c>
      <c r="B741" s="437"/>
      <c r="C741" s="438"/>
      <c r="D741" s="438"/>
      <c r="E741" s="214"/>
      <c r="F741" s="214"/>
      <c r="G741" s="439"/>
      <c r="H741" s="439"/>
      <c r="I741" s="499"/>
    </row>
    <row r="742" spans="1:9" s="147" customFormat="1" ht="15.5" x14ac:dyDescent="0.35">
      <c r="A742" s="332">
        <v>723</v>
      </c>
      <c r="B742" s="437"/>
      <c r="C742" s="438"/>
      <c r="D742" s="438"/>
      <c r="E742" s="214"/>
      <c r="F742" s="214"/>
      <c r="G742" s="439"/>
      <c r="H742" s="439"/>
      <c r="I742" s="499"/>
    </row>
    <row r="743" spans="1:9" s="147" customFormat="1" ht="15.5" x14ac:dyDescent="0.35">
      <c r="A743" s="332">
        <v>724</v>
      </c>
      <c r="B743" s="437"/>
      <c r="C743" s="438"/>
      <c r="D743" s="438"/>
      <c r="E743" s="214"/>
      <c r="F743" s="214"/>
      <c r="G743" s="439"/>
      <c r="H743" s="439"/>
      <c r="I743" s="499"/>
    </row>
    <row r="744" spans="1:9" s="147" customFormat="1" ht="15.5" x14ac:dyDescent="0.35">
      <c r="A744" s="332">
        <v>725</v>
      </c>
      <c r="B744" s="437"/>
      <c r="C744" s="438"/>
      <c r="D744" s="438"/>
      <c r="E744" s="214"/>
      <c r="F744" s="214"/>
      <c r="G744" s="439"/>
      <c r="H744" s="439"/>
      <c r="I744" s="499"/>
    </row>
    <row r="745" spans="1:9" s="147" customFormat="1" ht="15.5" x14ac:dyDescent="0.35">
      <c r="A745" s="332">
        <v>726</v>
      </c>
      <c r="B745" s="437"/>
      <c r="C745" s="438"/>
      <c r="D745" s="438"/>
      <c r="E745" s="214"/>
      <c r="F745" s="214"/>
      <c r="G745" s="439"/>
      <c r="H745" s="439"/>
      <c r="I745" s="499"/>
    </row>
    <row r="746" spans="1:9" s="147" customFormat="1" ht="15.5" x14ac:dyDescent="0.35">
      <c r="A746" s="332">
        <v>727</v>
      </c>
      <c r="B746" s="437"/>
      <c r="C746" s="438"/>
      <c r="D746" s="438"/>
      <c r="E746" s="214"/>
      <c r="F746" s="214"/>
      <c r="G746" s="439"/>
      <c r="H746" s="439"/>
      <c r="I746" s="499"/>
    </row>
    <row r="747" spans="1:9" s="147" customFormat="1" ht="15.5" x14ac:dyDescent="0.35">
      <c r="A747" s="332">
        <v>728</v>
      </c>
      <c r="B747" s="437"/>
      <c r="C747" s="438"/>
      <c r="D747" s="438"/>
      <c r="E747" s="214"/>
      <c r="F747" s="214"/>
      <c r="G747" s="439"/>
      <c r="H747" s="439"/>
      <c r="I747" s="499"/>
    </row>
    <row r="748" spans="1:9" s="147" customFormat="1" ht="15.5" x14ac:dyDescent="0.35">
      <c r="A748" s="332">
        <v>729</v>
      </c>
      <c r="B748" s="437"/>
      <c r="C748" s="438"/>
      <c r="D748" s="438"/>
      <c r="E748" s="214"/>
      <c r="F748" s="214"/>
      <c r="G748" s="439"/>
      <c r="H748" s="439"/>
      <c r="I748" s="499"/>
    </row>
    <row r="749" spans="1:9" s="147" customFormat="1" ht="15.5" x14ac:dyDescent="0.35">
      <c r="A749" s="332">
        <v>730</v>
      </c>
      <c r="B749" s="437"/>
      <c r="C749" s="438"/>
      <c r="D749" s="438"/>
      <c r="E749" s="214"/>
      <c r="F749" s="214"/>
      <c r="G749" s="439"/>
      <c r="H749" s="439"/>
      <c r="I749" s="499"/>
    </row>
    <row r="750" spans="1:9" s="147" customFormat="1" ht="15.5" x14ac:dyDescent="0.35">
      <c r="A750" s="332">
        <v>731</v>
      </c>
      <c r="B750" s="437"/>
      <c r="C750" s="438"/>
      <c r="D750" s="438"/>
      <c r="E750" s="214"/>
      <c r="F750" s="214"/>
      <c r="G750" s="439"/>
      <c r="H750" s="439"/>
      <c r="I750" s="499"/>
    </row>
    <row r="751" spans="1:9" s="147" customFormat="1" ht="15.5" x14ac:dyDescent="0.35">
      <c r="A751" s="332">
        <v>732</v>
      </c>
      <c r="B751" s="437"/>
      <c r="C751" s="438"/>
      <c r="D751" s="438"/>
      <c r="E751" s="214"/>
      <c r="F751" s="214"/>
      <c r="G751" s="439"/>
      <c r="H751" s="439"/>
      <c r="I751" s="499"/>
    </row>
    <row r="752" spans="1:9" s="147" customFormat="1" ht="15.5" x14ac:dyDescent="0.35">
      <c r="A752" s="332">
        <v>733</v>
      </c>
      <c r="B752" s="437"/>
      <c r="C752" s="438"/>
      <c r="D752" s="438"/>
      <c r="E752" s="214"/>
      <c r="F752" s="214"/>
      <c r="G752" s="439"/>
      <c r="H752" s="439"/>
      <c r="I752" s="499"/>
    </row>
    <row r="753" spans="1:9" s="147" customFormat="1" ht="15.5" x14ac:dyDescent="0.35">
      <c r="A753" s="332">
        <v>734</v>
      </c>
      <c r="B753" s="437"/>
      <c r="C753" s="438"/>
      <c r="D753" s="438"/>
      <c r="E753" s="214"/>
      <c r="F753" s="214"/>
      <c r="G753" s="439"/>
      <c r="H753" s="439"/>
      <c r="I753" s="499"/>
    </row>
    <row r="754" spans="1:9" s="147" customFormat="1" ht="15.5" x14ac:dyDescent="0.35">
      <c r="A754" s="332">
        <v>735</v>
      </c>
      <c r="B754" s="437"/>
      <c r="C754" s="438"/>
      <c r="D754" s="438"/>
      <c r="E754" s="214"/>
      <c r="F754" s="214"/>
      <c r="G754" s="439"/>
      <c r="H754" s="439"/>
      <c r="I754" s="499"/>
    </row>
    <row r="755" spans="1:9" s="147" customFormat="1" ht="15.5" x14ac:dyDescent="0.35">
      <c r="A755" s="332">
        <v>736</v>
      </c>
      <c r="B755" s="437"/>
      <c r="C755" s="438"/>
      <c r="D755" s="438"/>
      <c r="E755" s="214"/>
      <c r="F755" s="214"/>
      <c r="G755" s="439"/>
      <c r="H755" s="439"/>
      <c r="I755" s="499"/>
    </row>
    <row r="756" spans="1:9" s="147" customFormat="1" ht="15.5" x14ac:dyDescent="0.35">
      <c r="A756" s="332">
        <v>737</v>
      </c>
      <c r="B756" s="437"/>
      <c r="C756" s="438"/>
      <c r="D756" s="438"/>
      <c r="E756" s="214"/>
      <c r="F756" s="214"/>
      <c r="G756" s="439"/>
      <c r="H756" s="439"/>
      <c r="I756" s="499"/>
    </row>
    <row r="757" spans="1:9" s="147" customFormat="1" ht="15.5" x14ac:dyDescent="0.35">
      <c r="A757" s="332">
        <v>738</v>
      </c>
      <c r="B757" s="437"/>
      <c r="C757" s="438"/>
      <c r="D757" s="438"/>
      <c r="E757" s="214"/>
      <c r="F757" s="214"/>
      <c r="G757" s="439"/>
      <c r="H757" s="439"/>
      <c r="I757" s="499"/>
    </row>
    <row r="758" spans="1:9" s="147" customFormat="1" ht="15.5" x14ac:dyDescent="0.35">
      <c r="A758" s="332">
        <v>739</v>
      </c>
      <c r="B758" s="437"/>
      <c r="C758" s="438"/>
      <c r="D758" s="438"/>
      <c r="E758" s="214"/>
      <c r="F758" s="214"/>
      <c r="G758" s="439"/>
      <c r="H758" s="439"/>
      <c r="I758" s="499"/>
    </row>
    <row r="759" spans="1:9" s="147" customFormat="1" ht="15.5" x14ac:dyDescent="0.35">
      <c r="A759" s="332">
        <v>740</v>
      </c>
      <c r="B759" s="437"/>
      <c r="C759" s="438"/>
      <c r="D759" s="438"/>
      <c r="E759" s="214"/>
      <c r="F759" s="214"/>
      <c r="G759" s="439"/>
      <c r="H759" s="439"/>
      <c r="I759" s="499"/>
    </row>
    <row r="760" spans="1:9" s="147" customFormat="1" ht="15.5" x14ac:dyDescent="0.35">
      <c r="A760" s="332">
        <v>741</v>
      </c>
      <c r="B760" s="437"/>
      <c r="C760" s="438"/>
      <c r="D760" s="438"/>
      <c r="E760" s="214"/>
      <c r="F760" s="214"/>
      <c r="G760" s="439"/>
      <c r="H760" s="439"/>
      <c r="I760" s="499"/>
    </row>
    <row r="761" spans="1:9" s="147" customFormat="1" ht="15.5" x14ac:dyDescent="0.35">
      <c r="A761" s="332">
        <v>742</v>
      </c>
      <c r="B761" s="437"/>
      <c r="C761" s="438"/>
      <c r="D761" s="438"/>
      <c r="E761" s="214"/>
      <c r="F761" s="214"/>
      <c r="G761" s="439"/>
      <c r="H761" s="439"/>
      <c r="I761" s="499"/>
    </row>
    <row r="762" spans="1:9" s="147" customFormat="1" ht="15.5" x14ac:dyDescent="0.35">
      <c r="A762" s="332">
        <v>743</v>
      </c>
      <c r="B762" s="437"/>
      <c r="C762" s="438"/>
      <c r="D762" s="438"/>
      <c r="E762" s="214"/>
      <c r="F762" s="214"/>
      <c r="G762" s="439"/>
      <c r="H762" s="439"/>
      <c r="I762" s="499"/>
    </row>
    <row r="763" spans="1:9" s="147" customFormat="1" ht="15.5" x14ac:dyDescent="0.35">
      <c r="A763" s="332">
        <v>744</v>
      </c>
      <c r="B763" s="437"/>
      <c r="C763" s="438"/>
      <c r="D763" s="438"/>
      <c r="E763" s="214"/>
      <c r="F763" s="214"/>
      <c r="G763" s="439"/>
      <c r="H763" s="439"/>
      <c r="I763" s="499"/>
    </row>
    <row r="764" spans="1:9" s="147" customFormat="1" ht="15.5" x14ac:dyDescent="0.35">
      <c r="A764" s="332">
        <v>745</v>
      </c>
      <c r="B764" s="437"/>
      <c r="C764" s="438"/>
      <c r="D764" s="438"/>
      <c r="E764" s="214"/>
      <c r="F764" s="214"/>
      <c r="G764" s="439"/>
      <c r="H764" s="439"/>
      <c r="I764" s="499"/>
    </row>
    <row r="765" spans="1:9" s="147" customFormat="1" ht="15.5" x14ac:dyDescent="0.35">
      <c r="A765" s="332">
        <v>746</v>
      </c>
      <c r="B765" s="437"/>
      <c r="C765" s="438"/>
      <c r="D765" s="438"/>
      <c r="E765" s="214"/>
      <c r="F765" s="214"/>
      <c r="G765" s="439"/>
      <c r="H765" s="439"/>
      <c r="I765" s="499"/>
    </row>
    <row r="766" spans="1:9" s="147" customFormat="1" ht="15.5" x14ac:dyDescent="0.35">
      <c r="A766" s="332">
        <v>747</v>
      </c>
      <c r="B766" s="437"/>
      <c r="C766" s="438"/>
      <c r="D766" s="438"/>
      <c r="E766" s="214"/>
      <c r="F766" s="214"/>
      <c r="G766" s="439"/>
      <c r="H766" s="439"/>
      <c r="I766" s="499"/>
    </row>
    <row r="767" spans="1:9" s="147" customFormat="1" ht="15.5" x14ac:dyDescent="0.35">
      <c r="A767" s="332">
        <v>748</v>
      </c>
      <c r="B767" s="437"/>
      <c r="C767" s="438"/>
      <c r="D767" s="438"/>
      <c r="E767" s="214"/>
      <c r="F767" s="214"/>
      <c r="G767" s="439"/>
      <c r="H767" s="439"/>
      <c r="I767" s="499"/>
    </row>
    <row r="768" spans="1:9" s="147" customFormat="1" ht="15.5" x14ac:dyDescent="0.35">
      <c r="A768" s="332">
        <v>749</v>
      </c>
      <c r="B768" s="437"/>
      <c r="C768" s="438"/>
      <c r="D768" s="438"/>
      <c r="E768" s="214"/>
      <c r="F768" s="214"/>
      <c r="G768" s="439"/>
      <c r="H768" s="439"/>
      <c r="I768" s="499"/>
    </row>
    <row r="769" spans="1:9" s="147" customFormat="1" ht="15.5" x14ac:dyDescent="0.35">
      <c r="A769" s="332">
        <v>750</v>
      </c>
      <c r="B769" s="437"/>
      <c r="C769" s="438"/>
      <c r="D769" s="438"/>
      <c r="E769" s="214"/>
      <c r="F769" s="214"/>
      <c r="G769" s="439"/>
      <c r="H769" s="439"/>
      <c r="I769" s="499"/>
    </row>
    <row r="770" spans="1:9" s="147" customFormat="1" ht="15.5" x14ac:dyDescent="0.35">
      <c r="A770" s="332">
        <v>751</v>
      </c>
      <c r="B770" s="437"/>
      <c r="C770" s="438"/>
      <c r="D770" s="438"/>
      <c r="E770" s="214"/>
      <c r="F770" s="214"/>
      <c r="G770" s="439"/>
      <c r="H770" s="439"/>
      <c r="I770" s="499"/>
    </row>
    <row r="771" spans="1:9" s="147" customFormat="1" ht="15.5" x14ac:dyDescent="0.35">
      <c r="A771" s="332">
        <v>752</v>
      </c>
      <c r="B771" s="437"/>
      <c r="C771" s="438"/>
      <c r="D771" s="438"/>
      <c r="E771" s="214"/>
      <c r="F771" s="214"/>
      <c r="G771" s="439"/>
      <c r="H771" s="439"/>
      <c r="I771" s="499"/>
    </row>
    <row r="772" spans="1:9" s="147" customFormat="1" ht="15.5" x14ac:dyDescent="0.35">
      <c r="A772" s="332">
        <v>753</v>
      </c>
      <c r="B772" s="437"/>
      <c r="C772" s="438"/>
      <c r="D772" s="438"/>
      <c r="E772" s="214"/>
      <c r="F772" s="214"/>
      <c r="G772" s="439"/>
      <c r="H772" s="439"/>
      <c r="I772" s="499"/>
    </row>
    <row r="773" spans="1:9" s="147" customFormat="1" ht="15.5" x14ac:dyDescent="0.35">
      <c r="A773" s="332">
        <v>754</v>
      </c>
      <c r="B773" s="437"/>
      <c r="C773" s="438"/>
      <c r="D773" s="438"/>
      <c r="E773" s="214"/>
      <c r="F773" s="214"/>
      <c r="G773" s="439"/>
      <c r="H773" s="439"/>
      <c r="I773" s="499"/>
    </row>
    <row r="774" spans="1:9" s="147" customFormat="1" ht="15.5" x14ac:dyDescent="0.35">
      <c r="A774" s="332">
        <v>755</v>
      </c>
      <c r="B774" s="437"/>
      <c r="C774" s="438"/>
      <c r="D774" s="438"/>
      <c r="E774" s="214"/>
      <c r="F774" s="214"/>
      <c r="G774" s="439"/>
      <c r="H774" s="439"/>
      <c r="I774" s="499"/>
    </row>
    <row r="775" spans="1:9" s="147" customFormat="1" ht="15.5" x14ac:dyDescent="0.35">
      <c r="A775" s="332">
        <v>756</v>
      </c>
      <c r="B775" s="437"/>
      <c r="C775" s="438"/>
      <c r="D775" s="438"/>
      <c r="E775" s="214"/>
      <c r="F775" s="214"/>
      <c r="G775" s="439"/>
      <c r="H775" s="439"/>
      <c r="I775" s="499"/>
    </row>
    <row r="776" spans="1:9" s="147" customFormat="1" ht="15.5" x14ac:dyDescent="0.35">
      <c r="A776" s="332">
        <v>757</v>
      </c>
      <c r="B776" s="437"/>
      <c r="C776" s="438"/>
      <c r="D776" s="438"/>
      <c r="E776" s="214"/>
      <c r="F776" s="214"/>
      <c r="G776" s="439"/>
      <c r="H776" s="439"/>
      <c r="I776" s="499"/>
    </row>
    <row r="777" spans="1:9" s="147" customFormat="1" ht="15.5" x14ac:dyDescent="0.35">
      <c r="A777" s="332">
        <v>758</v>
      </c>
      <c r="B777" s="437"/>
      <c r="C777" s="438"/>
      <c r="D777" s="438"/>
      <c r="E777" s="214"/>
      <c r="F777" s="214"/>
      <c r="G777" s="439"/>
      <c r="H777" s="439"/>
      <c r="I777" s="499"/>
    </row>
    <row r="778" spans="1:9" s="147" customFormat="1" ht="15.5" x14ac:dyDescent="0.35">
      <c r="A778" s="332">
        <v>759</v>
      </c>
      <c r="B778" s="437"/>
      <c r="C778" s="438"/>
      <c r="D778" s="438"/>
      <c r="E778" s="214"/>
      <c r="F778" s="214"/>
      <c r="G778" s="439"/>
      <c r="H778" s="439"/>
      <c r="I778" s="499"/>
    </row>
    <row r="779" spans="1:9" s="147" customFormat="1" ht="15.5" x14ac:dyDescent="0.35">
      <c r="A779" s="332">
        <v>760</v>
      </c>
      <c r="B779" s="437"/>
      <c r="C779" s="438"/>
      <c r="D779" s="438"/>
      <c r="E779" s="214"/>
      <c r="F779" s="214"/>
      <c r="G779" s="439"/>
      <c r="H779" s="439"/>
      <c r="I779" s="499"/>
    </row>
    <row r="780" spans="1:9" s="147" customFormat="1" ht="15.5" x14ac:dyDescent="0.35">
      <c r="A780" s="332">
        <v>761</v>
      </c>
      <c r="B780" s="437"/>
      <c r="C780" s="438"/>
      <c r="D780" s="438"/>
      <c r="E780" s="214"/>
      <c r="F780" s="214"/>
      <c r="G780" s="439"/>
      <c r="H780" s="439"/>
      <c r="I780" s="499"/>
    </row>
    <row r="781" spans="1:9" s="147" customFormat="1" ht="15.5" x14ac:dyDescent="0.35">
      <c r="A781" s="332">
        <v>762</v>
      </c>
      <c r="B781" s="437"/>
      <c r="C781" s="438"/>
      <c r="D781" s="438"/>
      <c r="E781" s="214"/>
      <c r="F781" s="214"/>
      <c r="G781" s="439"/>
      <c r="H781" s="439"/>
      <c r="I781" s="499"/>
    </row>
    <row r="782" spans="1:9" s="147" customFormat="1" ht="15.5" x14ac:dyDescent="0.35">
      <c r="A782" s="332">
        <v>763</v>
      </c>
      <c r="B782" s="437"/>
      <c r="C782" s="438"/>
      <c r="D782" s="438"/>
      <c r="E782" s="214"/>
      <c r="F782" s="214"/>
      <c r="G782" s="439"/>
      <c r="H782" s="439"/>
      <c r="I782" s="499"/>
    </row>
    <row r="783" spans="1:9" s="147" customFormat="1" ht="15.5" x14ac:dyDescent="0.35">
      <c r="A783" s="332">
        <v>764</v>
      </c>
      <c r="B783" s="437"/>
      <c r="C783" s="438"/>
      <c r="D783" s="438"/>
      <c r="E783" s="214"/>
      <c r="F783" s="214"/>
      <c r="G783" s="439"/>
      <c r="H783" s="439"/>
      <c r="I783" s="499"/>
    </row>
    <row r="784" spans="1:9" s="147" customFormat="1" ht="15.5" x14ac:dyDescent="0.35">
      <c r="A784" s="332">
        <v>765</v>
      </c>
      <c r="B784" s="437"/>
      <c r="C784" s="438"/>
      <c r="D784" s="438"/>
      <c r="E784" s="214"/>
      <c r="F784" s="214"/>
      <c r="G784" s="439"/>
      <c r="H784" s="439"/>
      <c r="I784" s="499"/>
    </row>
    <row r="785" spans="1:9" s="147" customFormat="1" ht="15.5" x14ac:dyDescent="0.35">
      <c r="A785" s="332">
        <v>766</v>
      </c>
      <c r="B785" s="437"/>
      <c r="C785" s="438"/>
      <c r="D785" s="438"/>
      <c r="E785" s="214"/>
      <c r="F785" s="214"/>
      <c r="G785" s="439"/>
      <c r="H785" s="439"/>
      <c r="I785" s="499"/>
    </row>
    <row r="786" spans="1:9" s="147" customFormat="1" ht="15.5" x14ac:dyDescent="0.35">
      <c r="A786" s="332">
        <v>767</v>
      </c>
      <c r="B786" s="437"/>
      <c r="C786" s="438"/>
      <c r="D786" s="438"/>
      <c r="E786" s="214"/>
      <c r="F786" s="214"/>
      <c r="G786" s="439"/>
      <c r="H786" s="439"/>
      <c r="I786" s="499"/>
    </row>
    <row r="787" spans="1:9" s="147" customFormat="1" ht="15.5" x14ac:dyDescent="0.35">
      <c r="A787" s="332">
        <v>768</v>
      </c>
      <c r="B787" s="437"/>
      <c r="C787" s="438"/>
      <c r="D787" s="438"/>
      <c r="E787" s="214"/>
      <c r="F787" s="214"/>
      <c r="G787" s="439"/>
      <c r="H787" s="439"/>
      <c r="I787" s="499"/>
    </row>
    <row r="788" spans="1:9" s="147" customFormat="1" ht="15.5" x14ac:dyDescent="0.35">
      <c r="A788" s="332">
        <v>769</v>
      </c>
      <c r="B788" s="437"/>
      <c r="C788" s="438"/>
      <c r="D788" s="438"/>
      <c r="E788" s="214"/>
      <c r="F788" s="214"/>
      <c r="G788" s="439"/>
      <c r="H788" s="439"/>
      <c r="I788" s="499"/>
    </row>
    <row r="789" spans="1:9" s="147" customFormat="1" ht="15.5" x14ac:dyDescent="0.35">
      <c r="A789" s="332">
        <v>770</v>
      </c>
      <c r="B789" s="437"/>
      <c r="C789" s="438"/>
      <c r="D789" s="438"/>
      <c r="E789" s="214"/>
      <c r="F789" s="214"/>
      <c r="G789" s="439"/>
      <c r="H789" s="439"/>
      <c r="I789" s="499"/>
    </row>
    <row r="790" spans="1:9" s="147" customFormat="1" ht="15.5" x14ac:dyDescent="0.35">
      <c r="A790" s="332">
        <v>771</v>
      </c>
      <c r="B790" s="437"/>
      <c r="C790" s="438"/>
      <c r="D790" s="438"/>
      <c r="E790" s="214"/>
      <c r="F790" s="214"/>
      <c r="G790" s="439"/>
      <c r="H790" s="439"/>
      <c r="I790" s="499"/>
    </row>
    <row r="791" spans="1:9" s="147" customFormat="1" ht="15.5" x14ac:dyDescent="0.35">
      <c r="A791" s="332">
        <v>772</v>
      </c>
      <c r="B791" s="437"/>
      <c r="C791" s="438"/>
      <c r="D791" s="438"/>
      <c r="E791" s="214"/>
      <c r="F791" s="214"/>
      <c r="G791" s="439"/>
      <c r="H791" s="439"/>
      <c r="I791" s="499"/>
    </row>
    <row r="792" spans="1:9" s="147" customFormat="1" ht="15.5" x14ac:dyDescent="0.35">
      <c r="A792" s="332">
        <v>773</v>
      </c>
      <c r="B792" s="437"/>
      <c r="C792" s="438"/>
      <c r="D792" s="438"/>
      <c r="E792" s="214"/>
      <c r="F792" s="214"/>
      <c r="G792" s="439"/>
      <c r="H792" s="439"/>
      <c r="I792" s="499"/>
    </row>
    <row r="793" spans="1:9" s="147" customFormat="1" ht="15.5" x14ac:dyDescent="0.35">
      <c r="A793" s="332">
        <v>774</v>
      </c>
      <c r="B793" s="437"/>
      <c r="C793" s="438"/>
      <c r="D793" s="438"/>
      <c r="E793" s="214"/>
      <c r="F793" s="214"/>
      <c r="G793" s="439"/>
      <c r="H793" s="439"/>
      <c r="I793" s="499"/>
    </row>
    <row r="794" spans="1:9" s="147" customFormat="1" ht="15.5" x14ac:dyDescent="0.35">
      <c r="A794" s="332">
        <v>775</v>
      </c>
      <c r="B794" s="437"/>
      <c r="C794" s="438"/>
      <c r="D794" s="438"/>
      <c r="E794" s="214"/>
      <c r="F794" s="214"/>
      <c r="G794" s="439"/>
      <c r="H794" s="439"/>
      <c r="I794" s="499"/>
    </row>
    <row r="795" spans="1:9" s="147" customFormat="1" ht="15.5" x14ac:dyDescent="0.35">
      <c r="A795" s="332">
        <v>776</v>
      </c>
      <c r="B795" s="437"/>
      <c r="C795" s="438"/>
      <c r="D795" s="438"/>
      <c r="E795" s="214"/>
      <c r="F795" s="214"/>
      <c r="G795" s="439"/>
      <c r="H795" s="439"/>
      <c r="I795" s="499"/>
    </row>
    <row r="796" spans="1:9" s="147" customFormat="1" ht="15.5" x14ac:dyDescent="0.35">
      <c r="A796" s="332">
        <v>777</v>
      </c>
      <c r="B796" s="437"/>
      <c r="C796" s="438"/>
      <c r="D796" s="438"/>
      <c r="E796" s="214"/>
      <c r="F796" s="214"/>
      <c r="G796" s="439"/>
      <c r="H796" s="439"/>
      <c r="I796" s="499"/>
    </row>
    <row r="797" spans="1:9" s="147" customFormat="1" ht="15.5" x14ac:dyDescent="0.35">
      <c r="A797" s="332">
        <v>778</v>
      </c>
      <c r="B797" s="437"/>
      <c r="C797" s="438"/>
      <c r="D797" s="438"/>
      <c r="E797" s="214"/>
      <c r="F797" s="214"/>
      <c r="G797" s="439"/>
      <c r="H797" s="439"/>
      <c r="I797" s="499"/>
    </row>
    <row r="798" spans="1:9" s="147" customFormat="1" ht="15.5" x14ac:dyDescent="0.35">
      <c r="A798" s="332">
        <v>779</v>
      </c>
      <c r="B798" s="437"/>
      <c r="C798" s="438"/>
      <c r="D798" s="438"/>
      <c r="E798" s="214"/>
      <c r="F798" s="214"/>
      <c r="G798" s="439"/>
      <c r="H798" s="439"/>
      <c r="I798" s="499"/>
    </row>
    <row r="799" spans="1:9" s="147" customFormat="1" ht="15.5" x14ac:dyDescent="0.35">
      <c r="A799" s="332">
        <v>780</v>
      </c>
      <c r="B799" s="437"/>
      <c r="C799" s="438"/>
      <c r="D799" s="438"/>
      <c r="E799" s="214"/>
      <c r="F799" s="214"/>
      <c r="G799" s="439"/>
      <c r="H799" s="439"/>
      <c r="I799" s="499"/>
    </row>
    <row r="800" spans="1:9" s="147" customFormat="1" ht="15.5" x14ac:dyDescent="0.35">
      <c r="A800" s="332">
        <v>781</v>
      </c>
      <c r="B800" s="437"/>
      <c r="C800" s="438"/>
      <c r="D800" s="438"/>
      <c r="E800" s="214"/>
      <c r="F800" s="214"/>
      <c r="G800" s="439"/>
      <c r="H800" s="439"/>
      <c r="I800" s="499"/>
    </row>
    <row r="801" spans="1:9" s="147" customFormat="1" ht="15.5" x14ac:dyDescent="0.35">
      <c r="A801" s="332">
        <v>782</v>
      </c>
      <c r="B801" s="437"/>
      <c r="C801" s="438"/>
      <c r="D801" s="438"/>
      <c r="E801" s="214"/>
      <c r="F801" s="214"/>
      <c r="G801" s="439"/>
      <c r="H801" s="439"/>
      <c r="I801" s="499"/>
    </row>
    <row r="802" spans="1:9" s="147" customFormat="1" ht="15.5" x14ac:dyDescent="0.35">
      <c r="A802" s="332">
        <v>783</v>
      </c>
      <c r="B802" s="437"/>
      <c r="C802" s="438"/>
      <c r="D802" s="438"/>
      <c r="E802" s="214"/>
      <c r="F802" s="214"/>
      <c r="G802" s="439"/>
      <c r="H802" s="439"/>
      <c r="I802" s="499"/>
    </row>
    <row r="803" spans="1:9" s="147" customFormat="1" ht="15.5" x14ac:dyDescent="0.35">
      <c r="A803" s="332">
        <v>784</v>
      </c>
      <c r="B803" s="437"/>
      <c r="C803" s="438"/>
      <c r="D803" s="438"/>
      <c r="E803" s="214"/>
      <c r="F803" s="214"/>
      <c r="G803" s="439"/>
      <c r="H803" s="439"/>
      <c r="I803" s="499"/>
    </row>
    <row r="804" spans="1:9" s="147" customFormat="1" ht="15.5" x14ac:dyDescent="0.35">
      <c r="A804" s="332">
        <v>785</v>
      </c>
      <c r="B804" s="437"/>
      <c r="C804" s="438"/>
      <c r="D804" s="438"/>
      <c r="E804" s="214"/>
      <c r="F804" s="214"/>
      <c r="G804" s="439"/>
      <c r="H804" s="439"/>
      <c r="I804" s="499"/>
    </row>
    <row r="805" spans="1:9" s="147" customFormat="1" ht="15.5" x14ac:dyDescent="0.35">
      <c r="A805" s="332">
        <v>786</v>
      </c>
      <c r="B805" s="437"/>
      <c r="C805" s="438"/>
      <c r="D805" s="438"/>
      <c r="E805" s="214"/>
      <c r="F805" s="214"/>
      <c r="G805" s="439"/>
      <c r="H805" s="439"/>
      <c r="I805" s="499"/>
    </row>
    <row r="806" spans="1:9" s="147" customFormat="1" ht="15.5" x14ac:dyDescent="0.35">
      <c r="A806" s="332">
        <v>787</v>
      </c>
      <c r="B806" s="437"/>
      <c r="C806" s="438"/>
      <c r="D806" s="438"/>
      <c r="E806" s="214"/>
      <c r="F806" s="214"/>
      <c r="G806" s="439"/>
      <c r="H806" s="439"/>
      <c r="I806" s="499"/>
    </row>
    <row r="807" spans="1:9" s="147" customFormat="1" ht="15.5" x14ac:dyDescent="0.35">
      <c r="A807" s="332">
        <v>788</v>
      </c>
      <c r="B807" s="437"/>
      <c r="C807" s="438"/>
      <c r="D807" s="438"/>
      <c r="E807" s="214"/>
      <c r="F807" s="214"/>
      <c r="G807" s="439"/>
      <c r="H807" s="439"/>
      <c r="I807" s="499"/>
    </row>
    <row r="808" spans="1:9" s="147" customFormat="1" ht="15.5" x14ac:dyDescent="0.35">
      <c r="A808" s="332">
        <v>789</v>
      </c>
      <c r="B808" s="437"/>
      <c r="C808" s="438"/>
      <c r="D808" s="438"/>
      <c r="E808" s="214"/>
      <c r="F808" s="214"/>
      <c r="G808" s="439"/>
      <c r="H808" s="439"/>
      <c r="I808" s="499"/>
    </row>
    <row r="809" spans="1:9" s="147" customFormat="1" ht="15.5" x14ac:dyDescent="0.35">
      <c r="A809" s="332">
        <v>790</v>
      </c>
      <c r="B809" s="437"/>
      <c r="C809" s="438"/>
      <c r="D809" s="438"/>
      <c r="E809" s="214"/>
      <c r="F809" s="214"/>
      <c r="G809" s="439"/>
      <c r="H809" s="439"/>
      <c r="I809" s="499"/>
    </row>
    <row r="810" spans="1:9" s="147" customFormat="1" ht="15.5" x14ac:dyDescent="0.35">
      <c r="A810" s="332">
        <v>791</v>
      </c>
      <c r="B810" s="437"/>
      <c r="C810" s="438"/>
      <c r="D810" s="438"/>
      <c r="E810" s="214"/>
      <c r="F810" s="214"/>
      <c r="G810" s="439"/>
      <c r="H810" s="439"/>
      <c r="I810" s="499"/>
    </row>
    <row r="811" spans="1:9" s="147" customFormat="1" ht="15.5" x14ac:dyDescent="0.35">
      <c r="A811" s="332">
        <v>792</v>
      </c>
      <c r="B811" s="437"/>
      <c r="C811" s="438"/>
      <c r="D811" s="438"/>
      <c r="E811" s="214"/>
      <c r="F811" s="214"/>
      <c r="G811" s="439"/>
      <c r="H811" s="439"/>
      <c r="I811" s="499"/>
    </row>
    <row r="812" spans="1:9" s="147" customFormat="1" ht="15.5" x14ac:dyDescent="0.35">
      <c r="A812" s="332">
        <v>793</v>
      </c>
      <c r="B812" s="437"/>
      <c r="C812" s="438"/>
      <c r="D812" s="438"/>
      <c r="E812" s="214"/>
      <c r="F812" s="214"/>
      <c r="G812" s="439"/>
      <c r="H812" s="439"/>
      <c r="I812" s="499"/>
    </row>
    <row r="813" spans="1:9" s="147" customFormat="1" ht="15.5" x14ac:dyDescent="0.35">
      <c r="A813" s="332">
        <v>794</v>
      </c>
      <c r="B813" s="437"/>
      <c r="C813" s="438"/>
      <c r="D813" s="438"/>
      <c r="E813" s="214"/>
      <c r="F813" s="214"/>
      <c r="G813" s="439"/>
      <c r="H813" s="439"/>
      <c r="I813" s="499"/>
    </row>
    <row r="814" spans="1:9" s="147" customFormat="1" ht="15.5" x14ac:dyDescent="0.35">
      <c r="A814" s="332">
        <v>795</v>
      </c>
      <c r="B814" s="437"/>
      <c r="C814" s="438"/>
      <c r="D814" s="438"/>
      <c r="E814" s="214"/>
      <c r="F814" s="214"/>
      <c r="G814" s="439"/>
      <c r="H814" s="439"/>
      <c r="I814" s="499"/>
    </row>
    <row r="815" spans="1:9" s="147" customFormat="1" ht="15.5" x14ac:dyDescent="0.35">
      <c r="A815" s="332">
        <v>796</v>
      </c>
      <c r="B815" s="437"/>
      <c r="C815" s="438"/>
      <c r="D815" s="438"/>
      <c r="E815" s="214"/>
      <c r="F815" s="214"/>
      <c r="G815" s="439"/>
      <c r="H815" s="439"/>
      <c r="I815" s="499"/>
    </row>
    <row r="816" spans="1:9" s="147" customFormat="1" ht="15.5" x14ac:dyDescent="0.35">
      <c r="A816" s="332">
        <v>797</v>
      </c>
      <c r="B816" s="437"/>
      <c r="C816" s="438"/>
      <c r="D816" s="438"/>
      <c r="E816" s="214"/>
      <c r="F816" s="214"/>
      <c r="G816" s="439"/>
      <c r="H816" s="439"/>
      <c r="I816" s="499"/>
    </row>
    <row r="817" spans="1:9" s="147" customFormat="1" ht="15.5" x14ac:dyDescent="0.35">
      <c r="A817" s="332">
        <v>798</v>
      </c>
      <c r="B817" s="437"/>
      <c r="C817" s="438"/>
      <c r="D817" s="438"/>
      <c r="E817" s="214"/>
      <c r="F817" s="214"/>
      <c r="G817" s="439"/>
      <c r="H817" s="439"/>
      <c r="I817" s="499"/>
    </row>
    <row r="818" spans="1:9" s="147" customFormat="1" ht="15.5" x14ac:dyDescent="0.35">
      <c r="A818" s="332">
        <v>799</v>
      </c>
      <c r="B818" s="437"/>
      <c r="C818" s="438"/>
      <c r="D818" s="438"/>
      <c r="E818" s="214"/>
      <c r="F818" s="214"/>
      <c r="G818" s="439"/>
      <c r="H818" s="439"/>
      <c r="I818" s="499"/>
    </row>
    <row r="819" spans="1:9" s="147" customFormat="1" ht="15.5" x14ac:dyDescent="0.35">
      <c r="A819" s="332">
        <v>800</v>
      </c>
      <c r="B819" s="437"/>
      <c r="C819" s="438"/>
      <c r="D819" s="438"/>
      <c r="E819" s="214"/>
      <c r="F819" s="214"/>
      <c r="G819" s="439"/>
      <c r="H819" s="439"/>
      <c r="I819" s="499"/>
    </row>
    <row r="820" spans="1:9" s="147" customFormat="1" ht="15.5" x14ac:dyDescent="0.35">
      <c r="A820" s="332">
        <v>801</v>
      </c>
      <c r="B820" s="437"/>
      <c r="C820" s="438"/>
      <c r="D820" s="438"/>
      <c r="E820" s="214"/>
      <c r="F820" s="214"/>
      <c r="G820" s="439"/>
      <c r="H820" s="439"/>
      <c r="I820" s="499"/>
    </row>
    <row r="821" spans="1:9" s="147" customFormat="1" ht="15.5" x14ac:dyDescent="0.35">
      <c r="A821" s="332">
        <v>802</v>
      </c>
      <c r="B821" s="437"/>
      <c r="C821" s="438"/>
      <c r="D821" s="438"/>
      <c r="E821" s="214"/>
      <c r="F821" s="214"/>
      <c r="G821" s="439"/>
      <c r="H821" s="439"/>
      <c r="I821" s="499"/>
    </row>
    <row r="822" spans="1:9" s="147" customFormat="1" ht="15.5" x14ac:dyDescent="0.35">
      <c r="A822" s="332">
        <v>803</v>
      </c>
      <c r="B822" s="437"/>
      <c r="C822" s="438"/>
      <c r="D822" s="438"/>
      <c r="E822" s="214"/>
      <c r="F822" s="214"/>
      <c r="G822" s="439"/>
      <c r="H822" s="439"/>
      <c r="I822" s="499"/>
    </row>
    <row r="823" spans="1:9" s="147" customFormat="1" ht="15.5" x14ac:dyDescent="0.35">
      <c r="A823" s="332">
        <v>804</v>
      </c>
      <c r="B823" s="437"/>
      <c r="C823" s="438"/>
      <c r="D823" s="438"/>
      <c r="E823" s="214"/>
      <c r="F823" s="214"/>
      <c r="G823" s="439"/>
      <c r="H823" s="439"/>
      <c r="I823" s="499"/>
    </row>
    <row r="824" spans="1:9" s="147" customFormat="1" ht="15.5" x14ac:dyDescent="0.35">
      <c r="A824" s="332">
        <v>805</v>
      </c>
      <c r="B824" s="437"/>
      <c r="C824" s="438"/>
      <c r="D824" s="438"/>
      <c r="E824" s="214"/>
      <c r="F824" s="214"/>
      <c r="G824" s="439"/>
      <c r="H824" s="439"/>
      <c r="I824" s="499"/>
    </row>
    <row r="825" spans="1:9" s="147" customFormat="1" ht="15.5" x14ac:dyDescent="0.35">
      <c r="A825" s="332">
        <v>806</v>
      </c>
      <c r="B825" s="437"/>
      <c r="C825" s="438"/>
      <c r="D825" s="438"/>
      <c r="E825" s="214"/>
      <c r="F825" s="214"/>
      <c r="G825" s="439"/>
      <c r="H825" s="439"/>
      <c r="I825" s="499"/>
    </row>
    <row r="826" spans="1:9" s="147" customFormat="1" ht="15.5" x14ac:dyDescent="0.35">
      <c r="A826" s="332">
        <v>807</v>
      </c>
      <c r="B826" s="437"/>
      <c r="C826" s="438"/>
      <c r="D826" s="438"/>
      <c r="E826" s="214"/>
      <c r="F826" s="214"/>
      <c r="G826" s="439"/>
      <c r="H826" s="439"/>
      <c r="I826" s="499"/>
    </row>
    <row r="827" spans="1:9" s="147" customFormat="1" ht="15.5" x14ac:dyDescent="0.35">
      <c r="A827" s="332">
        <v>808</v>
      </c>
      <c r="B827" s="437"/>
      <c r="C827" s="438"/>
      <c r="D827" s="438"/>
      <c r="E827" s="214"/>
      <c r="F827" s="214"/>
      <c r="G827" s="439"/>
      <c r="H827" s="439"/>
      <c r="I827" s="499"/>
    </row>
    <row r="828" spans="1:9" s="147" customFormat="1" ht="15.5" x14ac:dyDescent="0.35">
      <c r="A828" s="332">
        <v>809</v>
      </c>
      <c r="B828" s="437"/>
      <c r="C828" s="438"/>
      <c r="D828" s="438"/>
      <c r="E828" s="214"/>
      <c r="F828" s="214"/>
      <c r="G828" s="439"/>
      <c r="H828" s="439"/>
      <c r="I828" s="499"/>
    </row>
    <row r="829" spans="1:9" s="147" customFormat="1" ht="15.5" x14ac:dyDescent="0.35">
      <c r="A829" s="332">
        <v>810</v>
      </c>
      <c r="B829" s="437"/>
      <c r="C829" s="438"/>
      <c r="D829" s="438"/>
      <c r="E829" s="214"/>
      <c r="F829" s="214"/>
      <c r="G829" s="439"/>
      <c r="H829" s="439"/>
      <c r="I829" s="499"/>
    </row>
    <row r="830" spans="1:9" s="147" customFormat="1" ht="15.5" x14ac:dyDescent="0.35">
      <c r="A830" s="332">
        <v>811</v>
      </c>
      <c r="B830" s="437"/>
      <c r="C830" s="438"/>
      <c r="D830" s="438"/>
      <c r="E830" s="214"/>
      <c r="F830" s="214"/>
      <c r="G830" s="439"/>
      <c r="H830" s="439"/>
      <c r="I830" s="499"/>
    </row>
    <row r="831" spans="1:9" s="147" customFormat="1" ht="15.5" x14ac:dyDescent="0.35">
      <c r="A831" s="332">
        <v>812</v>
      </c>
      <c r="B831" s="437"/>
      <c r="C831" s="438"/>
      <c r="D831" s="438"/>
      <c r="E831" s="214"/>
      <c r="F831" s="214"/>
      <c r="G831" s="439"/>
      <c r="H831" s="439"/>
      <c r="I831" s="499"/>
    </row>
    <row r="832" spans="1:9" s="147" customFormat="1" ht="15.5" x14ac:dyDescent="0.35">
      <c r="A832" s="332">
        <v>813</v>
      </c>
      <c r="B832" s="437"/>
      <c r="C832" s="438"/>
      <c r="D832" s="438"/>
      <c r="E832" s="214"/>
      <c r="F832" s="214"/>
      <c r="G832" s="439"/>
      <c r="H832" s="439"/>
      <c r="I832" s="499"/>
    </row>
    <row r="833" spans="1:9" s="147" customFormat="1" ht="15.5" x14ac:dyDescent="0.35">
      <c r="A833" s="332">
        <v>814</v>
      </c>
      <c r="B833" s="437"/>
      <c r="C833" s="438"/>
      <c r="D833" s="438"/>
      <c r="E833" s="214"/>
      <c r="F833" s="214"/>
      <c r="G833" s="439"/>
      <c r="H833" s="439"/>
      <c r="I833" s="499"/>
    </row>
    <row r="834" spans="1:9" s="147" customFormat="1" ht="15.5" x14ac:dyDescent="0.35">
      <c r="A834" s="332">
        <v>815</v>
      </c>
      <c r="B834" s="437"/>
      <c r="C834" s="438"/>
      <c r="D834" s="438"/>
      <c r="E834" s="214"/>
      <c r="F834" s="214"/>
      <c r="G834" s="439"/>
      <c r="H834" s="439"/>
      <c r="I834" s="499"/>
    </row>
    <row r="835" spans="1:9" s="147" customFormat="1" ht="15.5" x14ac:dyDescent="0.35">
      <c r="A835" s="332">
        <v>816</v>
      </c>
      <c r="B835" s="437"/>
      <c r="C835" s="438"/>
      <c r="D835" s="438"/>
      <c r="E835" s="214"/>
      <c r="F835" s="214"/>
      <c r="G835" s="439"/>
      <c r="H835" s="439"/>
      <c r="I835" s="499"/>
    </row>
    <row r="836" spans="1:9" s="147" customFormat="1" ht="15.5" x14ac:dyDescent="0.35">
      <c r="A836" s="332">
        <v>817</v>
      </c>
      <c r="B836" s="437"/>
      <c r="C836" s="438"/>
      <c r="D836" s="438"/>
      <c r="E836" s="214"/>
      <c r="F836" s="214"/>
      <c r="G836" s="439"/>
      <c r="H836" s="439"/>
      <c r="I836" s="499"/>
    </row>
    <row r="837" spans="1:9" s="147" customFormat="1" ht="15.5" x14ac:dyDescent="0.35">
      <c r="A837" s="332">
        <v>818</v>
      </c>
      <c r="B837" s="437"/>
      <c r="C837" s="438"/>
      <c r="D837" s="438"/>
      <c r="E837" s="214"/>
      <c r="F837" s="214"/>
      <c r="G837" s="439"/>
      <c r="H837" s="439"/>
      <c r="I837" s="499"/>
    </row>
    <row r="838" spans="1:9" s="147" customFormat="1" ht="15.5" x14ac:dyDescent="0.35">
      <c r="A838" s="332">
        <v>819</v>
      </c>
      <c r="B838" s="437"/>
      <c r="C838" s="438"/>
      <c r="D838" s="438"/>
      <c r="E838" s="214"/>
      <c r="F838" s="214"/>
      <c r="G838" s="439"/>
      <c r="H838" s="439"/>
      <c r="I838" s="499"/>
    </row>
    <row r="839" spans="1:9" s="147" customFormat="1" ht="15.5" x14ac:dyDescent="0.35">
      <c r="A839" s="332">
        <v>820</v>
      </c>
      <c r="B839" s="437"/>
      <c r="C839" s="438"/>
      <c r="D839" s="438"/>
      <c r="E839" s="214"/>
      <c r="F839" s="214"/>
      <c r="G839" s="439"/>
      <c r="H839" s="439"/>
      <c r="I839" s="499"/>
    </row>
    <row r="840" spans="1:9" s="147" customFormat="1" ht="15.5" x14ac:dyDescent="0.35">
      <c r="A840" s="332">
        <v>821</v>
      </c>
      <c r="B840" s="437"/>
      <c r="C840" s="438"/>
      <c r="D840" s="438"/>
      <c r="E840" s="214"/>
      <c r="F840" s="214"/>
      <c r="G840" s="439"/>
      <c r="H840" s="439"/>
      <c r="I840" s="499"/>
    </row>
    <row r="841" spans="1:9" s="147" customFormat="1" ht="15.5" x14ac:dyDescent="0.35">
      <c r="A841" s="332">
        <v>822</v>
      </c>
      <c r="B841" s="437"/>
      <c r="C841" s="438"/>
      <c r="D841" s="438"/>
      <c r="E841" s="214"/>
      <c r="F841" s="214"/>
      <c r="G841" s="439"/>
      <c r="H841" s="439"/>
      <c r="I841" s="499"/>
    </row>
    <row r="842" spans="1:9" s="147" customFormat="1" ht="15.5" x14ac:dyDescent="0.35">
      <c r="A842" s="332">
        <v>823</v>
      </c>
      <c r="B842" s="437"/>
      <c r="C842" s="438"/>
      <c r="D842" s="438"/>
      <c r="E842" s="214"/>
      <c r="F842" s="214"/>
      <c r="G842" s="439"/>
      <c r="H842" s="439"/>
      <c r="I842" s="499"/>
    </row>
    <row r="843" spans="1:9" s="147" customFormat="1" ht="15.5" x14ac:dyDescent="0.35">
      <c r="A843" s="332">
        <v>824</v>
      </c>
      <c r="B843" s="437"/>
      <c r="C843" s="438"/>
      <c r="D843" s="438"/>
      <c r="E843" s="214"/>
      <c r="F843" s="214"/>
      <c r="G843" s="439"/>
      <c r="H843" s="439"/>
      <c r="I843" s="499"/>
    </row>
    <row r="844" spans="1:9" s="147" customFormat="1" ht="15.5" x14ac:dyDescent="0.35">
      <c r="A844" s="332">
        <v>825</v>
      </c>
      <c r="B844" s="437"/>
      <c r="C844" s="438"/>
      <c r="D844" s="438"/>
      <c r="E844" s="214"/>
      <c r="F844" s="214"/>
      <c r="G844" s="439"/>
      <c r="H844" s="439"/>
      <c r="I844" s="499"/>
    </row>
    <row r="845" spans="1:9" s="147" customFormat="1" ht="15.5" x14ac:dyDescent="0.35">
      <c r="A845" s="332">
        <v>826</v>
      </c>
      <c r="B845" s="437"/>
      <c r="C845" s="438"/>
      <c r="D845" s="438"/>
      <c r="E845" s="214"/>
      <c r="F845" s="214"/>
      <c r="G845" s="439"/>
      <c r="H845" s="439"/>
      <c r="I845" s="499"/>
    </row>
    <row r="846" spans="1:9" s="147" customFormat="1" ht="15.5" x14ac:dyDescent="0.35">
      <c r="A846" s="332">
        <v>827</v>
      </c>
      <c r="B846" s="437"/>
      <c r="C846" s="438"/>
      <c r="D846" s="438"/>
      <c r="E846" s="214"/>
      <c r="F846" s="214"/>
      <c r="G846" s="439"/>
      <c r="H846" s="439"/>
      <c r="I846" s="499"/>
    </row>
    <row r="847" spans="1:9" s="147" customFormat="1" ht="15.5" x14ac:dyDescent="0.35">
      <c r="A847" s="332">
        <v>828</v>
      </c>
      <c r="B847" s="437"/>
      <c r="C847" s="438"/>
      <c r="D847" s="438"/>
      <c r="E847" s="214"/>
      <c r="F847" s="214"/>
      <c r="G847" s="439"/>
      <c r="H847" s="439"/>
      <c r="I847" s="499"/>
    </row>
    <row r="848" spans="1:9" s="147" customFormat="1" ht="15.5" x14ac:dyDescent="0.35">
      <c r="A848" s="332">
        <v>829</v>
      </c>
      <c r="B848" s="437"/>
      <c r="C848" s="438"/>
      <c r="D848" s="438"/>
      <c r="E848" s="214"/>
      <c r="F848" s="214"/>
      <c r="G848" s="439"/>
      <c r="H848" s="439"/>
      <c r="I848" s="499"/>
    </row>
    <row r="849" spans="1:9" s="147" customFormat="1" ht="15.5" x14ac:dyDescent="0.35">
      <c r="A849" s="332">
        <v>830</v>
      </c>
      <c r="B849" s="437"/>
      <c r="C849" s="438"/>
      <c r="D849" s="438"/>
      <c r="E849" s="214"/>
      <c r="F849" s="214"/>
      <c r="G849" s="439"/>
      <c r="H849" s="439"/>
      <c r="I849" s="499"/>
    </row>
    <row r="850" spans="1:9" s="147" customFormat="1" ht="15.5" x14ac:dyDescent="0.35">
      <c r="A850" s="332">
        <v>831</v>
      </c>
      <c r="B850" s="437"/>
      <c r="C850" s="438"/>
      <c r="D850" s="438"/>
      <c r="E850" s="214"/>
      <c r="F850" s="214"/>
      <c r="G850" s="439"/>
      <c r="H850" s="439"/>
      <c r="I850" s="499"/>
    </row>
    <row r="851" spans="1:9" s="147" customFormat="1" ht="15.5" x14ac:dyDescent="0.35">
      <c r="A851" s="332">
        <v>832</v>
      </c>
      <c r="B851" s="437"/>
      <c r="C851" s="438"/>
      <c r="D851" s="438"/>
      <c r="E851" s="214"/>
      <c r="F851" s="214"/>
      <c r="G851" s="439"/>
      <c r="H851" s="439"/>
      <c r="I851" s="499"/>
    </row>
    <row r="852" spans="1:9" s="147" customFormat="1" ht="15.5" x14ac:dyDescent="0.35">
      <c r="A852" s="332">
        <v>833</v>
      </c>
      <c r="B852" s="437"/>
      <c r="C852" s="438"/>
      <c r="D852" s="438"/>
      <c r="E852" s="214"/>
      <c r="F852" s="214"/>
      <c r="G852" s="439"/>
      <c r="H852" s="439"/>
      <c r="I852" s="499"/>
    </row>
    <row r="853" spans="1:9" s="147" customFormat="1" ht="15.5" x14ac:dyDescent="0.35">
      <c r="A853" s="332">
        <v>834</v>
      </c>
      <c r="B853" s="437"/>
      <c r="C853" s="438"/>
      <c r="D853" s="438"/>
      <c r="E853" s="214"/>
      <c r="F853" s="214"/>
      <c r="G853" s="439"/>
      <c r="H853" s="439"/>
      <c r="I853" s="499"/>
    </row>
    <row r="854" spans="1:9" s="147" customFormat="1" ht="15.5" x14ac:dyDescent="0.35">
      <c r="A854" s="332">
        <v>835</v>
      </c>
      <c r="B854" s="437"/>
      <c r="C854" s="438"/>
      <c r="D854" s="438"/>
      <c r="E854" s="214"/>
      <c r="F854" s="214"/>
      <c r="G854" s="439"/>
      <c r="H854" s="439"/>
      <c r="I854" s="499"/>
    </row>
    <row r="855" spans="1:9" s="147" customFormat="1" ht="15.5" x14ac:dyDescent="0.35">
      <c r="A855" s="332">
        <v>836</v>
      </c>
      <c r="B855" s="437"/>
      <c r="C855" s="438"/>
      <c r="D855" s="438"/>
      <c r="E855" s="214"/>
      <c r="F855" s="214"/>
      <c r="G855" s="439"/>
      <c r="H855" s="439"/>
      <c r="I855" s="499"/>
    </row>
    <row r="856" spans="1:9" s="147" customFormat="1" ht="15.5" x14ac:dyDescent="0.35">
      <c r="A856" s="332">
        <v>837</v>
      </c>
      <c r="B856" s="437"/>
      <c r="C856" s="438"/>
      <c r="D856" s="438"/>
      <c r="E856" s="214"/>
      <c r="F856" s="214"/>
      <c r="G856" s="439"/>
      <c r="H856" s="439"/>
      <c r="I856" s="499"/>
    </row>
    <row r="857" spans="1:9" s="147" customFormat="1" ht="15.5" x14ac:dyDescent="0.35">
      <c r="A857" s="332">
        <v>838</v>
      </c>
      <c r="B857" s="437"/>
      <c r="C857" s="438"/>
      <c r="D857" s="438"/>
      <c r="E857" s="214"/>
      <c r="F857" s="214"/>
      <c r="G857" s="439"/>
      <c r="H857" s="439"/>
      <c r="I857" s="499"/>
    </row>
    <row r="858" spans="1:9" s="147" customFormat="1" ht="15.5" x14ac:dyDescent="0.35">
      <c r="A858" s="332">
        <v>839</v>
      </c>
      <c r="B858" s="437"/>
      <c r="C858" s="438"/>
      <c r="D858" s="438"/>
      <c r="E858" s="214"/>
      <c r="F858" s="214"/>
      <c r="G858" s="439"/>
      <c r="H858" s="439"/>
      <c r="I858" s="499"/>
    </row>
    <row r="859" spans="1:9" s="147" customFormat="1" ht="15.5" x14ac:dyDescent="0.35">
      <c r="A859" s="332">
        <v>840</v>
      </c>
      <c r="B859" s="437"/>
      <c r="C859" s="438"/>
      <c r="D859" s="438"/>
      <c r="E859" s="214"/>
      <c r="F859" s="214"/>
      <c r="G859" s="439"/>
      <c r="H859" s="439"/>
      <c r="I859" s="499"/>
    </row>
    <row r="860" spans="1:9" s="147" customFormat="1" ht="15.5" x14ac:dyDescent="0.35">
      <c r="A860" s="332">
        <v>841</v>
      </c>
      <c r="B860" s="437"/>
      <c r="C860" s="438"/>
      <c r="D860" s="438"/>
      <c r="E860" s="214"/>
      <c r="F860" s="214"/>
      <c r="G860" s="439"/>
      <c r="H860" s="439"/>
      <c r="I860" s="499"/>
    </row>
    <row r="861" spans="1:9" s="147" customFormat="1" ht="15.5" x14ac:dyDescent="0.35">
      <c r="A861" s="332">
        <v>842</v>
      </c>
      <c r="B861" s="437"/>
      <c r="C861" s="438"/>
      <c r="D861" s="438"/>
      <c r="E861" s="214"/>
      <c r="F861" s="214"/>
      <c r="G861" s="439"/>
      <c r="H861" s="439"/>
      <c r="I861" s="499"/>
    </row>
    <row r="862" spans="1:9" s="147" customFormat="1" ht="15.5" x14ac:dyDescent="0.35">
      <c r="A862" s="332">
        <v>843</v>
      </c>
      <c r="B862" s="437"/>
      <c r="C862" s="438"/>
      <c r="D862" s="438"/>
      <c r="E862" s="214"/>
      <c r="F862" s="214"/>
      <c r="G862" s="439"/>
      <c r="H862" s="439"/>
      <c r="I862" s="499"/>
    </row>
    <row r="863" spans="1:9" s="147" customFormat="1" ht="15.5" x14ac:dyDescent="0.35">
      <c r="A863" s="332">
        <v>844</v>
      </c>
      <c r="B863" s="437"/>
      <c r="C863" s="438"/>
      <c r="D863" s="438"/>
      <c r="E863" s="214"/>
      <c r="F863" s="214"/>
      <c r="G863" s="439"/>
      <c r="H863" s="439"/>
      <c r="I863" s="499"/>
    </row>
    <row r="864" spans="1:9" s="147" customFormat="1" ht="15.5" x14ac:dyDescent="0.35">
      <c r="A864" s="332">
        <v>845</v>
      </c>
      <c r="B864" s="437"/>
      <c r="C864" s="438"/>
      <c r="D864" s="438"/>
      <c r="E864" s="214"/>
      <c r="F864" s="214"/>
      <c r="G864" s="439"/>
      <c r="H864" s="439"/>
      <c r="I864" s="499"/>
    </row>
    <row r="865" spans="1:9" s="147" customFormat="1" ht="15.5" x14ac:dyDescent="0.35">
      <c r="A865" s="332">
        <v>846</v>
      </c>
      <c r="B865" s="437"/>
      <c r="C865" s="438"/>
      <c r="D865" s="438"/>
      <c r="E865" s="214"/>
      <c r="F865" s="214"/>
      <c r="G865" s="439"/>
      <c r="H865" s="439"/>
      <c r="I865" s="499"/>
    </row>
    <row r="866" spans="1:9" s="147" customFormat="1" ht="15.5" x14ac:dyDescent="0.35">
      <c r="A866" s="332">
        <v>847</v>
      </c>
      <c r="B866" s="437"/>
      <c r="C866" s="438"/>
      <c r="D866" s="438"/>
      <c r="E866" s="214"/>
      <c r="F866" s="214"/>
      <c r="G866" s="439"/>
      <c r="H866" s="439"/>
      <c r="I866" s="499"/>
    </row>
    <row r="867" spans="1:9" s="147" customFormat="1" ht="15.5" x14ac:dyDescent="0.35">
      <c r="A867" s="332">
        <v>848</v>
      </c>
      <c r="B867" s="437"/>
      <c r="C867" s="438"/>
      <c r="D867" s="438"/>
      <c r="E867" s="214"/>
      <c r="F867" s="214"/>
      <c r="G867" s="439"/>
      <c r="H867" s="439"/>
      <c r="I867" s="499"/>
    </row>
    <row r="868" spans="1:9" s="147" customFormat="1" ht="15.5" x14ac:dyDescent="0.35">
      <c r="A868" s="332">
        <v>849</v>
      </c>
      <c r="B868" s="437"/>
      <c r="C868" s="438"/>
      <c r="D868" s="438"/>
      <c r="E868" s="214"/>
      <c r="F868" s="214"/>
      <c r="G868" s="439"/>
      <c r="H868" s="439"/>
      <c r="I868" s="499"/>
    </row>
    <row r="869" spans="1:9" s="147" customFormat="1" ht="15.5" x14ac:dyDescent="0.35">
      <c r="A869" s="332">
        <v>850</v>
      </c>
      <c r="B869" s="437"/>
      <c r="C869" s="438"/>
      <c r="D869" s="438"/>
      <c r="E869" s="214"/>
      <c r="F869" s="214"/>
      <c r="G869" s="439"/>
      <c r="H869" s="439"/>
      <c r="I869" s="499"/>
    </row>
    <row r="870" spans="1:9" s="147" customFormat="1" ht="15.5" x14ac:dyDescent="0.35">
      <c r="A870" s="332">
        <v>851</v>
      </c>
      <c r="B870" s="437"/>
      <c r="C870" s="438"/>
      <c r="D870" s="438"/>
      <c r="E870" s="214"/>
      <c r="F870" s="214"/>
      <c r="G870" s="439"/>
      <c r="H870" s="439"/>
      <c r="I870" s="499"/>
    </row>
    <row r="871" spans="1:9" s="147" customFormat="1" ht="15.5" x14ac:dyDescent="0.35">
      <c r="A871" s="332">
        <v>852</v>
      </c>
      <c r="B871" s="437"/>
      <c r="C871" s="438"/>
      <c r="D871" s="438"/>
      <c r="E871" s="214"/>
      <c r="F871" s="214"/>
      <c r="G871" s="439"/>
      <c r="H871" s="439"/>
      <c r="I871" s="499"/>
    </row>
    <row r="872" spans="1:9" s="147" customFormat="1" ht="15.5" x14ac:dyDescent="0.35">
      <c r="A872" s="332">
        <v>853</v>
      </c>
      <c r="B872" s="437"/>
      <c r="C872" s="438"/>
      <c r="D872" s="438"/>
      <c r="E872" s="214"/>
      <c r="F872" s="214"/>
      <c r="G872" s="439"/>
      <c r="H872" s="439"/>
      <c r="I872" s="499"/>
    </row>
    <row r="873" spans="1:9" s="147" customFormat="1" ht="15.5" x14ac:dyDescent="0.35">
      <c r="A873" s="332">
        <v>854</v>
      </c>
      <c r="B873" s="437"/>
      <c r="C873" s="438"/>
      <c r="D873" s="438"/>
      <c r="E873" s="214"/>
      <c r="F873" s="214"/>
      <c r="G873" s="439"/>
      <c r="H873" s="439"/>
      <c r="I873" s="499"/>
    </row>
    <row r="874" spans="1:9" s="147" customFormat="1" ht="15.5" x14ac:dyDescent="0.35">
      <c r="A874" s="332">
        <v>855</v>
      </c>
      <c r="B874" s="437"/>
      <c r="C874" s="438"/>
      <c r="D874" s="438"/>
      <c r="E874" s="214"/>
      <c r="F874" s="214"/>
      <c r="G874" s="439"/>
      <c r="H874" s="439"/>
      <c r="I874" s="499"/>
    </row>
    <row r="875" spans="1:9" s="147" customFormat="1" ht="15.5" x14ac:dyDescent="0.35">
      <c r="A875" s="332">
        <v>856</v>
      </c>
      <c r="B875" s="437"/>
      <c r="C875" s="438"/>
      <c r="D875" s="438"/>
      <c r="E875" s="214"/>
      <c r="F875" s="214"/>
      <c r="G875" s="439"/>
      <c r="H875" s="439"/>
      <c r="I875" s="499"/>
    </row>
    <row r="876" spans="1:9" s="147" customFormat="1" ht="15.5" x14ac:dyDescent="0.35">
      <c r="A876" s="332">
        <v>857</v>
      </c>
      <c r="B876" s="437"/>
      <c r="C876" s="438"/>
      <c r="D876" s="438"/>
      <c r="E876" s="214"/>
      <c r="F876" s="214"/>
      <c r="G876" s="439"/>
      <c r="H876" s="439"/>
      <c r="I876" s="499"/>
    </row>
    <row r="877" spans="1:9" s="147" customFormat="1" ht="15.5" x14ac:dyDescent="0.35">
      <c r="A877" s="332">
        <v>858</v>
      </c>
      <c r="B877" s="437"/>
      <c r="C877" s="438"/>
      <c r="D877" s="438"/>
      <c r="E877" s="214"/>
      <c r="F877" s="214"/>
      <c r="G877" s="439"/>
      <c r="H877" s="439"/>
      <c r="I877" s="499"/>
    </row>
    <row r="878" spans="1:9" s="147" customFormat="1" ht="15.5" x14ac:dyDescent="0.35">
      <c r="A878" s="332">
        <v>859</v>
      </c>
      <c r="B878" s="437"/>
      <c r="C878" s="438"/>
      <c r="D878" s="438"/>
      <c r="E878" s="214"/>
      <c r="F878" s="214"/>
      <c r="G878" s="439"/>
      <c r="H878" s="439"/>
      <c r="I878" s="499"/>
    </row>
    <row r="879" spans="1:9" s="147" customFormat="1" ht="15.5" x14ac:dyDescent="0.35">
      <c r="A879" s="332">
        <v>860</v>
      </c>
      <c r="B879" s="437"/>
      <c r="C879" s="438"/>
      <c r="D879" s="438"/>
      <c r="E879" s="214"/>
      <c r="F879" s="214"/>
      <c r="G879" s="439"/>
      <c r="H879" s="439"/>
      <c r="I879" s="499"/>
    </row>
    <row r="880" spans="1:9" s="147" customFormat="1" ht="15.5" x14ac:dyDescent="0.35">
      <c r="A880" s="332">
        <v>861</v>
      </c>
      <c r="B880" s="437"/>
      <c r="C880" s="438"/>
      <c r="D880" s="438"/>
      <c r="E880" s="214"/>
      <c r="F880" s="214"/>
      <c r="G880" s="439"/>
      <c r="H880" s="439"/>
      <c r="I880" s="499"/>
    </row>
    <row r="881" spans="1:9" s="147" customFormat="1" ht="15.5" x14ac:dyDescent="0.35">
      <c r="A881" s="332">
        <v>862</v>
      </c>
      <c r="B881" s="437"/>
      <c r="C881" s="438"/>
      <c r="D881" s="438"/>
      <c r="E881" s="214"/>
      <c r="F881" s="214"/>
      <c r="G881" s="439"/>
      <c r="H881" s="439"/>
      <c r="I881" s="499"/>
    </row>
    <row r="882" spans="1:9" s="147" customFormat="1" ht="15.5" x14ac:dyDescent="0.35">
      <c r="A882" s="332">
        <v>863</v>
      </c>
      <c r="B882" s="437"/>
      <c r="C882" s="438"/>
      <c r="D882" s="438"/>
      <c r="E882" s="214"/>
      <c r="F882" s="214"/>
      <c r="G882" s="439"/>
      <c r="H882" s="439"/>
      <c r="I882" s="499"/>
    </row>
    <row r="883" spans="1:9" s="147" customFormat="1" ht="15.5" x14ac:dyDescent="0.35">
      <c r="A883" s="332">
        <v>864</v>
      </c>
      <c r="B883" s="437"/>
      <c r="C883" s="438"/>
      <c r="D883" s="438"/>
      <c r="E883" s="214"/>
      <c r="F883" s="214"/>
      <c r="G883" s="439"/>
      <c r="H883" s="439"/>
      <c r="I883" s="499"/>
    </row>
    <row r="884" spans="1:9" s="147" customFormat="1" ht="15.5" x14ac:dyDescent="0.35">
      <c r="A884" s="332">
        <v>865</v>
      </c>
      <c r="B884" s="437"/>
      <c r="C884" s="438"/>
      <c r="D884" s="438"/>
      <c r="E884" s="214"/>
      <c r="F884" s="214"/>
      <c r="G884" s="439"/>
      <c r="H884" s="439"/>
      <c r="I884" s="499"/>
    </row>
    <row r="885" spans="1:9" s="147" customFormat="1" ht="15.5" x14ac:dyDescent="0.35">
      <c r="A885" s="332">
        <v>866</v>
      </c>
      <c r="B885" s="437"/>
      <c r="C885" s="438"/>
      <c r="D885" s="438"/>
      <c r="E885" s="214"/>
      <c r="F885" s="214"/>
      <c r="G885" s="439"/>
      <c r="H885" s="439"/>
      <c r="I885" s="499"/>
    </row>
    <row r="886" spans="1:9" s="147" customFormat="1" ht="15.5" x14ac:dyDescent="0.35">
      <c r="A886" s="332">
        <v>867</v>
      </c>
      <c r="B886" s="437"/>
      <c r="C886" s="438"/>
      <c r="D886" s="438"/>
      <c r="E886" s="214"/>
      <c r="F886" s="214"/>
      <c r="G886" s="439"/>
      <c r="H886" s="439"/>
      <c r="I886" s="499"/>
    </row>
    <row r="887" spans="1:9" s="147" customFormat="1" ht="15.5" x14ac:dyDescent="0.35">
      <c r="A887" s="332">
        <v>868</v>
      </c>
      <c r="B887" s="437"/>
      <c r="C887" s="438"/>
      <c r="D887" s="438"/>
      <c r="E887" s="214"/>
      <c r="F887" s="214"/>
      <c r="G887" s="439"/>
      <c r="H887" s="439"/>
      <c r="I887" s="499"/>
    </row>
    <row r="888" spans="1:9" s="147" customFormat="1" ht="15.5" x14ac:dyDescent="0.35">
      <c r="A888" s="332">
        <v>869</v>
      </c>
      <c r="B888" s="437"/>
      <c r="C888" s="438"/>
      <c r="D888" s="438"/>
      <c r="E888" s="214"/>
      <c r="F888" s="214"/>
      <c r="G888" s="439"/>
      <c r="H888" s="439"/>
      <c r="I888" s="499"/>
    </row>
    <row r="889" spans="1:9" s="147" customFormat="1" ht="15.5" x14ac:dyDescent="0.35">
      <c r="A889" s="332">
        <v>870</v>
      </c>
      <c r="B889" s="437"/>
      <c r="C889" s="438"/>
      <c r="D889" s="438"/>
      <c r="E889" s="214"/>
      <c r="F889" s="214"/>
      <c r="G889" s="439"/>
      <c r="H889" s="439"/>
      <c r="I889" s="499"/>
    </row>
    <row r="890" spans="1:9" s="147" customFormat="1" ht="15.5" x14ac:dyDescent="0.35">
      <c r="A890" s="332">
        <v>871</v>
      </c>
      <c r="B890" s="437"/>
      <c r="C890" s="438"/>
      <c r="D890" s="438"/>
      <c r="E890" s="214"/>
      <c r="F890" s="214"/>
      <c r="G890" s="439"/>
      <c r="H890" s="439"/>
      <c r="I890" s="499"/>
    </row>
    <row r="891" spans="1:9" s="147" customFormat="1" ht="15.5" x14ac:dyDescent="0.35">
      <c r="A891" s="332">
        <v>872</v>
      </c>
      <c r="B891" s="437"/>
      <c r="C891" s="438"/>
      <c r="D891" s="438"/>
      <c r="E891" s="214"/>
      <c r="F891" s="214"/>
      <c r="G891" s="439"/>
      <c r="H891" s="439"/>
      <c r="I891" s="499"/>
    </row>
    <row r="892" spans="1:9" s="147" customFormat="1" ht="15.5" x14ac:dyDescent="0.35">
      <c r="A892" s="332">
        <v>873</v>
      </c>
      <c r="B892" s="437"/>
      <c r="C892" s="438"/>
      <c r="D892" s="438"/>
      <c r="E892" s="214"/>
      <c r="F892" s="214"/>
      <c r="G892" s="439"/>
      <c r="H892" s="439"/>
      <c r="I892" s="499"/>
    </row>
    <row r="893" spans="1:9" s="147" customFormat="1" ht="15.5" x14ac:dyDescent="0.35">
      <c r="A893" s="332">
        <v>874</v>
      </c>
      <c r="B893" s="437"/>
      <c r="C893" s="438"/>
      <c r="D893" s="438"/>
      <c r="E893" s="214"/>
      <c r="F893" s="214"/>
      <c r="G893" s="439"/>
      <c r="H893" s="439"/>
      <c r="I893" s="499"/>
    </row>
    <row r="894" spans="1:9" s="147" customFormat="1" ht="15.5" x14ac:dyDescent="0.35">
      <c r="A894" s="332">
        <v>875</v>
      </c>
      <c r="B894" s="437"/>
      <c r="C894" s="438"/>
      <c r="D894" s="438"/>
      <c r="E894" s="214"/>
      <c r="F894" s="214"/>
      <c r="G894" s="439"/>
      <c r="H894" s="439"/>
      <c r="I894" s="499"/>
    </row>
    <row r="895" spans="1:9" s="147" customFormat="1" ht="15.5" x14ac:dyDescent="0.35">
      <c r="A895" s="332">
        <v>876</v>
      </c>
      <c r="B895" s="437"/>
      <c r="C895" s="438"/>
      <c r="D895" s="438"/>
      <c r="E895" s="214"/>
      <c r="F895" s="214"/>
      <c r="G895" s="439"/>
      <c r="H895" s="439"/>
      <c r="I895" s="499"/>
    </row>
    <row r="896" spans="1:9" s="147" customFormat="1" ht="15.5" x14ac:dyDescent="0.35">
      <c r="A896" s="332">
        <v>877</v>
      </c>
      <c r="B896" s="437"/>
      <c r="C896" s="438"/>
      <c r="D896" s="438"/>
      <c r="E896" s="214"/>
      <c r="F896" s="214"/>
      <c r="G896" s="439"/>
      <c r="H896" s="439"/>
      <c r="I896" s="499"/>
    </row>
    <row r="897" spans="1:9" s="147" customFormat="1" ht="15.5" x14ac:dyDescent="0.35">
      <c r="A897" s="332">
        <v>878</v>
      </c>
      <c r="B897" s="437"/>
      <c r="C897" s="438"/>
      <c r="D897" s="438"/>
      <c r="E897" s="214"/>
      <c r="F897" s="214"/>
      <c r="G897" s="439"/>
      <c r="H897" s="439"/>
      <c r="I897" s="499"/>
    </row>
    <row r="898" spans="1:9" s="147" customFormat="1" ht="15.5" x14ac:dyDescent="0.35">
      <c r="A898" s="332">
        <v>879</v>
      </c>
      <c r="B898" s="437"/>
      <c r="C898" s="438"/>
      <c r="D898" s="438"/>
      <c r="E898" s="214"/>
      <c r="F898" s="214"/>
      <c r="G898" s="439"/>
      <c r="H898" s="439"/>
      <c r="I898" s="499"/>
    </row>
    <row r="899" spans="1:9" s="147" customFormat="1" ht="15.5" x14ac:dyDescent="0.35">
      <c r="A899" s="332">
        <v>880</v>
      </c>
      <c r="B899" s="437"/>
      <c r="C899" s="438"/>
      <c r="D899" s="438"/>
      <c r="E899" s="214"/>
      <c r="F899" s="214"/>
      <c r="G899" s="439"/>
      <c r="H899" s="439"/>
      <c r="I899" s="499"/>
    </row>
    <row r="900" spans="1:9" s="147" customFormat="1" ht="15.5" x14ac:dyDescent="0.35">
      <c r="A900" s="332">
        <v>881</v>
      </c>
      <c r="B900" s="437"/>
      <c r="C900" s="438"/>
      <c r="D900" s="438"/>
      <c r="E900" s="214"/>
      <c r="F900" s="214"/>
      <c r="G900" s="439"/>
      <c r="H900" s="439"/>
      <c r="I900" s="499"/>
    </row>
    <row r="901" spans="1:9" s="147" customFormat="1" ht="15.5" x14ac:dyDescent="0.35">
      <c r="A901" s="332">
        <v>882</v>
      </c>
      <c r="B901" s="437"/>
      <c r="C901" s="438"/>
      <c r="D901" s="438"/>
      <c r="E901" s="214"/>
      <c r="F901" s="214"/>
      <c r="G901" s="439"/>
      <c r="H901" s="439"/>
      <c r="I901" s="499"/>
    </row>
    <row r="902" spans="1:9" s="147" customFormat="1" ht="15.5" x14ac:dyDescent="0.35">
      <c r="A902" s="332">
        <v>883</v>
      </c>
      <c r="B902" s="437"/>
      <c r="C902" s="438"/>
      <c r="D902" s="438"/>
      <c r="E902" s="214"/>
      <c r="F902" s="214"/>
      <c r="G902" s="439"/>
      <c r="H902" s="439"/>
      <c r="I902" s="499"/>
    </row>
    <row r="903" spans="1:9" s="147" customFormat="1" ht="15.5" x14ac:dyDescent="0.35">
      <c r="A903" s="332">
        <v>884</v>
      </c>
      <c r="B903" s="437"/>
      <c r="C903" s="438"/>
      <c r="D903" s="438"/>
      <c r="E903" s="214"/>
      <c r="F903" s="214"/>
      <c r="G903" s="439"/>
      <c r="H903" s="439"/>
      <c r="I903" s="499"/>
    </row>
    <row r="904" spans="1:9" s="147" customFormat="1" ht="15.5" x14ac:dyDescent="0.35">
      <c r="A904" s="332">
        <v>885</v>
      </c>
      <c r="B904" s="437"/>
      <c r="C904" s="438"/>
      <c r="D904" s="438"/>
      <c r="E904" s="214"/>
      <c r="F904" s="214"/>
      <c r="G904" s="439"/>
      <c r="H904" s="439"/>
      <c r="I904" s="499"/>
    </row>
    <row r="905" spans="1:9" s="147" customFormat="1" ht="15.5" x14ac:dyDescent="0.35">
      <c r="A905" s="332">
        <v>886</v>
      </c>
      <c r="B905" s="437"/>
      <c r="C905" s="438"/>
      <c r="D905" s="438"/>
      <c r="E905" s="214"/>
      <c r="F905" s="214"/>
      <c r="G905" s="439"/>
      <c r="H905" s="439"/>
      <c r="I905" s="499"/>
    </row>
    <row r="906" spans="1:9" s="147" customFormat="1" ht="15.5" x14ac:dyDescent="0.35">
      <c r="A906" s="332">
        <v>887</v>
      </c>
      <c r="B906" s="437"/>
      <c r="C906" s="438"/>
      <c r="D906" s="438"/>
      <c r="E906" s="214"/>
      <c r="F906" s="214"/>
      <c r="G906" s="439"/>
      <c r="H906" s="439"/>
      <c r="I906" s="499"/>
    </row>
    <row r="907" spans="1:9" s="147" customFormat="1" ht="15.5" x14ac:dyDescent="0.35">
      <c r="A907" s="332">
        <v>888</v>
      </c>
      <c r="B907" s="437"/>
      <c r="C907" s="438"/>
      <c r="D907" s="438"/>
      <c r="E907" s="214"/>
      <c r="F907" s="214"/>
      <c r="G907" s="439"/>
      <c r="H907" s="439"/>
      <c r="I907" s="499"/>
    </row>
    <row r="908" spans="1:9" s="147" customFormat="1" ht="15.5" x14ac:dyDescent="0.35">
      <c r="A908" s="332">
        <v>889</v>
      </c>
      <c r="B908" s="437"/>
      <c r="C908" s="438"/>
      <c r="D908" s="438"/>
      <c r="E908" s="214"/>
      <c r="F908" s="214"/>
      <c r="G908" s="439"/>
      <c r="H908" s="439"/>
      <c r="I908" s="499"/>
    </row>
    <row r="909" spans="1:9" s="147" customFormat="1" ht="15.5" x14ac:dyDescent="0.35">
      <c r="A909" s="332">
        <v>890</v>
      </c>
      <c r="B909" s="437"/>
      <c r="C909" s="438"/>
      <c r="D909" s="438"/>
      <c r="E909" s="214"/>
      <c r="F909" s="214"/>
      <c r="G909" s="439"/>
      <c r="H909" s="439"/>
      <c r="I909" s="499"/>
    </row>
    <row r="910" spans="1:9" s="147" customFormat="1" ht="15.5" x14ac:dyDescent="0.35">
      <c r="A910" s="332">
        <v>891</v>
      </c>
      <c r="B910" s="437"/>
      <c r="C910" s="438"/>
      <c r="D910" s="438"/>
      <c r="E910" s="214"/>
      <c r="F910" s="214"/>
      <c r="G910" s="439"/>
      <c r="H910" s="439"/>
      <c r="I910" s="499"/>
    </row>
    <row r="911" spans="1:9" s="147" customFormat="1" ht="15.5" x14ac:dyDescent="0.35">
      <c r="A911" s="332">
        <v>892</v>
      </c>
      <c r="B911" s="437"/>
      <c r="C911" s="438"/>
      <c r="D911" s="438"/>
      <c r="E911" s="214"/>
      <c r="F911" s="214"/>
      <c r="G911" s="439"/>
      <c r="H911" s="439"/>
      <c r="I911" s="499"/>
    </row>
    <row r="912" spans="1:9" s="147" customFormat="1" ht="15.5" x14ac:dyDescent="0.35">
      <c r="A912" s="332">
        <v>893</v>
      </c>
      <c r="B912" s="437"/>
      <c r="C912" s="438"/>
      <c r="D912" s="438"/>
      <c r="E912" s="214"/>
      <c r="F912" s="214"/>
      <c r="G912" s="439"/>
      <c r="H912" s="439"/>
      <c r="I912" s="499"/>
    </row>
    <row r="913" spans="1:9" s="147" customFormat="1" ht="15.5" x14ac:dyDescent="0.35">
      <c r="A913" s="332">
        <v>894</v>
      </c>
      <c r="B913" s="437"/>
      <c r="C913" s="438"/>
      <c r="D913" s="438"/>
      <c r="E913" s="214"/>
      <c r="F913" s="214"/>
      <c r="G913" s="439"/>
      <c r="H913" s="439"/>
      <c r="I913" s="499"/>
    </row>
    <row r="914" spans="1:9" s="147" customFormat="1" ht="15.5" x14ac:dyDescent="0.35">
      <c r="A914" s="332">
        <v>895</v>
      </c>
      <c r="B914" s="437"/>
      <c r="C914" s="438"/>
      <c r="D914" s="438"/>
      <c r="E914" s="214"/>
      <c r="F914" s="214"/>
      <c r="G914" s="439"/>
      <c r="H914" s="439"/>
      <c r="I914" s="499"/>
    </row>
    <row r="915" spans="1:9" s="147" customFormat="1" ht="15.5" x14ac:dyDescent="0.35">
      <c r="A915" s="332">
        <v>896</v>
      </c>
      <c r="B915" s="437"/>
      <c r="C915" s="438"/>
      <c r="D915" s="438"/>
      <c r="E915" s="214"/>
      <c r="F915" s="214"/>
      <c r="G915" s="439"/>
      <c r="H915" s="439"/>
      <c r="I915" s="499"/>
    </row>
    <row r="916" spans="1:9" s="147" customFormat="1" ht="15.5" x14ac:dyDescent="0.35">
      <c r="A916" s="332">
        <v>897</v>
      </c>
      <c r="B916" s="437"/>
      <c r="C916" s="438"/>
      <c r="D916" s="438"/>
      <c r="E916" s="214"/>
      <c r="F916" s="214"/>
      <c r="G916" s="439"/>
      <c r="H916" s="439"/>
      <c r="I916" s="499"/>
    </row>
    <row r="917" spans="1:9" s="147" customFormat="1" ht="15.5" x14ac:dyDescent="0.35">
      <c r="A917" s="332">
        <v>898</v>
      </c>
      <c r="B917" s="437"/>
      <c r="C917" s="438"/>
      <c r="D917" s="438"/>
      <c r="E917" s="214"/>
      <c r="F917" s="214"/>
      <c r="G917" s="439"/>
      <c r="H917" s="439"/>
      <c r="I917" s="499"/>
    </row>
    <row r="918" spans="1:9" s="147" customFormat="1" ht="15.5" x14ac:dyDescent="0.35">
      <c r="A918" s="332">
        <v>899</v>
      </c>
      <c r="B918" s="437"/>
      <c r="C918" s="438"/>
      <c r="D918" s="438"/>
      <c r="E918" s="214"/>
      <c r="F918" s="214"/>
      <c r="G918" s="439"/>
      <c r="H918" s="439"/>
      <c r="I918" s="499"/>
    </row>
    <row r="919" spans="1:9" s="147" customFormat="1" ht="15.5" x14ac:dyDescent="0.35">
      <c r="A919" s="332">
        <v>900</v>
      </c>
      <c r="B919" s="437"/>
      <c r="C919" s="438"/>
      <c r="D919" s="438"/>
      <c r="E919" s="214"/>
      <c r="F919" s="214"/>
      <c r="G919" s="439"/>
      <c r="H919" s="439"/>
      <c r="I919" s="499"/>
    </row>
    <row r="920" spans="1:9" s="147" customFormat="1" ht="15.5" x14ac:dyDescent="0.35">
      <c r="A920" s="332">
        <v>901</v>
      </c>
      <c r="B920" s="437"/>
      <c r="C920" s="438"/>
      <c r="D920" s="438"/>
      <c r="E920" s="214"/>
      <c r="F920" s="214"/>
      <c r="G920" s="439"/>
      <c r="H920" s="439"/>
      <c r="I920" s="499"/>
    </row>
    <row r="921" spans="1:9" s="147" customFormat="1" ht="15.5" x14ac:dyDescent="0.35">
      <c r="A921" s="332">
        <v>902</v>
      </c>
      <c r="B921" s="437"/>
      <c r="C921" s="438"/>
      <c r="D921" s="438"/>
      <c r="E921" s="214"/>
      <c r="F921" s="214"/>
      <c r="G921" s="439"/>
      <c r="H921" s="439"/>
      <c r="I921" s="499"/>
    </row>
    <row r="922" spans="1:9" s="147" customFormat="1" ht="15.5" x14ac:dyDescent="0.35">
      <c r="A922" s="332">
        <v>903</v>
      </c>
      <c r="B922" s="437"/>
      <c r="C922" s="438"/>
      <c r="D922" s="438"/>
      <c r="E922" s="214"/>
      <c r="F922" s="214"/>
      <c r="G922" s="439"/>
      <c r="H922" s="439"/>
      <c r="I922" s="499"/>
    </row>
    <row r="923" spans="1:9" s="147" customFormat="1" ht="15.5" x14ac:dyDescent="0.35">
      <c r="A923" s="332">
        <v>904</v>
      </c>
      <c r="B923" s="437"/>
      <c r="C923" s="438"/>
      <c r="D923" s="438"/>
      <c r="E923" s="214"/>
      <c r="F923" s="214"/>
      <c r="G923" s="439"/>
      <c r="H923" s="439"/>
      <c r="I923" s="499"/>
    </row>
    <row r="924" spans="1:9" s="147" customFormat="1" ht="15.5" x14ac:dyDescent="0.35">
      <c r="A924" s="332">
        <v>905</v>
      </c>
      <c r="B924" s="437"/>
      <c r="C924" s="438"/>
      <c r="D924" s="438"/>
      <c r="E924" s="214"/>
      <c r="F924" s="214"/>
      <c r="G924" s="439"/>
      <c r="H924" s="439"/>
      <c r="I924" s="499"/>
    </row>
    <row r="925" spans="1:9" s="147" customFormat="1" ht="15.5" x14ac:dyDescent="0.35">
      <c r="A925" s="332">
        <v>906</v>
      </c>
      <c r="B925" s="437"/>
      <c r="C925" s="438"/>
      <c r="D925" s="438"/>
      <c r="E925" s="214"/>
      <c r="F925" s="214"/>
      <c r="G925" s="439"/>
      <c r="H925" s="439"/>
      <c r="I925" s="499"/>
    </row>
    <row r="926" spans="1:9" s="147" customFormat="1" ht="15.5" x14ac:dyDescent="0.35">
      <c r="A926" s="332">
        <v>907</v>
      </c>
      <c r="B926" s="437"/>
      <c r="C926" s="438"/>
      <c r="D926" s="438"/>
      <c r="E926" s="214"/>
      <c r="F926" s="214"/>
      <c r="G926" s="439"/>
      <c r="H926" s="439"/>
      <c r="I926" s="499"/>
    </row>
    <row r="927" spans="1:9" s="147" customFormat="1" ht="15.5" x14ac:dyDescent="0.35">
      <c r="A927" s="332">
        <v>908</v>
      </c>
      <c r="B927" s="437"/>
      <c r="C927" s="438"/>
      <c r="D927" s="438"/>
      <c r="E927" s="214"/>
      <c r="F927" s="214"/>
      <c r="G927" s="439"/>
      <c r="H927" s="439"/>
      <c r="I927" s="499"/>
    </row>
    <row r="928" spans="1:9" s="147" customFormat="1" ht="15.5" x14ac:dyDescent="0.35">
      <c r="A928" s="332">
        <v>909</v>
      </c>
      <c r="B928" s="437"/>
      <c r="C928" s="438"/>
      <c r="D928" s="438"/>
      <c r="E928" s="214"/>
      <c r="F928" s="214"/>
      <c r="G928" s="439"/>
      <c r="H928" s="439"/>
      <c r="I928" s="499"/>
    </row>
    <row r="929" spans="1:9" s="147" customFormat="1" ht="15.5" x14ac:dyDescent="0.35">
      <c r="A929" s="332">
        <v>910</v>
      </c>
      <c r="B929" s="437"/>
      <c r="C929" s="438"/>
      <c r="D929" s="438"/>
      <c r="E929" s="214"/>
      <c r="F929" s="214"/>
      <c r="G929" s="439"/>
      <c r="H929" s="439"/>
      <c r="I929" s="499"/>
    </row>
    <row r="930" spans="1:9" s="147" customFormat="1" ht="15.5" x14ac:dyDescent="0.35">
      <c r="A930" s="332">
        <v>911</v>
      </c>
      <c r="B930" s="437"/>
      <c r="C930" s="438"/>
      <c r="D930" s="438"/>
      <c r="E930" s="214"/>
      <c r="F930" s="214"/>
      <c r="G930" s="439"/>
      <c r="H930" s="439"/>
      <c r="I930" s="499"/>
    </row>
    <row r="931" spans="1:9" s="147" customFormat="1" ht="15.5" x14ac:dyDescent="0.35">
      <c r="A931" s="332">
        <v>912</v>
      </c>
      <c r="B931" s="437"/>
      <c r="C931" s="438"/>
      <c r="D931" s="438"/>
      <c r="E931" s="214"/>
      <c r="F931" s="214"/>
      <c r="G931" s="439"/>
      <c r="H931" s="439"/>
      <c r="I931" s="499"/>
    </row>
    <row r="932" spans="1:9" s="147" customFormat="1" ht="15.5" x14ac:dyDescent="0.35">
      <c r="A932" s="332">
        <v>913</v>
      </c>
      <c r="B932" s="437"/>
      <c r="C932" s="438"/>
      <c r="D932" s="438"/>
      <c r="E932" s="214"/>
      <c r="F932" s="214"/>
      <c r="G932" s="439"/>
      <c r="H932" s="439"/>
      <c r="I932" s="499"/>
    </row>
    <row r="933" spans="1:9" s="147" customFormat="1" ht="15.5" x14ac:dyDescent="0.35">
      <c r="A933" s="332">
        <v>914</v>
      </c>
      <c r="B933" s="437"/>
      <c r="C933" s="438"/>
      <c r="D933" s="438"/>
      <c r="E933" s="214"/>
      <c r="F933" s="214"/>
      <c r="G933" s="439"/>
      <c r="H933" s="439"/>
      <c r="I933" s="499"/>
    </row>
    <row r="934" spans="1:9" s="147" customFormat="1" ht="15.5" x14ac:dyDescent="0.35">
      <c r="A934" s="332">
        <v>915</v>
      </c>
      <c r="B934" s="437"/>
      <c r="C934" s="438"/>
      <c r="D934" s="438"/>
      <c r="E934" s="214"/>
      <c r="F934" s="214"/>
      <c r="G934" s="439"/>
      <c r="H934" s="439"/>
      <c r="I934" s="499"/>
    </row>
    <row r="935" spans="1:9" s="147" customFormat="1" ht="15.5" x14ac:dyDescent="0.35">
      <c r="A935" s="332">
        <v>916</v>
      </c>
      <c r="B935" s="437"/>
      <c r="C935" s="438"/>
      <c r="D935" s="438"/>
      <c r="E935" s="214"/>
      <c r="F935" s="214"/>
      <c r="G935" s="439"/>
      <c r="H935" s="439"/>
      <c r="I935" s="499"/>
    </row>
    <row r="936" spans="1:9" s="147" customFormat="1" ht="15.5" x14ac:dyDescent="0.35">
      <c r="A936" s="332">
        <v>917</v>
      </c>
      <c r="B936" s="437"/>
      <c r="C936" s="438"/>
      <c r="D936" s="438"/>
      <c r="E936" s="214"/>
      <c r="F936" s="214"/>
      <c r="G936" s="439"/>
      <c r="H936" s="439"/>
      <c r="I936" s="499"/>
    </row>
    <row r="937" spans="1:9" s="147" customFormat="1" ht="15.5" x14ac:dyDescent="0.35">
      <c r="A937" s="332">
        <v>918</v>
      </c>
      <c r="B937" s="437"/>
      <c r="C937" s="438"/>
      <c r="D937" s="438"/>
      <c r="E937" s="214"/>
      <c r="F937" s="214"/>
      <c r="G937" s="439"/>
      <c r="H937" s="439"/>
      <c r="I937" s="499"/>
    </row>
    <row r="938" spans="1:9" s="147" customFormat="1" ht="15.5" x14ac:dyDescent="0.35">
      <c r="A938" s="332">
        <v>919</v>
      </c>
      <c r="B938" s="437"/>
      <c r="C938" s="438"/>
      <c r="D938" s="438"/>
      <c r="E938" s="214"/>
      <c r="F938" s="214"/>
      <c r="G938" s="439"/>
      <c r="H938" s="439"/>
      <c r="I938" s="499"/>
    </row>
    <row r="939" spans="1:9" s="147" customFormat="1" ht="15.5" x14ac:dyDescent="0.35">
      <c r="A939" s="332">
        <v>920</v>
      </c>
      <c r="B939" s="437"/>
      <c r="C939" s="438"/>
      <c r="D939" s="438"/>
      <c r="E939" s="214"/>
      <c r="F939" s="214"/>
      <c r="G939" s="439"/>
      <c r="H939" s="439"/>
      <c r="I939" s="499"/>
    </row>
    <row r="940" spans="1:9" s="147" customFormat="1" ht="15.5" x14ac:dyDescent="0.35">
      <c r="A940" s="332">
        <v>921</v>
      </c>
      <c r="B940" s="437"/>
      <c r="C940" s="438"/>
      <c r="D940" s="438"/>
      <c r="E940" s="214"/>
      <c r="F940" s="214"/>
      <c r="G940" s="439"/>
      <c r="H940" s="439"/>
      <c r="I940" s="499"/>
    </row>
    <row r="941" spans="1:9" s="147" customFormat="1" ht="15.5" x14ac:dyDescent="0.35">
      <c r="A941" s="332">
        <v>922</v>
      </c>
      <c r="B941" s="437"/>
      <c r="C941" s="438"/>
      <c r="D941" s="438"/>
      <c r="E941" s="214"/>
      <c r="F941" s="214"/>
      <c r="G941" s="439"/>
      <c r="H941" s="439"/>
      <c r="I941" s="499"/>
    </row>
    <row r="942" spans="1:9" s="147" customFormat="1" ht="15.5" x14ac:dyDescent="0.35">
      <c r="A942" s="332">
        <v>923</v>
      </c>
      <c r="B942" s="437"/>
      <c r="C942" s="438"/>
      <c r="D942" s="438"/>
      <c r="E942" s="214"/>
      <c r="F942" s="214"/>
      <c r="G942" s="439"/>
      <c r="H942" s="439"/>
      <c r="I942" s="499"/>
    </row>
    <row r="943" spans="1:9" s="147" customFormat="1" ht="15.5" x14ac:dyDescent="0.35">
      <c r="A943" s="332">
        <v>924</v>
      </c>
      <c r="B943" s="437"/>
      <c r="C943" s="438"/>
      <c r="D943" s="438"/>
      <c r="E943" s="214"/>
      <c r="F943" s="214"/>
      <c r="G943" s="439"/>
      <c r="H943" s="439"/>
      <c r="I943" s="499"/>
    </row>
    <row r="944" spans="1:9" s="147" customFormat="1" ht="15.5" x14ac:dyDescent="0.35">
      <c r="A944" s="332">
        <v>925</v>
      </c>
      <c r="B944" s="437"/>
      <c r="C944" s="438"/>
      <c r="D944" s="438"/>
      <c r="E944" s="214"/>
      <c r="F944" s="214"/>
      <c r="G944" s="439"/>
      <c r="H944" s="439"/>
      <c r="I944" s="499"/>
    </row>
    <row r="945" spans="1:9" s="147" customFormat="1" ht="15.5" x14ac:dyDescent="0.35">
      <c r="A945" s="332">
        <v>926</v>
      </c>
      <c r="B945" s="437"/>
      <c r="C945" s="438"/>
      <c r="D945" s="438"/>
      <c r="E945" s="214"/>
      <c r="F945" s="214"/>
      <c r="G945" s="439"/>
      <c r="H945" s="439"/>
      <c r="I945" s="499"/>
    </row>
    <row r="946" spans="1:9" s="147" customFormat="1" ht="15.5" x14ac:dyDescent="0.35">
      <c r="A946" s="332">
        <v>927</v>
      </c>
      <c r="B946" s="437"/>
      <c r="C946" s="438"/>
      <c r="D946" s="438"/>
      <c r="E946" s="214"/>
      <c r="F946" s="214"/>
      <c r="G946" s="439"/>
      <c r="H946" s="439"/>
      <c r="I946" s="499"/>
    </row>
    <row r="947" spans="1:9" s="147" customFormat="1" ht="15.5" x14ac:dyDescent="0.35">
      <c r="A947" s="332">
        <v>928</v>
      </c>
      <c r="B947" s="437"/>
      <c r="C947" s="438"/>
      <c r="D947" s="438"/>
      <c r="E947" s="214"/>
      <c r="F947" s="214"/>
      <c r="G947" s="439"/>
      <c r="H947" s="439"/>
      <c r="I947" s="499"/>
    </row>
    <row r="948" spans="1:9" s="147" customFormat="1" ht="15.5" x14ac:dyDescent="0.35">
      <c r="A948" s="332">
        <v>929</v>
      </c>
      <c r="B948" s="437"/>
      <c r="C948" s="438"/>
      <c r="D948" s="438"/>
      <c r="E948" s="214"/>
      <c r="F948" s="214"/>
      <c r="G948" s="439"/>
      <c r="H948" s="439"/>
      <c r="I948" s="499"/>
    </row>
    <row r="949" spans="1:9" s="147" customFormat="1" ht="15.5" x14ac:dyDescent="0.35">
      <c r="A949" s="332">
        <v>930</v>
      </c>
      <c r="B949" s="437"/>
      <c r="C949" s="438"/>
      <c r="D949" s="438"/>
      <c r="E949" s="214"/>
      <c r="F949" s="214"/>
      <c r="G949" s="439"/>
      <c r="H949" s="439"/>
      <c r="I949" s="499"/>
    </row>
    <row r="950" spans="1:9" s="147" customFormat="1" ht="15.5" x14ac:dyDescent="0.35">
      <c r="A950" s="332">
        <v>931</v>
      </c>
      <c r="B950" s="437"/>
      <c r="C950" s="438"/>
      <c r="D950" s="438"/>
      <c r="E950" s="214"/>
      <c r="F950" s="214"/>
      <c r="G950" s="439"/>
      <c r="H950" s="439"/>
      <c r="I950" s="499"/>
    </row>
    <row r="951" spans="1:9" s="147" customFormat="1" ht="15.5" x14ac:dyDescent="0.35">
      <c r="A951" s="332">
        <v>932</v>
      </c>
      <c r="B951" s="437"/>
      <c r="C951" s="438"/>
      <c r="D951" s="438"/>
      <c r="E951" s="214"/>
      <c r="F951" s="214"/>
      <c r="G951" s="439"/>
      <c r="H951" s="439"/>
      <c r="I951" s="499"/>
    </row>
    <row r="952" spans="1:9" s="147" customFormat="1" ht="15.5" x14ac:dyDescent="0.35">
      <c r="A952" s="332">
        <v>933</v>
      </c>
      <c r="B952" s="437"/>
      <c r="C952" s="438"/>
      <c r="D952" s="438"/>
      <c r="E952" s="214"/>
      <c r="F952" s="214"/>
      <c r="G952" s="439"/>
      <c r="H952" s="439"/>
      <c r="I952" s="499"/>
    </row>
    <row r="953" spans="1:9" s="147" customFormat="1" ht="15.5" x14ac:dyDescent="0.35">
      <c r="A953" s="332">
        <v>934</v>
      </c>
      <c r="B953" s="437"/>
      <c r="C953" s="438"/>
      <c r="D953" s="438"/>
      <c r="E953" s="214"/>
      <c r="F953" s="214"/>
      <c r="G953" s="439"/>
      <c r="H953" s="439"/>
      <c r="I953" s="499"/>
    </row>
    <row r="954" spans="1:9" s="147" customFormat="1" ht="15.5" x14ac:dyDescent="0.35">
      <c r="A954" s="332">
        <v>935</v>
      </c>
      <c r="B954" s="437"/>
      <c r="C954" s="438"/>
      <c r="D954" s="438"/>
      <c r="E954" s="214"/>
      <c r="F954" s="214"/>
      <c r="G954" s="439"/>
      <c r="H954" s="439"/>
      <c r="I954" s="499"/>
    </row>
    <row r="955" spans="1:9" s="147" customFormat="1" ht="15.5" x14ac:dyDescent="0.35">
      <c r="A955" s="332">
        <v>936</v>
      </c>
      <c r="B955" s="437"/>
      <c r="C955" s="438"/>
      <c r="D955" s="438"/>
      <c r="E955" s="214"/>
      <c r="F955" s="214"/>
      <c r="G955" s="439"/>
      <c r="H955" s="439"/>
      <c r="I955" s="499"/>
    </row>
    <row r="956" spans="1:9" s="147" customFormat="1" ht="15.5" x14ac:dyDescent="0.35">
      <c r="A956" s="332">
        <v>937</v>
      </c>
      <c r="B956" s="437"/>
      <c r="C956" s="438"/>
      <c r="D956" s="438"/>
      <c r="E956" s="214"/>
      <c r="F956" s="214"/>
      <c r="G956" s="439"/>
      <c r="H956" s="439"/>
      <c r="I956" s="499"/>
    </row>
    <row r="957" spans="1:9" s="147" customFormat="1" ht="15.5" x14ac:dyDescent="0.35">
      <c r="A957" s="332">
        <v>938</v>
      </c>
      <c r="B957" s="437"/>
      <c r="C957" s="438"/>
      <c r="D957" s="438"/>
      <c r="E957" s="214"/>
      <c r="F957" s="214"/>
      <c r="G957" s="439"/>
      <c r="H957" s="439"/>
      <c r="I957" s="499"/>
    </row>
    <row r="958" spans="1:9" s="147" customFormat="1" ht="15.5" x14ac:dyDescent="0.35">
      <c r="A958" s="332">
        <v>939</v>
      </c>
      <c r="B958" s="437"/>
      <c r="C958" s="438"/>
      <c r="D958" s="438"/>
      <c r="E958" s="214"/>
      <c r="F958" s="214"/>
      <c r="G958" s="439"/>
      <c r="H958" s="439"/>
      <c r="I958" s="499"/>
    </row>
    <row r="959" spans="1:9" s="147" customFormat="1" ht="15.5" x14ac:dyDescent="0.35">
      <c r="A959" s="332">
        <v>940</v>
      </c>
      <c r="B959" s="437"/>
      <c r="C959" s="438"/>
      <c r="D959" s="438"/>
      <c r="E959" s="214"/>
      <c r="F959" s="214"/>
      <c r="G959" s="439"/>
      <c r="H959" s="439"/>
      <c r="I959" s="499"/>
    </row>
    <row r="960" spans="1:9" s="147" customFormat="1" ht="15.5" x14ac:dyDescent="0.35">
      <c r="A960" s="332">
        <v>941</v>
      </c>
      <c r="B960" s="437"/>
      <c r="C960" s="438"/>
      <c r="D960" s="438"/>
      <c r="E960" s="214"/>
      <c r="F960" s="214"/>
      <c r="G960" s="439"/>
      <c r="H960" s="439"/>
      <c r="I960" s="499"/>
    </row>
    <row r="961" spans="1:9" s="147" customFormat="1" ht="15.5" x14ac:dyDescent="0.35">
      <c r="A961" s="332">
        <v>942</v>
      </c>
      <c r="B961" s="437"/>
      <c r="C961" s="438"/>
      <c r="D961" s="438"/>
      <c r="E961" s="214"/>
      <c r="F961" s="214"/>
      <c r="G961" s="439"/>
      <c r="H961" s="439"/>
      <c r="I961" s="499"/>
    </row>
    <row r="962" spans="1:9" s="147" customFormat="1" ht="15.5" x14ac:dyDescent="0.35">
      <c r="A962" s="332">
        <v>943</v>
      </c>
      <c r="B962" s="437"/>
      <c r="C962" s="438"/>
      <c r="D962" s="438"/>
      <c r="E962" s="214"/>
      <c r="F962" s="214"/>
      <c r="G962" s="439"/>
      <c r="H962" s="439"/>
      <c r="I962" s="499"/>
    </row>
    <row r="963" spans="1:9" s="147" customFormat="1" ht="15.5" x14ac:dyDescent="0.35">
      <c r="A963" s="332">
        <v>944</v>
      </c>
      <c r="B963" s="437"/>
      <c r="C963" s="438"/>
      <c r="D963" s="438"/>
      <c r="E963" s="214"/>
      <c r="F963" s="214"/>
      <c r="G963" s="439"/>
      <c r="H963" s="439"/>
      <c r="I963" s="499"/>
    </row>
    <row r="964" spans="1:9" s="147" customFormat="1" ht="15.5" x14ac:dyDescent="0.35">
      <c r="A964" s="332">
        <v>945</v>
      </c>
      <c r="B964" s="437"/>
      <c r="C964" s="438"/>
      <c r="D964" s="438"/>
      <c r="E964" s="214"/>
      <c r="F964" s="214"/>
      <c r="G964" s="439"/>
      <c r="H964" s="439"/>
      <c r="I964" s="499"/>
    </row>
    <row r="965" spans="1:9" s="147" customFormat="1" ht="15.5" x14ac:dyDescent="0.35">
      <c r="A965" s="332">
        <v>946</v>
      </c>
      <c r="B965" s="437"/>
      <c r="C965" s="438"/>
      <c r="D965" s="438"/>
      <c r="E965" s="214"/>
      <c r="F965" s="214"/>
      <c r="G965" s="439"/>
      <c r="H965" s="439"/>
      <c r="I965" s="499"/>
    </row>
    <row r="966" spans="1:9" s="147" customFormat="1" ht="15.5" x14ac:dyDescent="0.35">
      <c r="A966" s="332">
        <v>947</v>
      </c>
      <c r="B966" s="437"/>
      <c r="C966" s="438"/>
      <c r="D966" s="438"/>
      <c r="E966" s="214"/>
      <c r="F966" s="214"/>
      <c r="G966" s="439"/>
      <c r="H966" s="439"/>
      <c r="I966" s="499"/>
    </row>
    <row r="967" spans="1:9" s="147" customFormat="1" ht="15.5" x14ac:dyDescent="0.35">
      <c r="A967" s="332">
        <v>948</v>
      </c>
      <c r="B967" s="437"/>
      <c r="C967" s="438"/>
      <c r="D967" s="438"/>
      <c r="E967" s="214"/>
      <c r="F967" s="214"/>
      <c r="G967" s="439"/>
      <c r="H967" s="439"/>
      <c r="I967" s="499"/>
    </row>
    <row r="968" spans="1:9" s="147" customFormat="1" ht="15.5" x14ac:dyDescent="0.35">
      <c r="A968" s="332">
        <v>949</v>
      </c>
      <c r="B968" s="437"/>
      <c r="C968" s="438"/>
      <c r="D968" s="438"/>
      <c r="E968" s="214"/>
      <c r="F968" s="214"/>
      <c r="G968" s="439"/>
      <c r="H968" s="439"/>
      <c r="I968" s="499"/>
    </row>
    <row r="969" spans="1:9" s="147" customFormat="1" ht="15.5" x14ac:dyDescent="0.35">
      <c r="A969" s="332">
        <v>950</v>
      </c>
      <c r="B969" s="437"/>
      <c r="C969" s="438"/>
      <c r="D969" s="438"/>
      <c r="E969" s="214"/>
      <c r="F969" s="214"/>
      <c r="G969" s="439"/>
      <c r="H969" s="439"/>
      <c r="I969" s="499"/>
    </row>
    <row r="970" spans="1:9" s="147" customFormat="1" ht="15.5" x14ac:dyDescent="0.35">
      <c r="A970" s="332">
        <v>951</v>
      </c>
      <c r="B970" s="437"/>
      <c r="C970" s="438"/>
      <c r="D970" s="438"/>
      <c r="E970" s="214"/>
      <c r="F970" s="214"/>
      <c r="G970" s="439"/>
      <c r="H970" s="439"/>
      <c r="I970" s="499"/>
    </row>
    <row r="971" spans="1:9" s="147" customFormat="1" ht="15.5" x14ac:dyDescent="0.35">
      <c r="A971" s="332">
        <v>952</v>
      </c>
      <c r="B971" s="437"/>
      <c r="C971" s="438"/>
      <c r="D971" s="438"/>
      <c r="E971" s="214"/>
      <c r="F971" s="214"/>
      <c r="G971" s="439"/>
      <c r="H971" s="439"/>
      <c r="I971" s="499"/>
    </row>
    <row r="972" spans="1:9" s="147" customFormat="1" ht="15.5" x14ac:dyDescent="0.35">
      <c r="A972" s="332">
        <v>953</v>
      </c>
      <c r="B972" s="437"/>
      <c r="C972" s="438"/>
      <c r="D972" s="438"/>
      <c r="E972" s="214"/>
      <c r="F972" s="214"/>
      <c r="G972" s="439"/>
      <c r="H972" s="439"/>
      <c r="I972" s="499"/>
    </row>
    <row r="973" spans="1:9" s="147" customFormat="1" ht="15.5" x14ac:dyDescent="0.35">
      <c r="A973" s="332">
        <v>954</v>
      </c>
      <c r="B973" s="437"/>
      <c r="C973" s="438"/>
      <c r="D973" s="438"/>
      <c r="E973" s="214"/>
      <c r="F973" s="214"/>
      <c r="G973" s="439"/>
      <c r="H973" s="439"/>
      <c r="I973" s="499"/>
    </row>
    <row r="974" spans="1:9" s="147" customFormat="1" ht="15.5" x14ac:dyDescent="0.35">
      <c r="A974" s="332">
        <v>955</v>
      </c>
      <c r="B974" s="437"/>
      <c r="C974" s="438"/>
      <c r="D974" s="438"/>
      <c r="E974" s="214"/>
      <c r="F974" s="214"/>
      <c r="G974" s="439"/>
      <c r="H974" s="439"/>
      <c r="I974" s="499"/>
    </row>
    <row r="975" spans="1:9" s="147" customFormat="1" ht="15.5" x14ac:dyDescent="0.35">
      <c r="A975" s="332">
        <v>956</v>
      </c>
      <c r="B975" s="437"/>
      <c r="C975" s="438"/>
      <c r="D975" s="438"/>
      <c r="E975" s="214"/>
      <c r="F975" s="214"/>
      <c r="G975" s="439"/>
      <c r="H975" s="439"/>
      <c r="I975" s="499"/>
    </row>
    <row r="976" spans="1:9" s="147" customFormat="1" ht="15.5" x14ac:dyDescent="0.35">
      <c r="A976" s="332">
        <v>957</v>
      </c>
      <c r="B976" s="437"/>
      <c r="C976" s="438"/>
      <c r="D976" s="438"/>
      <c r="E976" s="214"/>
      <c r="F976" s="214"/>
      <c r="G976" s="439"/>
      <c r="H976" s="439"/>
      <c r="I976" s="499"/>
    </row>
    <row r="977" spans="1:9" s="147" customFormat="1" ht="15.5" x14ac:dyDescent="0.35">
      <c r="A977" s="332">
        <v>958</v>
      </c>
      <c r="B977" s="437"/>
      <c r="C977" s="438"/>
      <c r="D977" s="438"/>
      <c r="E977" s="214"/>
      <c r="F977" s="214"/>
      <c r="G977" s="439"/>
      <c r="H977" s="439"/>
      <c r="I977" s="499"/>
    </row>
    <row r="978" spans="1:9" s="147" customFormat="1" ht="15.5" x14ac:dyDescent="0.35">
      <c r="A978" s="332">
        <v>959</v>
      </c>
      <c r="B978" s="437"/>
      <c r="C978" s="438"/>
      <c r="D978" s="438"/>
      <c r="E978" s="214"/>
      <c r="F978" s="214"/>
      <c r="G978" s="439"/>
      <c r="H978" s="439"/>
      <c r="I978" s="499"/>
    </row>
    <row r="979" spans="1:9" s="147" customFormat="1" ht="15.5" x14ac:dyDescent="0.35">
      <c r="A979" s="332">
        <v>960</v>
      </c>
      <c r="B979" s="437"/>
      <c r="C979" s="438"/>
      <c r="D979" s="438"/>
      <c r="E979" s="214"/>
      <c r="F979" s="214"/>
      <c r="G979" s="439"/>
      <c r="H979" s="439"/>
      <c r="I979" s="499"/>
    </row>
    <row r="980" spans="1:9" s="147" customFormat="1" ht="15.5" x14ac:dyDescent="0.35">
      <c r="A980" s="332">
        <v>961</v>
      </c>
      <c r="B980" s="437"/>
      <c r="C980" s="438"/>
      <c r="D980" s="438"/>
      <c r="E980" s="214"/>
      <c r="F980" s="214"/>
      <c r="G980" s="439"/>
      <c r="H980" s="439"/>
      <c r="I980" s="499"/>
    </row>
    <row r="981" spans="1:9" s="147" customFormat="1" ht="15.5" x14ac:dyDescent="0.35">
      <c r="A981" s="332">
        <v>962</v>
      </c>
      <c r="B981" s="437"/>
      <c r="C981" s="438"/>
      <c r="D981" s="438"/>
      <c r="E981" s="214"/>
      <c r="F981" s="214"/>
      <c r="G981" s="439"/>
      <c r="H981" s="439"/>
      <c r="I981" s="499"/>
    </row>
    <row r="982" spans="1:9" s="147" customFormat="1" ht="15.5" x14ac:dyDescent="0.35">
      <c r="A982" s="332">
        <v>963</v>
      </c>
      <c r="B982" s="437"/>
      <c r="C982" s="438"/>
      <c r="D982" s="438"/>
      <c r="E982" s="214"/>
      <c r="F982" s="214"/>
      <c r="G982" s="439"/>
      <c r="H982" s="439"/>
      <c r="I982" s="499"/>
    </row>
    <row r="983" spans="1:9" s="147" customFormat="1" ht="15.5" x14ac:dyDescent="0.35">
      <c r="A983" s="332">
        <v>964</v>
      </c>
      <c r="B983" s="437"/>
      <c r="C983" s="438"/>
      <c r="D983" s="438"/>
      <c r="E983" s="214"/>
      <c r="F983" s="214"/>
      <c r="G983" s="439"/>
      <c r="H983" s="439"/>
      <c r="I983" s="499"/>
    </row>
    <row r="984" spans="1:9" s="147" customFormat="1" ht="15.5" x14ac:dyDescent="0.35">
      <c r="A984" s="332">
        <v>965</v>
      </c>
      <c r="B984" s="437"/>
      <c r="C984" s="438"/>
      <c r="D984" s="438"/>
      <c r="E984" s="214"/>
      <c r="F984" s="214"/>
      <c r="G984" s="439"/>
      <c r="H984" s="439"/>
      <c r="I984" s="499"/>
    </row>
    <row r="985" spans="1:9" s="147" customFormat="1" ht="15.5" x14ac:dyDescent="0.35">
      <c r="A985" s="332">
        <v>966</v>
      </c>
      <c r="B985" s="437"/>
      <c r="C985" s="438"/>
      <c r="D985" s="438"/>
      <c r="E985" s="214"/>
      <c r="F985" s="214"/>
      <c r="G985" s="439"/>
      <c r="H985" s="439"/>
      <c r="I985" s="499"/>
    </row>
    <row r="986" spans="1:9" s="147" customFormat="1" ht="15.5" x14ac:dyDescent="0.35">
      <c r="A986" s="332">
        <v>967</v>
      </c>
      <c r="B986" s="437"/>
      <c r="C986" s="438"/>
      <c r="D986" s="438"/>
      <c r="E986" s="214"/>
      <c r="F986" s="214"/>
      <c r="G986" s="439"/>
      <c r="H986" s="439"/>
      <c r="I986" s="499"/>
    </row>
    <row r="987" spans="1:9" s="147" customFormat="1" ht="15.5" x14ac:dyDescent="0.35">
      <c r="A987" s="332">
        <v>968</v>
      </c>
      <c r="B987" s="437"/>
      <c r="C987" s="438"/>
      <c r="D987" s="438"/>
      <c r="E987" s="214"/>
      <c r="F987" s="214"/>
      <c r="G987" s="439"/>
      <c r="H987" s="439"/>
      <c r="I987" s="499"/>
    </row>
    <row r="988" spans="1:9" s="147" customFormat="1" ht="15.5" x14ac:dyDescent="0.35">
      <c r="A988" s="332">
        <v>969</v>
      </c>
      <c r="B988" s="437"/>
      <c r="C988" s="438"/>
      <c r="D988" s="438"/>
      <c r="E988" s="214"/>
      <c r="F988" s="214"/>
      <c r="G988" s="439"/>
      <c r="H988" s="439"/>
      <c r="I988" s="499"/>
    </row>
    <row r="989" spans="1:9" s="147" customFormat="1" ht="15.5" x14ac:dyDescent="0.35">
      <c r="A989" s="332">
        <v>970</v>
      </c>
      <c r="B989" s="437"/>
      <c r="C989" s="438"/>
      <c r="D989" s="438"/>
      <c r="E989" s="214"/>
      <c r="F989" s="214"/>
      <c r="G989" s="439"/>
      <c r="H989" s="439"/>
      <c r="I989" s="499"/>
    </row>
    <row r="990" spans="1:9" s="147" customFormat="1" ht="15.5" x14ac:dyDescent="0.35">
      <c r="A990" s="332">
        <v>971</v>
      </c>
      <c r="B990" s="437"/>
      <c r="C990" s="438"/>
      <c r="D990" s="438"/>
      <c r="E990" s="214"/>
      <c r="F990" s="214"/>
      <c r="G990" s="439"/>
      <c r="H990" s="439"/>
      <c r="I990" s="499"/>
    </row>
    <row r="991" spans="1:9" s="147" customFormat="1" ht="15.5" x14ac:dyDescent="0.35">
      <c r="A991" s="332">
        <v>972</v>
      </c>
      <c r="B991" s="437"/>
      <c r="C991" s="438"/>
      <c r="D991" s="438"/>
      <c r="E991" s="214"/>
      <c r="F991" s="214"/>
      <c r="G991" s="439"/>
      <c r="H991" s="439"/>
      <c r="I991" s="499"/>
    </row>
    <row r="992" spans="1:9" s="147" customFormat="1" ht="15.5" x14ac:dyDescent="0.35">
      <c r="A992" s="332">
        <v>973</v>
      </c>
      <c r="B992" s="437"/>
      <c r="C992" s="438"/>
      <c r="D992" s="438"/>
      <c r="E992" s="214"/>
      <c r="F992" s="214"/>
      <c r="G992" s="439"/>
      <c r="H992" s="439"/>
      <c r="I992" s="499"/>
    </row>
    <row r="993" spans="1:9" s="147" customFormat="1" ht="15.5" x14ac:dyDescent="0.35">
      <c r="A993" s="332">
        <v>974</v>
      </c>
      <c r="B993" s="437"/>
      <c r="C993" s="438"/>
      <c r="D993" s="438"/>
      <c r="E993" s="214"/>
      <c r="F993" s="214"/>
      <c r="G993" s="439"/>
      <c r="H993" s="439"/>
      <c r="I993" s="499"/>
    </row>
    <row r="994" spans="1:9" s="147" customFormat="1" ht="15.5" x14ac:dyDescent="0.35">
      <c r="A994" s="332">
        <v>975</v>
      </c>
      <c r="B994" s="437"/>
      <c r="C994" s="438"/>
      <c r="D994" s="438"/>
      <c r="E994" s="214"/>
      <c r="F994" s="214"/>
      <c r="G994" s="439"/>
      <c r="H994" s="439"/>
      <c r="I994" s="499"/>
    </row>
    <row r="995" spans="1:9" s="147" customFormat="1" ht="15.5" x14ac:dyDescent="0.35">
      <c r="A995" s="332">
        <v>976</v>
      </c>
      <c r="B995" s="437"/>
      <c r="C995" s="438"/>
      <c r="D995" s="438"/>
      <c r="E995" s="214"/>
      <c r="F995" s="214"/>
      <c r="G995" s="439"/>
      <c r="H995" s="439"/>
      <c r="I995" s="499"/>
    </row>
    <row r="996" spans="1:9" s="147" customFormat="1" ht="15.5" x14ac:dyDescent="0.35">
      <c r="A996" s="332">
        <v>977</v>
      </c>
      <c r="B996" s="437"/>
      <c r="C996" s="438"/>
      <c r="D996" s="438"/>
      <c r="E996" s="214"/>
      <c r="F996" s="214"/>
      <c r="G996" s="439"/>
      <c r="H996" s="439"/>
      <c r="I996" s="499"/>
    </row>
    <row r="997" spans="1:9" s="147" customFormat="1" ht="15.5" x14ac:dyDescent="0.35">
      <c r="A997" s="332">
        <v>978</v>
      </c>
      <c r="B997" s="437"/>
      <c r="C997" s="438"/>
      <c r="D997" s="438"/>
      <c r="E997" s="214"/>
      <c r="F997" s="214"/>
      <c r="G997" s="439"/>
      <c r="H997" s="439"/>
      <c r="I997" s="499"/>
    </row>
    <row r="998" spans="1:9" s="147" customFormat="1" ht="15.5" x14ac:dyDescent="0.35">
      <c r="A998" s="332">
        <v>979</v>
      </c>
      <c r="B998" s="437"/>
      <c r="C998" s="438"/>
      <c r="D998" s="438"/>
      <c r="E998" s="214"/>
      <c r="F998" s="214"/>
      <c r="G998" s="439"/>
      <c r="H998" s="439"/>
      <c r="I998" s="499"/>
    </row>
    <row r="999" spans="1:9" s="147" customFormat="1" ht="15.5" x14ac:dyDescent="0.35">
      <c r="A999" s="332">
        <v>980</v>
      </c>
      <c r="B999" s="437"/>
      <c r="C999" s="438"/>
      <c r="D999" s="438"/>
      <c r="E999" s="214"/>
      <c r="F999" s="214"/>
      <c r="G999" s="439"/>
      <c r="H999" s="439"/>
      <c r="I999" s="499"/>
    </row>
    <row r="1000" spans="1:9" s="147" customFormat="1" ht="15.5" x14ac:dyDescent="0.35">
      <c r="A1000" s="332">
        <v>981</v>
      </c>
      <c r="B1000" s="437"/>
      <c r="C1000" s="438"/>
      <c r="D1000" s="438"/>
      <c r="E1000" s="214"/>
      <c r="F1000" s="214"/>
      <c r="G1000" s="439"/>
      <c r="H1000" s="439"/>
      <c r="I1000" s="499"/>
    </row>
    <row r="1001" spans="1:9" s="147" customFormat="1" ht="15.5" x14ac:dyDescent="0.35">
      <c r="A1001" s="332">
        <v>982</v>
      </c>
      <c r="B1001" s="437"/>
      <c r="C1001" s="438"/>
      <c r="D1001" s="438"/>
      <c r="E1001" s="214"/>
      <c r="F1001" s="214"/>
      <c r="G1001" s="439"/>
      <c r="H1001" s="439"/>
      <c r="I1001" s="499"/>
    </row>
    <row r="1002" spans="1:9" s="147" customFormat="1" ht="15.5" x14ac:dyDescent="0.35">
      <c r="A1002" s="332">
        <v>983</v>
      </c>
      <c r="B1002" s="437"/>
      <c r="C1002" s="438"/>
      <c r="D1002" s="438"/>
      <c r="E1002" s="214"/>
      <c r="F1002" s="214"/>
      <c r="G1002" s="439"/>
      <c r="H1002" s="439"/>
      <c r="I1002" s="499"/>
    </row>
    <row r="1003" spans="1:9" s="147" customFormat="1" ht="15.5" x14ac:dyDescent="0.35">
      <c r="A1003" s="332">
        <v>984</v>
      </c>
      <c r="B1003" s="437"/>
      <c r="C1003" s="438"/>
      <c r="D1003" s="438"/>
      <c r="E1003" s="214"/>
      <c r="F1003" s="214"/>
      <c r="G1003" s="439"/>
      <c r="H1003" s="439"/>
      <c r="I1003" s="499"/>
    </row>
    <row r="1004" spans="1:9" s="147" customFormat="1" ht="15.5" x14ac:dyDescent="0.35">
      <c r="A1004" s="332">
        <v>985</v>
      </c>
      <c r="B1004" s="437"/>
      <c r="C1004" s="438"/>
      <c r="D1004" s="438"/>
      <c r="E1004" s="214"/>
      <c r="F1004" s="214"/>
      <c r="G1004" s="439"/>
      <c r="H1004" s="439"/>
      <c r="I1004" s="499"/>
    </row>
    <row r="1005" spans="1:9" s="147" customFormat="1" ht="15.5" x14ac:dyDescent="0.35">
      <c r="A1005" s="332">
        <v>986</v>
      </c>
      <c r="B1005" s="437"/>
      <c r="C1005" s="438"/>
      <c r="D1005" s="438"/>
      <c r="E1005" s="214"/>
      <c r="F1005" s="214"/>
      <c r="G1005" s="439"/>
      <c r="H1005" s="439"/>
      <c r="I1005" s="499"/>
    </row>
    <row r="1006" spans="1:9" s="147" customFormat="1" ht="15.5" x14ac:dyDescent="0.35">
      <c r="A1006" s="332">
        <v>987</v>
      </c>
      <c r="B1006" s="437"/>
      <c r="C1006" s="438"/>
      <c r="D1006" s="438"/>
      <c r="E1006" s="214"/>
      <c r="F1006" s="214"/>
      <c r="G1006" s="439"/>
      <c r="H1006" s="439"/>
      <c r="I1006" s="499"/>
    </row>
    <row r="1007" spans="1:9" s="147" customFormat="1" ht="15.5" x14ac:dyDescent="0.35">
      <c r="A1007" s="332">
        <v>988</v>
      </c>
      <c r="B1007" s="437"/>
      <c r="C1007" s="438"/>
      <c r="D1007" s="438"/>
      <c r="E1007" s="214"/>
      <c r="F1007" s="214"/>
      <c r="G1007" s="439"/>
      <c r="H1007" s="439"/>
      <c r="I1007" s="499"/>
    </row>
    <row r="1008" spans="1:9" s="147" customFormat="1" ht="15.5" x14ac:dyDescent="0.35">
      <c r="A1008" s="332">
        <v>989</v>
      </c>
      <c r="B1008" s="437"/>
      <c r="C1008" s="438"/>
      <c r="D1008" s="438"/>
      <c r="E1008" s="214"/>
      <c r="F1008" s="214"/>
      <c r="G1008" s="439"/>
      <c r="H1008" s="439"/>
      <c r="I1008" s="499"/>
    </row>
    <row r="1009" spans="1:9" s="147" customFormat="1" ht="15.5" x14ac:dyDescent="0.35">
      <c r="A1009" s="332">
        <v>990</v>
      </c>
      <c r="B1009" s="437"/>
      <c r="C1009" s="438"/>
      <c r="D1009" s="438"/>
      <c r="E1009" s="214"/>
      <c r="F1009" s="214"/>
      <c r="G1009" s="439"/>
      <c r="H1009" s="439"/>
      <c r="I1009" s="499"/>
    </row>
    <row r="1010" spans="1:9" s="147" customFormat="1" ht="15.5" x14ac:dyDescent="0.35">
      <c r="A1010" s="332">
        <v>991</v>
      </c>
      <c r="B1010" s="437"/>
      <c r="C1010" s="438"/>
      <c r="D1010" s="438"/>
      <c r="E1010" s="214"/>
      <c r="F1010" s="214"/>
      <c r="G1010" s="439"/>
      <c r="H1010" s="439"/>
      <c r="I1010" s="499"/>
    </row>
    <row r="1011" spans="1:9" s="147" customFormat="1" ht="15.5" x14ac:dyDescent="0.35">
      <c r="A1011" s="332">
        <v>992</v>
      </c>
      <c r="B1011" s="437"/>
      <c r="C1011" s="438"/>
      <c r="D1011" s="438"/>
      <c r="E1011" s="214"/>
      <c r="F1011" s="214"/>
      <c r="G1011" s="439"/>
      <c r="H1011" s="439"/>
      <c r="I1011" s="499"/>
    </row>
    <row r="1012" spans="1:9" s="147" customFormat="1" ht="15.5" x14ac:dyDescent="0.35">
      <c r="A1012" s="332">
        <v>993</v>
      </c>
      <c r="B1012" s="437"/>
      <c r="C1012" s="438"/>
      <c r="D1012" s="438"/>
      <c r="E1012" s="214"/>
      <c r="F1012" s="214"/>
      <c r="G1012" s="439"/>
      <c r="H1012" s="439"/>
      <c r="I1012" s="499"/>
    </row>
    <row r="1013" spans="1:9" s="147" customFormat="1" ht="15.5" x14ac:dyDescent="0.35">
      <c r="A1013" s="332">
        <v>994</v>
      </c>
      <c r="B1013" s="437"/>
      <c r="C1013" s="438"/>
      <c r="D1013" s="438"/>
      <c r="E1013" s="214"/>
      <c r="F1013" s="214"/>
      <c r="G1013" s="439"/>
      <c r="H1013" s="439"/>
      <c r="I1013" s="499"/>
    </row>
    <row r="1014" spans="1:9" s="147" customFormat="1" ht="15.5" x14ac:dyDescent="0.35">
      <c r="A1014" s="332">
        <v>995</v>
      </c>
      <c r="B1014" s="437"/>
      <c r="C1014" s="438"/>
      <c r="D1014" s="438"/>
      <c r="E1014" s="214"/>
      <c r="F1014" s="214"/>
      <c r="G1014" s="439"/>
      <c r="H1014" s="439"/>
      <c r="I1014" s="499"/>
    </row>
    <row r="1015" spans="1:9" s="147" customFormat="1" ht="15.5" x14ac:dyDescent="0.35">
      <c r="A1015" s="332">
        <v>996</v>
      </c>
      <c r="B1015" s="437"/>
      <c r="C1015" s="438"/>
      <c r="D1015" s="438"/>
      <c r="E1015" s="214"/>
      <c r="F1015" s="214"/>
      <c r="G1015" s="439"/>
      <c r="H1015" s="439"/>
      <c r="I1015" s="499"/>
    </row>
    <row r="1016" spans="1:9" s="147" customFormat="1" ht="15.5" x14ac:dyDescent="0.35">
      <c r="A1016" s="332">
        <v>997</v>
      </c>
      <c r="B1016" s="437"/>
      <c r="C1016" s="438"/>
      <c r="D1016" s="438"/>
      <c r="E1016" s="214"/>
      <c r="F1016" s="214"/>
      <c r="G1016" s="439"/>
      <c r="H1016" s="439"/>
      <c r="I1016" s="499"/>
    </row>
    <row r="1017" spans="1:9" s="147" customFormat="1" ht="15.5" x14ac:dyDescent="0.35">
      <c r="A1017" s="332">
        <v>998</v>
      </c>
      <c r="B1017" s="437"/>
      <c r="C1017" s="438"/>
      <c r="D1017" s="438"/>
      <c r="E1017" s="214"/>
      <c r="F1017" s="214"/>
      <c r="G1017" s="439"/>
      <c r="H1017" s="439"/>
      <c r="I1017" s="499"/>
    </row>
    <row r="1018" spans="1:9" s="147" customFormat="1" ht="15.5" x14ac:dyDescent="0.35">
      <c r="A1018" s="332">
        <v>999</v>
      </c>
      <c r="B1018" s="437"/>
      <c r="C1018" s="438"/>
      <c r="D1018" s="438"/>
      <c r="E1018" s="214"/>
      <c r="F1018" s="214"/>
      <c r="G1018" s="439"/>
      <c r="H1018" s="439"/>
      <c r="I1018" s="499"/>
    </row>
    <row r="1019" spans="1:9" s="147" customFormat="1" ht="15.5" x14ac:dyDescent="0.35">
      <c r="A1019" s="332">
        <v>1000</v>
      </c>
      <c r="B1019" s="437"/>
      <c r="C1019" s="438"/>
      <c r="D1019" s="438"/>
      <c r="E1019" s="214"/>
      <c r="F1019" s="214"/>
      <c r="G1019" s="439"/>
      <c r="H1019" s="439"/>
      <c r="I1019" s="499"/>
    </row>
  </sheetData>
  <sheetProtection password="E8E7" sheet="1" objects="1" scenarios="1" autoFilter="0"/>
  <mergeCells count="12">
    <mergeCell ref="G6:H6"/>
    <mergeCell ref="G7:H7"/>
    <mergeCell ref="G8:H8"/>
    <mergeCell ref="G9:H9"/>
    <mergeCell ref="F16:F19"/>
    <mergeCell ref="G16:G19"/>
    <mergeCell ref="H16:H19"/>
    <mergeCell ref="A16:A19"/>
    <mergeCell ref="B16:B19"/>
    <mergeCell ref="C16:C19"/>
    <mergeCell ref="D16:D19"/>
    <mergeCell ref="E16:E19"/>
  </mergeCells>
  <conditionalFormatting sqref="B20:H1019">
    <cfRule type="cellIs" dxfId="10" priority="4" stopIfTrue="1" operator="notEqual">
      <formula>0</formula>
    </cfRule>
  </conditionalFormatting>
  <conditionalFormatting sqref="G6:H9">
    <cfRule type="cellIs" dxfId="9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5 liegen!" sqref="C20:D1019">
      <formula1>41640</formula1>
      <formula2>46022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1" fitToHeight="0" orientation="landscape" useFirstPageNumber="1" r:id="rId1"/>
  <headerFooter>
    <oddFooter>&amp;L&amp;"Arial,Kursiv"&amp;8___________
¹ Siehe Fußnote 1 Seite 1 dieses Nachweises.&amp;C&amp;9Seite 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019"/>
  <sheetViews>
    <sheetView showGridLines="0" topLeftCell="A6" workbookViewId="0">
      <selection activeCell="B20" sqref="B20"/>
    </sheetView>
  </sheetViews>
  <sheetFormatPr baseColWidth="10" defaultRowHeight="12.5" x14ac:dyDescent="0.25"/>
  <cols>
    <col min="1" max="1" width="5.7265625" customWidth="1"/>
    <col min="2" max="2" width="15.7265625" customWidth="1"/>
    <col min="3" max="4" width="10.7265625" customWidth="1"/>
    <col min="5" max="5" width="40.7265625" customWidth="1"/>
    <col min="6" max="6" width="44.7265625" customWidth="1"/>
    <col min="7" max="8" width="16.7265625" customWidth="1"/>
  </cols>
  <sheetData>
    <row r="1" spans="1:10" ht="12" hidden="1" customHeight="1" x14ac:dyDescent="0.25">
      <c r="A1" s="352" t="s">
        <v>59</v>
      </c>
      <c r="B1" s="206"/>
      <c r="C1" s="216"/>
      <c r="D1" s="221"/>
      <c r="E1" s="209"/>
      <c r="F1" s="209"/>
      <c r="G1" s="207"/>
      <c r="H1" s="207"/>
      <c r="I1" s="153"/>
      <c r="J1" s="153"/>
    </row>
    <row r="2" spans="1:10" ht="12" hidden="1" customHeight="1" x14ac:dyDescent="0.25">
      <c r="A2" s="352" t="s">
        <v>60</v>
      </c>
      <c r="B2" s="206"/>
      <c r="C2" s="216"/>
      <c r="D2" s="221"/>
      <c r="E2" s="209"/>
      <c r="F2" s="209"/>
      <c r="G2" s="207"/>
      <c r="H2" s="207"/>
      <c r="I2" s="153"/>
      <c r="J2" s="153"/>
    </row>
    <row r="3" spans="1:10" ht="12" hidden="1" customHeight="1" x14ac:dyDescent="0.25">
      <c r="A3" s="249">
        <f>ROW(A20)</f>
        <v>20</v>
      </c>
      <c r="B3" s="206"/>
      <c r="C3" s="216"/>
      <c r="D3" s="221"/>
      <c r="E3" s="209"/>
      <c r="F3" s="209"/>
      <c r="G3" s="349"/>
      <c r="H3" s="349"/>
      <c r="I3" s="153"/>
      <c r="J3" s="153"/>
    </row>
    <row r="4" spans="1:10" ht="12" hidden="1" customHeight="1" x14ac:dyDescent="0.25">
      <c r="A4" s="346" t="s">
        <v>82</v>
      </c>
      <c r="B4" s="206"/>
      <c r="C4" s="216"/>
      <c r="D4" s="221"/>
      <c r="E4" s="209"/>
      <c r="F4" s="209"/>
      <c r="G4" s="339"/>
      <c r="H4" s="339"/>
      <c r="I4" s="153"/>
      <c r="J4" s="153"/>
    </row>
    <row r="5" spans="1:10" ht="12" hidden="1" customHeight="1" x14ac:dyDescent="0.25">
      <c r="A5" s="347" t="str">
        <f>"$A$6:$H$"&amp;IF(LOOKUP(2,1/(H1:H1019&lt;&gt;""),ROW(H:H))=ROW(A16),A3-1,LOOKUP(2,1/(H1:H1019&lt;&gt;""),ROW(H:H)))</f>
        <v>$A$6:$H$19</v>
      </c>
      <c r="B5" s="206"/>
      <c r="C5" s="216"/>
      <c r="D5" s="221"/>
      <c r="E5" s="209"/>
      <c r="F5" s="209"/>
      <c r="G5" s="339"/>
      <c r="H5" s="339"/>
      <c r="I5" s="153"/>
      <c r="J5" s="153"/>
    </row>
    <row r="6" spans="1:10" ht="15" customHeight="1" x14ac:dyDescent="0.25">
      <c r="A6" s="247" t="str">
        <f>'Seite 2'!A20</f>
        <v>2.</v>
      </c>
      <c r="B6" s="246" t="str">
        <f>'Seite 2'!B20</f>
        <v>Sachausgaben</v>
      </c>
      <c r="C6" s="217"/>
      <c r="D6" s="217"/>
      <c r="F6" s="31" t="s">
        <v>104</v>
      </c>
      <c r="G6" s="788">
        <f>'Seite 1'!$O$19</f>
        <v>0</v>
      </c>
      <c r="H6" s="790"/>
      <c r="I6" s="153"/>
      <c r="J6" s="153"/>
    </row>
    <row r="7" spans="1:10" ht="15" customHeight="1" x14ac:dyDescent="0.25">
      <c r="A7" s="243" t="str">
        <f>'Seite 2'!A25</f>
        <v>2.5</v>
      </c>
      <c r="B7" s="245" t="str">
        <f>'Seite 2'!B25</f>
        <v>sonstige Sachausgaben</v>
      </c>
      <c r="C7" s="217"/>
      <c r="D7" s="217"/>
      <c r="F7" s="31" t="s">
        <v>103</v>
      </c>
      <c r="G7" s="788" t="str">
        <f>'Seite 1'!$Z$7</f>
        <v>____ - ____</v>
      </c>
      <c r="H7" s="790"/>
      <c r="I7" s="153"/>
      <c r="J7" s="153"/>
    </row>
    <row r="8" spans="1:10" ht="15" customHeight="1" x14ac:dyDescent="0.25">
      <c r="A8" s="243"/>
      <c r="B8" s="245"/>
      <c r="C8" s="217"/>
      <c r="D8" s="217"/>
      <c r="F8" s="31" t="s">
        <v>102</v>
      </c>
      <c r="G8" s="788" t="str">
        <f>'Seite 1'!$AA$7</f>
        <v>__.__.____ - __.__.____</v>
      </c>
      <c r="H8" s="790"/>
      <c r="I8" s="153"/>
      <c r="J8" s="153"/>
    </row>
    <row r="9" spans="1:10" ht="15" customHeight="1" x14ac:dyDescent="0.25">
      <c r="A9" s="218"/>
      <c r="B9" s="218"/>
      <c r="C9" s="218"/>
      <c r="D9" s="218"/>
      <c r="F9" s="135" t="s">
        <v>105</v>
      </c>
      <c r="G9" s="791">
        <f ca="1">'Seite 1'!$O$18</f>
        <v>45366</v>
      </c>
      <c r="H9" s="793"/>
      <c r="I9" s="153"/>
      <c r="J9" s="153"/>
    </row>
    <row r="10" spans="1:10" ht="15" customHeight="1" x14ac:dyDescent="0.25">
      <c r="F10" s="154"/>
      <c r="H10" s="141" t="str">
        <f>'Seite 1'!$A$66</f>
        <v>VWN Wissenstransfer und Informationsmaßnahmen</v>
      </c>
      <c r="I10" s="153"/>
      <c r="J10" s="153"/>
    </row>
    <row r="11" spans="1:10" ht="15" customHeight="1" x14ac:dyDescent="0.25">
      <c r="F11" s="154"/>
      <c r="H11" s="142" t="str">
        <f ca="1">'Seite 1'!$A$67</f>
        <v>Formularversion: V 2.1 vom 15.03.24 - öffentlich -</v>
      </c>
      <c r="I11" s="153"/>
    </row>
    <row r="12" spans="1:10" ht="18" customHeight="1" x14ac:dyDescent="0.25">
      <c r="A12" s="155"/>
      <c r="B12" s="156"/>
      <c r="C12" s="219"/>
      <c r="D12" s="187"/>
      <c r="E12" s="239" t="str">
        <f>B7</f>
        <v>sonstige Sachausgaben</v>
      </c>
      <c r="F12" s="215"/>
      <c r="G12" s="215"/>
      <c r="H12" s="491">
        <f>SUMPRODUCT(ROUND(H20:H1019,2))</f>
        <v>0</v>
      </c>
      <c r="I12" s="153"/>
    </row>
    <row r="13" spans="1:10" ht="12" customHeight="1" x14ac:dyDescent="0.25">
      <c r="A13" s="240"/>
      <c r="B13" s="157"/>
      <c r="C13" s="220"/>
      <c r="D13" s="222"/>
      <c r="E13" s="213"/>
      <c r="F13" s="213"/>
      <c r="G13" s="158"/>
      <c r="H13" s="153"/>
      <c r="I13" s="153"/>
      <c r="J13" s="153"/>
    </row>
    <row r="14" spans="1:10" ht="15" customHeight="1" x14ac:dyDescent="0.25">
      <c r="A14" s="159" t="str">
        <f ca="1">CONCATENATE("Belegliste¹ für Ausgabenart ",$A$7," ",$B$7," - Aktenzeichen ",IF($G$6=0,"__________",$G$6)," - Nachweis vom ",IF($G$9=0,"_________",TEXT($G$9,"TT.MM.JJJJ")))</f>
        <v>Belegliste¹ für Ausgabenart 2.5 sonstige Sachausgaben - Aktenzeichen __________ - Nachweis vom 15.03.2024</v>
      </c>
      <c r="B14" s="157"/>
      <c r="C14" s="220"/>
      <c r="D14" s="222"/>
      <c r="E14" s="213"/>
      <c r="F14" s="213"/>
      <c r="G14" s="158"/>
      <c r="H14" s="153"/>
      <c r="I14" s="153"/>
      <c r="J14" s="153"/>
    </row>
    <row r="15" spans="1:10" ht="5.15" customHeight="1" x14ac:dyDescent="0.25">
      <c r="A15" s="202"/>
      <c r="B15" s="157"/>
      <c r="C15" s="220"/>
      <c r="D15" s="222"/>
      <c r="E15" s="213"/>
      <c r="F15" s="213"/>
      <c r="G15" s="158"/>
      <c r="H15" s="153"/>
      <c r="I15" s="153"/>
      <c r="J15" s="153"/>
    </row>
    <row r="16" spans="1:10" ht="12" customHeight="1" x14ac:dyDescent="0.25">
      <c r="A16" s="912" t="s">
        <v>23</v>
      </c>
      <c r="B16" s="909" t="s">
        <v>66</v>
      </c>
      <c r="C16" s="912" t="s">
        <v>44</v>
      </c>
      <c r="D16" s="912" t="s">
        <v>49</v>
      </c>
      <c r="E16" s="909" t="s">
        <v>76</v>
      </c>
      <c r="F16" s="909" t="s">
        <v>67</v>
      </c>
      <c r="G16" s="903" t="s">
        <v>234</v>
      </c>
      <c r="H16" s="894" t="s">
        <v>241</v>
      </c>
      <c r="I16" s="153"/>
      <c r="J16" s="153"/>
    </row>
    <row r="17" spans="1:10" ht="12" customHeight="1" x14ac:dyDescent="0.25">
      <c r="A17" s="913"/>
      <c r="B17" s="915"/>
      <c r="C17" s="913"/>
      <c r="D17" s="913"/>
      <c r="E17" s="910"/>
      <c r="F17" s="910"/>
      <c r="G17" s="904"/>
      <c r="H17" s="895"/>
      <c r="I17" s="153"/>
      <c r="J17" s="153"/>
    </row>
    <row r="18" spans="1:10" ht="12" customHeight="1" x14ac:dyDescent="0.25">
      <c r="A18" s="913"/>
      <c r="B18" s="915"/>
      <c r="C18" s="913"/>
      <c r="D18" s="913"/>
      <c r="E18" s="910"/>
      <c r="F18" s="910"/>
      <c r="G18" s="905"/>
      <c r="H18" s="896"/>
      <c r="I18" s="153"/>
      <c r="J18" s="153"/>
    </row>
    <row r="19" spans="1:10" ht="12" customHeight="1" thickBot="1" x14ac:dyDescent="0.3">
      <c r="A19" s="914"/>
      <c r="B19" s="916"/>
      <c r="C19" s="914"/>
      <c r="D19" s="914"/>
      <c r="E19" s="911"/>
      <c r="F19" s="911"/>
      <c r="G19" s="906"/>
      <c r="H19" s="897"/>
      <c r="I19" s="153"/>
      <c r="J19" s="153"/>
    </row>
    <row r="20" spans="1:10" s="147" customFormat="1" ht="14.5" thickTop="1" x14ac:dyDescent="0.25">
      <c r="A20" s="331">
        <v>1</v>
      </c>
      <c r="B20" s="437"/>
      <c r="C20" s="438"/>
      <c r="D20" s="438"/>
      <c r="E20" s="214"/>
      <c r="F20" s="214"/>
      <c r="G20" s="439"/>
      <c r="H20" s="439"/>
      <c r="I20" s="498"/>
    </row>
    <row r="21" spans="1:10" s="147" customFormat="1" ht="15.5" x14ac:dyDescent="0.25">
      <c r="A21" s="332">
        <v>2</v>
      </c>
      <c r="B21" s="437"/>
      <c r="C21" s="438"/>
      <c r="D21" s="438"/>
      <c r="E21" s="214"/>
      <c r="F21" s="214"/>
      <c r="G21" s="439"/>
      <c r="H21" s="439"/>
      <c r="I21" s="500"/>
    </row>
    <row r="22" spans="1:10" s="147" customFormat="1" ht="15.5" x14ac:dyDescent="0.25">
      <c r="A22" s="332">
        <v>3</v>
      </c>
      <c r="B22" s="437"/>
      <c r="C22" s="438"/>
      <c r="D22" s="438"/>
      <c r="E22" s="214"/>
      <c r="F22" s="214"/>
      <c r="G22" s="439"/>
      <c r="H22" s="439"/>
      <c r="I22" s="500"/>
      <c r="J22" s="160"/>
    </row>
    <row r="23" spans="1:10" s="147" customFormat="1" ht="15.5" x14ac:dyDescent="0.25">
      <c r="A23" s="332">
        <v>4</v>
      </c>
      <c r="B23" s="437"/>
      <c r="C23" s="438"/>
      <c r="D23" s="438"/>
      <c r="E23" s="214"/>
      <c r="F23" s="214"/>
      <c r="G23" s="439"/>
      <c r="H23" s="439"/>
      <c r="I23" s="500"/>
      <c r="J23" s="160"/>
    </row>
    <row r="24" spans="1:10" s="147" customFormat="1" ht="15.5" x14ac:dyDescent="0.25">
      <c r="A24" s="332">
        <v>5</v>
      </c>
      <c r="B24" s="437"/>
      <c r="C24" s="438"/>
      <c r="D24" s="438"/>
      <c r="E24" s="214"/>
      <c r="F24" s="214"/>
      <c r="G24" s="439"/>
      <c r="H24" s="439"/>
      <c r="I24" s="500"/>
      <c r="J24" s="160"/>
    </row>
    <row r="25" spans="1:10" s="147" customFormat="1" ht="15.5" x14ac:dyDescent="0.35">
      <c r="A25" s="332">
        <v>6</v>
      </c>
      <c r="B25" s="437"/>
      <c r="C25" s="438"/>
      <c r="D25" s="438"/>
      <c r="E25" s="214"/>
      <c r="F25" s="214"/>
      <c r="G25" s="439"/>
      <c r="H25" s="439"/>
      <c r="I25" s="499"/>
    </row>
    <row r="26" spans="1:10" s="147" customFormat="1" ht="15.5" x14ac:dyDescent="0.35">
      <c r="A26" s="332">
        <v>7</v>
      </c>
      <c r="B26" s="437"/>
      <c r="C26" s="438"/>
      <c r="D26" s="438"/>
      <c r="E26" s="214"/>
      <c r="F26" s="214"/>
      <c r="G26" s="439"/>
      <c r="H26" s="439"/>
      <c r="I26" s="499"/>
    </row>
    <row r="27" spans="1:10" s="147" customFormat="1" ht="15.5" x14ac:dyDescent="0.35">
      <c r="A27" s="332">
        <v>8</v>
      </c>
      <c r="B27" s="437"/>
      <c r="C27" s="438"/>
      <c r="D27" s="438"/>
      <c r="E27" s="214"/>
      <c r="F27" s="214"/>
      <c r="G27" s="439"/>
      <c r="H27" s="439"/>
      <c r="I27" s="499"/>
    </row>
    <row r="28" spans="1:10" s="147" customFormat="1" ht="15.5" x14ac:dyDescent="0.35">
      <c r="A28" s="332">
        <v>9</v>
      </c>
      <c r="B28" s="437"/>
      <c r="C28" s="438"/>
      <c r="D28" s="438"/>
      <c r="E28" s="214"/>
      <c r="F28" s="214"/>
      <c r="G28" s="439"/>
      <c r="H28" s="439"/>
      <c r="I28" s="499"/>
    </row>
    <row r="29" spans="1:10" s="147" customFormat="1" ht="15.5" x14ac:dyDescent="0.35">
      <c r="A29" s="332">
        <v>10</v>
      </c>
      <c r="B29" s="437"/>
      <c r="C29" s="438"/>
      <c r="D29" s="438"/>
      <c r="E29" s="214"/>
      <c r="F29" s="214"/>
      <c r="G29" s="439"/>
      <c r="H29" s="439"/>
      <c r="I29" s="499"/>
    </row>
    <row r="30" spans="1:10" s="147" customFormat="1" ht="15.5" x14ac:dyDescent="0.35">
      <c r="A30" s="332">
        <v>11</v>
      </c>
      <c r="B30" s="437"/>
      <c r="C30" s="438"/>
      <c r="D30" s="438"/>
      <c r="E30" s="214"/>
      <c r="F30" s="214"/>
      <c r="G30" s="439"/>
      <c r="H30" s="439"/>
      <c r="I30" s="499"/>
    </row>
    <row r="31" spans="1:10" s="147" customFormat="1" ht="15.5" x14ac:dyDescent="0.35">
      <c r="A31" s="332">
        <v>12</v>
      </c>
      <c r="B31" s="437"/>
      <c r="C31" s="438"/>
      <c r="D31" s="438"/>
      <c r="E31" s="214"/>
      <c r="F31" s="214"/>
      <c r="G31" s="439"/>
      <c r="H31" s="439"/>
      <c r="I31" s="499"/>
    </row>
    <row r="32" spans="1:10" s="147" customFormat="1" ht="15.5" x14ac:dyDescent="0.35">
      <c r="A32" s="332">
        <v>13</v>
      </c>
      <c r="B32" s="437"/>
      <c r="C32" s="438"/>
      <c r="D32" s="438"/>
      <c r="E32" s="214"/>
      <c r="F32" s="214"/>
      <c r="G32" s="439"/>
      <c r="H32" s="439"/>
      <c r="I32" s="499"/>
    </row>
    <row r="33" spans="1:9" s="147" customFormat="1" ht="15.5" x14ac:dyDescent="0.35">
      <c r="A33" s="332">
        <v>14</v>
      </c>
      <c r="B33" s="437"/>
      <c r="C33" s="438"/>
      <c r="D33" s="438"/>
      <c r="E33" s="214"/>
      <c r="F33" s="214"/>
      <c r="G33" s="439"/>
      <c r="H33" s="439"/>
      <c r="I33" s="499"/>
    </row>
    <row r="34" spans="1:9" s="147" customFormat="1" ht="15.5" x14ac:dyDescent="0.35">
      <c r="A34" s="332">
        <v>15</v>
      </c>
      <c r="B34" s="437"/>
      <c r="C34" s="438"/>
      <c r="D34" s="438"/>
      <c r="E34" s="214"/>
      <c r="F34" s="214"/>
      <c r="G34" s="439"/>
      <c r="H34" s="439"/>
      <c r="I34" s="499"/>
    </row>
    <row r="35" spans="1:9" s="147" customFormat="1" ht="15.5" x14ac:dyDescent="0.35">
      <c r="A35" s="332">
        <v>16</v>
      </c>
      <c r="B35" s="437"/>
      <c r="C35" s="438"/>
      <c r="D35" s="438"/>
      <c r="E35" s="214"/>
      <c r="F35" s="214"/>
      <c r="G35" s="439"/>
      <c r="H35" s="439"/>
      <c r="I35" s="499"/>
    </row>
    <row r="36" spans="1:9" s="147" customFormat="1" ht="15.5" x14ac:dyDescent="0.35">
      <c r="A36" s="332">
        <v>17</v>
      </c>
      <c r="B36" s="437"/>
      <c r="C36" s="438"/>
      <c r="D36" s="438"/>
      <c r="E36" s="214"/>
      <c r="F36" s="214"/>
      <c r="G36" s="439"/>
      <c r="H36" s="439"/>
      <c r="I36" s="499"/>
    </row>
    <row r="37" spans="1:9" s="147" customFormat="1" ht="15.5" x14ac:dyDescent="0.35">
      <c r="A37" s="332">
        <v>18</v>
      </c>
      <c r="B37" s="437"/>
      <c r="C37" s="438"/>
      <c r="D37" s="438"/>
      <c r="E37" s="214"/>
      <c r="F37" s="214"/>
      <c r="G37" s="439"/>
      <c r="H37" s="439"/>
      <c r="I37" s="499"/>
    </row>
    <row r="38" spans="1:9" s="147" customFormat="1" ht="15.5" x14ac:dyDescent="0.35">
      <c r="A38" s="332">
        <v>19</v>
      </c>
      <c r="B38" s="437"/>
      <c r="C38" s="438"/>
      <c r="D38" s="438"/>
      <c r="E38" s="214"/>
      <c r="F38" s="214"/>
      <c r="G38" s="439"/>
      <c r="H38" s="439"/>
      <c r="I38" s="499"/>
    </row>
    <row r="39" spans="1:9" s="147" customFormat="1" ht="15.5" x14ac:dyDescent="0.35">
      <c r="A39" s="332">
        <v>20</v>
      </c>
      <c r="B39" s="437"/>
      <c r="C39" s="438"/>
      <c r="D39" s="438"/>
      <c r="E39" s="214"/>
      <c r="F39" s="214"/>
      <c r="G39" s="439"/>
      <c r="H39" s="439"/>
      <c r="I39" s="499"/>
    </row>
    <row r="40" spans="1:9" s="147" customFormat="1" ht="15.5" x14ac:dyDescent="0.35">
      <c r="A40" s="332">
        <v>21</v>
      </c>
      <c r="B40" s="437"/>
      <c r="C40" s="438"/>
      <c r="D40" s="438"/>
      <c r="E40" s="214"/>
      <c r="F40" s="214"/>
      <c r="G40" s="439"/>
      <c r="H40" s="439"/>
      <c r="I40" s="499"/>
    </row>
    <row r="41" spans="1:9" s="147" customFormat="1" ht="15.5" x14ac:dyDescent="0.35">
      <c r="A41" s="332">
        <v>22</v>
      </c>
      <c r="B41" s="437"/>
      <c r="C41" s="438"/>
      <c r="D41" s="438"/>
      <c r="E41" s="214"/>
      <c r="F41" s="214"/>
      <c r="G41" s="439"/>
      <c r="H41" s="439"/>
      <c r="I41" s="499"/>
    </row>
    <row r="42" spans="1:9" s="147" customFormat="1" ht="15.5" x14ac:dyDescent="0.35">
      <c r="A42" s="332">
        <v>23</v>
      </c>
      <c r="B42" s="437"/>
      <c r="C42" s="438"/>
      <c r="D42" s="438"/>
      <c r="E42" s="214"/>
      <c r="F42" s="214"/>
      <c r="G42" s="439"/>
      <c r="H42" s="439"/>
      <c r="I42" s="499"/>
    </row>
    <row r="43" spans="1:9" s="147" customFormat="1" ht="15.5" x14ac:dyDescent="0.35">
      <c r="A43" s="332">
        <v>24</v>
      </c>
      <c r="B43" s="437"/>
      <c r="C43" s="438"/>
      <c r="D43" s="438"/>
      <c r="E43" s="214"/>
      <c r="F43" s="214"/>
      <c r="G43" s="439"/>
      <c r="H43" s="439"/>
      <c r="I43" s="499"/>
    </row>
    <row r="44" spans="1:9" s="147" customFormat="1" ht="15.5" x14ac:dyDescent="0.35">
      <c r="A44" s="332">
        <v>25</v>
      </c>
      <c r="B44" s="437"/>
      <c r="C44" s="438"/>
      <c r="D44" s="438"/>
      <c r="E44" s="214"/>
      <c r="F44" s="214"/>
      <c r="G44" s="439"/>
      <c r="H44" s="439"/>
      <c r="I44" s="499"/>
    </row>
    <row r="45" spans="1:9" s="147" customFormat="1" ht="15.5" x14ac:dyDescent="0.35">
      <c r="A45" s="332">
        <v>26</v>
      </c>
      <c r="B45" s="437"/>
      <c r="C45" s="438"/>
      <c r="D45" s="438"/>
      <c r="E45" s="214"/>
      <c r="F45" s="214"/>
      <c r="G45" s="439"/>
      <c r="H45" s="439"/>
      <c r="I45" s="499"/>
    </row>
    <row r="46" spans="1:9" s="147" customFormat="1" ht="15.5" x14ac:dyDescent="0.35">
      <c r="A46" s="332">
        <v>27</v>
      </c>
      <c r="B46" s="437"/>
      <c r="C46" s="438"/>
      <c r="D46" s="438"/>
      <c r="E46" s="214"/>
      <c r="F46" s="214"/>
      <c r="G46" s="439"/>
      <c r="H46" s="439"/>
      <c r="I46" s="499"/>
    </row>
    <row r="47" spans="1:9" s="147" customFormat="1" ht="15.5" x14ac:dyDescent="0.35">
      <c r="A47" s="332">
        <v>28</v>
      </c>
      <c r="B47" s="437"/>
      <c r="C47" s="438"/>
      <c r="D47" s="438"/>
      <c r="E47" s="214"/>
      <c r="F47" s="214"/>
      <c r="G47" s="439"/>
      <c r="H47" s="439"/>
      <c r="I47" s="499"/>
    </row>
    <row r="48" spans="1:9" s="147" customFormat="1" ht="15.5" x14ac:dyDescent="0.35">
      <c r="A48" s="332">
        <v>29</v>
      </c>
      <c r="B48" s="437"/>
      <c r="C48" s="438"/>
      <c r="D48" s="438"/>
      <c r="E48" s="214"/>
      <c r="F48" s="214"/>
      <c r="G48" s="439"/>
      <c r="H48" s="439"/>
      <c r="I48" s="499"/>
    </row>
    <row r="49" spans="1:9" s="147" customFormat="1" ht="15.5" x14ac:dyDescent="0.35">
      <c r="A49" s="332">
        <v>30</v>
      </c>
      <c r="B49" s="437"/>
      <c r="C49" s="438"/>
      <c r="D49" s="438"/>
      <c r="E49" s="214"/>
      <c r="F49" s="214"/>
      <c r="G49" s="439"/>
      <c r="H49" s="439"/>
      <c r="I49" s="499"/>
    </row>
    <row r="50" spans="1:9" s="147" customFormat="1" ht="15.5" x14ac:dyDescent="0.35">
      <c r="A50" s="332">
        <v>31</v>
      </c>
      <c r="B50" s="437"/>
      <c r="C50" s="438"/>
      <c r="D50" s="438"/>
      <c r="E50" s="214"/>
      <c r="F50" s="214"/>
      <c r="G50" s="439"/>
      <c r="H50" s="439"/>
      <c r="I50" s="499"/>
    </row>
    <row r="51" spans="1:9" s="147" customFormat="1" ht="15.5" x14ac:dyDescent="0.35">
      <c r="A51" s="332">
        <v>32</v>
      </c>
      <c r="B51" s="437"/>
      <c r="C51" s="438"/>
      <c r="D51" s="438"/>
      <c r="E51" s="214"/>
      <c r="F51" s="214"/>
      <c r="G51" s="439"/>
      <c r="H51" s="439"/>
      <c r="I51" s="499"/>
    </row>
    <row r="52" spans="1:9" s="147" customFormat="1" ht="15.5" x14ac:dyDescent="0.35">
      <c r="A52" s="332">
        <v>33</v>
      </c>
      <c r="B52" s="437"/>
      <c r="C52" s="438"/>
      <c r="D52" s="438"/>
      <c r="E52" s="214"/>
      <c r="F52" s="214"/>
      <c r="G52" s="439"/>
      <c r="H52" s="439"/>
      <c r="I52" s="499"/>
    </row>
    <row r="53" spans="1:9" s="147" customFormat="1" ht="15.5" x14ac:dyDescent="0.35">
      <c r="A53" s="332">
        <v>34</v>
      </c>
      <c r="B53" s="437"/>
      <c r="C53" s="438"/>
      <c r="D53" s="438"/>
      <c r="E53" s="214"/>
      <c r="F53" s="214"/>
      <c r="G53" s="439"/>
      <c r="H53" s="439"/>
      <c r="I53" s="499"/>
    </row>
    <row r="54" spans="1:9" s="147" customFormat="1" ht="15.5" x14ac:dyDescent="0.35">
      <c r="A54" s="332">
        <v>35</v>
      </c>
      <c r="B54" s="437"/>
      <c r="C54" s="438"/>
      <c r="D54" s="438"/>
      <c r="E54" s="214"/>
      <c r="F54" s="214"/>
      <c r="G54" s="439"/>
      <c r="H54" s="439"/>
      <c r="I54" s="499"/>
    </row>
    <row r="55" spans="1:9" s="147" customFormat="1" ht="15.5" x14ac:dyDescent="0.35">
      <c r="A55" s="332">
        <v>36</v>
      </c>
      <c r="B55" s="437"/>
      <c r="C55" s="438"/>
      <c r="D55" s="438"/>
      <c r="E55" s="214"/>
      <c r="F55" s="214"/>
      <c r="G55" s="439"/>
      <c r="H55" s="439"/>
      <c r="I55" s="499"/>
    </row>
    <row r="56" spans="1:9" s="147" customFormat="1" ht="15.5" x14ac:dyDescent="0.35">
      <c r="A56" s="332">
        <v>37</v>
      </c>
      <c r="B56" s="437"/>
      <c r="C56" s="438"/>
      <c r="D56" s="438"/>
      <c r="E56" s="214"/>
      <c r="F56" s="214"/>
      <c r="G56" s="439"/>
      <c r="H56" s="439"/>
      <c r="I56" s="499"/>
    </row>
    <row r="57" spans="1:9" s="147" customFormat="1" ht="15.5" x14ac:dyDescent="0.35">
      <c r="A57" s="332">
        <v>38</v>
      </c>
      <c r="B57" s="437"/>
      <c r="C57" s="438"/>
      <c r="D57" s="438"/>
      <c r="E57" s="214"/>
      <c r="F57" s="214"/>
      <c r="G57" s="439"/>
      <c r="H57" s="439"/>
      <c r="I57" s="499"/>
    </row>
    <row r="58" spans="1:9" s="147" customFormat="1" ht="15.5" x14ac:dyDescent="0.35">
      <c r="A58" s="332">
        <v>39</v>
      </c>
      <c r="B58" s="437"/>
      <c r="C58" s="438"/>
      <c r="D58" s="438"/>
      <c r="E58" s="214"/>
      <c r="F58" s="214"/>
      <c r="G58" s="439"/>
      <c r="H58" s="439"/>
      <c r="I58" s="499"/>
    </row>
    <row r="59" spans="1:9" s="147" customFormat="1" ht="15.5" x14ac:dyDescent="0.35">
      <c r="A59" s="332">
        <v>40</v>
      </c>
      <c r="B59" s="437"/>
      <c r="C59" s="438"/>
      <c r="D59" s="438"/>
      <c r="E59" s="214"/>
      <c r="F59" s="214"/>
      <c r="G59" s="439"/>
      <c r="H59" s="439"/>
      <c r="I59" s="499"/>
    </row>
    <row r="60" spans="1:9" s="147" customFormat="1" ht="15.5" x14ac:dyDescent="0.35">
      <c r="A60" s="332">
        <v>41</v>
      </c>
      <c r="B60" s="437"/>
      <c r="C60" s="438"/>
      <c r="D60" s="438"/>
      <c r="E60" s="214"/>
      <c r="F60" s="214"/>
      <c r="G60" s="439"/>
      <c r="H60" s="439"/>
      <c r="I60" s="499"/>
    </row>
    <row r="61" spans="1:9" s="147" customFormat="1" ht="15.5" x14ac:dyDescent="0.35">
      <c r="A61" s="332">
        <v>42</v>
      </c>
      <c r="B61" s="437"/>
      <c r="C61" s="438"/>
      <c r="D61" s="438"/>
      <c r="E61" s="214"/>
      <c r="F61" s="214"/>
      <c r="G61" s="439"/>
      <c r="H61" s="439"/>
      <c r="I61" s="499"/>
    </row>
    <row r="62" spans="1:9" s="147" customFormat="1" ht="15.5" x14ac:dyDescent="0.35">
      <c r="A62" s="332">
        <v>43</v>
      </c>
      <c r="B62" s="437"/>
      <c r="C62" s="438"/>
      <c r="D62" s="438"/>
      <c r="E62" s="214"/>
      <c r="F62" s="214"/>
      <c r="G62" s="439"/>
      <c r="H62" s="439"/>
      <c r="I62" s="499"/>
    </row>
    <row r="63" spans="1:9" s="147" customFormat="1" ht="15.5" x14ac:dyDescent="0.35">
      <c r="A63" s="332">
        <v>44</v>
      </c>
      <c r="B63" s="437"/>
      <c r="C63" s="438"/>
      <c r="D63" s="438"/>
      <c r="E63" s="214"/>
      <c r="F63" s="214"/>
      <c r="G63" s="439"/>
      <c r="H63" s="439"/>
      <c r="I63" s="499"/>
    </row>
    <row r="64" spans="1:9" s="147" customFormat="1" ht="15.5" x14ac:dyDescent="0.35">
      <c r="A64" s="332">
        <v>45</v>
      </c>
      <c r="B64" s="437"/>
      <c r="C64" s="438"/>
      <c r="D64" s="438"/>
      <c r="E64" s="214"/>
      <c r="F64" s="214"/>
      <c r="G64" s="439"/>
      <c r="H64" s="439"/>
      <c r="I64" s="499"/>
    </row>
    <row r="65" spans="1:9" s="147" customFormat="1" ht="15.5" x14ac:dyDescent="0.35">
      <c r="A65" s="332">
        <v>46</v>
      </c>
      <c r="B65" s="437"/>
      <c r="C65" s="438"/>
      <c r="D65" s="438"/>
      <c r="E65" s="214"/>
      <c r="F65" s="214"/>
      <c r="G65" s="439"/>
      <c r="H65" s="439"/>
      <c r="I65" s="499"/>
    </row>
    <row r="66" spans="1:9" s="147" customFormat="1" ht="15.5" x14ac:dyDescent="0.35">
      <c r="A66" s="332">
        <v>47</v>
      </c>
      <c r="B66" s="437"/>
      <c r="C66" s="438"/>
      <c r="D66" s="438"/>
      <c r="E66" s="214"/>
      <c r="F66" s="214"/>
      <c r="G66" s="439"/>
      <c r="H66" s="439"/>
      <c r="I66" s="499"/>
    </row>
    <row r="67" spans="1:9" s="147" customFormat="1" ht="15.5" x14ac:dyDescent="0.35">
      <c r="A67" s="332">
        <v>48</v>
      </c>
      <c r="B67" s="437"/>
      <c r="C67" s="438"/>
      <c r="D67" s="438"/>
      <c r="E67" s="214"/>
      <c r="F67" s="214"/>
      <c r="G67" s="439"/>
      <c r="H67" s="439"/>
      <c r="I67" s="499"/>
    </row>
    <row r="68" spans="1:9" s="147" customFormat="1" ht="15.5" x14ac:dyDescent="0.35">
      <c r="A68" s="332">
        <v>49</v>
      </c>
      <c r="B68" s="437"/>
      <c r="C68" s="438"/>
      <c r="D68" s="438"/>
      <c r="E68" s="214"/>
      <c r="F68" s="214"/>
      <c r="G68" s="439"/>
      <c r="H68" s="439"/>
      <c r="I68" s="499"/>
    </row>
    <row r="69" spans="1:9" s="147" customFormat="1" ht="15.5" x14ac:dyDescent="0.35">
      <c r="A69" s="332">
        <v>50</v>
      </c>
      <c r="B69" s="437"/>
      <c r="C69" s="438"/>
      <c r="D69" s="438"/>
      <c r="E69" s="214"/>
      <c r="F69" s="214"/>
      <c r="G69" s="439"/>
      <c r="H69" s="439"/>
      <c r="I69" s="499"/>
    </row>
    <row r="70" spans="1:9" s="147" customFormat="1" ht="15.5" x14ac:dyDescent="0.35">
      <c r="A70" s="332">
        <v>51</v>
      </c>
      <c r="B70" s="437"/>
      <c r="C70" s="438"/>
      <c r="D70" s="438"/>
      <c r="E70" s="214"/>
      <c r="F70" s="214"/>
      <c r="G70" s="439"/>
      <c r="H70" s="439"/>
      <c r="I70" s="499"/>
    </row>
    <row r="71" spans="1:9" s="147" customFormat="1" ht="15.5" x14ac:dyDescent="0.35">
      <c r="A71" s="332">
        <v>52</v>
      </c>
      <c r="B71" s="437"/>
      <c r="C71" s="438"/>
      <c r="D71" s="438"/>
      <c r="E71" s="214"/>
      <c r="F71" s="214"/>
      <c r="G71" s="439"/>
      <c r="H71" s="439"/>
      <c r="I71" s="499"/>
    </row>
    <row r="72" spans="1:9" s="147" customFormat="1" ht="15.5" x14ac:dyDescent="0.35">
      <c r="A72" s="332">
        <v>53</v>
      </c>
      <c r="B72" s="437"/>
      <c r="C72" s="438"/>
      <c r="D72" s="438"/>
      <c r="E72" s="214"/>
      <c r="F72" s="214"/>
      <c r="G72" s="439"/>
      <c r="H72" s="439"/>
      <c r="I72" s="499"/>
    </row>
    <row r="73" spans="1:9" s="147" customFormat="1" ht="15.5" x14ac:dyDescent="0.35">
      <c r="A73" s="332">
        <v>54</v>
      </c>
      <c r="B73" s="437"/>
      <c r="C73" s="438"/>
      <c r="D73" s="438"/>
      <c r="E73" s="214"/>
      <c r="F73" s="214"/>
      <c r="G73" s="439"/>
      <c r="H73" s="439"/>
      <c r="I73" s="499"/>
    </row>
    <row r="74" spans="1:9" s="147" customFormat="1" ht="15.5" x14ac:dyDescent="0.35">
      <c r="A74" s="332">
        <v>55</v>
      </c>
      <c r="B74" s="437"/>
      <c r="C74" s="438"/>
      <c r="D74" s="438"/>
      <c r="E74" s="214"/>
      <c r="F74" s="214"/>
      <c r="G74" s="439"/>
      <c r="H74" s="439"/>
      <c r="I74" s="499"/>
    </row>
    <row r="75" spans="1:9" s="147" customFormat="1" ht="15.5" x14ac:dyDescent="0.35">
      <c r="A75" s="332">
        <v>56</v>
      </c>
      <c r="B75" s="437"/>
      <c r="C75" s="438"/>
      <c r="D75" s="438"/>
      <c r="E75" s="214"/>
      <c r="F75" s="214"/>
      <c r="G75" s="439"/>
      <c r="H75" s="439"/>
      <c r="I75" s="499"/>
    </row>
    <row r="76" spans="1:9" s="147" customFormat="1" ht="15.5" x14ac:dyDescent="0.35">
      <c r="A76" s="332">
        <v>57</v>
      </c>
      <c r="B76" s="437"/>
      <c r="C76" s="438"/>
      <c r="D76" s="438"/>
      <c r="E76" s="214"/>
      <c r="F76" s="214"/>
      <c r="G76" s="439"/>
      <c r="H76" s="439"/>
      <c r="I76" s="499"/>
    </row>
    <row r="77" spans="1:9" s="147" customFormat="1" ht="15.5" x14ac:dyDescent="0.35">
      <c r="A77" s="332">
        <v>58</v>
      </c>
      <c r="B77" s="437"/>
      <c r="C77" s="438"/>
      <c r="D77" s="438"/>
      <c r="E77" s="214"/>
      <c r="F77" s="214"/>
      <c r="G77" s="439"/>
      <c r="H77" s="439"/>
      <c r="I77" s="499"/>
    </row>
    <row r="78" spans="1:9" s="147" customFormat="1" ht="15.5" x14ac:dyDescent="0.35">
      <c r="A78" s="332">
        <v>59</v>
      </c>
      <c r="B78" s="437"/>
      <c r="C78" s="438"/>
      <c r="D78" s="438"/>
      <c r="E78" s="214"/>
      <c r="F78" s="214"/>
      <c r="G78" s="439"/>
      <c r="H78" s="439"/>
      <c r="I78" s="499"/>
    </row>
    <row r="79" spans="1:9" s="147" customFormat="1" ht="15.5" x14ac:dyDescent="0.35">
      <c r="A79" s="332">
        <v>60</v>
      </c>
      <c r="B79" s="437"/>
      <c r="C79" s="438"/>
      <c r="D79" s="438"/>
      <c r="E79" s="214"/>
      <c r="F79" s="214"/>
      <c r="G79" s="439"/>
      <c r="H79" s="439"/>
      <c r="I79" s="499"/>
    </row>
    <row r="80" spans="1:9" s="147" customFormat="1" ht="15.5" x14ac:dyDescent="0.35">
      <c r="A80" s="332">
        <v>61</v>
      </c>
      <c r="B80" s="437"/>
      <c r="C80" s="438"/>
      <c r="D80" s="438"/>
      <c r="E80" s="214"/>
      <c r="F80" s="214"/>
      <c r="G80" s="439"/>
      <c r="H80" s="439"/>
      <c r="I80" s="499"/>
    </row>
    <row r="81" spans="1:9" s="147" customFormat="1" ht="15.5" x14ac:dyDescent="0.35">
      <c r="A81" s="332">
        <v>62</v>
      </c>
      <c r="B81" s="437"/>
      <c r="C81" s="438"/>
      <c r="D81" s="438"/>
      <c r="E81" s="214"/>
      <c r="F81" s="214"/>
      <c r="G81" s="439"/>
      <c r="H81" s="439"/>
      <c r="I81" s="499"/>
    </row>
    <row r="82" spans="1:9" s="147" customFormat="1" ht="15.5" x14ac:dyDescent="0.35">
      <c r="A82" s="332">
        <v>63</v>
      </c>
      <c r="B82" s="437"/>
      <c r="C82" s="438"/>
      <c r="D82" s="438"/>
      <c r="E82" s="214"/>
      <c r="F82" s="214"/>
      <c r="G82" s="439"/>
      <c r="H82" s="439"/>
      <c r="I82" s="499"/>
    </row>
    <row r="83" spans="1:9" s="147" customFormat="1" ht="15.5" x14ac:dyDescent="0.35">
      <c r="A83" s="332">
        <v>64</v>
      </c>
      <c r="B83" s="437"/>
      <c r="C83" s="438"/>
      <c r="D83" s="438"/>
      <c r="E83" s="214"/>
      <c r="F83" s="214"/>
      <c r="G83" s="439"/>
      <c r="H83" s="439"/>
      <c r="I83" s="499"/>
    </row>
    <row r="84" spans="1:9" s="147" customFormat="1" ht="15.5" x14ac:dyDescent="0.35">
      <c r="A84" s="332">
        <v>65</v>
      </c>
      <c r="B84" s="437"/>
      <c r="C84" s="438"/>
      <c r="D84" s="438"/>
      <c r="E84" s="214"/>
      <c r="F84" s="214"/>
      <c r="G84" s="439"/>
      <c r="H84" s="439"/>
      <c r="I84" s="499"/>
    </row>
    <row r="85" spans="1:9" s="147" customFormat="1" ht="15.5" x14ac:dyDescent="0.35">
      <c r="A85" s="332">
        <v>66</v>
      </c>
      <c r="B85" s="437"/>
      <c r="C85" s="438"/>
      <c r="D85" s="438"/>
      <c r="E85" s="214"/>
      <c r="F85" s="214"/>
      <c r="G85" s="439"/>
      <c r="H85" s="439"/>
      <c r="I85" s="499"/>
    </row>
    <row r="86" spans="1:9" s="147" customFormat="1" ht="15.5" x14ac:dyDescent="0.35">
      <c r="A86" s="332">
        <v>67</v>
      </c>
      <c r="B86" s="437"/>
      <c r="C86" s="438"/>
      <c r="D86" s="438"/>
      <c r="E86" s="214"/>
      <c r="F86" s="214"/>
      <c r="G86" s="439"/>
      <c r="H86" s="439"/>
      <c r="I86" s="499"/>
    </row>
    <row r="87" spans="1:9" s="147" customFormat="1" ht="15.5" x14ac:dyDescent="0.35">
      <c r="A87" s="332">
        <v>68</v>
      </c>
      <c r="B87" s="437"/>
      <c r="C87" s="438"/>
      <c r="D87" s="438"/>
      <c r="E87" s="214"/>
      <c r="F87" s="214"/>
      <c r="G87" s="439"/>
      <c r="H87" s="439"/>
      <c r="I87" s="499"/>
    </row>
    <row r="88" spans="1:9" s="147" customFormat="1" ht="15.5" x14ac:dyDescent="0.35">
      <c r="A88" s="332">
        <v>69</v>
      </c>
      <c r="B88" s="437"/>
      <c r="C88" s="438"/>
      <c r="D88" s="438"/>
      <c r="E88" s="214"/>
      <c r="F88" s="214"/>
      <c r="G88" s="439"/>
      <c r="H88" s="439"/>
      <c r="I88" s="499"/>
    </row>
    <row r="89" spans="1:9" s="147" customFormat="1" ht="15.5" x14ac:dyDescent="0.35">
      <c r="A89" s="332">
        <v>70</v>
      </c>
      <c r="B89" s="437"/>
      <c r="C89" s="438"/>
      <c r="D89" s="438"/>
      <c r="E89" s="214"/>
      <c r="F89" s="214"/>
      <c r="G89" s="439"/>
      <c r="H89" s="439"/>
      <c r="I89" s="499"/>
    </row>
    <row r="90" spans="1:9" s="147" customFormat="1" ht="15.5" x14ac:dyDescent="0.35">
      <c r="A90" s="332">
        <v>71</v>
      </c>
      <c r="B90" s="437"/>
      <c r="C90" s="438"/>
      <c r="D90" s="438"/>
      <c r="E90" s="214"/>
      <c r="F90" s="214"/>
      <c r="G90" s="439"/>
      <c r="H90" s="439"/>
      <c r="I90" s="499"/>
    </row>
    <row r="91" spans="1:9" s="147" customFormat="1" ht="15.5" x14ac:dyDescent="0.35">
      <c r="A91" s="332">
        <v>72</v>
      </c>
      <c r="B91" s="437"/>
      <c r="C91" s="438"/>
      <c r="D91" s="438"/>
      <c r="E91" s="214"/>
      <c r="F91" s="214"/>
      <c r="G91" s="439"/>
      <c r="H91" s="439"/>
      <c r="I91" s="499"/>
    </row>
    <row r="92" spans="1:9" s="147" customFormat="1" ht="15.5" x14ac:dyDescent="0.35">
      <c r="A92" s="332">
        <v>73</v>
      </c>
      <c r="B92" s="437"/>
      <c r="C92" s="438"/>
      <c r="D92" s="438"/>
      <c r="E92" s="214"/>
      <c r="F92" s="214"/>
      <c r="G92" s="439"/>
      <c r="H92" s="439"/>
      <c r="I92" s="499"/>
    </row>
    <row r="93" spans="1:9" s="147" customFormat="1" ht="15.5" x14ac:dyDescent="0.35">
      <c r="A93" s="332">
        <v>74</v>
      </c>
      <c r="B93" s="437"/>
      <c r="C93" s="438"/>
      <c r="D93" s="438"/>
      <c r="E93" s="214"/>
      <c r="F93" s="214"/>
      <c r="G93" s="439"/>
      <c r="H93" s="439"/>
      <c r="I93" s="499"/>
    </row>
    <row r="94" spans="1:9" s="147" customFormat="1" ht="15.5" x14ac:dyDescent="0.35">
      <c r="A94" s="332">
        <v>75</v>
      </c>
      <c r="B94" s="437"/>
      <c r="C94" s="438"/>
      <c r="D94" s="438"/>
      <c r="E94" s="214"/>
      <c r="F94" s="214"/>
      <c r="G94" s="439"/>
      <c r="H94" s="439"/>
      <c r="I94" s="499"/>
    </row>
    <row r="95" spans="1:9" s="147" customFormat="1" ht="15.5" x14ac:dyDescent="0.35">
      <c r="A95" s="332">
        <v>76</v>
      </c>
      <c r="B95" s="437"/>
      <c r="C95" s="438"/>
      <c r="D95" s="438"/>
      <c r="E95" s="214"/>
      <c r="F95" s="214"/>
      <c r="G95" s="439"/>
      <c r="H95" s="439"/>
      <c r="I95" s="499"/>
    </row>
    <row r="96" spans="1:9" s="147" customFormat="1" ht="15.5" x14ac:dyDescent="0.35">
      <c r="A96" s="332">
        <v>77</v>
      </c>
      <c r="B96" s="437"/>
      <c r="C96" s="438"/>
      <c r="D96" s="438"/>
      <c r="E96" s="214"/>
      <c r="F96" s="214"/>
      <c r="G96" s="439"/>
      <c r="H96" s="439"/>
      <c r="I96" s="499"/>
    </row>
    <row r="97" spans="1:9" s="147" customFormat="1" ht="15.5" x14ac:dyDescent="0.35">
      <c r="A97" s="332">
        <v>78</v>
      </c>
      <c r="B97" s="437"/>
      <c r="C97" s="438"/>
      <c r="D97" s="438"/>
      <c r="E97" s="214"/>
      <c r="F97" s="214"/>
      <c r="G97" s="439"/>
      <c r="H97" s="439"/>
      <c r="I97" s="499"/>
    </row>
    <row r="98" spans="1:9" s="147" customFormat="1" ht="15.5" x14ac:dyDescent="0.35">
      <c r="A98" s="332">
        <v>79</v>
      </c>
      <c r="B98" s="437"/>
      <c r="C98" s="438"/>
      <c r="D98" s="438"/>
      <c r="E98" s="214"/>
      <c r="F98" s="214"/>
      <c r="G98" s="439"/>
      <c r="H98" s="439"/>
      <c r="I98" s="499"/>
    </row>
    <row r="99" spans="1:9" s="147" customFormat="1" ht="15.5" x14ac:dyDescent="0.35">
      <c r="A99" s="332">
        <v>80</v>
      </c>
      <c r="B99" s="437"/>
      <c r="C99" s="438"/>
      <c r="D99" s="438"/>
      <c r="E99" s="214"/>
      <c r="F99" s="214"/>
      <c r="G99" s="439"/>
      <c r="H99" s="439"/>
      <c r="I99" s="499"/>
    </row>
    <row r="100" spans="1:9" s="147" customFormat="1" ht="15.5" x14ac:dyDescent="0.35">
      <c r="A100" s="332">
        <v>81</v>
      </c>
      <c r="B100" s="437"/>
      <c r="C100" s="438"/>
      <c r="D100" s="438"/>
      <c r="E100" s="214"/>
      <c r="F100" s="214"/>
      <c r="G100" s="439"/>
      <c r="H100" s="439"/>
      <c r="I100" s="499"/>
    </row>
    <row r="101" spans="1:9" s="147" customFormat="1" ht="15.5" x14ac:dyDescent="0.35">
      <c r="A101" s="332">
        <v>82</v>
      </c>
      <c r="B101" s="437"/>
      <c r="C101" s="438"/>
      <c r="D101" s="438"/>
      <c r="E101" s="214"/>
      <c r="F101" s="214"/>
      <c r="G101" s="439"/>
      <c r="H101" s="439"/>
      <c r="I101" s="499"/>
    </row>
    <row r="102" spans="1:9" s="147" customFormat="1" ht="15.5" x14ac:dyDescent="0.35">
      <c r="A102" s="332">
        <v>83</v>
      </c>
      <c r="B102" s="437"/>
      <c r="C102" s="438"/>
      <c r="D102" s="438"/>
      <c r="E102" s="214"/>
      <c r="F102" s="214"/>
      <c r="G102" s="439"/>
      <c r="H102" s="439"/>
      <c r="I102" s="499"/>
    </row>
    <row r="103" spans="1:9" s="147" customFormat="1" ht="15.5" x14ac:dyDescent="0.35">
      <c r="A103" s="332">
        <v>84</v>
      </c>
      <c r="B103" s="437"/>
      <c r="C103" s="438"/>
      <c r="D103" s="438"/>
      <c r="E103" s="214"/>
      <c r="F103" s="214"/>
      <c r="G103" s="439"/>
      <c r="H103" s="439"/>
      <c r="I103" s="499"/>
    </row>
    <row r="104" spans="1:9" s="147" customFormat="1" ht="15.5" x14ac:dyDescent="0.35">
      <c r="A104" s="332">
        <v>85</v>
      </c>
      <c r="B104" s="437"/>
      <c r="C104" s="438"/>
      <c r="D104" s="438"/>
      <c r="E104" s="214"/>
      <c r="F104" s="214"/>
      <c r="G104" s="439"/>
      <c r="H104" s="439"/>
      <c r="I104" s="499"/>
    </row>
    <row r="105" spans="1:9" s="147" customFormat="1" ht="15.5" x14ac:dyDescent="0.35">
      <c r="A105" s="332">
        <v>86</v>
      </c>
      <c r="B105" s="437"/>
      <c r="C105" s="438"/>
      <c r="D105" s="438"/>
      <c r="E105" s="214"/>
      <c r="F105" s="214"/>
      <c r="G105" s="439"/>
      <c r="H105" s="439"/>
      <c r="I105" s="499"/>
    </row>
    <row r="106" spans="1:9" s="147" customFormat="1" ht="15.5" x14ac:dyDescent="0.35">
      <c r="A106" s="332">
        <v>87</v>
      </c>
      <c r="B106" s="437"/>
      <c r="C106" s="438"/>
      <c r="D106" s="438"/>
      <c r="E106" s="214"/>
      <c r="F106" s="214"/>
      <c r="G106" s="439"/>
      <c r="H106" s="439"/>
      <c r="I106" s="499"/>
    </row>
    <row r="107" spans="1:9" s="147" customFormat="1" ht="15.5" x14ac:dyDescent="0.35">
      <c r="A107" s="332">
        <v>88</v>
      </c>
      <c r="B107" s="437"/>
      <c r="C107" s="438"/>
      <c r="D107" s="438"/>
      <c r="E107" s="214"/>
      <c r="F107" s="214"/>
      <c r="G107" s="439"/>
      <c r="H107" s="439"/>
      <c r="I107" s="499"/>
    </row>
    <row r="108" spans="1:9" s="147" customFormat="1" ht="15.5" x14ac:dyDescent="0.35">
      <c r="A108" s="332">
        <v>89</v>
      </c>
      <c r="B108" s="437"/>
      <c r="C108" s="438"/>
      <c r="D108" s="438"/>
      <c r="E108" s="214"/>
      <c r="F108" s="214"/>
      <c r="G108" s="439"/>
      <c r="H108" s="439"/>
      <c r="I108" s="499"/>
    </row>
    <row r="109" spans="1:9" s="147" customFormat="1" ht="15.5" x14ac:dyDescent="0.35">
      <c r="A109" s="332">
        <v>90</v>
      </c>
      <c r="B109" s="437"/>
      <c r="C109" s="438"/>
      <c r="D109" s="438"/>
      <c r="E109" s="214"/>
      <c r="F109" s="214"/>
      <c r="G109" s="439"/>
      <c r="H109" s="439"/>
      <c r="I109" s="499"/>
    </row>
    <row r="110" spans="1:9" s="147" customFormat="1" ht="15.5" x14ac:dyDescent="0.35">
      <c r="A110" s="332">
        <v>91</v>
      </c>
      <c r="B110" s="437"/>
      <c r="C110" s="438"/>
      <c r="D110" s="438"/>
      <c r="E110" s="214"/>
      <c r="F110" s="214"/>
      <c r="G110" s="439"/>
      <c r="H110" s="439"/>
      <c r="I110" s="499"/>
    </row>
    <row r="111" spans="1:9" s="147" customFormat="1" ht="15.5" x14ac:dyDescent="0.35">
      <c r="A111" s="332">
        <v>92</v>
      </c>
      <c r="B111" s="437"/>
      <c r="C111" s="438"/>
      <c r="D111" s="438"/>
      <c r="E111" s="214"/>
      <c r="F111" s="214"/>
      <c r="G111" s="439"/>
      <c r="H111" s="439"/>
      <c r="I111" s="499"/>
    </row>
    <row r="112" spans="1:9" s="147" customFormat="1" ht="15.5" x14ac:dyDescent="0.35">
      <c r="A112" s="332">
        <v>93</v>
      </c>
      <c r="B112" s="437"/>
      <c r="C112" s="438"/>
      <c r="D112" s="438"/>
      <c r="E112" s="214"/>
      <c r="F112" s="214"/>
      <c r="G112" s="439"/>
      <c r="H112" s="439"/>
      <c r="I112" s="499"/>
    </row>
    <row r="113" spans="1:9" s="147" customFormat="1" ht="15.5" x14ac:dyDescent="0.35">
      <c r="A113" s="332">
        <v>94</v>
      </c>
      <c r="B113" s="437"/>
      <c r="C113" s="438"/>
      <c r="D113" s="438"/>
      <c r="E113" s="214"/>
      <c r="F113" s="214"/>
      <c r="G113" s="439"/>
      <c r="H113" s="439"/>
      <c r="I113" s="499"/>
    </row>
    <row r="114" spans="1:9" s="147" customFormat="1" ht="15.5" x14ac:dyDescent="0.35">
      <c r="A114" s="332">
        <v>95</v>
      </c>
      <c r="B114" s="437"/>
      <c r="C114" s="438"/>
      <c r="D114" s="438"/>
      <c r="E114" s="214"/>
      <c r="F114" s="214"/>
      <c r="G114" s="439"/>
      <c r="H114" s="439"/>
      <c r="I114" s="499"/>
    </row>
    <row r="115" spans="1:9" s="147" customFormat="1" ht="15.5" x14ac:dyDescent="0.35">
      <c r="A115" s="332">
        <v>96</v>
      </c>
      <c r="B115" s="437"/>
      <c r="C115" s="438"/>
      <c r="D115" s="438"/>
      <c r="E115" s="214"/>
      <c r="F115" s="214"/>
      <c r="G115" s="439"/>
      <c r="H115" s="439"/>
      <c r="I115" s="499"/>
    </row>
    <row r="116" spans="1:9" s="147" customFormat="1" ht="15.5" x14ac:dyDescent="0.35">
      <c r="A116" s="332">
        <v>97</v>
      </c>
      <c r="B116" s="437"/>
      <c r="C116" s="438"/>
      <c r="D116" s="438"/>
      <c r="E116" s="214"/>
      <c r="F116" s="214"/>
      <c r="G116" s="439"/>
      <c r="H116" s="439"/>
      <c r="I116" s="499"/>
    </row>
    <row r="117" spans="1:9" s="147" customFormat="1" ht="15.5" x14ac:dyDescent="0.35">
      <c r="A117" s="332">
        <v>98</v>
      </c>
      <c r="B117" s="437"/>
      <c r="C117" s="438"/>
      <c r="D117" s="438"/>
      <c r="E117" s="214"/>
      <c r="F117" s="214"/>
      <c r="G117" s="439"/>
      <c r="H117" s="439"/>
      <c r="I117" s="499"/>
    </row>
    <row r="118" spans="1:9" s="147" customFormat="1" ht="15.5" x14ac:dyDescent="0.35">
      <c r="A118" s="332">
        <v>99</v>
      </c>
      <c r="B118" s="437"/>
      <c r="C118" s="438"/>
      <c r="D118" s="438"/>
      <c r="E118" s="214"/>
      <c r="F118" s="214"/>
      <c r="G118" s="439"/>
      <c r="H118" s="439"/>
      <c r="I118" s="499"/>
    </row>
    <row r="119" spans="1:9" s="147" customFormat="1" ht="15.5" x14ac:dyDescent="0.35">
      <c r="A119" s="332">
        <v>100</v>
      </c>
      <c r="B119" s="437"/>
      <c r="C119" s="438"/>
      <c r="D119" s="438"/>
      <c r="E119" s="214"/>
      <c r="F119" s="214"/>
      <c r="G119" s="439"/>
      <c r="H119" s="439"/>
      <c r="I119" s="499"/>
    </row>
    <row r="120" spans="1:9" s="147" customFormat="1" ht="15.5" x14ac:dyDescent="0.35">
      <c r="A120" s="332">
        <v>101</v>
      </c>
      <c r="B120" s="437"/>
      <c r="C120" s="438"/>
      <c r="D120" s="438"/>
      <c r="E120" s="214"/>
      <c r="F120" s="214"/>
      <c r="G120" s="439"/>
      <c r="H120" s="439"/>
      <c r="I120" s="499"/>
    </row>
    <row r="121" spans="1:9" s="147" customFormat="1" ht="15.5" x14ac:dyDescent="0.35">
      <c r="A121" s="332">
        <v>102</v>
      </c>
      <c r="B121" s="437"/>
      <c r="C121" s="438"/>
      <c r="D121" s="438"/>
      <c r="E121" s="214"/>
      <c r="F121" s="214"/>
      <c r="G121" s="439"/>
      <c r="H121" s="439"/>
      <c r="I121" s="499"/>
    </row>
    <row r="122" spans="1:9" s="147" customFormat="1" ht="15.5" x14ac:dyDescent="0.35">
      <c r="A122" s="332">
        <v>103</v>
      </c>
      <c r="B122" s="437"/>
      <c r="C122" s="438"/>
      <c r="D122" s="438"/>
      <c r="E122" s="214"/>
      <c r="F122" s="214"/>
      <c r="G122" s="439"/>
      <c r="H122" s="439"/>
      <c r="I122" s="499"/>
    </row>
    <row r="123" spans="1:9" s="147" customFormat="1" ht="15.5" x14ac:dyDescent="0.35">
      <c r="A123" s="332">
        <v>104</v>
      </c>
      <c r="B123" s="437"/>
      <c r="C123" s="438"/>
      <c r="D123" s="438"/>
      <c r="E123" s="214"/>
      <c r="F123" s="214"/>
      <c r="G123" s="439"/>
      <c r="H123" s="439"/>
      <c r="I123" s="499"/>
    </row>
    <row r="124" spans="1:9" s="147" customFormat="1" ht="15.5" x14ac:dyDescent="0.35">
      <c r="A124" s="332">
        <v>105</v>
      </c>
      <c r="B124" s="437"/>
      <c r="C124" s="438"/>
      <c r="D124" s="438"/>
      <c r="E124" s="214"/>
      <c r="F124" s="214"/>
      <c r="G124" s="439"/>
      <c r="H124" s="439"/>
      <c r="I124" s="499"/>
    </row>
    <row r="125" spans="1:9" s="147" customFormat="1" ht="15.5" x14ac:dyDescent="0.35">
      <c r="A125" s="332">
        <v>106</v>
      </c>
      <c r="B125" s="437"/>
      <c r="C125" s="438"/>
      <c r="D125" s="438"/>
      <c r="E125" s="214"/>
      <c r="F125" s="214"/>
      <c r="G125" s="439"/>
      <c r="H125" s="439"/>
      <c r="I125" s="499"/>
    </row>
    <row r="126" spans="1:9" s="147" customFormat="1" ht="15.5" x14ac:dyDescent="0.35">
      <c r="A126" s="332">
        <v>107</v>
      </c>
      <c r="B126" s="437"/>
      <c r="C126" s="438"/>
      <c r="D126" s="438"/>
      <c r="E126" s="214"/>
      <c r="F126" s="214"/>
      <c r="G126" s="439"/>
      <c r="H126" s="439"/>
      <c r="I126" s="499"/>
    </row>
    <row r="127" spans="1:9" s="147" customFormat="1" ht="15.5" x14ac:dyDescent="0.35">
      <c r="A127" s="332">
        <v>108</v>
      </c>
      <c r="B127" s="437"/>
      <c r="C127" s="438"/>
      <c r="D127" s="438"/>
      <c r="E127" s="214"/>
      <c r="F127" s="214"/>
      <c r="G127" s="439"/>
      <c r="H127" s="439"/>
      <c r="I127" s="499"/>
    </row>
    <row r="128" spans="1:9" s="147" customFormat="1" ht="15.5" x14ac:dyDescent="0.35">
      <c r="A128" s="332">
        <v>109</v>
      </c>
      <c r="B128" s="437"/>
      <c r="C128" s="438"/>
      <c r="D128" s="438"/>
      <c r="E128" s="214"/>
      <c r="F128" s="214"/>
      <c r="G128" s="439"/>
      <c r="H128" s="439"/>
      <c r="I128" s="499"/>
    </row>
    <row r="129" spans="1:9" s="147" customFormat="1" ht="15.5" x14ac:dyDescent="0.35">
      <c r="A129" s="332">
        <v>110</v>
      </c>
      <c r="B129" s="437"/>
      <c r="C129" s="438"/>
      <c r="D129" s="438"/>
      <c r="E129" s="214"/>
      <c r="F129" s="214"/>
      <c r="G129" s="439"/>
      <c r="H129" s="439"/>
      <c r="I129" s="499"/>
    </row>
    <row r="130" spans="1:9" s="147" customFormat="1" ht="15.5" x14ac:dyDescent="0.35">
      <c r="A130" s="332">
        <v>111</v>
      </c>
      <c r="B130" s="437"/>
      <c r="C130" s="438"/>
      <c r="D130" s="438"/>
      <c r="E130" s="214"/>
      <c r="F130" s="214"/>
      <c r="G130" s="439"/>
      <c r="H130" s="439"/>
      <c r="I130" s="499"/>
    </row>
    <row r="131" spans="1:9" s="147" customFormat="1" ht="15.5" x14ac:dyDescent="0.35">
      <c r="A131" s="332">
        <v>112</v>
      </c>
      <c r="B131" s="437"/>
      <c r="C131" s="438"/>
      <c r="D131" s="438"/>
      <c r="E131" s="214"/>
      <c r="F131" s="214"/>
      <c r="G131" s="439"/>
      <c r="H131" s="439"/>
      <c r="I131" s="499"/>
    </row>
    <row r="132" spans="1:9" s="147" customFormat="1" ht="15.5" x14ac:dyDescent="0.35">
      <c r="A132" s="332">
        <v>113</v>
      </c>
      <c r="B132" s="437"/>
      <c r="C132" s="438"/>
      <c r="D132" s="438"/>
      <c r="E132" s="214"/>
      <c r="F132" s="214"/>
      <c r="G132" s="439"/>
      <c r="H132" s="439"/>
      <c r="I132" s="499"/>
    </row>
    <row r="133" spans="1:9" s="147" customFormat="1" ht="15.5" x14ac:dyDescent="0.35">
      <c r="A133" s="332">
        <v>114</v>
      </c>
      <c r="B133" s="437"/>
      <c r="C133" s="438"/>
      <c r="D133" s="438"/>
      <c r="E133" s="214"/>
      <c r="F133" s="214"/>
      <c r="G133" s="439"/>
      <c r="H133" s="439"/>
      <c r="I133" s="499"/>
    </row>
    <row r="134" spans="1:9" s="147" customFormat="1" ht="15.5" x14ac:dyDescent="0.35">
      <c r="A134" s="332">
        <v>115</v>
      </c>
      <c r="B134" s="437"/>
      <c r="C134" s="438"/>
      <c r="D134" s="438"/>
      <c r="E134" s="214"/>
      <c r="F134" s="214"/>
      <c r="G134" s="439"/>
      <c r="H134" s="439"/>
      <c r="I134" s="499"/>
    </row>
    <row r="135" spans="1:9" s="147" customFormat="1" ht="15.5" x14ac:dyDescent="0.35">
      <c r="A135" s="332">
        <v>116</v>
      </c>
      <c r="B135" s="437"/>
      <c r="C135" s="438"/>
      <c r="D135" s="438"/>
      <c r="E135" s="214"/>
      <c r="F135" s="214"/>
      <c r="G135" s="439"/>
      <c r="H135" s="439"/>
      <c r="I135" s="499"/>
    </row>
    <row r="136" spans="1:9" s="147" customFormat="1" ht="15.5" x14ac:dyDescent="0.35">
      <c r="A136" s="332">
        <v>117</v>
      </c>
      <c r="B136" s="437"/>
      <c r="C136" s="438"/>
      <c r="D136" s="438"/>
      <c r="E136" s="214"/>
      <c r="F136" s="214"/>
      <c r="G136" s="439"/>
      <c r="H136" s="439"/>
      <c r="I136" s="499"/>
    </row>
    <row r="137" spans="1:9" s="147" customFormat="1" ht="15.5" x14ac:dyDescent="0.35">
      <c r="A137" s="332">
        <v>118</v>
      </c>
      <c r="B137" s="437"/>
      <c r="C137" s="438"/>
      <c r="D137" s="438"/>
      <c r="E137" s="214"/>
      <c r="F137" s="214"/>
      <c r="G137" s="439"/>
      <c r="H137" s="439"/>
      <c r="I137" s="499"/>
    </row>
    <row r="138" spans="1:9" s="147" customFormat="1" ht="15.5" x14ac:dyDescent="0.35">
      <c r="A138" s="332">
        <v>119</v>
      </c>
      <c r="B138" s="437"/>
      <c r="C138" s="438"/>
      <c r="D138" s="438"/>
      <c r="E138" s="214"/>
      <c r="F138" s="214"/>
      <c r="G138" s="439"/>
      <c r="H138" s="439"/>
      <c r="I138" s="499"/>
    </row>
    <row r="139" spans="1:9" s="147" customFormat="1" ht="15.5" x14ac:dyDescent="0.35">
      <c r="A139" s="332">
        <v>120</v>
      </c>
      <c r="B139" s="437"/>
      <c r="C139" s="438"/>
      <c r="D139" s="438"/>
      <c r="E139" s="214"/>
      <c r="F139" s="214"/>
      <c r="G139" s="439"/>
      <c r="H139" s="439"/>
      <c r="I139" s="499"/>
    </row>
    <row r="140" spans="1:9" s="147" customFormat="1" ht="15.5" x14ac:dyDescent="0.35">
      <c r="A140" s="332">
        <v>121</v>
      </c>
      <c r="B140" s="437"/>
      <c r="C140" s="438"/>
      <c r="D140" s="438"/>
      <c r="E140" s="214"/>
      <c r="F140" s="214"/>
      <c r="G140" s="439"/>
      <c r="H140" s="439"/>
      <c r="I140" s="499"/>
    </row>
    <row r="141" spans="1:9" s="147" customFormat="1" ht="15.5" x14ac:dyDescent="0.35">
      <c r="A141" s="332">
        <v>122</v>
      </c>
      <c r="B141" s="437"/>
      <c r="C141" s="438"/>
      <c r="D141" s="438"/>
      <c r="E141" s="214"/>
      <c r="F141" s="214"/>
      <c r="G141" s="439"/>
      <c r="H141" s="439"/>
      <c r="I141" s="499"/>
    </row>
    <row r="142" spans="1:9" s="147" customFormat="1" ht="15.5" x14ac:dyDescent="0.35">
      <c r="A142" s="332">
        <v>123</v>
      </c>
      <c r="B142" s="437"/>
      <c r="C142" s="438"/>
      <c r="D142" s="438"/>
      <c r="E142" s="214"/>
      <c r="F142" s="214"/>
      <c r="G142" s="439"/>
      <c r="H142" s="439"/>
      <c r="I142" s="499"/>
    </row>
    <row r="143" spans="1:9" s="147" customFormat="1" ht="15.5" x14ac:dyDescent="0.35">
      <c r="A143" s="332">
        <v>124</v>
      </c>
      <c r="B143" s="437"/>
      <c r="C143" s="438"/>
      <c r="D143" s="438"/>
      <c r="E143" s="214"/>
      <c r="F143" s="214"/>
      <c r="G143" s="439"/>
      <c r="H143" s="439"/>
      <c r="I143" s="499"/>
    </row>
    <row r="144" spans="1:9" s="147" customFormat="1" ht="15.5" x14ac:dyDescent="0.35">
      <c r="A144" s="332">
        <v>125</v>
      </c>
      <c r="B144" s="437"/>
      <c r="C144" s="438"/>
      <c r="D144" s="438"/>
      <c r="E144" s="214"/>
      <c r="F144" s="214"/>
      <c r="G144" s="439"/>
      <c r="H144" s="439"/>
      <c r="I144" s="499"/>
    </row>
    <row r="145" spans="1:9" s="147" customFormat="1" ht="15.5" x14ac:dyDescent="0.35">
      <c r="A145" s="332">
        <v>126</v>
      </c>
      <c r="B145" s="437"/>
      <c r="C145" s="438"/>
      <c r="D145" s="438"/>
      <c r="E145" s="214"/>
      <c r="F145" s="214"/>
      <c r="G145" s="439"/>
      <c r="H145" s="439"/>
      <c r="I145" s="499"/>
    </row>
    <row r="146" spans="1:9" s="147" customFormat="1" ht="15.5" x14ac:dyDescent="0.35">
      <c r="A146" s="332">
        <v>127</v>
      </c>
      <c r="B146" s="437"/>
      <c r="C146" s="438"/>
      <c r="D146" s="438"/>
      <c r="E146" s="214"/>
      <c r="F146" s="214"/>
      <c r="G146" s="439"/>
      <c r="H146" s="439"/>
      <c r="I146" s="499"/>
    </row>
    <row r="147" spans="1:9" s="147" customFormat="1" ht="15.5" x14ac:dyDescent="0.35">
      <c r="A147" s="332">
        <v>128</v>
      </c>
      <c r="B147" s="437"/>
      <c r="C147" s="438"/>
      <c r="D147" s="438"/>
      <c r="E147" s="214"/>
      <c r="F147" s="214"/>
      <c r="G147" s="439"/>
      <c r="H147" s="439"/>
      <c r="I147" s="499"/>
    </row>
    <row r="148" spans="1:9" s="147" customFormat="1" ht="15.5" x14ac:dyDescent="0.35">
      <c r="A148" s="332">
        <v>129</v>
      </c>
      <c r="B148" s="437"/>
      <c r="C148" s="438"/>
      <c r="D148" s="438"/>
      <c r="E148" s="214"/>
      <c r="F148" s="214"/>
      <c r="G148" s="439"/>
      <c r="H148" s="439"/>
      <c r="I148" s="499"/>
    </row>
    <row r="149" spans="1:9" s="147" customFormat="1" ht="15.5" x14ac:dyDescent="0.35">
      <c r="A149" s="332">
        <v>130</v>
      </c>
      <c r="B149" s="437"/>
      <c r="C149" s="438"/>
      <c r="D149" s="438"/>
      <c r="E149" s="214"/>
      <c r="F149" s="214"/>
      <c r="G149" s="439"/>
      <c r="H149" s="439"/>
      <c r="I149" s="499"/>
    </row>
    <row r="150" spans="1:9" s="147" customFormat="1" ht="15.5" x14ac:dyDescent="0.35">
      <c r="A150" s="332">
        <v>131</v>
      </c>
      <c r="B150" s="437"/>
      <c r="C150" s="438"/>
      <c r="D150" s="438"/>
      <c r="E150" s="214"/>
      <c r="F150" s="214"/>
      <c r="G150" s="439"/>
      <c r="H150" s="439"/>
      <c r="I150" s="499"/>
    </row>
    <row r="151" spans="1:9" s="147" customFormat="1" ht="15.5" x14ac:dyDescent="0.35">
      <c r="A151" s="332">
        <v>132</v>
      </c>
      <c r="B151" s="437"/>
      <c r="C151" s="438"/>
      <c r="D151" s="438"/>
      <c r="E151" s="214"/>
      <c r="F151" s="214"/>
      <c r="G151" s="439"/>
      <c r="H151" s="439"/>
      <c r="I151" s="499"/>
    </row>
    <row r="152" spans="1:9" s="147" customFormat="1" ht="15.5" x14ac:dyDescent="0.35">
      <c r="A152" s="332">
        <v>133</v>
      </c>
      <c r="B152" s="437"/>
      <c r="C152" s="438"/>
      <c r="D152" s="438"/>
      <c r="E152" s="214"/>
      <c r="F152" s="214"/>
      <c r="G152" s="439"/>
      <c r="H152" s="439"/>
      <c r="I152" s="499"/>
    </row>
    <row r="153" spans="1:9" s="147" customFormat="1" ht="15.5" x14ac:dyDescent="0.35">
      <c r="A153" s="332">
        <v>134</v>
      </c>
      <c r="B153" s="437"/>
      <c r="C153" s="438"/>
      <c r="D153" s="438"/>
      <c r="E153" s="214"/>
      <c r="F153" s="214"/>
      <c r="G153" s="439"/>
      <c r="H153" s="439"/>
      <c r="I153" s="499"/>
    </row>
    <row r="154" spans="1:9" s="147" customFormat="1" ht="15.5" x14ac:dyDescent="0.35">
      <c r="A154" s="332">
        <v>135</v>
      </c>
      <c r="B154" s="437"/>
      <c r="C154" s="438"/>
      <c r="D154" s="438"/>
      <c r="E154" s="214"/>
      <c r="F154" s="214"/>
      <c r="G154" s="439"/>
      <c r="H154" s="439"/>
      <c r="I154" s="499"/>
    </row>
    <row r="155" spans="1:9" s="147" customFormat="1" ht="15.5" x14ac:dyDescent="0.35">
      <c r="A155" s="332">
        <v>136</v>
      </c>
      <c r="B155" s="437"/>
      <c r="C155" s="438"/>
      <c r="D155" s="438"/>
      <c r="E155" s="214"/>
      <c r="F155" s="214"/>
      <c r="G155" s="439"/>
      <c r="H155" s="439"/>
      <c r="I155" s="499"/>
    </row>
    <row r="156" spans="1:9" s="147" customFormat="1" ht="15.5" x14ac:dyDescent="0.35">
      <c r="A156" s="332">
        <v>137</v>
      </c>
      <c r="B156" s="437"/>
      <c r="C156" s="438"/>
      <c r="D156" s="438"/>
      <c r="E156" s="214"/>
      <c r="F156" s="214"/>
      <c r="G156" s="439"/>
      <c r="H156" s="439"/>
      <c r="I156" s="499"/>
    </row>
    <row r="157" spans="1:9" s="147" customFormat="1" ht="15.5" x14ac:dyDescent="0.35">
      <c r="A157" s="332">
        <v>138</v>
      </c>
      <c r="B157" s="437"/>
      <c r="C157" s="438"/>
      <c r="D157" s="438"/>
      <c r="E157" s="214"/>
      <c r="F157" s="214"/>
      <c r="G157" s="439"/>
      <c r="H157" s="439"/>
      <c r="I157" s="499"/>
    </row>
    <row r="158" spans="1:9" s="147" customFormat="1" ht="15.5" x14ac:dyDescent="0.35">
      <c r="A158" s="332">
        <v>139</v>
      </c>
      <c r="B158" s="437"/>
      <c r="C158" s="438"/>
      <c r="D158" s="438"/>
      <c r="E158" s="214"/>
      <c r="F158" s="214"/>
      <c r="G158" s="439"/>
      <c r="H158" s="439"/>
      <c r="I158" s="499"/>
    </row>
    <row r="159" spans="1:9" s="147" customFormat="1" ht="15.5" x14ac:dyDescent="0.35">
      <c r="A159" s="332">
        <v>140</v>
      </c>
      <c r="B159" s="437"/>
      <c r="C159" s="438"/>
      <c r="D159" s="438"/>
      <c r="E159" s="214"/>
      <c r="F159" s="214"/>
      <c r="G159" s="439"/>
      <c r="H159" s="439"/>
      <c r="I159" s="499"/>
    </row>
    <row r="160" spans="1:9" s="147" customFormat="1" ht="15.5" x14ac:dyDescent="0.35">
      <c r="A160" s="332">
        <v>141</v>
      </c>
      <c r="B160" s="437"/>
      <c r="C160" s="438"/>
      <c r="D160" s="438"/>
      <c r="E160" s="214"/>
      <c r="F160" s="214"/>
      <c r="G160" s="439"/>
      <c r="H160" s="439"/>
      <c r="I160" s="499"/>
    </row>
    <row r="161" spans="1:9" s="147" customFormat="1" ht="15.5" x14ac:dyDescent="0.35">
      <c r="A161" s="332">
        <v>142</v>
      </c>
      <c r="B161" s="437"/>
      <c r="C161" s="438"/>
      <c r="D161" s="438"/>
      <c r="E161" s="214"/>
      <c r="F161" s="214"/>
      <c r="G161" s="439"/>
      <c r="H161" s="439"/>
      <c r="I161" s="499"/>
    </row>
    <row r="162" spans="1:9" s="147" customFormat="1" ht="15.5" x14ac:dyDescent="0.35">
      <c r="A162" s="332">
        <v>143</v>
      </c>
      <c r="B162" s="437"/>
      <c r="C162" s="438"/>
      <c r="D162" s="438"/>
      <c r="E162" s="214"/>
      <c r="F162" s="214"/>
      <c r="G162" s="439"/>
      <c r="H162" s="439"/>
      <c r="I162" s="499"/>
    </row>
    <row r="163" spans="1:9" s="147" customFormat="1" ht="15.5" x14ac:dyDescent="0.35">
      <c r="A163" s="332">
        <v>144</v>
      </c>
      <c r="B163" s="437"/>
      <c r="C163" s="438"/>
      <c r="D163" s="438"/>
      <c r="E163" s="214"/>
      <c r="F163" s="214"/>
      <c r="G163" s="439"/>
      <c r="H163" s="439"/>
      <c r="I163" s="499"/>
    </row>
    <row r="164" spans="1:9" s="147" customFormat="1" ht="15.5" x14ac:dyDescent="0.35">
      <c r="A164" s="332">
        <v>145</v>
      </c>
      <c r="B164" s="437"/>
      <c r="C164" s="438"/>
      <c r="D164" s="438"/>
      <c r="E164" s="214"/>
      <c r="F164" s="214"/>
      <c r="G164" s="439"/>
      <c r="H164" s="439"/>
      <c r="I164" s="499"/>
    </row>
    <row r="165" spans="1:9" s="147" customFormat="1" ht="15.5" x14ac:dyDescent="0.35">
      <c r="A165" s="332">
        <v>146</v>
      </c>
      <c r="B165" s="437"/>
      <c r="C165" s="438"/>
      <c r="D165" s="438"/>
      <c r="E165" s="214"/>
      <c r="F165" s="214"/>
      <c r="G165" s="439"/>
      <c r="H165" s="439"/>
      <c r="I165" s="499"/>
    </row>
    <row r="166" spans="1:9" s="147" customFormat="1" ht="15.5" x14ac:dyDescent="0.35">
      <c r="A166" s="332">
        <v>147</v>
      </c>
      <c r="B166" s="437"/>
      <c r="C166" s="438"/>
      <c r="D166" s="438"/>
      <c r="E166" s="214"/>
      <c r="F166" s="214"/>
      <c r="G166" s="439"/>
      <c r="H166" s="439"/>
      <c r="I166" s="499"/>
    </row>
    <row r="167" spans="1:9" s="147" customFormat="1" ht="15.5" x14ac:dyDescent="0.35">
      <c r="A167" s="332">
        <v>148</v>
      </c>
      <c r="B167" s="437"/>
      <c r="C167" s="438"/>
      <c r="D167" s="438"/>
      <c r="E167" s="214"/>
      <c r="F167" s="214"/>
      <c r="G167" s="439"/>
      <c r="H167" s="439"/>
      <c r="I167" s="499"/>
    </row>
    <row r="168" spans="1:9" s="147" customFormat="1" ht="15.5" x14ac:dyDescent="0.35">
      <c r="A168" s="332">
        <v>149</v>
      </c>
      <c r="B168" s="437"/>
      <c r="C168" s="438"/>
      <c r="D168" s="438"/>
      <c r="E168" s="214"/>
      <c r="F168" s="214"/>
      <c r="G168" s="439"/>
      <c r="H168" s="439"/>
      <c r="I168" s="499"/>
    </row>
    <row r="169" spans="1:9" s="147" customFormat="1" ht="15.5" x14ac:dyDescent="0.35">
      <c r="A169" s="332">
        <v>150</v>
      </c>
      <c r="B169" s="437"/>
      <c r="C169" s="438"/>
      <c r="D169" s="438"/>
      <c r="E169" s="214"/>
      <c r="F169" s="214"/>
      <c r="G169" s="439"/>
      <c r="H169" s="439"/>
      <c r="I169" s="499"/>
    </row>
    <row r="170" spans="1:9" s="147" customFormat="1" ht="15.5" x14ac:dyDescent="0.35">
      <c r="A170" s="332">
        <v>151</v>
      </c>
      <c r="B170" s="437"/>
      <c r="C170" s="438"/>
      <c r="D170" s="438"/>
      <c r="E170" s="214"/>
      <c r="F170" s="214"/>
      <c r="G170" s="439"/>
      <c r="H170" s="439"/>
      <c r="I170" s="499"/>
    </row>
    <row r="171" spans="1:9" s="147" customFormat="1" ht="15.5" x14ac:dyDescent="0.35">
      <c r="A171" s="332">
        <v>152</v>
      </c>
      <c r="B171" s="437"/>
      <c r="C171" s="438"/>
      <c r="D171" s="438"/>
      <c r="E171" s="214"/>
      <c r="F171" s="214"/>
      <c r="G171" s="439"/>
      <c r="H171" s="439"/>
      <c r="I171" s="499"/>
    </row>
    <row r="172" spans="1:9" s="147" customFormat="1" ht="15.5" x14ac:dyDescent="0.35">
      <c r="A172" s="332">
        <v>153</v>
      </c>
      <c r="B172" s="437"/>
      <c r="C172" s="438"/>
      <c r="D172" s="438"/>
      <c r="E172" s="214"/>
      <c r="F172" s="214"/>
      <c r="G172" s="439"/>
      <c r="H172" s="439"/>
      <c r="I172" s="499"/>
    </row>
    <row r="173" spans="1:9" s="147" customFormat="1" ht="15.5" x14ac:dyDescent="0.35">
      <c r="A173" s="332">
        <v>154</v>
      </c>
      <c r="B173" s="437"/>
      <c r="C173" s="438"/>
      <c r="D173" s="438"/>
      <c r="E173" s="214"/>
      <c r="F173" s="214"/>
      <c r="G173" s="439"/>
      <c r="H173" s="439"/>
      <c r="I173" s="499"/>
    </row>
    <row r="174" spans="1:9" s="147" customFormat="1" ht="15.5" x14ac:dyDescent="0.35">
      <c r="A174" s="332">
        <v>155</v>
      </c>
      <c r="B174" s="437"/>
      <c r="C174" s="438"/>
      <c r="D174" s="438"/>
      <c r="E174" s="214"/>
      <c r="F174" s="214"/>
      <c r="G174" s="439"/>
      <c r="H174" s="439"/>
      <c r="I174" s="499"/>
    </row>
    <row r="175" spans="1:9" s="147" customFormat="1" ht="15.5" x14ac:dyDescent="0.35">
      <c r="A175" s="332">
        <v>156</v>
      </c>
      <c r="B175" s="437"/>
      <c r="C175" s="438"/>
      <c r="D175" s="438"/>
      <c r="E175" s="214"/>
      <c r="F175" s="214"/>
      <c r="G175" s="439"/>
      <c r="H175" s="439"/>
      <c r="I175" s="499"/>
    </row>
    <row r="176" spans="1:9" s="147" customFormat="1" ht="15.5" x14ac:dyDescent="0.35">
      <c r="A176" s="332">
        <v>157</v>
      </c>
      <c r="B176" s="437"/>
      <c r="C176" s="438"/>
      <c r="D176" s="438"/>
      <c r="E176" s="214"/>
      <c r="F176" s="214"/>
      <c r="G176" s="439"/>
      <c r="H176" s="439"/>
      <c r="I176" s="499"/>
    </row>
    <row r="177" spans="1:9" s="147" customFormat="1" ht="15.5" x14ac:dyDescent="0.35">
      <c r="A177" s="332">
        <v>158</v>
      </c>
      <c r="B177" s="437"/>
      <c r="C177" s="438"/>
      <c r="D177" s="438"/>
      <c r="E177" s="214"/>
      <c r="F177" s="214"/>
      <c r="G177" s="439"/>
      <c r="H177" s="439"/>
      <c r="I177" s="499"/>
    </row>
    <row r="178" spans="1:9" s="147" customFormat="1" ht="15.5" x14ac:dyDescent="0.35">
      <c r="A178" s="332">
        <v>159</v>
      </c>
      <c r="B178" s="437"/>
      <c r="C178" s="438"/>
      <c r="D178" s="438"/>
      <c r="E178" s="214"/>
      <c r="F178" s="214"/>
      <c r="G178" s="439"/>
      <c r="H178" s="439"/>
      <c r="I178" s="499"/>
    </row>
    <row r="179" spans="1:9" s="147" customFormat="1" ht="15.5" x14ac:dyDescent="0.35">
      <c r="A179" s="332">
        <v>160</v>
      </c>
      <c r="B179" s="437"/>
      <c r="C179" s="438"/>
      <c r="D179" s="438"/>
      <c r="E179" s="214"/>
      <c r="F179" s="214"/>
      <c r="G179" s="439"/>
      <c r="H179" s="439"/>
      <c r="I179" s="499"/>
    </row>
    <row r="180" spans="1:9" s="147" customFormat="1" ht="15.5" x14ac:dyDescent="0.35">
      <c r="A180" s="332">
        <v>161</v>
      </c>
      <c r="B180" s="437"/>
      <c r="C180" s="438"/>
      <c r="D180" s="438"/>
      <c r="E180" s="214"/>
      <c r="F180" s="214"/>
      <c r="G180" s="439"/>
      <c r="H180" s="439"/>
      <c r="I180" s="499"/>
    </row>
    <row r="181" spans="1:9" s="147" customFormat="1" ht="15.5" x14ac:dyDescent="0.35">
      <c r="A181" s="332">
        <v>162</v>
      </c>
      <c r="B181" s="437"/>
      <c r="C181" s="438"/>
      <c r="D181" s="438"/>
      <c r="E181" s="214"/>
      <c r="F181" s="214"/>
      <c r="G181" s="439"/>
      <c r="H181" s="439"/>
      <c r="I181" s="499"/>
    </row>
    <row r="182" spans="1:9" s="147" customFormat="1" ht="15.5" x14ac:dyDescent="0.35">
      <c r="A182" s="332">
        <v>163</v>
      </c>
      <c r="B182" s="437"/>
      <c r="C182" s="438"/>
      <c r="D182" s="438"/>
      <c r="E182" s="214"/>
      <c r="F182" s="214"/>
      <c r="G182" s="439"/>
      <c r="H182" s="439"/>
      <c r="I182" s="499"/>
    </row>
    <row r="183" spans="1:9" s="147" customFormat="1" ht="15.5" x14ac:dyDescent="0.35">
      <c r="A183" s="332">
        <v>164</v>
      </c>
      <c r="B183" s="437"/>
      <c r="C183" s="438"/>
      <c r="D183" s="438"/>
      <c r="E183" s="214"/>
      <c r="F183" s="214"/>
      <c r="G183" s="439"/>
      <c r="H183" s="439"/>
      <c r="I183" s="499"/>
    </row>
    <row r="184" spans="1:9" s="147" customFormat="1" ht="15.5" x14ac:dyDescent="0.35">
      <c r="A184" s="332">
        <v>165</v>
      </c>
      <c r="B184" s="437"/>
      <c r="C184" s="438"/>
      <c r="D184" s="438"/>
      <c r="E184" s="214"/>
      <c r="F184" s="214"/>
      <c r="G184" s="439"/>
      <c r="H184" s="439"/>
      <c r="I184" s="499"/>
    </row>
    <row r="185" spans="1:9" s="147" customFormat="1" ht="15.5" x14ac:dyDescent="0.35">
      <c r="A185" s="332">
        <v>166</v>
      </c>
      <c r="B185" s="437"/>
      <c r="C185" s="438"/>
      <c r="D185" s="438"/>
      <c r="E185" s="214"/>
      <c r="F185" s="214"/>
      <c r="G185" s="439"/>
      <c r="H185" s="439"/>
      <c r="I185" s="499"/>
    </row>
    <row r="186" spans="1:9" s="147" customFormat="1" ht="15.5" x14ac:dyDescent="0.35">
      <c r="A186" s="332">
        <v>167</v>
      </c>
      <c r="B186" s="437"/>
      <c r="C186" s="438"/>
      <c r="D186" s="438"/>
      <c r="E186" s="214"/>
      <c r="F186" s="214"/>
      <c r="G186" s="439"/>
      <c r="H186" s="439"/>
      <c r="I186" s="499"/>
    </row>
    <row r="187" spans="1:9" s="147" customFormat="1" ht="15.5" x14ac:dyDescent="0.35">
      <c r="A187" s="332">
        <v>168</v>
      </c>
      <c r="B187" s="437"/>
      <c r="C187" s="438"/>
      <c r="D187" s="438"/>
      <c r="E187" s="214"/>
      <c r="F187" s="214"/>
      <c r="G187" s="439"/>
      <c r="H187" s="439"/>
      <c r="I187" s="499"/>
    </row>
    <row r="188" spans="1:9" s="147" customFormat="1" ht="15.5" x14ac:dyDescent="0.35">
      <c r="A188" s="332">
        <v>169</v>
      </c>
      <c r="B188" s="437"/>
      <c r="C188" s="438"/>
      <c r="D188" s="438"/>
      <c r="E188" s="214"/>
      <c r="F188" s="214"/>
      <c r="G188" s="439"/>
      <c r="H188" s="439"/>
      <c r="I188" s="499"/>
    </row>
    <row r="189" spans="1:9" s="147" customFormat="1" ht="15.5" x14ac:dyDescent="0.35">
      <c r="A189" s="332">
        <v>170</v>
      </c>
      <c r="B189" s="437"/>
      <c r="C189" s="438"/>
      <c r="D189" s="438"/>
      <c r="E189" s="214"/>
      <c r="F189" s="214"/>
      <c r="G189" s="439"/>
      <c r="H189" s="439"/>
      <c r="I189" s="499"/>
    </row>
    <row r="190" spans="1:9" s="147" customFormat="1" ht="15.5" x14ac:dyDescent="0.35">
      <c r="A190" s="332">
        <v>171</v>
      </c>
      <c r="B190" s="437"/>
      <c r="C190" s="438"/>
      <c r="D190" s="438"/>
      <c r="E190" s="214"/>
      <c r="F190" s="214"/>
      <c r="G190" s="439"/>
      <c r="H190" s="439"/>
      <c r="I190" s="499"/>
    </row>
    <row r="191" spans="1:9" s="147" customFormat="1" ht="15.5" x14ac:dyDescent="0.35">
      <c r="A191" s="332">
        <v>172</v>
      </c>
      <c r="B191" s="437"/>
      <c r="C191" s="438"/>
      <c r="D191" s="438"/>
      <c r="E191" s="214"/>
      <c r="F191" s="214"/>
      <c r="G191" s="439"/>
      <c r="H191" s="439"/>
      <c r="I191" s="499"/>
    </row>
    <row r="192" spans="1:9" s="147" customFormat="1" ht="15.5" x14ac:dyDescent="0.35">
      <c r="A192" s="332">
        <v>173</v>
      </c>
      <c r="B192" s="437"/>
      <c r="C192" s="438"/>
      <c r="D192" s="438"/>
      <c r="E192" s="214"/>
      <c r="F192" s="214"/>
      <c r="G192" s="439"/>
      <c r="H192" s="439"/>
      <c r="I192" s="499"/>
    </row>
    <row r="193" spans="1:9" s="147" customFormat="1" ht="15.5" x14ac:dyDescent="0.35">
      <c r="A193" s="332">
        <v>174</v>
      </c>
      <c r="B193" s="437"/>
      <c r="C193" s="438"/>
      <c r="D193" s="438"/>
      <c r="E193" s="214"/>
      <c r="F193" s="214"/>
      <c r="G193" s="439"/>
      <c r="H193" s="439"/>
      <c r="I193" s="499"/>
    </row>
    <row r="194" spans="1:9" s="147" customFormat="1" ht="15.5" x14ac:dyDescent="0.35">
      <c r="A194" s="332">
        <v>175</v>
      </c>
      <c r="B194" s="437"/>
      <c r="C194" s="438"/>
      <c r="D194" s="438"/>
      <c r="E194" s="214"/>
      <c r="F194" s="214"/>
      <c r="G194" s="439"/>
      <c r="H194" s="439"/>
      <c r="I194" s="499"/>
    </row>
    <row r="195" spans="1:9" s="147" customFormat="1" ht="15.5" x14ac:dyDescent="0.35">
      <c r="A195" s="332">
        <v>176</v>
      </c>
      <c r="B195" s="437"/>
      <c r="C195" s="438"/>
      <c r="D195" s="438"/>
      <c r="E195" s="214"/>
      <c r="F195" s="214"/>
      <c r="G195" s="439"/>
      <c r="H195" s="439"/>
      <c r="I195" s="499"/>
    </row>
    <row r="196" spans="1:9" s="147" customFormat="1" ht="15.5" x14ac:dyDescent="0.35">
      <c r="A196" s="332">
        <v>177</v>
      </c>
      <c r="B196" s="437"/>
      <c r="C196" s="438"/>
      <c r="D196" s="438"/>
      <c r="E196" s="214"/>
      <c r="F196" s="214"/>
      <c r="G196" s="439"/>
      <c r="H196" s="439"/>
      <c r="I196" s="499"/>
    </row>
    <row r="197" spans="1:9" s="147" customFormat="1" ht="15.5" x14ac:dyDescent="0.35">
      <c r="A197" s="332">
        <v>178</v>
      </c>
      <c r="B197" s="437"/>
      <c r="C197" s="438"/>
      <c r="D197" s="438"/>
      <c r="E197" s="214"/>
      <c r="F197" s="214"/>
      <c r="G197" s="439"/>
      <c r="H197" s="439"/>
      <c r="I197" s="499"/>
    </row>
    <row r="198" spans="1:9" s="147" customFormat="1" ht="15.5" x14ac:dyDescent="0.35">
      <c r="A198" s="332">
        <v>179</v>
      </c>
      <c r="B198" s="437"/>
      <c r="C198" s="438"/>
      <c r="D198" s="438"/>
      <c r="E198" s="214"/>
      <c r="F198" s="214"/>
      <c r="G198" s="439"/>
      <c r="H198" s="439"/>
      <c r="I198" s="499"/>
    </row>
    <row r="199" spans="1:9" s="147" customFormat="1" ht="15.5" x14ac:dyDescent="0.35">
      <c r="A199" s="332">
        <v>180</v>
      </c>
      <c r="B199" s="437"/>
      <c r="C199" s="438"/>
      <c r="D199" s="438"/>
      <c r="E199" s="214"/>
      <c r="F199" s="214"/>
      <c r="G199" s="439"/>
      <c r="H199" s="439"/>
      <c r="I199" s="499"/>
    </row>
    <row r="200" spans="1:9" s="147" customFormat="1" ht="15.5" x14ac:dyDescent="0.35">
      <c r="A200" s="332">
        <v>181</v>
      </c>
      <c r="B200" s="437"/>
      <c r="C200" s="438"/>
      <c r="D200" s="438"/>
      <c r="E200" s="214"/>
      <c r="F200" s="214"/>
      <c r="G200" s="439"/>
      <c r="H200" s="439"/>
      <c r="I200" s="499"/>
    </row>
    <row r="201" spans="1:9" s="147" customFormat="1" ht="15.5" x14ac:dyDescent="0.35">
      <c r="A201" s="332">
        <v>182</v>
      </c>
      <c r="B201" s="437"/>
      <c r="C201" s="438"/>
      <c r="D201" s="438"/>
      <c r="E201" s="214"/>
      <c r="F201" s="214"/>
      <c r="G201" s="439"/>
      <c r="H201" s="439"/>
      <c r="I201" s="499"/>
    </row>
    <row r="202" spans="1:9" s="147" customFormat="1" ht="15.5" x14ac:dyDescent="0.35">
      <c r="A202" s="332">
        <v>183</v>
      </c>
      <c r="B202" s="437"/>
      <c r="C202" s="438"/>
      <c r="D202" s="438"/>
      <c r="E202" s="214"/>
      <c r="F202" s="214"/>
      <c r="G202" s="439"/>
      <c r="H202" s="439"/>
      <c r="I202" s="499"/>
    </row>
    <row r="203" spans="1:9" s="147" customFormat="1" ht="15.5" x14ac:dyDescent="0.35">
      <c r="A203" s="332">
        <v>184</v>
      </c>
      <c r="B203" s="437"/>
      <c r="C203" s="438"/>
      <c r="D203" s="438"/>
      <c r="E203" s="214"/>
      <c r="F203" s="214"/>
      <c r="G203" s="439"/>
      <c r="H203" s="439"/>
      <c r="I203" s="499"/>
    </row>
    <row r="204" spans="1:9" s="147" customFormat="1" ht="15.5" x14ac:dyDescent="0.35">
      <c r="A204" s="332">
        <v>185</v>
      </c>
      <c r="B204" s="437"/>
      <c r="C204" s="438"/>
      <c r="D204" s="438"/>
      <c r="E204" s="214"/>
      <c r="F204" s="214"/>
      <c r="G204" s="439"/>
      <c r="H204" s="439"/>
      <c r="I204" s="499"/>
    </row>
    <row r="205" spans="1:9" s="147" customFormat="1" ht="15.5" x14ac:dyDescent="0.35">
      <c r="A205" s="332">
        <v>186</v>
      </c>
      <c r="B205" s="437"/>
      <c r="C205" s="438"/>
      <c r="D205" s="438"/>
      <c r="E205" s="214"/>
      <c r="F205" s="214"/>
      <c r="G205" s="439"/>
      <c r="H205" s="439"/>
      <c r="I205" s="499"/>
    </row>
    <row r="206" spans="1:9" s="147" customFormat="1" ht="15.5" x14ac:dyDescent="0.35">
      <c r="A206" s="332">
        <v>187</v>
      </c>
      <c r="B206" s="437"/>
      <c r="C206" s="438"/>
      <c r="D206" s="438"/>
      <c r="E206" s="214"/>
      <c r="F206" s="214"/>
      <c r="G206" s="439"/>
      <c r="H206" s="439"/>
      <c r="I206" s="499"/>
    </row>
    <row r="207" spans="1:9" s="147" customFormat="1" ht="15.5" x14ac:dyDescent="0.35">
      <c r="A207" s="332">
        <v>188</v>
      </c>
      <c r="B207" s="437"/>
      <c r="C207" s="438"/>
      <c r="D207" s="438"/>
      <c r="E207" s="214"/>
      <c r="F207" s="214"/>
      <c r="G207" s="439"/>
      <c r="H207" s="439"/>
      <c r="I207" s="499"/>
    </row>
    <row r="208" spans="1:9" s="147" customFormat="1" ht="15.5" x14ac:dyDescent="0.35">
      <c r="A208" s="332">
        <v>189</v>
      </c>
      <c r="B208" s="437"/>
      <c r="C208" s="438"/>
      <c r="D208" s="438"/>
      <c r="E208" s="214"/>
      <c r="F208" s="214"/>
      <c r="G208" s="439"/>
      <c r="H208" s="439"/>
      <c r="I208" s="499"/>
    </row>
    <row r="209" spans="1:9" s="147" customFormat="1" ht="15.5" x14ac:dyDescent="0.35">
      <c r="A209" s="332">
        <v>190</v>
      </c>
      <c r="B209" s="437"/>
      <c r="C209" s="438"/>
      <c r="D209" s="438"/>
      <c r="E209" s="214"/>
      <c r="F209" s="214"/>
      <c r="G209" s="439"/>
      <c r="H209" s="439"/>
      <c r="I209" s="499"/>
    </row>
    <row r="210" spans="1:9" s="147" customFormat="1" ht="15.5" x14ac:dyDescent="0.35">
      <c r="A210" s="332">
        <v>191</v>
      </c>
      <c r="B210" s="437"/>
      <c r="C210" s="438"/>
      <c r="D210" s="438"/>
      <c r="E210" s="214"/>
      <c r="F210" s="214"/>
      <c r="G210" s="439"/>
      <c r="H210" s="439"/>
      <c r="I210" s="499"/>
    </row>
    <row r="211" spans="1:9" s="147" customFormat="1" ht="15.5" x14ac:dyDescent="0.35">
      <c r="A211" s="332">
        <v>192</v>
      </c>
      <c r="B211" s="437"/>
      <c r="C211" s="438"/>
      <c r="D211" s="438"/>
      <c r="E211" s="214"/>
      <c r="F211" s="214"/>
      <c r="G211" s="439"/>
      <c r="H211" s="439"/>
      <c r="I211" s="499"/>
    </row>
    <row r="212" spans="1:9" s="147" customFormat="1" ht="15.5" x14ac:dyDescent="0.35">
      <c r="A212" s="332">
        <v>193</v>
      </c>
      <c r="B212" s="437"/>
      <c r="C212" s="438"/>
      <c r="D212" s="438"/>
      <c r="E212" s="214"/>
      <c r="F212" s="214"/>
      <c r="G212" s="439"/>
      <c r="H212" s="439"/>
      <c r="I212" s="499"/>
    </row>
    <row r="213" spans="1:9" s="147" customFormat="1" ht="15.5" x14ac:dyDescent="0.35">
      <c r="A213" s="332">
        <v>194</v>
      </c>
      <c r="B213" s="437"/>
      <c r="C213" s="438"/>
      <c r="D213" s="438"/>
      <c r="E213" s="214"/>
      <c r="F213" s="214"/>
      <c r="G213" s="439"/>
      <c r="H213" s="439"/>
      <c r="I213" s="499"/>
    </row>
    <row r="214" spans="1:9" s="147" customFormat="1" ht="15.5" x14ac:dyDescent="0.35">
      <c r="A214" s="332">
        <v>195</v>
      </c>
      <c r="B214" s="437"/>
      <c r="C214" s="438"/>
      <c r="D214" s="438"/>
      <c r="E214" s="214"/>
      <c r="F214" s="214"/>
      <c r="G214" s="439"/>
      <c r="H214" s="439"/>
      <c r="I214" s="499"/>
    </row>
    <row r="215" spans="1:9" s="147" customFormat="1" ht="15.5" x14ac:dyDescent="0.35">
      <c r="A215" s="332">
        <v>196</v>
      </c>
      <c r="B215" s="437"/>
      <c r="C215" s="438"/>
      <c r="D215" s="438"/>
      <c r="E215" s="214"/>
      <c r="F215" s="214"/>
      <c r="G215" s="439"/>
      <c r="H215" s="439"/>
      <c r="I215" s="499"/>
    </row>
    <row r="216" spans="1:9" s="147" customFormat="1" ht="15.5" x14ac:dyDescent="0.35">
      <c r="A216" s="332">
        <v>197</v>
      </c>
      <c r="B216" s="437"/>
      <c r="C216" s="438"/>
      <c r="D216" s="438"/>
      <c r="E216" s="214"/>
      <c r="F216" s="214"/>
      <c r="G216" s="439"/>
      <c r="H216" s="439"/>
      <c r="I216" s="499"/>
    </row>
    <row r="217" spans="1:9" s="147" customFormat="1" ht="15.5" x14ac:dyDescent="0.35">
      <c r="A217" s="332">
        <v>198</v>
      </c>
      <c r="B217" s="437"/>
      <c r="C217" s="438"/>
      <c r="D217" s="438"/>
      <c r="E217" s="214"/>
      <c r="F217" s="214"/>
      <c r="G217" s="439"/>
      <c r="H217" s="439"/>
      <c r="I217" s="499"/>
    </row>
    <row r="218" spans="1:9" s="147" customFormat="1" ht="15.5" x14ac:dyDescent="0.35">
      <c r="A218" s="332">
        <v>199</v>
      </c>
      <c r="B218" s="437"/>
      <c r="C218" s="438"/>
      <c r="D218" s="438"/>
      <c r="E218" s="214"/>
      <c r="F218" s="214"/>
      <c r="G218" s="439"/>
      <c r="H218" s="439"/>
      <c r="I218" s="499"/>
    </row>
    <row r="219" spans="1:9" s="147" customFormat="1" ht="15.5" x14ac:dyDescent="0.35">
      <c r="A219" s="332">
        <v>200</v>
      </c>
      <c r="B219" s="437"/>
      <c r="C219" s="438"/>
      <c r="D219" s="438"/>
      <c r="E219" s="214"/>
      <c r="F219" s="214"/>
      <c r="G219" s="439"/>
      <c r="H219" s="439"/>
      <c r="I219" s="499"/>
    </row>
    <row r="220" spans="1:9" s="147" customFormat="1" ht="15.5" x14ac:dyDescent="0.35">
      <c r="A220" s="332">
        <v>201</v>
      </c>
      <c r="B220" s="437"/>
      <c r="C220" s="438"/>
      <c r="D220" s="438"/>
      <c r="E220" s="214"/>
      <c r="F220" s="214"/>
      <c r="G220" s="439"/>
      <c r="H220" s="439"/>
      <c r="I220" s="499"/>
    </row>
    <row r="221" spans="1:9" s="147" customFormat="1" ht="15.5" x14ac:dyDescent="0.35">
      <c r="A221" s="332">
        <v>202</v>
      </c>
      <c r="B221" s="437"/>
      <c r="C221" s="438"/>
      <c r="D221" s="438"/>
      <c r="E221" s="214"/>
      <c r="F221" s="214"/>
      <c r="G221" s="439"/>
      <c r="H221" s="439"/>
      <c r="I221" s="499"/>
    </row>
    <row r="222" spans="1:9" s="147" customFormat="1" ht="15.5" x14ac:dyDescent="0.35">
      <c r="A222" s="332">
        <v>203</v>
      </c>
      <c r="B222" s="437"/>
      <c r="C222" s="438"/>
      <c r="D222" s="438"/>
      <c r="E222" s="214"/>
      <c r="F222" s="214"/>
      <c r="G222" s="439"/>
      <c r="H222" s="439"/>
      <c r="I222" s="499"/>
    </row>
    <row r="223" spans="1:9" s="147" customFormat="1" ht="15.5" x14ac:dyDescent="0.35">
      <c r="A223" s="332">
        <v>204</v>
      </c>
      <c r="B223" s="437"/>
      <c r="C223" s="438"/>
      <c r="D223" s="438"/>
      <c r="E223" s="214"/>
      <c r="F223" s="214"/>
      <c r="G223" s="439"/>
      <c r="H223" s="439"/>
      <c r="I223" s="499"/>
    </row>
    <row r="224" spans="1:9" s="147" customFormat="1" ht="15.5" x14ac:dyDescent="0.35">
      <c r="A224" s="332">
        <v>205</v>
      </c>
      <c r="B224" s="437"/>
      <c r="C224" s="438"/>
      <c r="D224" s="438"/>
      <c r="E224" s="214"/>
      <c r="F224" s="214"/>
      <c r="G224" s="439"/>
      <c r="H224" s="439"/>
      <c r="I224" s="499"/>
    </row>
    <row r="225" spans="1:9" s="147" customFormat="1" ht="15.5" x14ac:dyDescent="0.35">
      <c r="A225" s="332">
        <v>206</v>
      </c>
      <c r="B225" s="437"/>
      <c r="C225" s="438"/>
      <c r="D225" s="438"/>
      <c r="E225" s="214"/>
      <c r="F225" s="214"/>
      <c r="G225" s="439"/>
      <c r="H225" s="439"/>
      <c r="I225" s="499"/>
    </row>
    <row r="226" spans="1:9" s="147" customFormat="1" ht="15.5" x14ac:dyDescent="0.35">
      <c r="A226" s="332">
        <v>207</v>
      </c>
      <c r="B226" s="437"/>
      <c r="C226" s="438"/>
      <c r="D226" s="438"/>
      <c r="E226" s="214"/>
      <c r="F226" s="214"/>
      <c r="G226" s="439"/>
      <c r="H226" s="439"/>
      <c r="I226" s="499"/>
    </row>
    <row r="227" spans="1:9" s="147" customFormat="1" ht="15.5" x14ac:dyDescent="0.35">
      <c r="A227" s="332">
        <v>208</v>
      </c>
      <c r="B227" s="437"/>
      <c r="C227" s="438"/>
      <c r="D227" s="438"/>
      <c r="E227" s="214"/>
      <c r="F227" s="214"/>
      <c r="G227" s="439"/>
      <c r="H227" s="439"/>
      <c r="I227" s="499"/>
    </row>
    <row r="228" spans="1:9" s="147" customFormat="1" ht="15.5" x14ac:dyDescent="0.35">
      <c r="A228" s="332">
        <v>209</v>
      </c>
      <c r="B228" s="437"/>
      <c r="C228" s="438"/>
      <c r="D228" s="438"/>
      <c r="E228" s="214"/>
      <c r="F228" s="214"/>
      <c r="G228" s="439"/>
      <c r="H228" s="439"/>
      <c r="I228" s="499"/>
    </row>
    <row r="229" spans="1:9" s="147" customFormat="1" ht="15.5" x14ac:dyDescent="0.35">
      <c r="A229" s="332">
        <v>210</v>
      </c>
      <c r="B229" s="437"/>
      <c r="C229" s="438"/>
      <c r="D229" s="438"/>
      <c r="E229" s="214"/>
      <c r="F229" s="214"/>
      <c r="G229" s="439"/>
      <c r="H229" s="439"/>
      <c r="I229" s="499"/>
    </row>
    <row r="230" spans="1:9" s="147" customFormat="1" ht="15.5" x14ac:dyDescent="0.35">
      <c r="A230" s="332">
        <v>211</v>
      </c>
      <c r="B230" s="437"/>
      <c r="C230" s="438"/>
      <c r="D230" s="438"/>
      <c r="E230" s="214"/>
      <c r="F230" s="214"/>
      <c r="G230" s="439"/>
      <c r="H230" s="439"/>
      <c r="I230" s="499"/>
    </row>
    <row r="231" spans="1:9" s="147" customFormat="1" ht="15.5" x14ac:dyDescent="0.35">
      <c r="A231" s="332">
        <v>212</v>
      </c>
      <c r="B231" s="437"/>
      <c r="C231" s="438"/>
      <c r="D231" s="438"/>
      <c r="E231" s="214"/>
      <c r="F231" s="214"/>
      <c r="G231" s="439"/>
      <c r="H231" s="439"/>
      <c r="I231" s="499"/>
    </row>
    <row r="232" spans="1:9" s="147" customFormat="1" ht="15.5" x14ac:dyDescent="0.35">
      <c r="A232" s="332">
        <v>213</v>
      </c>
      <c r="B232" s="437"/>
      <c r="C232" s="438"/>
      <c r="D232" s="438"/>
      <c r="E232" s="214"/>
      <c r="F232" s="214"/>
      <c r="G232" s="439"/>
      <c r="H232" s="439"/>
      <c r="I232" s="499"/>
    </row>
    <row r="233" spans="1:9" s="147" customFormat="1" ht="15.5" x14ac:dyDescent="0.35">
      <c r="A233" s="332">
        <v>214</v>
      </c>
      <c r="B233" s="437"/>
      <c r="C233" s="438"/>
      <c r="D233" s="438"/>
      <c r="E233" s="214"/>
      <c r="F233" s="214"/>
      <c r="G233" s="439"/>
      <c r="H233" s="439"/>
      <c r="I233" s="499"/>
    </row>
    <row r="234" spans="1:9" s="147" customFormat="1" ht="15.5" x14ac:dyDescent="0.35">
      <c r="A234" s="332">
        <v>215</v>
      </c>
      <c r="B234" s="437"/>
      <c r="C234" s="438"/>
      <c r="D234" s="438"/>
      <c r="E234" s="214"/>
      <c r="F234" s="214"/>
      <c r="G234" s="439"/>
      <c r="H234" s="439"/>
      <c r="I234" s="499"/>
    </row>
    <row r="235" spans="1:9" s="147" customFormat="1" ht="15.5" x14ac:dyDescent="0.35">
      <c r="A235" s="332">
        <v>216</v>
      </c>
      <c r="B235" s="437"/>
      <c r="C235" s="438"/>
      <c r="D235" s="438"/>
      <c r="E235" s="214"/>
      <c r="F235" s="214"/>
      <c r="G235" s="439"/>
      <c r="H235" s="439"/>
      <c r="I235" s="499"/>
    </row>
    <row r="236" spans="1:9" s="147" customFormat="1" ht="15.5" x14ac:dyDescent="0.35">
      <c r="A236" s="332">
        <v>217</v>
      </c>
      <c r="B236" s="437"/>
      <c r="C236" s="438"/>
      <c r="D236" s="438"/>
      <c r="E236" s="214"/>
      <c r="F236" s="214"/>
      <c r="G236" s="439"/>
      <c r="H236" s="439"/>
      <c r="I236" s="499"/>
    </row>
    <row r="237" spans="1:9" s="147" customFormat="1" ht="15.5" x14ac:dyDescent="0.35">
      <c r="A237" s="332">
        <v>218</v>
      </c>
      <c r="B237" s="437"/>
      <c r="C237" s="438"/>
      <c r="D237" s="438"/>
      <c r="E237" s="214"/>
      <c r="F237" s="214"/>
      <c r="G237" s="439"/>
      <c r="H237" s="439"/>
      <c r="I237" s="499"/>
    </row>
    <row r="238" spans="1:9" s="147" customFormat="1" ht="15.5" x14ac:dyDescent="0.35">
      <c r="A238" s="332">
        <v>219</v>
      </c>
      <c r="B238" s="437"/>
      <c r="C238" s="438"/>
      <c r="D238" s="438"/>
      <c r="E238" s="214"/>
      <c r="F238" s="214"/>
      <c r="G238" s="439"/>
      <c r="H238" s="439"/>
      <c r="I238" s="499"/>
    </row>
    <row r="239" spans="1:9" s="147" customFormat="1" ht="15.5" x14ac:dyDescent="0.35">
      <c r="A239" s="332">
        <v>220</v>
      </c>
      <c r="B239" s="437"/>
      <c r="C239" s="438"/>
      <c r="D239" s="438"/>
      <c r="E239" s="214"/>
      <c r="F239" s="214"/>
      <c r="G239" s="439"/>
      <c r="H239" s="439"/>
      <c r="I239" s="499"/>
    </row>
    <row r="240" spans="1:9" s="147" customFormat="1" ht="15.5" x14ac:dyDescent="0.35">
      <c r="A240" s="332">
        <v>221</v>
      </c>
      <c r="B240" s="437"/>
      <c r="C240" s="438"/>
      <c r="D240" s="438"/>
      <c r="E240" s="214"/>
      <c r="F240" s="214"/>
      <c r="G240" s="439"/>
      <c r="H240" s="439"/>
      <c r="I240" s="499"/>
    </row>
    <row r="241" spans="1:9" s="147" customFormat="1" ht="15.5" x14ac:dyDescent="0.35">
      <c r="A241" s="332">
        <v>222</v>
      </c>
      <c r="B241" s="437"/>
      <c r="C241" s="438"/>
      <c r="D241" s="438"/>
      <c r="E241" s="214"/>
      <c r="F241" s="214"/>
      <c r="G241" s="439"/>
      <c r="H241" s="439"/>
      <c r="I241" s="499"/>
    </row>
    <row r="242" spans="1:9" s="147" customFormat="1" ht="15.5" x14ac:dyDescent="0.35">
      <c r="A242" s="332">
        <v>223</v>
      </c>
      <c r="B242" s="437"/>
      <c r="C242" s="438"/>
      <c r="D242" s="438"/>
      <c r="E242" s="214"/>
      <c r="F242" s="214"/>
      <c r="G242" s="439"/>
      <c r="H242" s="439"/>
      <c r="I242" s="499"/>
    </row>
    <row r="243" spans="1:9" s="147" customFormat="1" ht="15.5" x14ac:dyDescent="0.35">
      <c r="A243" s="332">
        <v>224</v>
      </c>
      <c r="B243" s="437"/>
      <c r="C243" s="438"/>
      <c r="D243" s="438"/>
      <c r="E243" s="214"/>
      <c r="F243" s="214"/>
      <c r="G243" s="439"/>
      <c r="H243" s="439"/>
      <c r="I243" s="499"/>
    </row>
    <row r="244" spans="1:9" s="147" customFormat="1" ht="15.5" x14ac:dyDescent="0.35">
      <c r="A244" s="332">
        <v>225</v>
      </c>
      <c r="B244" s="437"/>
      <c r="C244" s="438"/>
      <c r="D244" s="438"/>
      <c r="E244" s="214"/>
      <c r="F244" s="214"/>
      <c r="G244" s="439"/>
      <c r="H244" s="439"/>
      <c r="I244" s="499"/>
    </row>
    <row r="245" spans="1:9" s="147" customFormat="1" ht="15.5" x14ac:dyDescent="0.35">
      <c r="A245" s="332">
        <v>226</v>
      </c>
      <c r="B245" s="437"/>
      <c r="C245" s="438"/>
      <c r="D245" s="438"/>
      <c r="E245" s="214"/>
      <c r="F245" s="214"/>
      <c r="G245" s="439"/>
      <c r="H245" s="439"/>
      <c r="I245" s="499"/>
    </row>
    <row r="246" spans="1:9" s="147" customFormat="1" ht="15.5" x14ac:dyDescent="0.35">
      <c r="A246" s="332">
        <v>227</v>
      </c>
      <c r="B246" s="437"/>
      <c r="C246" s="438"/>
      <c r="D246" s="438"/>
      <c r="E246" s="214"/>
      <c r="F246" s="214"/>
      <c r="G246" s="439"/>
      <c r="H246" s="439"/>
      <c r="I246" s="499"/>
    </row>
    <row r="247" spans="1:9" s="147" customFormat="1" ht="15.5" x14ac:dyDescent="0.35">
      <c r="A247" s="332">
        <v>228</v>
      </c>
      <c r="B247" s="437"/>
      <c r="C247" s="438"/>
      <c r="D247" s="438"/>
      <c r="E247" s="214"/>
      <c r="F247" s="214"/>
      <c r="G247" s="439"/>
      <c r="H247" s="439"/>
      <c r="I247" s="499"/>
    </row>
    <row r="248" spans="1:9" s="147" customFormat="1" ht="15.5" x14ac:dyDescent="0.35">
      <c r="A248" s="332">
        <v>229</v>
      </c>
      <c r="B248" s="437"/>
      <c r="C248" s="438"/>
      <c r="D248" s="438"/>
      <c r="E248" s="214"/>
      <c r="F248" s="214"/>
      <c r="G248" s="439"/>
      <c r="H248" s="439"/>
      <c r="I248" s="499"/>
    </row>
    <row r="249" spans="1:9" s="147" customFormat="1" ht="15.5" x14ac:dyDescent="0.35">
      <c r="A249" s="332">
        <v>230</v>
      </c>
      <c r="B249" s="437"/>
      <c r="C249" s="438"/>
      <c r="D249" s="438"/>
      <c r="E249" s="214"/>
      <c r="F249" s="214"/>
      <c r="G249" s="439"/>
      <c r="H249" s="439"/>
      <c r="I249" s="499"/>
    </row>
    <row r="250" spans="1:9" s="147" customFormat="1" ht="15.5" x14ac:dyDescent="0.35">
      <c r="A250" s="332">
        <v>231</v>
      </c>
      <c r="B250" s="437"/>
      <c r="C250" s="438"/>
      <c r="D250" s="438"/>
      <c r="E250" s="214"/>
      <c r="F250" s="214"/>
      <c r="G250" s="439"/>
      <c r="H250" s="439"/>
      <c r="I250" s="499"/>
    </row>
    <row r="251" spans="1:9" s="147" customFormat="1" ht="15.5" x14ac:dyDescent="0.35">
      <c r="A251" s="332">
        <v>232</v>
      </c>
      <c r="B251" s="437"/>
      <c r="C251" s="438"/>
      <c r="D251" s="438"/>
      <c r="E251" s="214"/>
      <c r="F251" s="214"/>
      <c r="G251" s="439"/>
      <c r="H251" s="439"/>
      <c r="I251" s="499"/>
    </row>
    <row r="252" spans="1:9" s="147" customFormat="1" ht="15.5" x14ac:dyDescent="0.35">
      <c r="A252" s="332">
        <v>233</v>
      </c>
      <c r="B252" s="437"/>
      <c r="C252" s="438"/>
      <c r="D252" s="438"/>
      <c r="E252" s="214"/>
      <c r="F252" s="214"/>
      <c r="G252" s="439"/>
      <c r="H252" s="439"/>
      <c r="I252" s="499"/>
    </row>
    <row r="253" spans="1:9" s="147" customFormat="1" ht="15.5" x14ac:dyDescent="0.35">
      <c r="A253" s="332">
        <v>234</v>
      </c>
      <c r="B253" s="437"/>
      <c r="C253" s="438"/>
      <c r="D253" s="438"/>
      <c r="E253" s="214"/>
      <c r="F253" s="214"/>
      <c r="G253" s="439"/>
      <c r="H253" s="439"/>
      <c r="I253" s="499"/>
    </row>
    <row r="254" spans="1:9" s="147" customFormat="1" ht="15.5" x14ac:dyDescent="0.35">
      <c r="A254" s="332">
        <v>235</v>
      </c>
      <c r="B254" s="437"/>
      <c r="C254" s="438"/>
      <c r="D254" s="438"/>
      <c r="E254" s="214"/>
      <c r="F254" s="214"/>
      <c r="G254" s="439"/>
      <c r="H254" s="439"/>
      <c r="I254" s="499"/>
    </row>
    <row r="255" spans="1:9" s="147" customFormat="1" ht="15.5" x14ac:dyDescent="0.35">
      <c r="A255" s="332">
        <v>236</v>
      </c>
      <c r="B255" s="437"/>
      <c r="C255" s="438"/>
      <c r="D255" s="438"/>
      <c r="E255" s="214"/>
      <c r="F255" s="214"/>
      <c r="G255" s="439"/>
      <c r="H255" s="439"/>
      <c r="I255" s="499"/>
    </row>
    <row r="256" spans="1:9" s="147" customFormat="1" ht="15.5" x14ac:dyDescent="0.35">
      <c r="A256" s="332">
        <v>237</v>
      </c>
      <c r="B256" s="437"/>
      <c r="C256" s="438"/>
      <c r="D256" s="438"/>
      <c r="E256" s="214"/>
      <c r="F256" s="214"/>
      <c r="G256" s="439"/>
      <c r="H256" s="439"/>
      <c r="I256" s="499"/>
    </row>
    <row r="257" spans="1:9" s="147" customFormat="1" ht="15.5" x14ac:dyDescent="0.35">
      <c r="A257" s="332">
        <v>238</v>
      </c>
      <c r="B257" s="437"/>
      <c r="C257" s="438"/>
      <c r="D257" s="438"/>
      <c r="E257" s="214"/>
      <c r="F257" s="214"/>
      <c r="G257" s="439"/>
      <c r="H257" s="439"/>
      <c r="I257" s="499"/>
    </row>
    <row r="258" spans="1:9" s="147" customFormat="1" ht="15.5" x14ac:dyDescent="0.35">
      <c r="A258" s="332">
        <v>239</v>
      </c>
      <c r="B258" s="437"/>
      <c r="C258" s="438"/>
      <c r="D258" s="438"/>
      <c r="E258" s="214"/>
      <c r="F258" s="214"/>
      <c r="G258" s="439"/>
      <c r="H258" s="439"/>
      <c r="I258" s="499"/>
    </row>
    <row r="259" spans="1:9" s="147" customFormat="1" ht="15.5" x14ac:dyDescent="0.35">
      <c r="A259" s="332">
        <v>240</v>
      </c>
      <c r="B259" s="437"/>
      <c r="C259" s="438"/>
      <c r="D259" s="438"/>
      <c r="E259" s="214"/>
      <c r="F259" s="214"/>
      <c r="G259" s="439"/>
      <c r="H259" s="439"/>
      <c r="I259" s="499"/>
    </row>
    <row r="260" spans="1:9" s="147" customFormat="1" ht="15.5" x14ac:dyDescent="0.35">
      <c r="A260" s="332">
        <v>241</v>
      </c>
      <c r="B260" s="437"/>
      <c r="C260" s="438"/>
      <c r="D260" s="438"/>
      <c r="E260" s="214"/>
      <c r="F260" s="214"/>
      <c r="G260" s="439"/>
      <c r="H260" s="439"/>
      <c r="I260" s="499"/>
    </row>
    <row r="261" spans="1:9" s="147" customFormat="1" ht="15.5" x14ac:dyDescent="0.35">
      <c r="A261" s="332">
        <v>242</v>
      </c>
      <c r="B261" s="437"/>
      <c r="C261" s="438"/>
      <c r="D261" s="438"/>
      <c r="E261" s="214"/>
      <c r="F261" s="214"/>
      <c r="G261" s="439"/>
      <c r="H261" s="439"/>
      <c r="I261" s="499"/>
    </row>
    <row r="262" spans="1:9" s="147" customFormat="1" ht="15.5" x14ac:dyDescent="0.35">
      <c r="A262" s="332">
        <v>243</v>
      </c>
      <c r="B262" s="437"/>
      <c r="C262" s="438"/>
      <c r="D262" s="438"/>
      <c r="E262" s="214"/>
      <c r="F262" s="214"/>
      <c r="G262" s="439"/>
      <c r="H262" s="439"/>
      <c r="I262" s="499"/>
    </row>
    <row r="263" spans="1:9" s="147" customFormat="1" ht="15.5" x14ac:dyDescent="0.35">
      <c r="A263" s="332">
        <v>244</v>
      </c>
      <c r="B263" s="437"/>
      <c r="C263" s="438"/>
      <c r="D263" s="438"/>
      <c r="E263" s="214"/>
      <c r="F263" s="214"/>
      <c r="G263" s="439"/>
      <c r="H263" s="439"/>
      <c r="I263" s="499"/>
    </row>
    <row r="264" spans="1:9" s="147" customFormat="1" ht="15.5" x14ac:dyDescent="0.35">
      <c r="A264" s="332">
        <v>245</v>
      </c>
      <c r="B264" s="437"/>
      <c r="C264" s="438"/>
      <c r="D264" s="438"/>
      <c r="E264" s="214"/>
      <c r="F264" s="214"/>
      <c r="G264" s="439"/>
      <c r="H264" s="439"/>
      <c r="I264" s="499"/>
    </row>
    <row r="265" spans="1:9" s="147" customFormat="1" ht="15.5" x14ac:dyDescent="0.35">
      <c r="A265" s="332">
        <v>246</v>
      </c>
      <c r="B265" s="437"/>
      <c r="C265" s="438"/>
      <c r="D265" s="438"/>
      <c r="E265" s="214"/>
      <c r="F265" s="214"/>
      <c r="G265" s="439"/>
      <c r="H265" s="439"/>
      <c r="I265" s="499"/>
    </row>
    <row r="266" spans="1:9" s="147" customFormat="1" ht="15.5" x14ac:dyDescent="0.35">
      <c r="A266" s="332">
        <v>247</v>
      </c>
      <c r="B266" s="437"/>
      <c r="C266" s="438"/>
      <c r="D266" s="438"/>
      <c r="E266" s="214"/>
      <c r="F266" s="214"/>
      <c r="G266" s="439"/>
      <c r="H266" s="439"/>
      <c r="I266" s="499"/>
    </row>
    <row r="267" spans="1:9" s="147" customFormat="1" ht="15.5" x14ac:dyDescent="0.35">
      <c r="A267" s="332">
        <v>248</v>
      </c>
      <c r="B267" s="437"/>
      <c r="C267" s="438"/>
      <c r="D267" s="438"/>
      <c r="E267" s="214"/>
      <c r="F267" s="214"/>
      <c r="G267" s="439"/>
      <c r="H267" s="439"/>
      <c r="I267" s="499"/>
    </row>
    <row r="268" spans="1:9" s="147" customFormat="1" ht="15.5" x14ac:dyDescent="0.35">
      <c r="A268" s="332">
        <v>249</v>
      </c>
      <c r="B268" s="437"/>
      <c r="C268" s="438"/>
      <c r="D268" s="438"/>
      <c r="E268" s="214"/>
      <c r="F268" s="214"/>
      <c r="G268" s="439"/>
      <c r="H268" s="439"/>
      <c r="I268" s="499"/>
    </row>
    <row r="269" spans="1:9" s="147" customFormat="1" ht="15.5" x14ac:dyDescent="0.35">
      <c r="A269" s="332">
        <v>250</v>
      </c>
      <c r="B269" s="437"/>
      <c r="C269" s="438"/>
      <c r="D269" s="438"/>
      <c r="E269" s="214"/>
      <c r="F269" s="214"/>
      <c r="G269" s="439"/>
      <c r="H269" s="439"/>
      <c r="I269" s="499"/>
    </row>
    <row r="270" spans="1:9" s="147" customFormat="1" ht="15.5" x14ac:dyDescent="0.35">
      <c r="A270" s="332">
        <v>251</v>
      </c>
      <c r="B270" s="437"/>
      <c r="C270" s="438"/>
      <c r="D270" s="438"/>
      <c r="E270" s="214"/>
      <c r="F270" s="214"/>
      <c r="G270" s="439"/>
      <c r="H270" s="439"/>
      <c r="I270" s="499"/>
    </row>
    <row r="271" spans="1:9" s="147" customFormat="1" ht="15.5" x14ac:dyDescent="0.35">
      <c r="A271" s="332">
        <v>252</v>
      </c>
      <c r="B271" s="437"/>
      <c r="C271" s="438"/>
      <c r="D271" s="438"/>
      <c r="E271" s="214"/>
      <c r="F271" s="214"/>
      <c r="G271" s="439"/>
      <c r="H271" s="439"/>
      <c r="I271" s="499"/>
    </row>
    <row r="272" spans="1:9" s="147" customFormat="1" ht="15.5" x14ac:dyDescent="0.35">
      <c r="A272" s="332">
        <v>253</v>
      </c>
      <c r="B272" s="437"/>
      <c r="C272" s="438"/>
      <c r="D272" s="438"/>
      <c r="E272" s="214"/>
      <c r="F272" s="214"/>
      <c r="G272" s="439"/>
      <c r="H272" s="439"/>
      <c r="I272" s="499"/>
    </row>
    <row r="273" spans="1:9" s="147" customFormat="1" ht="15.5" x14ac:dyDescent="0.35">
      <c r="A273" s="332">
        <v>254</v>
      </c>
      <c r="B273" s="437"/>
      <c r="C273" s="438"/>
      <c r="D273" s="438"/>
      <c r="E273" s="214"/>
      <c r="F273" s="214"/>
      <c r="G273" s="439"/>
      <c r="H273" s="439"/>
      <c r="I273" s="499"/>
    </row>
    <row r="274" spans="1:9" s="147" customFormat="1" ht="15.5" x14ac:dyDescent="0.35">
      <c r="A274" s="332">
        <v>255</v>
      </c>
      <c r="B274" s="437"/>
      <c r="C274" s="438"/>
      <c r="D274" s="438"/>
      <c r="E274" s="214"/>
      <c r="F274" s="214"/>
      <c r="G274" s="439"/>
      <c r="H274" s="439"/>
      <c r="I274" s="499"/>
    </row>
    <row r="275" spans="1:9" s="147" customFormat="1" ht="15.5" x14ac:dyDescent="0.35">
      <c r="A275" s="332">
        <v>256</v>
      </c>
      <c r="B275" s="437"/>
      <c r="C275" s="438"/>
      <c r="D275" s="438"/>
      <c r="E275" s="214"/>
      <c r="F275" s="214"/>
      <c r="G275" s="439"/>
      <c r="H275" s="439"/>
      <c r="I275" s="499"/>
    </row>
    <row r="276" spans="1:9" s="147" customFormat="1" ht="15.5" x14ac:dyDescent="0.35">
      <c r="A276" s="332">
        <v>257</v>
      </c>
      <c r="B276" s="437"/>
      <c r="C276" s="438"/>
      <c r="D276" s="438"/>
      <c r="E276" s="214"/>
      <c r="F276" s="214"/>
      <c r="G276" s="439"/>
      <c r="H276" s="439"/>
      <c r="I276" s="499"/>
    </row>
    <row r="277" spans="1:9" s="147" customFormat="1" ht="15.5" x14ac:dyDescent="0.35">
      <c r="A277" s="332">
        <v>258</v>
      </c>
      <c r="B277" s="437"/>
      <c r="C277" s="438"/>
      <c r="D277" s="438"/>
      <c r="E277" s="214"/>
      <c r="F277" s="214"/>
      <c r="G277" s="439"/>
      <c r="H277" s="439"/>
      <c r="I277" s="499"/>
    </row>
    <row r="278" spans="1:9" s="147" customFormat="1" ht="15.5" x14ac:dyDescent="0.35">
      <c r="A278" s="332">
        <v>259</v>
      </c>
      <c r="B278" s="437"/>
      <c r="C278" s="438"/>
      <c r="D278" s="438"/>
      <c r="E278" s="214"/>
      <c r="F278" s="214"/>
      <c r="G278" s="439"/>
      <c r="H278" s="439"/>
      <c r="I278" s="499"/>
    </row>
    <row r="279" spans="1:9" s="147" customFormat="1" ht="15.5" x14ac:dyDescent="0.35">
      <c r="A279" s="332">
        <v>260</v>
      </c>
      <c r="B279" s="437"/>
      <c r="C279" s="438"/>
      <c r="D279" s="438"/>
      <c r="E279" s="214"/>
      <c r="F279" s="214"/>
      <c r="G279" s="439"/>
      <c r="H279" s="439"/>
      <c r="I279" s="499"/>
    </row>
    <row r="280" spans="1:9" s="147" customFormat="1" ht="15.5" x14ac:dyDescent="0.35">
      <c r="A280" s="332">
        <v>261</v>
      </c>
      <c r="B280" s="437"/>
      <c r="C280" s="438"/>
      <c r="D280" s="438"/>
      <c r="E280" s="214"/>
      <c r="F280" s="214"/>
      <c r="G280" s="439"/>
      <c r="H280" s="439"/>
      <c r="I280" s="499"/>
    </row>
    <row r="281" spans="1:9" s="147" customFormat="1" ht="15.5" x14ac:dyDescent="0.35">
      <c r="A281" s="332">
        <v>262</v>
      </c>
      <c r="B281" s="437"/>
      <c r="C281" s="438"/>
      <c r="D281" s="438"/>
      <c r="E281" s="214"/>
      <c r="F281" s="214"/>
      <c r="G281" s="439"/>
      <c r="H281" s="439"/>
      <c r="I281" s="499"/>
    </row>
    <row r="282" spans="1:9" s="147" customFormat="1" ht="15.5" x14ac:dyDescent="0.35">
      <c r="A282" s="332">
        <v>263</v>
      </c>
      <c r="B282" s="437"/>
      <c r="C282" s="438"/>
      <c r="D282" s="438"/>
      <c r="E282" s="214"/>
      <c r="F282" s="214"/>
      <c r="G282" s="439"/>
      <c r="H282" s="439"/>
      <c r="I282" s="499"/>
    </row>
    <row r="283" spans="1:9" s="147" customFormat="1" ht="15.5" x14ac:dyDescent="0.35">
      <c r="A283" s="332">
        <v>264</v>
      </c>
      <c r="B283" s="437"/>
      <c r="C283" s="438"/>
      <c r="D283" s="438"/>
      <c r="E283" s="214"/>
      <c r="F283" s="214"/>
      <c r="G283" s="439"/>
      <c r="H283" s="439"/>
      <c r="I283" s="499"/>
    </row>
    <row r="284" spans="1:9" s="147" customFormat="1" ht="15.5" x14ac:dyDescent="0.35">
      <c r="A284" s="332">
        <v>265</v>
      </c>
      <c r="B284" s="437"/>
      <c r="C284" s="438"/>
      <c r="D284" s="438"/>
      <c r="E284" s="214"/>
      <c r="F284" s="214"/>
      <c r="G284" s="439"/>
      <c r="H284" s="439"/>
      <c r="I284" s="499"/>
    </row>
    <row r="285" spans="1:9" s="147" customFormat="1" ht="15.5" x14ac:dyDescent="0.35">
      <c r="A285" s="332">
        <v>266</v>
      </c>
      <c r="B285" s="437"/>
      <c r="C285" s="438"/>
      <c r="D285" s="438"/>
      <c r="E285" s="214"/>
      <c r="F285" s="214"/>
      <c r="G285" s="439"/>
      <c r="H285" s="439"/>
      <c r="I285" s="499"/>
    </row>
    <row r="286" spans="1:9" s="147" customFormat="1" ht="15.5" x14ac:dyDescent="0.35">
      <c r="A286" s="332">
        <v>267</v>
      </c>
      <c r="B286" s="437"/>
      <c r="C286" s="438"/>
      <c r="D286" s="438"/>
      <c r="E286" s="214"/>
      <c r="F286" s="214"/>
      <c r="G286" s="439"/>
      <c r="H286" s="439"/>
      <c r="I286" s="499"/>
    </row>
    <row r="287" spans="1:9" s="147" customFormat="1" ht="15.5" x14ac:dyDescent="0.35">
      <c r="A287" s="332">
        <v>268</v>
      </c>
      <c r="B287" s="437"/>
      <c r="C287" s="438"/>
      <c r="D287" s="438"/>
      <c r="E287" s="214"/>
      <c r="F287" s="214"/>
      <c r="G287" s="439"/>
      <c r="H287" s="439"/>
      <c r="I287" s="499"/>
    </row>
    <row r="288" spans="1:9" s="147" customFormat="1" ht="15.5" x14ac:dyDescent="0.35">
      <c r="A288" s="332">
        <v>269</v>
      </c>
      <c r="B288" s="437"/>
      <c r="C288" s="438"/>
      <c r="D288" s="438"/>
      <c r="E288" s="214"/>
      <c r="F288" s="214"/>
      <c r="G288" s="439"/>
      <c r="H288" s="439"/>
      <c r="I288" s="499"/>
    </row>
    <row r="289" spans="1:9" s="147" customFormat="1" ht="15.5" x14ac:dyDescent="0.35">
      <c r="A289" s="332">
        <v>270</v>
      </c>
      <c r="B289" s="437"/>
      <c r="C289" s="438"/>
      <c r="D289" s="438"/>
      <c r="E289" s="214"/>
      <c r="F289" s="214"/>
      <c r="G289" s="439"/>
      <c r="H289" s="439"/>
      <c r="I289" s="499"/>
    </row>
    <row r="290" spans="1:9" s="147" customFormat="1" ht="15.5" x14ac:dyDescent="0.35">
      <c r="A290" s="332">
        <v>271</v>
      </c>
      <c r="B290" s="437"/>
      <c r="C290" s="438"/>
      <c r="D290" s="438"/>
      <c r="E290" s="214"/>
      <c r="F290" s="214"/>
      <c r="G290" s="439"/>
      <c r="H290" s="439"/>
      <c r="I290" s="499"/>
    </row>
    <row r="291" spans="1:9" s="147" customFormat="1" ht="15.5" x14ac:dyDescent="0.35">
      <c r="A291" s="332">
        <v>272</v>
      </c>
      <c r="B291" s="437"/>
      <c r="C291" s="438"/>
      <c r="D291" s="438"/>
      <c r="E291" s="214"/>
      <c r="F291" s="214"/>
      <c r="G291" s="439"/>
      <c r="H291" s="439"/>
      <c r="I291" s="499"/>
    </row>
    <row r="292" spans="1:9" s="147" customFormat="1" ht="15.5" x14ac:dyDescent="0.35">
      <c r="A292" s="332">
        <v>273</v>
      </c>
      <c r="B292" s="437"/>
      <c r="C292" s="438"/>
      <c r="D292" s="438"/>
      <c r="E292" s="214"/>
      <c r="F292" s="214"/>
      <c r="G292" s="439"/>
      <c r="H292" s="439"/>
      <c r="I292" s="499"/>
    </row>
    <row r="293" spans="1:9" s="147" customFormat="1" ht="15.5" x14ac:dyDescent="0.35">
      <c r="A293" s="332">
        <v>274</v>
      </c>
      <c r="B293" s="437"/>
      <c r="C293" s="438"/>
      <c r="D293" s="438"/>
      <c r="E293" s="214"/>
      <c r="F293" s="214"/>
      <c r="G293" s="439"/>
      <c r="H293" s="439"/>
      <c r="I293" s="499"/>
    </row>
    <row r="294" spans="1:9" s="147" customFormat="1" ht="15.5" x14ac:dyDescent="0.35">
      <c r="A294" s="332">
        <v>275</v>
      </c>
      <c r="B294" s="437"/>
      <c r="C294" s="438"/>
      <c r="D294" s="438"/>
      <c r="E294" s="214"/>
      <c r="F294" s="214"/>
      <c r="G294" s="439"/>
      <c r="H294" s="439"/>
      <c r="I294" s="499"/>
    </row>
    <row r="295" spans="1:9" s="147" customFormat="1" ht="15.5" x14ac:dyDescent="0.35">
      <c r="A295" s="332">
        <v>276</v>
      </c>
      <c r="B295" s="437"/>
      <c r="C295" s="438"/>
      <c r="D295" s="438"/>
      <c r="E295" s="214"/>
      <c r="F295" s="214"/>
      <c r="G295" s="439"/>
      <c r="H295" s="439"/>
      <c r="I295" s="499"/>
    </row>
    <row r="296" spans="1:9" s="147" customFormat="1" ht="15.5" x14ac:dyDescent="0.35">
      <c r="A296" s="332">
        <v>277</v>
      </c>
      <c r="B296" s="437"/>
      <c r="C296" s="438"/>
      <c r="D296" s="438"/>
      <c r="E296" s="214"/>
      <c r="F296" s="214"/>
      <c r="G296" s="439"/>
      <c r="H296" s="439"/>
      <c r="I296" s="499"/>
    </row>
    <row r="297" spans="1:9" s="147" customFormat="1" ht="15.5" x14ac:dyDescent="0.35">
      <c r="A297" s="332">
        <v>278</v>
      </c>
      <c r="B297" s="437"/>
      <c r="C297" s="438"/>
      <c r="D297" s="438"/>
      <c r="E297" s="214"/>
      <c r="F297" s="214"/>
      <c r="G297" s="439"/>
      <c r="H297" s="439"/>
      <c r="I297" s="499"/>
    </row>
    <row r="298" spans="1:9" s="147" customFormat="1" ht="15.5" x14ac:dyDescent="0.35">
      <c r="A298" s="332">
        <v>279</v>
      </c>
      <c r="B298" s="437"/>
      <c r="C298" s="438"/>
      <c r="D298" s="438"/>
      <c r="E298" s="214"/>
      <c r="F298" s="214"/>
      <c r="G298" s="439"/>
      <c r="H298" s="439"/>
      <c r="I298" s="499"/>
    </row>
    <row r="299" spans="1:9" s="147" customFormat="1" ht="15.5" x14ac:dyDescent="0.35">
      <c r="A299" s="332">
        <v>280</v>
      </c>
      <c r="B299" s="437"/>
      <c r="C299" s="438"/>
      <c r="D299" s="438"/>
      <c r="E299" s="214"/>
      <c r="F299" s="214"/>
      <c r="G299" s="439"/>
      <c r="H299" s="439"/>
      <c r="I299" s="499"/>
    </row>
    <row r="300" spans="1:9" s="147" customFormat="1" ht="15.5" x14ac:dyDescent="0.35">
      <c r="A300" s="332">
        <v>281</v>
      </c>
      <c r="B300" s="437"/>
      <c r="C300" s="438"/>
      <c r="D300" s="438"/>
      <c r="E300" s="214"/>
      <c r="F300" s="214"/>
      <c r="G300" s="439"/>
      <c r="H300" s="439"/>
      <c r="I300" s="499"/>
    </row>
    <row r="301" spans="1:9" s="147" customFormat="1" ht="15.5" x14ac:dyDescent="0.35">
      <c r="A301" s="332">
        <v>282</v>
      </c>
      <c r="B301" s="437"/>
      <c r="C301" s="438"/>
      <c r="D301" s="438"/>
      <c r="E301" s="214"/>
      <c r="F301" s="214"/>
      <c r="G301" s="439"/>
      <c r="H301" s="439"/>
      <c r="I301" s="499"/>
    </row>
    <row r="302" spans="1:9" s="147" customFormat="1" ht="15.5" x14ac:dyDescent="0.35">
      <c r="A302" s="332">
        <v>283</v>
      </c>
      <c r="B302" s="437"/>
      <c r="C302" s="438"/>
      <c r="D302" s="438"/>
      <c r="E302" s="214"/>
      <c r="F302" s="214"/>
      <c r="G302" s="439"/>
      <c r="H302" s="439"/>
      <c r="I302" s="499"/>
    </row>
    <row r="303" spans="1:9" s="147" customFormat="1" ht="15.5" x14ac:dyDescent="0.35">
      <c r="A303" s="332">
        <v>284</v>
      </c>
      <c r="B303" s="437"/>
      <c r="C303" s="438"/>
      <c r="D303" s="438"/>
      <c r="E303" s="214"/>
      <c r="F303" s="214"/>
      <c r="G303" s="439"/>
      <c r="H303" s="439"/>
      <c r="I303" s="499"/>
    </row>
    <row r="304" spans="1:9" s="147" customFormat="1" ht="15.5" x14ac:dyDescent="0.35">
      <c r="A304" s="332">
        <v>285</v>
      </c>
      <c r="B304" s="437"/>
      <c r="C304" s="438"/>
      <c r="D304" s="438"/>
      <c r="E304" s="214"/>
      <c r="F304" s="214"/>
      <c r="G304" s="439"/>
      <c r="H304" s="439"/>
      <c r="I304" s="499"/>
    </row>
    <row r="305" spans="1:9" s="147" customFormat="1" ht="15.5" x14ac:dyDescent="0.35">
      <c r="A305" s="332">
        <v>286</v>
      </c>
      <c r="B305" s="437"/>
      <c r="C305" s="438"/>
      <c r="D305" s="438"/>
      <c r="E305" s="214"/>
      <c r="F305" s="214"/>
      <c r="G305" s="439"/>
      <c r="H305" s="439"/>
      <c r="I305" s="499"/>
    </row>
    <row r="306" spans="1:9" s="147" customFormat="1" ht="15.5" x14ac:dyDescent="0.35">
      <c r="A306" s="332">
        <v>287</v>
      </c>
      <c r="B306" s="437"/>
      <c r="C306" s="438"/>
      <c r="D306" s="438"/>
      <c r="E306" s="214"/>
      <c r="F306" s="214"/>
      <c r="G306" s="439"/>
      <c r="H306" s="439"/>
      <c r="I306" s="499"/>
    </row>
    <row r="307" spans="1:9" s="147" customFormat="1" ht="15.5" x14ac:dyDescent="0.35">
      <c r="A307" s="332">
        <v>288</v>
      </c>
      <c r="B307" s="437"/>
      <c r="C307" s="438"/>
      <c r="D307" s="438"/>
      <c r="E307" s="214"/>
      <c r="F307" s="214"/>
      <c r="G307" s="439"/>
      <c r="H307" s="439"/>
      <c r="I307" s="499"/>
    </row>
    <row r="308" spans="1:9" s="147" customFormat="1" ht="15.5" x14ac:dyDescent="0.35">
      <c r="A308" s="332">
        <v>289</v>
      </c>
      <c r="B308" s="437"/>
      <c r="C308" s="438"/>
      <c r="D308" s="438"/>
      <c r="E308" s="214"/>
      <c r="F308" s="214"/>
      <c r="G308" s="439"/>
      <c r="H308" s="439"/>
      <c r="I308" s="499"/>
    </row>
    <row r="309" spans="1:9" s="147" customFormat="1" ht="15.5" x14ac:dyDescent="0.35">
      <c r="A309" s="332">
        <v>290</v>
      </c>
      <c r="B309" s="437"/>
      <c r="C309" s="438"/>
      <c r="D309" s="438"/>
      <c r="E309" s="214"/>
      <c r="F309" s="214"/>
      <c r="G309" s="439"/>
      <c r="H309" s="439"/>
      <c r="I309" s="499"/>
    </row>
    <row r="310" spans="1:9" s="147" customFormat="1" ht="15.5" x14ac:dyDescent="0.35">
      <c r="A310" s="332">
        <v>291</v>
      </c>
      <c r="B310" s="437"/>
      <c r="C310" s="438"/>
      <c r="D310" s="438"/>
      <c r="E310" s="214"/>
      <c r="F310" s="214"/>
      <c r="G310" s="439"/>
      <c r="H310" s="439"/>
      <c r="I310" s="499"/>
    </row>
    <row r="311" spans="1:9" s="147" customFormat="1" ht="15.5" x14ac:dyDescent="0.35">
      <c r="A311" s="332">
        <v>292</v>
      </c>
      <c r="B311" s="437"/>
      <c r="C311" s="438"/>
      <c r="D311" s="438"/>
      <c r="E311" s="214"/>
      <c r="F311" s="214"/>
      <c r="G311" s="439"/>
      <c r="H311" s="439"/>
      <c r="I311" s="499"/>
    </row>
    <row r="312" spans="1:9" s="147" customFormat="1" ht="15.5" x14ac:dyDescent="0.35">
      <c r="A312" s="332">
        <v>293</v>
      </c>
      <c r="B312" s="437"/>
      <c r="C312" s="438"/>
      <c r="D312" s="438"/>
      <c r="E312" s="214"/>
      <c r="F312" s="214"/>
      <c r="G312" s="439"/>
      <c r="H312" s="439"/>
      <c r="I312" s="499"/>
    </row>
    <row r="313" spans="1:9" s="147" customFormat="1" ht="15.5" x14ac:dyDescent="0.35">
      <c r="A313" s="332">
        <v>294</v>
      </c>
      <c r="B313" s="437"/>
      <c r="C313" s="438"/>
      <c r="D313" s="438"/>
      <c r="E313" s="214"/>
      <c r="F313" s="214"/>
      <c r="G313" s="439"/>
      <c r="H313" s="439"/>
      <c r="I313" s="499"/>
    </row>
    <row r="314" spans="1:9" s="147" customFormat="1" ht="15.5" x14ac:dyDescent="0.35">
      <c r="A314" s="332">
        <v>295</v>
      </c>
      <c r="B314" s="437"/>
      <c r="C314" s="438"/>
      <c r="D314" s="438"/>
      <c r="E314" s="214"/>
      <c r="F314" s="214"/>
      <c r="G314" s="439"/>
      <c r="H314" s="439"/>
      <c r="I314" s="499"/>
    </row>
    <row r="315" spans="1:9" s="147" customFormat="1" ht="15.5" x14ac:dyDescent="0.35">
      <c r="A315" s="332">
        <v>296</v>
      </c>
      <c r="B315" s="437"/>
      <c r="C315" s="438"/>
      <c r="D315" s="438"/>
      <c r="E315" s="214"/>
      <c r="F315" s="214"/>
      <c r="G315" s="439"/>
      <c r="H315" s="439"/>
      <c r="I315" s="499"/>
    </row>
    <row r="316" spans="1:9" s="147" customFormat="1" ht="15.5" x14ac:dyDescent="0.35">
      <c r="A316" s="332">
        <v>297</v>
      </c>
      <c r="B316" s="437"/>
      <c r="C316" s="438"/>
      <c r="D316" s="438"/>
      <c r="E316" s="214"/>
      <c r="F316" s="214"/>
      <c r="G316" s="439"/>
      <c r="H316" s="439"/>
      <c r="I316" s="499"/>
    </row>
    <row r="317" spans="1:9" s="147" customFormat="1" ht="15.5" x14ac:dyDescent="0.35">
      <c r="A317" s="332">
        <v>298</v>
      </c>
      <c r="B317" s="437"/>
      <c r="C317" s="438"/>
      <c r="D317" s="438"/>
      <c r="E317" s="214"/>
      <c r="F317" s="214"/>
      <c r="G317" s="439"/>
      <c r="H317" s="439"/>
      <c r="I317" s="499"/>
    </row>
    <row r="318" spans="1:9" s="147" customFormat="1" ht="15.5" x14ac:dyDescent="0.35">
      <c r="A318" s="332">
        <v>299</v>
      </c>
      <c r="B318" s="437"/>
      <c r="C318" s="438"/>
      <c r="D318" s="438"/>
      <c r="E318" s="214"/>
      <c r="F318" s="214"/>
      <c r="G318" s="439"/>
      <c r="H318" s="439"/>
      <c r="I318" s="499"/>
    </row>
    <row r="319" spans="1:9" s="147" customFormat="1" ht="15.5" x14ac:dyDescent="0.35">
      <c r="A319" s="332">
        <v>300</v>
      </c>
      <c r="B319" s="437"/>
      <c r="C319" s="438"/>
      <c r="D319" s="438"/>
      <c r="E319" s="214"/>
      <c r="F319" s="214"/>
      <c r="G319" s="439"/>
      <c r="H319" s="439"/>
      <c r="I319" s="499"/>
    </row>
    <row r="320" spans="1:9" s="147" customFormat="1" ht="15.5" x14ac:dyDescent="0.35">
      <c r="A320" s="332">
        <v>301</v>
      </c>
      <c r="B320" s="437"/>
      <c r="C320" s="438"/>
      <c r="D320" s="438"/>
      <c r="E320" s="214"/>
      <c r="F320" s="214"/>
      <c r="G320" s="439"/>
      <c r="H320" s="439"/>
      <c r="I320" s="499"/>
    </row>
    <row r="321" spans="1:9" s="147" customFormat="1" ht="15.5" x14ac:dyDescent="0.35">
      <c r="A321" s="332">
        <v>302</v>
      </c>
      <c r="B321" s="437"/>
      <c r="C321" s="438"/>
      <c r="D321" s="438"/>
      <c r="E321" s="214"/>
      <c r="F321" s="214"/>
      <c r="G321" s="439"/>
      <c r="H321" s="439"/>
      <c r="I321" s="499"/>
    </row>
    <row r="322" spans="1:9" s="147" customFormat="1" ht="15.5" x14ac:dyDescent="0.35">
      <c r="A322" s="332">
        <v>303</v>
      </c>
      <c r="B322" s="437"/>
      <c r="C322" s="438"/>
      <c r="D322" s="438"/>
      <c r="E322" s="214"/>
      <c r="F322" s="214"/>
      <c r="G322" s="439"/>
      <c r="H322" s="439"/>
      <c r="I322" s="499"/>
    </row>
    <row r="323" spans="1:9" s="147" customFormat="1" ht="15.5" x14ac:dyDescent="0.35">
      <c r="A323" s="332">
        <v>304</v>
      </c>
      <c r="B323" s="437"/>
      <c r="C323" s="438"/>
      <c r="D323" s="438"/>
      <c r="E323" s="214"/>
      <c r="F323" s="214"/>
      <c r="G323" s="439"/>
      <c r="H323" s="439"/>
      <c r="I323" s="499"/>
    </row>
    <row r="324" spans="1:9" s="147" customFormat="1" ht="15.5" x14ac:dyDescent="0.35">
      <c r="A324" s="332">
        <v>305</v>
      </c>
      <c r="B324" s="437"/>
      <c r="C324" s="438"/>
      <c r="D324" s="438"/>
      <c r="E324" s="214"/>
      <c r="F324" s="214"/>
      <c r="G324" s="439"/>
      <c r="H324" s="439"/>
      <c r="I324" s="499"/>
    </row>
    <row r="325" spans="1:9" s="147" customFormat="1" ht="15.5" x14ac:dyDescent="0.35">
      <c r="A325" s="332">
        <v>306</v>
      </c>
      <c r="B325" s="437"/>
      <c r="C325" s="438"/>
      <c r="D325" s="438"/>
      <c r="E325" s="214"/>
      <c r="F325" s="214"/>
      <c r="G325" s="439"/>
      <c r="H325" s="439"/>
      <c r="I325" s="499"/>
    </row>
    <row r="326" spans="1:9" s="147" customFormat="1" ht="15.5" x14ac:dyDescent="0.35">
      <c r="A326" s="332">
        <v>307</v>
      </c>
      <c r="B326" s="437"/>
      <c r="C326" s="438"/>
      <c r="D326" s="438"/>
      <c r="E326" s="214"/>
      <c r="F326" s="214"/>
      <c r="G326" s="439"/>
      <c r="H326" s="439"/>
      <c r="I326" s="499"/>
    </row>
    <row r="327" spans="1:9" s="147" customFormat="1" ht="15.5" x14ac:dyDescent="0.35">
      <c r="A327" s="332">
        <v>308</v>
      </c>
      <c r="B327" s="437"/>
      <c r="C327" s="438"/>
      <c r="D327" s="438"/>
      <c r="E327" s="214"/>
      <c r="F327" s="214"/>
      <c r="G327" s="439"/>
      <c r="H327" s="439"/>
      <c r="I327" s="499"/>
    </row>
    <row r="328" spans="1:9" s="147" customFormat="1" ht="15.5" x14ac:dyDescent="0.35">
      <c r="A328" s="332">
        <v>309</v>
      </c>
      <c r="B328" s="437"/>
      <c r="C328" s="438"/>
      <c r="D328" s="438"/>
      <c r="E328" s="214"/>
      <c r="F328" s="214"/>
      <c r="G328" s="439"/>
      <c r="H328" s="439"/>
      <c r="I328" s="499"/>
    </row>
    <row r="329" spans="1:9" s="147" customFormat="1" ht="15.5" x14ac:dyDescent="0.35">
      <c r="A329" s="332">
        <v>310</v>
      </c>
      <c r="B329" s="437"/>
      <c r="C329" s="438"/>
      <c r="D329" s="438"/>
      <c r="E329" s="214"/>
      <c r="F329" s="214"/>
      <c r="G329" s="439"/>
      <c r="H329" s="439"/>
      <c r="I329" s="499"/>
    </row>
    <row r="330" spans="1:9" s="147" customFormat="1" ht="15.5" x14ac:dyDescent="0.35">
      <c r="A330" s="332">
        <v>311</v>
      </c>
      <c r="B330" s="437"/>
      <c r="C330" s="438"/>
      <c r="D330" s="438"/>
      <c r="E330" s="214"/>
      <c r="F330" s="214"/>
      <c r="G330" s="439"/>
      <c r="H330" s="439"/>
      <c r="I330" s="499"/>
    </row>
    <row r="331" spans="1:9" s="147" customFormat="1" ht="15.5" x14ac:dyDescent="0.35">
      <c r="A331" s="332">
        <v>312</v>
      </c>
      <c r="B331" s="437"/>
      <c r="C331" s="438"/>
      <c r="D331" s="438"/>
      <c r="E331" s="214"/>
      <c r="F331" s="214"/>
      <c r="G331" s="439"/>
      <c r="H331" s="439"/>
      <c r="I331" s="499"/>
    </row>
    <row r="332" spans="1:9" s="147" customFormat="1" ht="15.5" x14ac:dyDescent="0.35">
      <c r="A332" s="332">
        <v>313</v>
      </c>
      <c r="B332" s="437"/>
      <c r="C332" s="438"/>
      <c r="D332" s="438"/>
      <c r="E332" s="214"/>
      <c r="F332" s="214"/>
      <c r="G332" s="439"/>
      <c r="H332" s="439"/>
      <c r="I332" s="499"/>
    </row>
    <row r="333" spans="1:9" s="147" customFormat="1" ht="15.5" x14ac:dyDescent="0.35">
      <c r="A333" s="332">
        <v>314</v>
      </c>
      <c r="B333" s="437"/>
      <c r="C333" s="438"/>
      <c r="D333" s="438"/>
      <c r="E333" s="214"/>
      <c r="F333" s="214"/>
      <c r="G333" s="439"/>
      <c r="H333" s="439"/>
      <c r="I333" s="499"/>
    </row>
    <row r="334" spans="1:9" s="147" customFormat="1" ht="15.5" x14ac:dyDescent="0.35">
      <c r="A334" s="332">
        <v>315</v>
      </c>
      <c r="B334" s="437"/>
      <c r="C334" s="438"/>
      <c r="D334" s="438"/>
      <c r="E334" s="214"/>
      <c r="F334" s="214"/>
      <c r="G334" s="439"/>
      <c r="H334" s="439"/>
      <c r="I334" s="499"/>
    </row>
    <row r="335" spans="1:9" s="147" customFormat="1" ht="15.5" x14ac:dyDescent="0.35">
      <c r="A335" s="332">
        <v>316</v>
      </c>
      <c r="B335" s="437"/>
      <c r="C335" s="438"/>
      <c r="D335" s="438"/>
      <c r="E335" s="214"/>
      <c r="F335" s="214"/>
      <c r="G335" s="439"/>
      <c r="H335" s="439"/>
      <c r="I335" s="499"/>
    </row>
    <row r="336" spans="1:9" s="147" customFormat="1" ht="15.5" x14ac:dyDescent="0.35">
      <c r="A336" s="332">
        <v>317</v>
      </c>
      <c r="B336" s="437"/>
      <c r="C336" s="438"/>
      <c r="D336" s="438"/>
      <c r="E336" s="214"/>
      <c r="F336" s="214"/>
      <c r="G336" s="439"/>
      <c r="H336" s="439"/>
      <c r="I336" s="499"/>
    </row>
    <row r="337" spans="1:9" s="147" customFormat="1" ht="15.5" x14ac:dyDescent="0.35">
      <c r="A337" s="332">
        <v>318</v>
      </c>
      <c r="B337" s="437"/>
      <c r="C337" s="438"/>
      <c r="D337" s="438"/>
      <c r="E337" s="214"/>
      <c r="F337" s="214"/>
      <c r="G337" s="439"/>
      <c r="H337" s="439"/>
      <c r="I337" s="499"/>
    </row>
    <row r="338" spans="1:9" s="147" customFormat="1" ht="15.5" x14ac:dyDescent="0.35">
      <c r="A338" s="332">
        <v>319</v>
      </c>
      <c r="B338" s="437"/>
      <c r="C338" s="438"/>
      <c r="D338" s="438"/>
      <c r="E338" s="214"/>
      <c r="F338" s="214"/>
      <c r="G338" s="439"/>
      <c r="H338" s="439"/>
      <c r="I338" s="499"/>
    </row>
    <row r="339" spans="1:9" s="147" customFormat="1" ht="15.5" x14ac:dyDescent="0.35">
      <c r="A339" s="332">
        <v>320</v>
      </c>
      <c r="B339" s="437"/>
      <c r="C339" s="438"/>
      <c r="D339" s="438"/>
      <c r="E339" s="214"/>
      <c r="F339" s="214"/>
      <c r="G339" s="439"/>
      <c r="H339" s="439"/>
      <c r="I339" s="499"/>
    </row>
    <row r="340" spans="1:9" s="147" customFormat="1" ht="15.5" x14ac:dyDescent="0.35">
      <c r="A340" s="332">
        <v>321</v>
      </c>
      <c r="B340" s="437"/>
      <c r="C340" s="438"/>
      <c r="D340" s="438"/>
      <c r="E340" s="214"/>
      <c r="F340" s="214"/>
      <c r="G340" s="439"/>
      <c r="H340" s="439"/>
      <c r="I340" s="499"/>
    </row>
    <row r="341" spans="1:9" s="147" customFormat="1" ht="15.5" x14ac:dyDescent="0.35">
      <c r="A341" s="332">
        <v>322</v>
      </c>
      <c r="B341" s="437"/>
      <c r="C341" s="438"/>
      <c r="D341" s="438"/>
      <c r="E341" s="214"/>
      <c r="F341" s="214"/>
      <c r="G341" s="439"/>
      <c r="H341" s="439"/>
      <c r="I341" s="499"/>
    </row>
    <row r="342" spans="1:9" s="147" customFormat="1" ht="15.5" x14ac:dyDescent="0.35">
      <c r="A342" s="332">
        <v>323</v>
      </c>
      <c r="B342" s="437"/>
      <c r="C342" s="438"/>
      <c r="D342" s="438"/>
      <c r="E342" s="214"/>
      <c r="F342" s="214"/>
      <c r="G342" s="439"/>
      <c r="H342" s="439"/>
      <c r="I342" s="499"/>
    </row>
    <row r="343" spans="1:9" s="147" customFormat="1" ht="15.5" x14ac:dyDescent="0.35">
      <c r="A343" s="332">
        <v>324</v>
      </c>
      <c r="B343" s="437"/>
      <c r="C343" s="438"/>
      <c r="D343" s="438"/>
      <c r="E343" s="214"/>
      <c r="F343" s="214"/>
      <c r="G343" s="439"/>
      <c r="H343" s="439"/>
      <c r="I343" s="499"/>
    </row>
    <row r="344" spans="1:9" s="147" customFormat="1" ht="15.5" x14ac:dyDescent="0.35">
      <c r="A344" s="332">
        <v>325</v>
      </c>
      <c r="B344" s="437"/>
      <c r="C344" s="438"/>
      <c r="D344" s="438"/>
      <c r="E344" s="214"/>
      <c r="F344" s="214"/>
      <c r="G344" s="439"/>
      <c r="H344" s="439"/>
      <c r="I344" s="499"/>
    </row>
    <row r="345" spans="1:9" s="147" customFormat="1" ht="15.5" x14ac:dyDescent="0.35">
      <c r="A345" s="332">
        <v>326</v>
      </c>
      <c r="B345" s="437"/>
      <c r="C345" s="438"/>
      <c r="D345" s="438"/>
      <c r="E345" s="214"/>
      <c r="F345" s="214"/>
      <c r="G345" s="439"/>
      <c r="H345" s="439"/>
      <c r="I345" s="499"/>
    </row>
    <row r="346" spans="1:9" s="147" customFormat="1" ht="15.5" x14ac:dyDescent="0.35">
      <c r="A346" s="332">
        <v>327</v>
      </c>
      <c r="B346" s="437"/>
      <c r="C346" s="438"/>
      <c r="D346" s="438"/>
      <c r="E346" s="214"/>
      <c r="F346" s="214"/>
      <c r="G346" s="439"/>
      <c r="H346" s="439"/>
      <c r="I346" s="499"/>
    </row>
    <row r="347" spans="1:9" s="147" customFormat="1" ht="15.5" x14ac:dyDescent="0.35">
      <c r="A347" s="332">
        <v>328</v>
      </c>
      <c r="B347" s="437"/>
      <c r="C347" s="438"/>
      <c r="D347" s="438"/>
      <c r="E347" s="214"/>
      <c r="F347" s="214"/>
      <c r="G347" s="439"/>
      <c r="H347" s="439"/>
      <c r="I347" s="499"/>
    </row>
    <row r="348" spans="1:9" s="147" customFormat="1" ht="15.5" x14ac:dyDescent="0.35">
      <c r="A348" s="332">
        <v>329</v>
      </c>
      <c r="B348" s="437"/>
      <c r="C348" s="438"/>
      <c r="D348" s="438"/>
      <c r="E348" s="214"/>
      <c r="F348" s="214"/>
      <c r="G348" s="439"/>
      <c r="H348" s="439"/>
      <c r="I348" s="499"/>
    </row>
    <row r="349" spans="1:9" s="147" customFormat="1" ht="15.5" x14ac:dyDescent="0.35">
      <c r="A349" s="332">
        <v>330</v>
      </c>
      <c r="B349" s="437"/>
      <c r="C349" s="438"/>
      <c r="D349" s="438"/>
      <c r="E349" s="214"/>
      <c r="F349" s="214"/>
      <c r="G349" s="439"/>
      <c r="H349" s="439"/>
      <c r="I349" s="499"/>
    </row>
    <row r="350" spans="1:9" s="147" customFormat="1" ht="15.5" x14ac:dyDescent="0.35">
      <c r="A350" s="332">
        <v>331</v>
      </c>
      <c r="B350" s="437"/>
      <c r="C350" s="438"/>
      <c r="D350" s="438"/>
      <c r="E350" s="214"/>
      <c r="F350" s="214"/>
      <c r="G350" s="439"/>
      <c r="H350" s="439"/>
      <c r="I350" s="499"/>
    </row>
    <row r="351" spans="1:9" s="147" customFormat="1" ht="15.5" x14ac:dyDescent="0.35">
      <c r="A351" s="332">
        <v>332</v>
      </c>
      <c r="B351" s="437"/>
      <c r="C351" s="438"/>
      <c r="D351" s="438"/>
      <c r="E351" s="214"/>
      <c r="F351" s="214"/>
      <c r="G351" s="439"/>
      <c r="H351" s="439"/>
      <c r="I351" s="499"/>
    </row>
    <row r="352" spans="1:9" s="147" customFormat="1" ht="15.5" x14ac:dyDescent="0.35">
      <c r="A352" s="332">
        <v>333</v>
      </c>
      <c r="B352" s="437"/>
      <c r="C352" s="438"/>
      <c r="D352" s="438"/>
      <c r="E352" s="214"/>
      <c r="F352" s="214"/>
      <c r="G352" s="439"/>
      <c r="H352" s="439"/>
      <c r="I352" s="499"/>
    </row>
    <row r="353" spans="1:9" s="147" customFormat="1" ht="15.5" x14ac:dyDescent="0.35">
      <c r="A353" s="332">
        <v>334</v>
      </c>
      <c r="B353" s="437"/>
      <c r="C353" s="438"/>
      <c r="D353" s="438"/>
      <c r="E353" s="214"/>
      <c r="F353" s="214"/>
      <c r="G353" s="439"/>
      <c r="H353" s="439"/>
      <c r="I353" s="499"/>
    </row>
    <row r="354" spans="1:9" s="147" customFormat="1" ht="15.5" x14ac:dyDescent="0.35">
      <c r="A354" s="332">
        <v>335</v>
      </c>
      <c r="B354" s="437"/>
      <c r="C354" s="438"/>
      <c r="D354" s="438"/>
      <c r="E354" s="214"/>
      <c r="F354" s="214"/>
      <c r="G354" s="439"/>
      <c r="H354" s="439"/>
      <c r="I354" s="499"/>
    </row>
    <row r="355" spans="1:9" s="147" customFormat="1" ht="15.5" x14ac:dyDescent="0.35">
      <c r="A355" s="332">
        <v>336</v>
      </c>
      <c r="B355" s="437"/>
      <c r="C355" s="438"/>
      <c r="D355" s="438"/>
      <c r="E355" s="214"/>
      <c r="F355" s="214"/>
      <c r="G355" s="439"/>
      <c r="H355" s="439"/>
      <c r="I355" s="499"/>
    </row>
    <row r="356" spans="1:9" s="147" customFormat="1" ht="15.5" x14ac:dyDescent="0.35">
      <c r="A356" s="332">
        <v>337</v>
      </c>
      <c r="B356" s="437"/>
      <c r="C356" s="438"/>
      <c r="D356" s="438"/>
      <c r="E356" s="214"/>
      <c r="F356" s="214"/>
      <c r="G356" s="439"/>
      <c r="H356" s="439"/>
      <c r="I356" s="499"/>
    </row>
    <row r="357" spans="1:9" s="147" customFormat="1" ht="15.5" x14ac:dyDescent="0.35">
      <c r="A357" s="332">
        <v>338</v>
      </c>
      <c r="B357" s="437"/>
      <c r="C357" s="438"/>
      <c r="D357" s="438"/>
      <c r="E357" s="214"/>
      <c r="F357" s="214"/>
      <c r="G357" s="439"/>
      <c r="H357" s="439"/>
      <c r="I357" s="499"/>
    </row>
    <row r="358" spans="1:9" s="147" customFormat="1" ht="15.5" x14ac:dyDescent="0.35">
      <c r="A358" s="332">
        <v>339</v>
      </c>
      <c r="B358" s="437"/>
      <c r="C358" s="438"/>
      <c r="D358" s="438"/>
      <c r="E358" s="214"/>
      <c r="F358" s="214"/>
      <c r="G358" s="439"/>
      <c r="H358" s="439"/>
      <c r="I358" s="499"/>
    </row>
    <row r="359" spans="1:9" s="147" customFormat="1" ht="15.5" x14ac:dyDescent="0.35">
      <c r="A359" s="332">
        <v>340</v>
      </c>
      <c r="B359" s="437"/>
      <c r="C359" s="438"/>
      <c r="D359" s="438"/>
      <c r="E359" s="214"/>
      <c r="F359" s="214"/>
      <c r="G359" s="439"/>
      <c r="H359" s="439"/>
      <c r="I359" s="499"/>
    </row>
    <row r="360" spans="1:9" s="147" customFormat="1" ht="15.5" x14ac:dyDescent="0.35">
      <c r="A360" s="332">
        <v>341</v>
      </c>
      <c r="B360" s="437"/>
      <c r="C360" s="438"/>
      <c r="D360" s="438"/>
      <c r="E360" s="214"/>
      <c r="F360" s="214"/>
      <c r="G360" s="439"/>
      <c r="H360" s="439"/>
      <c r="I360" s="499"/>
    </row>
    <row r="361" spans="1:9" s="147" customFormat="1" ht="15.5" x14ac:dyDescent="0.35">
      <c r="A361" s="332">
        <v>342</v>
      </c>
      <c r="B361" s="437"/>
      <c r="C361" s="438"/>
      <c r="D361" s="438"/>
      <c r="E361" s="214"/>
      <c r="F361" s="214"/>
      <c r="G361" s="439"/>
      <c r="H361" s="439"/>
      <c r="I361" s="499"/>
    </row>
    <row r="362" spans="1:9" s="147" customFormat="1" ht="15.5" x14ac:dyDescent="0.35">
      <c r="A362" s="332">
        <v>343</v>
      </c>
      <c r="B362" s="437"/>
      <c r="C362" s="438"/>
      <c r="D362" s="438"/>
      <c r="E362" s="214"/>
      <c r="F362" s="214"/>
      <c r="G362" s="439"/>
      <c r="H362" s="439"/>
      <c r="I362" s="499"/>
    </row>
    <row r="363" spans="1:9" s="147" customFormat="1" ht="15.5" x14ac:dyDescent="0.35">
      <c r="A363" s="332">
        <v>344</v>
      </c>
      <c r="B363" s="437"/>
      <c r="C363" s="438"/>
      <c r="D363" s="438"/>
      <c r="E363" s="214"/>
      <c r="F363" s="214"/>
      <c r="G363" s="439"/>
      <c r="H363" s="439"/>
      <c r="I363" s="499"/>
    </row>
    <row r="364" spans="1:9" s="147" customFormat="1" ht="15.5" x14ac:dyDescent="0.35">
      <c r="A364" s="332">
        <v>345</v>
      </c>
      <c r="B364" s="437"/>
      <c r="C364" s="438"/>
      <c r="D364" s="438"/>
      <c r="E364" s="214"/>
      <c r="F364" s="214"/>
      <c r="G364" s="439"/>
      <c r="H364" s="439"/>
      <c r="I364" s="499"/>
    </row>
    <row r="365" spans="1:9" s="147" customFormat="1" ht="15.5" x14ac:dyDescent="0.35">
      <c r="A365" s="332">
        <v>346</v>
      </c>
      <c r="B365" s="437"/>
      <c r="C365" s="438"/>
      <c r="D365" s="438"/>
      <c r="E365" s="214"/>
      <c r="F365" s="214"/>
      <c r="G365" s="439"/>
      <c r="H365" s="439"/>
      <c r="I365" s="499"/>
    </row>
    <row r="366" spans="1:9" s="147" customFormat="1" ht="15.5" x14ac:dyDescent="0.35">
      <c r="A366" s="332">
        <v>347</v>
      </c>
      <c r="B366" s="437"/>
      <c r="C366" s="438"/>
      <c r="D366" s="438"/>
      <c r="E366" s="214"/>
      <c r="F366" s="214"/>
      <c r="G366" s="439"/>
      <c r="H366" s="439"/>
      <c r="I366" s="499"/>
    </row>
    <row r="367" spans="1:9" s="147" customFormat="1" ht="15.5" x14ac:dyDescent="0.35">
      <c r="A367" s="332">
        <v>348</v>
      </c>
      <c r="B367" s="437"/>
      <c r="C367" s="438"/>
      <c r="D367" s="438"/>
      <c r="E367" s="214"/>
      <c r="F367" s="214"/>
      <c r="G367" s="439"/>
      <c r="H367" s="439"/>
      <c r="I367" s="499"/>
    </row>
    <row r="368" spans="1:9" s="147" customFormat="1" ht="15.5" x14ac:dyDescent="0.35">
      <c r="A368" s="332">
        <v>349</v>
      </c>
      <c r="B368" s="437"/>
      <c r="C368" s="438"/>
      <c r="D368" s="438"/>
      <c r="E368" s="214"/>
      <c r="F368" s="214"/>
      <c r="G368" s="439"/>
      <c r="H368" s="439"/>
      <c r="I368" s="499"/>
    </row>
    <row r="369" spans="1:9" s="147" customFormat="1" ht="15.5" x14ac:dyDescent="0.35">
      <c r="A369" s="332">
        <v>350</v>
      </c>
      <c r="B369" s="437"/>
      <c r="C369" s="438"/>
      <c r="D369" s="438"/>
      <c r="E369" s="214"/>
      <c r="F369" s="214"/>
      <c r="G369" s="439"/>
      <c r="H369" s="439"/>
      <c r="I369" s="499"/>
    </row>
    <row r="370" spans="1:9" s="147" customFormat="1" ht="15.5" x14ac:dyDescent="0.35">
      <c r="A370" s="332">
        <v>351</v>
      </c>
      <c r="B370" s="437"/>
      <c r="C370" s="438"/>
      <c r="D370" s="438"/>
      <c r="E370" s="214"/>
      <c r="F370" s="214"/>
      <c r="G370" s="439"/>
      <c r="H370" s="439"/>
      <c r="I370" s="499"/>
    </row>
    <row r="371" spans="1:9" s="147" customFormat="1" ht="15.5" x14ac:dyDescent="0.35">
      <c r="A371" s="332">
        <v>352</v>
      </c>
      <c r="B371" s="437"/>
      <c r="C371" s="438"/>
      <c r="D371" s="438"/>
      <c r="E371" s="214"/>
      <c r="F371" s="214"/>
      <c r="G371" s="439"/>
      <c r="H371" s="439"/>
      <c r="I371" s="499"/>
    </row>
    <row r="372" spans="1:9" s="147" customFormat="1" ht="15.5" x14ac:dyDescent="0.35">
      <c r="A372" s="332">
        <v>353</v>
      </c>
      <c r="B372" s="437"/>
      <c r="C372" s="438"/>
      <c r="D372" s="438"/>
      <c r="E372" s="214"/>
      <c r="F372" s="214"/>
      <c r="G372" s="439"/>
      <c r="H372" s="439"/>
      <c r="I372" s="499"/>
    </row>
    <row r="373" spans="1:9" s="147" customFormat="1" ht="15.5" x14ac:dyDescent="0.35">
      <c r="A373" s="332">
        <v>354</v>
      </c>
      <c r="B373" s="437"/>
      <c r="C373" s="438"/>
      <c r="D373" s="438"/>
      <c r="E373" s="214"/>
      <c r="F373" s="214"/>
      <c r="G373" s="439"/>
      <c r="H373" s="439"/>
      <c r="I373" s="499"/>
    </row>
    <row r="374" spans="1:9" s="147" customFormat="1" ht="15.5" x14ac:dyDescent="0.35">
      <c r="A374" s="332">
        <v>355</v>
      </c>
      <c r="B374" s="437"/>
      <c r="C374" s="438"/>
      <c r="D374" s="438"/>
      <c r="E374" s="214"/>
      <c r="F374" s="214"/>
      <c r="G374" s="439"/>
      <c r="H374" s="439"/>
      <c r="I374" s="499"/>
    </row>
    <row r="375" spans="1:9" s="147" customFormat="1" ht="15.5" x14ac:dyDescent="0.35">
      <c r="A375" s="332">
        <v>356</v>
      </c>
      <c r="B375" s="437"/>
      <c r="C375" s="438"/>
      <c r="D375" s="438"/>
      <c r="E375" s="214"/>
      <c r="F375" s="214"/>
      <c r="G375" s="439"/>
      <c r="H375" s="439"/>
      <c r="I375" s="499"/>
    </row>
    <row r="376" spans="1:9" s="147" customFormat="1" ht="15.5" x14ac:dyDescent="0.35">
      <c r="A376" s="332">
        <v>357</v>
      </c>
      <c r="B376" s="437"/>
      <c r="C376" s="438"/>
      <c r="D376" s="438"/>
      <c r="E376" s="214"/>
      <c r="F376" s="214"/>
      <c r="G376" s="439"/>
      <c r="H376" s="439"/>
      <c r="I376" s="499"/>
    </row>
    <row r="377" spans="1:9" s="147" customFormat="1" ht="15.5" x14ac:dyDescent="0.35">
      <c r="A377" s="332">
        <v>358</v>
      </c>
      <c r="B377" s="437"/>
      <c r="C377" s="438"/>
      <c r="D377" s="438"/>
      <c r="E377" s="214"/>
      <c r="F377" s="214"/>
      <c r="G377" s="439"/>
      <c r="H377" s="439"/>
      <c r="I377" s="499"/>
    </row>
    <row r="378" spans="1:9" s="147" customFormat="1" ht="15.5" x14ac:dyDescent="0.35">
      <c r="A378" s="332">
        <v>359</v>
      </c>
      <c r="B378" s="437"/>
      <c r="C378" s="438"/>
      <c r="D378" s="438"/>
      <c r="E378" s="214"/>
      <c r="F378" s="214"/>
      <c r="G378" s="439"/>
      <c r="H378" s="439"/>
      <c r="I378" s="499"/>
    </row>
    <row r="379" spans="1:9" s="147" customFormat="1" ht="15.5" x14ac:dyDescent="0.35">
      <c r="A379" s="332">
        <v>360</v>
      </c>
      <c r="B379" s="437"/>
      <c r="C379" s="438"/>
      <c r="D379" s="438"/>
      <c r="E379" s="214"/>
      <c r="F379" s="214"/>
      <c r="G379" s="439"/>
      <c r="H379" s="439"/>
      <c r="I379" s="499"/>
    </row>
    <row r="380" spans="1:9" s="147" customFormat="1" ht="15.5" x14ac:dyDescent="0.35">
      <c r="A380" s="332">
        <v>361</v>
      </c>
      <c r="B380" s="437"/>
      <c r="C380" s="438"/>
      <c r="D380" s="438"/>
      <c r="E380" s="214"/>
      <c r="F380" s="214"/>
      <c r="G380" s="439"/>
      <c r="H380" s="439"/>
      <c r="I380" s="499"/>
    </row>
    <row r="381" spans="1:9" s="147" customFormat="1" ht="15.5" x14ac:dyDescent="0.35">
      <c r="A381" s="332">
        <v>362</v>
      </c>
      <c r="B381" s="437"/>
      <c r="C381" s="438"/>
      <c r="D381" s="438"/>
      <c r="E381" s="214"/>
      <c r="F381" s="214"/>
      <c r="G381" s="439"/>
      <c r="H381" s="439"/>
      <c r="I381" s="499"/>
    </row>
    <row r="382" spans="1:9" s="147" customFormat="1" ht="15.5" x14ac:dyDescent="0.35">
      <c r="A382" s="332">
        <v>363</v>
      </c>
      <c r="B382" s="437"/>
      <c r="C382" s="438"/>
      <c r="D382" s="438"/>
      <c r="E382" s="214"/>
      <c r="F382" s="214"/>
      <c r="G382" s="439"/>
      <c r="H382" s="439"/>
      <c r="I382" s="499"/>
    </row>
    <row r="383" spans="1:9" s="147" customFormat="1" ht="15.5" x14ac:dyDescent="0.35">
      <c r="A383" s="332">
        <v>364</v>
      </c>
      <c r="B383" s="437"/>
      <c r="C383" s="438"/>
      <c r="D383" s="438"/>
      <c r="E383" s="214"/>
      <c r="F383" s="214"/>
      <c r="G383" s="439"/>
      <c r="H383" s="439"/>
      <c r="I383" s="499"/>
    </row>
    <row r="384" spans="1:9" s="147" customFormat="1" ht="15.5" x14ac:dyDescent="0.35">
      <c r="A384" s="332">
        <v>365</v>
      </c>
      <c r="B384" s="437"/>
      <c r="C384" s="438"/>
      <c r="D384" s="438"/>
      <c r="E384" s="214"/>
      <c r="F384" s="214"/>
      <c r="G384" s="439"/>
      <c r="H384" s="439"/>
      <c r="I384" s="499"/>
    </row>
    <row r="385" spans="1:9" s="147" customFormat="1" ht="15.5" x14ac:dyDescent="0.35">
      <c r="A385" s="332">
        <v>366</v>
      </c>
      <c r="B385" s="437"/>
      <c r="C385" s="438"/>
      <c r="D385" s="438"/>
      <c r="E385" s="214"/>
      <c r="F385" s="214"/>
      <c r="G385" s="439"/>
      <c r="H385" s="439"/>
      <c r="I385" s="499"/>
    </row>
    <row r="386" spans="1:9" s="147" customFormat="1" ht="15.5" x14ac:dyDescent="0.35">
      <c r="A386" s="332">
        <v>367</v>
      </c>
      <c r="B386" s="437"/>
      <c r="C386" s="438"/>
      <c r="D386" s="438"/>
      <c r="E386" s="214"/>
      <c r="F386" s="214"/>
      <c r="G386" s="439"/>
      <c r="H386" s="439"/>
      <c r="I386" s="499"/>
    </row>
    <row r="387" spans="1:9" s="147" customFormat="1" ht="15.5" x14ac:dyDescent="0.35">
      <c r="A387" s="332">
        <v>368</v>
      </c>
      <c r="B387" s="437"/>
      <c r="C387" s="438"/>
      <c r="D387" s="438"/>
      <c r="E387" s="214"/>
      <c r="F387" s="214"/>
      <c r="G387" s="439"/>
      <c r="H387" s="439"/>
      <c r="I387" s="499"/>
    </row>
    <row r="388" spans="1:9" s="147" customFormat="1" ht="15.5" x14ac:dyDescent="0.35">
      <c r="A388" s="332">
        <v>369</v>
      </c>
      <c r="B388" s="437"/>
      <c r="C388" s="438"/>
      <c r="D388" s="438"/>
      <c r="E388" s="214"/>
      <c r="F388" s="214"/>
      <c r="G388" s="439"/>
      <c r="H388" s="439"/>
      <c r="I388" s="499"/>
    </row>
    <row r="389" spans="1:9" s="147" customFormat="1" ht="15.5" x14ac:dyDescent="0.35">
      <c r="A389" s="332">
        <v>370</v>
      </c>
      <c r="B389" s="437"/>
      <c r="C389" s="438"/>
      <c r="D389" s="438"/>
      <c r="E389" s="214"/>
      <c r="F389" s="214"/>
      <c r="G389" s="439"/>
      <c r="H389" s="439"/>
      <c r="I389" s="499"/>
    </row>
    <row r="390" spans="1:9" s="147" customFormat="1" ht="15.5" x14ac:dyDescent="0.35">
      <c r="A390" s="332">
        <v>371</v>
      </c>
      <c r="B390" s="437"/>
      <c r="C390" s="438"/>
      <c r="D390" s="438"/>
      <c r="E390" s="214"/>
      <c r="F390" s="214"/>
      <c r="G390" s="439"/>
      <c r="H390" s="439"/>
      <c r="I390" s="499"/>
    </row>
    <row r="391" spans="1:9" s="147" customFormat="1" ht="15.5" x14ac:dyDescent="0.35">
      <c r="A391" s="332">
        <v>372</v>
      </c>
      <c r="B391" s="437"/>
      <c r="C391" s="438"/>
      <c r="D391" s="438"/>
      <c r="E391" s="214"/>
      <c r="F391" s="214"/>
      <c r="G391" s="439"/>
      <c r="H391" s="439"/>
      <c r="I391" s="499"/>
    </row>
    <row r="392" spans="1:9" s="147" customFormat="1" ht="15.5" x14ac:dyDescent="0.35">
      <c r="A392" s="332">
        <v>373</v>
      </c>
      <c r="B392" s="437"/>
      <c r="C392" s="438"/>
      <c r="D392" s="438"/>
      <c r="E392" s="214"/>
      <c r="F392" s="214"/>
      <c r="G392" s="439"/>
      <c r="H392" s="439"/>
      <c r="I392" s="499"/>
    </row>
    <row r="393" spans="1:9" s="147" customFormat="1" ht="15.5" x14ac:dyDescent="0.35">
      <c r="A393" s="332">
        <v>374</v>
      </c>
      <c r="B393" s="437"/>
      <c r="C393" s="438"/>
      <c r="D393" s="438"/>
      <c r="E393" s="214"/>
      <c r="F393" s="214"/>
      <c r="G393" s="439"/>
      <c r="H393" s="439"/>
      <c r="I393" s="499"/>
    </row>
    <row r="394" spans="1:9" s="147" customFormat="1" ht="15.5" x14ac:dyDescent="0.35">
      <c r="A394" s="332">
        <v>375</v>
      </c>
      <c r="B394" s="437"/>
      <c r="C394" s="438"/>
      <c r="D394" s="438"/>
      <c r="E394" s="214"/>
      <c r="F394" s="214"/>
      <c r="G394" s="439"/>
      <c r="H394" s="439"/>
      <c r="I394" s="499"/>
    </row>
    <row r="395" spans="1:9" s="147" customFormat="1" ht="15.5" x14ac:dyDescent="0.35">
      <c r="A395" s="332">
        <v>376</v>
      </c>
      <c r="B395" s="437"/>
      <c r="C395" s="438"/>
      <c r="D395" s="438"/>
      <c r="E395" s="214"/>
      <c r="F395" s="214"/>
      <c r="G395" s="439"/>
      <c r="H395" s="439"/>
      <c r="I395" s="499"/>
    </row>
    <row r="396" spans="1:9" s="147" customFormat="1" ht="15.5" x14ac:dyDescent="0.35">
      <c r="A396" s="332">
        <v>377</v>
      </c>
      <c r="B396" s="437"/>
      <c r="C396" s="438"/>
      <c r="D396" s="438"/>
      <c r="E396" s="214"/>
      <c r="F396" s="214"/>
      <c r="G396" s="439"/>
      <c r="H396" s="439"/>
      <c r="I396" s="499"/>
    </row>
    <row r="397" spans="1:9" s="147" customFormat="1" ht="15.5" x14ac:dyDescent="0.35">
      <c r="A397" s="332">
        <v>378</v>
      </c>
      <c r="B397" s="437"/>
      <c r="C397" s="438"/>
      <c r="D397" s="438"/>
      <c r="E397" s="214"/>
      <c r="F397" s="214"/>
      <c r="G397" s="439"/>
      <c r="H397" s="439"/>
      <c r="I397" s="499"/>
    </row>
    <row r="398" spans="1:9" s="147" customFormat="1" ht="15.5" x14ac:dyDescent="0.35">
      <c r="A398" s="332">
        <v>379</v>
      </c>
      <c r="B398" s="437"/>
      <c r="C398" s="438"/>
      <c r="D398" s="438"/>
      <c r="E398" s="214"/>
      <c r="F398" s="214"/>
      <c r="G398" s="439"/>
      <c r="H398" s="439"/>
      <c r="I398" s="499"/>
    </row>
    <row r="399" spans="1:9" s="147" customFormat="1" ht="15.5" x14ac:dyDescent="0.35">
      <c r="A399" s="332">
        <v>380</v>
      </c>
      <c r="B399" s="437"/>
      <c r="C399" s="438"/>
      <c r="D399" s="438"/>
      <c r="E399" s="214"/>
      <c r="F399" s="214"/>
      <c r="G399" s="439"/>
      <c r="H399" s="439"/>
      <c r="I399" s="499"/>
    </row>
    <row r="400" spans="1:9" s="147" customFormat="1" ht="15.5" x14ac:dyDescent="0.35">
      <c r="A400" s="332">
        <v>381</v>
      </c>
      <c r="B400" s="437"/>
      <c r="C400" s="438"/>
      <c r="D400" s="438"/>
      <c r="E400" s="214"/>
      <c r="F400" s="214"/>
      <c r="G400" s="439"/>
      <c r="H400" s="439"/>
      <c r="I400" s="499"/>
    </row>
    <row r="401" spans="1:9" s="147" customFormat="1" ht="15.5" x14ac:dyDescent="0.35">
      <c r="A401" s="332">
        <v>382</v>
      </c>
      <c r="B401" s="437"/>
      <c r="C401" s="438"/>
      <c r="D401" s="438"/>
      <c r="E401" s="214"/>
      <c r="F401" s="214"/>
      <c r="G401" s="439"/>
      <c r="H401" s="439"/>
      <c r="I401" s="499"/>
    </row>
    <row r="402" spans="1:9" s="147" customFormat="1" ht="15.5" x14ac:dyDescent="0.35">
      <c r="A402" s="332">
        <v>383</v>
      </c>
      <c r="B402" s="437"/>
      <c r="C402" s="438"/>
      <c r="D402" s="438"/>
      <c r="E402" s="214"/>
      <c r="F402" s="214"/>
      <c r="G402" s="439"/>
      <c r="H402" s="439"/>
      <c r="I402" s="499"/>
    </row>
    <row r="403" spans="1:9" s="147" customFormat="1" ht="15.5" x14ac:dyDescent="0.35">
      <c r="A403" s="332">
        <v>384</v>
      </c>
      <c r="B403" s="437"/>
      <c r="C403" s="438"/>
      <c r="D403" s="438"/>
      <c r="E403" s="214"/>
      <c r="F403" s="214"/>
      <c r="G403" s="439"/>
      <c r="H403" s="439"/>
      <c r="I403" s="499"/>
    </row>
    <row r="404" spans="1:9" s="147" customFormat="1" ht="15.5" x14ac:dyDescent="0.35">
      <c r="A404" s="332">
        <v>385</v>
      </c>
      <c r="B404" s="437"/>
      <c r="C404" s="438"/>
      <c r="D404" s="438"/>
      <c r="E404" s="214"/>
      <c r="F404" s="214"/>
      <c r="G404" s="439"/>
      <c r="H404" s="439"/>
      <c r="I404" s="499"/>
    </row>
    <row r="405" spans="1:9" s="147" customFormat="1" ht="15.5" x14ac:dyDescent="0.35">
      <c r="A405" s="332">
        <v>386</v>
      </c>
      <c r="B405" s="437"/>
      <c r="C405" s="438"/>
      <c r="D405" s="438"/>
      <c r="E405" s="214"/>
      <c r="F405" s="214"/>
      <c r="G405" s="439"/>
      <c r="H405" s="439"/>
      <c r="I405" s="499"/>
    </row>
    <row r="406" spans="1:9" s="147" customFormat="1" ht="15.5" x14ac:dyDescent="0.35">
      <c r="A406" s="332">
        <v>387</v>
      </c>
      <c r="B406" s="437"/>
      <c r="C406" s="438"/>
      <c r="D406" s="438"/>
      <c r="E406" s="214"/>
      <c r="F406" s="214"/>
      <c r="G406" s="439"/>
      <c r="H406" s="439"/>
      <c r="I406" s="499"/>
    </row>
    <row r="407" spans="1:9" s="147" customFormat="1" ht="15.5" x14ac:dyDescent="0.35">
      <c r="A407" s="332">
        <v>388</v>
      </c>
      <c r="B407" s="437"/>
      <c r="C407" s="438"/>
      <c r="D407" s="438"/>
      <c r="E407" s="214"/>
      <c r="F407" s="214"/>
      <c r="G407" s="439"/>
      <c r="H407" s="439"/>
      <c r="I407" s="499"/>
    </row>
    <row r="408" spans="1:9" s="147" customFormat="1" ht="15.5" x14ac:dyDescent="0.35">
      <c r="A408" s="332">
        <v>389</v>
      </c>
      <c r="B408" s="437"/>
      <c r="C408" s="438"/>
      <c r="D408" s="438"/>
      <c r="E408" s="214"/>
      <c r="F408" s="214"/>
      <c r="G408" s="439"/>
      <c r="H408" s="439"/>
      <c r="I408" s="499"/>
    </row>
    <row r="409" spans="1:9" s="147" customFormat="1" ht="15.5" x14ac:dyDescent="0.35">
      <c r="A409" s="332">
        <v>390</v>
      </c>
      <c r="B409" s="437"/>
      <c r="C409" s="438"/>
      <c r="D409" s="438"/>
      <c r="E409" s="214"/>
      <c r="F409" s="214"/>
      <c r="G409" s="439"/>
      <c r="H409" s="439"/>
      <c r="I409" s="499"/>
    </row>
    <row r="410" spans="1:9" s="147" customFormat="1" ht="15.5" x14ac:dyDescent="0.35">
      <c r="A410" s="332">
        <v>391</v>
      </c>
      <c r="B410" s="437"/>
      <c r="C410" s="438"/>
      <c r="D410" s="438"/>
      <c r="E410" s="214"/>
      <c r="F410" s="214"/>
      <c r="G410" s="439"/>
      <c r="H410" s="439"/>
      <c r="I410" s="499"/>
    </row>
    <row r="411" spans="1:9" s="147" customFormat="1" ht="15.5" x14ac:dyDescent="0.35">
      <c r="A411" s="332">
        <v>392</v>
      </c>
      <c r="B411" s="437"/>
      <c r="C411" s="438"/>
      <c r="D411" s="438"/>
      <c r="E411" s="214"/>
      <c r="F411" s="214"/>
      <c r="G411" s="439"/>
      <c r="H411" s="439"/>
      <c r="I411" s="499"/>
    </row>
    <row r="412" spans="1:9" s="147" customFormat="1" ht="15.5" x14ac:dyDescent="0.35">
      <c r="A412" s="332">
        <v>393</v>
      </c>
      <c r="B412" s="437"/>
      <c r="C412" s="438"/>
      <c r="D412" s="438"/>
      <c r="E412" s="214"/>
      <c r="F412" s="214"/>
      <c r="G412" s="439"/>
      <c r="H412" s="439"/>
      <c r="I412" s="499"/>
    </row>
    <row r="413" spans="1:9" s="147" customFormat="1" ht="15.5" x14ac:dyDescent="0.35">
      <c r="A413" s="332">
        <v>394</v>
      </c>
      <c r="B413" s="437"/>
      <c r="C413" s="438"/>
      <c r="D413" s="438"/>
      <c r="E413" s="214"/>
      <c r="F413" s="214"/>
      <c r="G413" s="439"/>
      <c r="H413" s="439"/>
      <c r="I413" s="499"/>
    </row>
    <row r="414" spans="1:9" s="147" customFormat="1" ht="15.5" x14ac:dyDescent="0.35">
      <c r="A414" s="332">
        <v>395</v>
      </c>
      <c r="B414" s="437"/>
      <c r="C414" s="438"/>
      <c r="D414" s="438"/>
      <c r="E414" s="214"/>
      <c r="F414" s="214"/>
      <c r="G414" s="439"/>
      <c r="H414" s="439"/>
      <c r="I414" s="499"/>
    </row>
    <row r="415" spans="1:9" s="147" customFormat="1" ht="15.5" x14ac:dyDescent="0.35">
      <c r="A415" s="332">
        <v>396</v>
      </c>
      <c r="B415" s="437"/>
      <c r="C415" s="438"/>
      <c r="D415" s="438"/>
      <c r="E415" s="214"/>
      <c r="F415" s="214"/>
      <c r="G415" s="439"/>
      <c r="H415" s="439"/>
      <c r="I415" s="499"/>
    </row>
    <row r="416" spans="1:9" s="147" customFormat="1" ht="15.5" x14ac:dyDescent="0.35">
      <c r="A416" s="332">
        <v>397</v>
      </c>
      <c r="B416" s="437"/>
      <c r="C416" s="438"/>
      <c r="D416" s="438"/>
      <c r="E416" s="214"/>
      <c r="F416" s="214"/>
      <c r="G416" s="439"/>
      <c r="H416" s="439"/>
      <c r="I416" s="499"/>
    </row>
    <row r="417" spans="1:9" s="147" customFormat="1" ht="15.5" x14ac:dyDescent="0.35">
      <c r="A417" s="332">
        <v>398</v>
      </c>
      <c r="B417" s="437"/>
      <c r="C417" s="438"/>
      <c r="D417" s="438"/>
      <c r="E417" s="214"/>
      <c r="F417" s="214"/>
      <c r="G417" s="439"/>
      <c r="H417" s="439"/>
      <c r="I417" s="499"/>
    </row>
    <row r="418" spans="1:9" s="147" customFormat="1" ht="15.5" x14ac:dyDescent="0.35">
      <c r="A418" s="332">
        <v>399</v>
      </c>
      <c r="B418" s="437"/>
      <c r="C418" s="438"/>
      <c r="D418" s="438"/>
      <c r="E418" s="214"/>
      <c r="F418" s="214"/>
      <c r="G418" s="439"/>
      <c r="H418" s="439"/>
      <c r="I418" s="499"/>
    </row>
    <row r="419" spans="1:9" s="147" customFormat="1" ht="15.5" x14ac:dyDescent="0.35">
      <c r="A419" s="332">
        <v>400</v>
      </c>
      <c r="B419" s="437"/>
      <c r="C419" s="438"/>
      <c r="D419" s="438"/>
      <c r="E419" s="214"/>
      <c r="F419" s="214"/>
      <c r="G419" s="439"/>
      <c r="H419" s="439"/>
      <c r="I419" s="499"/>
    </row>
    <row r="420" spans="1:9" s="147" customFormat="1" ht="15.5" x14ac:dyDescent="0.35">
      <c r="A420" s="332">
        <v>401</v>
      </c>
      <c r="B420" s="437"/>
      <c r="C420" s="438"/>
      <c r="D420" s="438"/>
      <c r="E420" s="214"/>
      <c r="F420" s="214"/>
      <c r="G420" s="439"/>
      <c r="H420" s="439"/>
      <c r="I420" s="499"/>
    </row>
    <row r="421" spans="1:9" s="147" customFormat="1" ht="15.5" x14ac:dyDescent="0.35">
      <c r="A421" s="332">
        <v>402</v>
      </c>
      <c r="B421" s="437"/>
      <c r="C421" s="438"/>
      <c r="D421" s="438"/>
      <c r="E421" s="214"/>
      <c r="F421" s="214"/>
      <c r="G421" s="439"/>
      <c r="H421" s="439"/>
      <c r="I421" s="499"/>
    </row>
    <row r="422" spans="1:9" s="147" customFormat="1" ht="15.5" x14ac:dyDescent="0.35">
      <c r="A422" s="332">
        <v>403</v>
      </c>
      <c r="B422" s="437"/>
      <c r="C422" s="438"/>
      <c r="D422" s="438"/>
      <c r="E422" s="214"/>
      <c r="F422" s="214"/>
      <c r="G422" s="439"/>
      <c r="H422" s="439"/>
      <c r="I422" s="499"/>
    </row>
    <row r="423" spans="1:9" s="147" customFormat="1" ht="15.5" x14ac:dyDescent="0.35">
      <c r="A423" s="332">
        <v>404</v>
      </c>
      <c r="B423" s="437"/>
      <c r="C423" s="438"/>
      <c r="D423" s="438"/>
      <c r="E423" s="214"/>
      <c r="F423" s="214"/>
      <c r="G423" s="439"/>
      <c r="H423" s="439"/>
      <c r="I423" s="499"/>
    </row>
    <row r="424" spans="1:9" s="147" customFormat="1" ht="15.5" x14ac:dyDescent="0.35">
      <c r="A424" s="332">
        <v>405</v>
      </c>
      <c r="B424" s="437"/>
      <c r="C424" s="438"/>
      <c r="D424" s="438"/>
      <c r="E424" s="214"/>
      <c r="F424" s="214"/>
      <c r="G424" s="439"/>
      <c r="H424" s="439"/>
      <c r="I424" s="499"/>
    </row>
    <row r="425" spans="1:9" s="147" customFormat="1" ht="15.5" x14ac:dyDescent="0.35">
      <c r="A425" s="332">
        <v>406</v>
      </c>
      <c r="B425" s="437"/>
      <c r="C425" s="438"/>
      <c r="D425" s="438"/>
      <c r="E425" s="214"/>
      <c r="F425" s="214"/>
      <c r="G425" s="439"/>
      <c r="H425" s="439"/>
      <c r="I425" s="499"/>
    </row>
    <row r="426" spans="1:9" s="147" customFormat="1" ht="15.5" x14ac:dyDescent="0.35">
      <c r="A426" s="332">
        <v>407</v>
      </c>
      <c r="B426" s="437"/>
      <c r="C426" s="438"/>
      <c r="D426" s="438"/>
      <c r="E426" s="214"/>
      <c r="F426" s="214"/>
      <c r="G426" s="439"/>
      <c r="H426" s="439"/>
      <c r="I426" s="499"/>
    </row>
    <row r="427" spans="1:9" s="147" customFormat="1" ht="15.5" x14ac:dyDescent="0.35">
      <c r="A427" s="332">
        <v>408</v>
      </c>
      <c r="B427" s="437"/>
      <c r="C427" s="438"/>
      <c r="D427" s="438"/>
      <c r="E427" s="214"/>
      <c r="F427" s="214"/>
      <c r="G427" s="439"/>
      <c r="H427" s="439"/>
      <c r="I427" s="499"/>
    </row>
    <row r="428" spans="1:9" s="147" customFormat="1" ht="15.5" x14ac:dyDescent="0.35">
      <c r="A428" s="332">
        <v>409</v>
      </c>
      <c r="B428" s="437"/>
      <c r="C428" s="438"/>
      <c r="D428" s="438"/>
      <c r="E428" s="214"/>
      <c r="F428" s="214"/>
      <c r="G428" s="439"/>
      <c r="H428" s="439"/>
      <c r="I428" s="499"/>
    </row>
    <row r="429" spans="1:9" s="147" customFormat="1" ht="15.5" x14ac:dyDescent="0.35">
      <c r="A429" s="332">
        <v>410</v>
      </c>
      <c r="B429" s="437"/>
      <c r="C429" s="438"/>
      <c r="D429" s="438"/>
      <c r="E429" s="214"/>
      <c r="F429" s="214"/>
      <c r="G429" s="439"/>
      <c r="H429" s="439"/>
      <c r="I429" s="499"/>
    </row>
    <row r="430" spans="1:9" s="147" customFormat="1" ht="15.5" x14ac:dyDescent="0.35">
      <c r="A430" s="332">
        <v>411</v>
      </c>
      <c r="B430" s="437"/>
      <c r="C430" s="438"/>
      <c r="D430" s="438"/>
      <c r="E430" s="214"/>
      <c r="F430" s="214"/>
      <c r="G430" s="439"/>
      <c r="H430" s="439"/>
      <c r="I430" s="499"/>
    </row>
    <row r="431" spans="1:9" s="147" customFormat="1" ht="15.5" x14ac:dyDescent="0.35">
      <c r="A431" s="332">
        <v>412</v>
      </c>
      <c r="B431" s="437"/>
      <c r="C431" s="438"/>
      <c r="D431" s="438"/>
      <c r="E431" s="214"/>
      <c r="F431" s="214"/>
      <c r="G431" s="439"/>
      <c r="H431" s="439"/>
      <c r="I431" s="499"/>
    </row>
    <row r="432" spans="1:9" s="147" customFormat="1" ht="15.5" x14ac:dyDescent="0.35">
      <c r="A432" s="332">
        <v>413</v>
      </c>
      <c r="B432" s="437"/>
      <c r="C432" s="438"/>
      <c r="D432" s="438"/>
      <c r="E432" s="214"/>
      <c r="F432" s="214"/>
      <c r="G432" s="439"/>
      <c r="H432" s="439"/>
      <c r="I432" s="499"/>
    </row>
    <row r="433" spans="1:9" s="147" customFormat="1" ht="15.5" x14ac:dyDescent="0.35">
      <c r="A433" s="332">
        <v>414</v>
      </c>
      <c r="B433" s="437"/>
      <c r="C433" s="438"/>
      <c r="D433" s="438"/>
      <c r="E433" s="214"/>
      <c r="F433" s="214"/>
      <c r="G433" s="439"/>
      <c r="H433" s="439"/>
      <c r="I433" s="499"/>
    </row>
    <row r="434" spans="1:9" s="147" customFormat="1" ht="15.5" x14ac:dyDescent="0.35">
      <c r="A434" s="332">
        <v>415</v>
      </c>
      <c r="B434" s="437"/>
      <c r="C434" s="438"/>
      <c r="D434" s="438"/>
      <c r="E434" s="214"/>
      <c r="F434" s="214"/>
      <c r="G434" s="439"/>
      <c r="H434" s="439"/>
      <c r="I434" s="499"/>
    </row>
    <row r="435" spans="1:9" s="147" customFormat="1" ht="15.5" x14ac:dyDescent="0.35">
      <c r="A435" s="332">
        <v>416</v>
      </c>
      <c r="B435" s="437"/>
      <c r="C435" s="438"/>
      <c r="D435" s="438"/>
      <c r="E435" s="214"/>
      <c r="F435" s="214"/>
      <c r="G435" s="439"/>
      <c r="H435" s="439"/>
      <c r="I435" s="499"/>
    </row>
    <row r="436" spans="1:9" s="147" customFormat="1" ht="15.5" x14ac:dyDescent="0.35">
      <c r="A436" s="332">
        <v>417</v>
      </c>
      <c r="B436" s="437"/>
      <c r="C436" s="438"/>
      <c r="D436" s="438"/>
      <c r="E436" s="214"/>
      <c r="F436" s="214"/>
      <c r="G436" s="439"/>
      <c r="H436" s="439"/>
      <c r="I436" s="499"/>
    </row>
    <row r="437" spans="1:9" s="147" customFormat="1" ht="15.5" x14ac:dyDescent="0.35">
      <c r="A437" s="332">
        <v>418</v>
      </c>
      <c r="B437" s="437"/>
      <c r="C437" s="438"/>
      <c r="D437" s="438"/>
      <c r="E437" s="214"/>
      <c r="F437" s="214"/>
      <c r="G437" s="439"/>
      <c r="H437" s="439"/>
      <c r="I437" s="499"/>
    </row>
    <row r="438" spans="1:9" s="147" customFormat="1" ht="15.5" x14ac:dyDescent="0.35">
      <c r="A438" s="332">
        <v>419</v>
      </c>
      <c r="B438" s="437"/>
      <c r="C438" s="438"/>
      <c r="D438" s="438"/>
      <c r="E438" s="214"/>
      <c r="F438" s="214"/>
      <c r="G438" s="439"/>
      <c r="H438" s="439"/>
      <c r="I438" s="499"/>
    </row>
    <row r="439" spans="1:9" s="147" customFormat="1" ht="15.5" x14ac:dyDescent="0.35">
      <c r="A439" s="332">
        <v>420</v>
      </c>
      <c r="B439" s="437"/>
      <c r="C439" s="438"/>
      <c r="D439" s="438"/>
      <c r="E439" s="214"/>
      <c r="F439" s="214"/>
      <c r="G439" s="439"/>
      <c r="H439" s="439"/>
      <c r="I439" s="499"/>
    </row>
    <row r="440" spans="1:9" s="147" customFormat="1" ht="15.5" x14ac:dyDescent="0.35">
      <c r="A440" s="332">
        <v>421</v>
      </c>
      <c r="B440" s="437"/>
      <c r="C440" s="438"/>
      <c r="D440" s="438"/>
      <c r="E440" s="214"/>
      <c r="F440" s="214"/>
      <c r="G440" s="439"/>
      <c r="H440" s="439"/>
      <c r="I440" s="499"/>
    </row>
    <row r="441" spans="1:9" s="147" customFormat="1" ht="15.5" x14ac:dyDescent="0.35">
      <c r="A441" s="332">
        <v>422</v>
      </c>
      <c r="B441" s="437"/>
      <c r="C441" s="438"/>
      <c r="D441" s="438"/>
      <c r="E441" s="214"/>
      <c r="F441" s="214"/>
      <c r="G441" s="439"/>
      <c r="H441" s="439"/>
      <c r="I441" s="499"/>
    </row>
    <row r="442" spans="1:9" s="147" customFormat="1" ht="15.5" x14ac:dyDescent="0.35">
      <c r="A442" s="332">
        <v>423</v>
      </c>
      <c r="B442" s="437"/>
      <c r="C442" s="438"/>
      <c r="D442" s="438"/>
      <c r="E442" s="214"/>
      <c r="F442" s="214"/>
      <c r="G442" s="439"/>
      <c r="H442" s="439"/>
      <c r="I442" s="499"/>
    </row>
    <row r="443" spans="1:9" s="147" customFormat="1" ht="15.5" x14ac:dyDescent="0.35">
      <c r="A443" s="332">
        <v>424</v>
      </c>
      <c r="B443" s="437"/>
      <c r="C443" s="438"/>
      <c r="D443" s="438"/>
      <c r="E443" s="214"/>
      <c r="F443" s="214"/>
      <c r="G443" s="439"/>
      <c r="H443" s="439"/>
      <c r="I443" s="499"/>
    </row>
    <row r="444" spans="1:9" s="147" customFormat="1" ht="15.5" x14ac:dyDescent="0.35">
      <c r="A444" s="332">
        <v>425</v>
      </c>
      <c r="B444" s="437"/>
      <c r="C444" s="438"/>
      <c r="D444" s="438"/>
      <c r="E444" s="214"/>
      <c r="F444" s="214"/>
      <c r="G444" s="439"/>
      <c r="H444" s="439"/>
      <c r="I444" s="499"/>
    </row>
    <row r="445" spans="1:9" s="147" customFormat="1" ht="15.5" x14ac:dyDescent="0.35">
      <c r="A445" s="332">
        <v>426</v>
      </c>
      <c r="B445" s="437"/>
      <c r="C445" s="438"/>
      <c r="D445" s="438"/>
      <c r="E445" s="214"/>
      <c r="F445" s="214"/>
      <c r="G445" s="439"/>
      <c r="H445" s="439"/>
      <c r="I445" s="499"/>
    </row>
    <row r="446" spans="1:9" s="147" customFormat="1" ht="15.5" x14ac:dyDescent="0.35">
      <c r="A446" s="332">
        <v>427</v>
      </c>
      <c r="B446" s="437"/>
      <c r="C446" s="438"/>
      <c r="D446" s="438"/>
      <c r="E446" s="214"/>
      <c r="F446" s="214"/>
      <c r="G446" s="439"/>
      <c r="H446" s="439"/>
      <c r="I446" s="499"/>
    </row>
    <row r="447" spans="1:9" s="147" customFormat="1" ht="15.5" x14ac:dyDescent="0.35">
      <c r="A447" s="332">
        <v>428</v>
      </c>
      <c r="B447" s="437"/>
      <c r="C447" s="438"/>
      <c r="D447" s="438"/>
      <c r="E447" s="214"/>
      <c r="F447" s="214"/>
      <c r="G447" s="439"/>
      <c r="H447" s="439"/>
      <c r="I447" s="499"/>
    </row>
    <row r="448" spans="1:9" s="147" customFormat="1" ht="15.5" x14ac:dyDescent="0.35">
      <c r="A448" s="332">
        <v>429</v>
      </c>
      <c r="B448" s="437"/>
      <c r="C448" s="438"/>
      <c r="D448" s="438"/>
      <c r="E448" s="214"/>
      <c r="F448" s="214"/>
      <c r="G448" s="439"/>
      <c r="H448" s="439"/>
      <c r="I448" s="499"/>
    </row>
    <row r="449" spans="1:9" s="147" customFormat="1" ht="15.5" x14ac:dyDescent="0.35">
      <c r="A449" s="332">
        <v>430</v>
      </c>
      <c r="B449" s="437"/>
      <c r="C449" s="438"/>
      <c r="D449" s="438"/>
      <c r="E449" s="214"/>
      <c r="F449" s="214"/>
      <c r="G449" s="439"/>
      <c r="H449" s="439"/>
      <c r="I449" s="499"/>
    </row>
    <row r="450" spans="1:9" s="147" customFormat="1" ht="15.5" x14ac:dyDescent="0.35">
      <c r="A450" s="332">
        <v>431</v>
      </c>
      <c r="B450" s="437"/>
      <c r="C450" s="438"/>
      <c r="D450" s="438"/>
      <c r="E450" s="214"/>
      <c r="F450" s="214"/>
      <c r="G450" s="439"/>
      <c r="H450" s="439"/>
      <c r="I450" s="499"/>
    </row>
    <row r="451" spans="1:9" s="147" customFormat="1" ht="15.5" x14ac:dyDescent="0.35">
      <c r="A451" s="332">
        <v>432</v>
      </c>
      <c r="B451" s="437"/>
      <c r="C451" s="438"/>
      <c r="D451" s="438"/>
      <c r="E451" s="214"/>
      <c r="F451" s="214"/>
      <c r="G451" s="439"/>
      <c r="H451" s="439"/>
      <c r="I451" s="499"/>
    </row>
    <row r="452" spans="1:9" s="147" customFormat="1" ht="15.5" x14ac:dyDescent="0.35">
      <c r="A452" s="332">
        <v>433</v>
      </c>
      <c r="B452" s="437"/>
      <c r="C452" s="438"/>
      <c r="D452" s="438"/>
      <c r="E452" s="214"/>
      <c r="F452" s="214"/>
      <c r="G452" s="439"/>
      <c r="H452" s="439"/>
      <c r="I452" s="499"/>
    </row>
    <row r="453" spans="1:9" s="147" customFormat="1" ht="15.5" x14ac:dyDescent="0.35">
      <c r="A453" s="332">
        <v>434</v>
      </c>
      <c r="B453" s="437"/>
      <c r="C453" s="438"/>
      <c r="D453" s="438"/>
      <c r="E453" s="214"/>
      <c r="F453" s="214"/>
      <c r="G453" s="439"/>
      <c r="H453" s="439"/>
      <c r="I453" s="499"/>
    </row>
    <row r="454" spans="1:9" s="147" customFormat="1" ht="15.5" x14ac:dyDescent="0.35">
      <c r="A454" s="332">
        <v>435</v>
      </c>
      <c r="B454" s="437"/>
      <c r="C454" s="438"/>
      <c r="D454" s="438"/>
      <c r="E454" s="214"/>
      <c r="F454" s="214"/>
      <c r="G454" s="439"/>
      <c r="H454" s="439"/>
      <c r="I454" s="499"/>
    </row>
    <row r="455" spans="1:9" s="147" customFormat="1" ht="15.5" x14ac:dyDescent="0.35">
      <c r="A455" s="332">
        <v>436</v>
      </c>
      <c r="B455" s="437"/>
      <c r="C455" s="438"/>
      <c r="D455" s="438"/>
      <c r="E455" s="214"/>
      <c r="F455" s="214"/>
      <c r="G455" s="439"/>
      <c r="H455" s="439"/>
      <c r="I455" s="499"/>
    </row>
    <row r="456" spans="1:9" s="147" customFormat="1" ht="15.5" x14ac:dyDescent="0.35">
      <c r="A456" s="332">
        <v>437</v>
      </c>
      <c r="B456" s="437"/>
      <c r="C456" s="438"/>
      <c r="D456" s="438"/>
      <c r="E456" s="214"/>
      <c r="F456" s="214"/>
      <c r="G456" s="439"/>
      <c r="H456" s="439"/>
      <c r="I456" s="499"/>
    </row>
    <row r="457" spans="1:9" s="147" customFormat="1" ht="15.5" x14ac:dyDescent="0.35">
      <c r="A457" s="332">
        <v>438</v>
      </c>
      <c r="B457" s="437"/>
      <c r="C457" s="438"/>
      <c r="D457" s="438"/>
      <c r="E457" s="214"/>
      <c r="F457" s="214"/>
      <c r="G457" s="439"/>
      <c r="H457" s="439"/>
      <c r="I457" s="499"/>
    </row>
    <row r="458" spans="1:9" s="147" customFormat="1" ht="15.5" x14ac:dyDescent="0.35">
      <c r="A458" s="332">
        <v>439</v>
      </c>
      <c r="B458" s="437"/>
      <c r="C458" s="438"/>
      <c r="D458" s="438"/>
      <c r="E458" s="214"/>
      <c r="F458" s="214"/>
      <c r="G458" s="439"/>
      <c r="H458" s="439"/>
      <c r="I458" s="499"/>
    </row>
    <row r="459" spans="1:9" s="147" customFormat="1" ht="15.5" x14ac:dyDescent="0.35">
      <c r="A459" s="332">
        <v>440</v>
      </c>
      <c r="B459" s="437"/>
      <c r="C459" s="438"/>
      <c r="D459" s="438"/>
      <c r="E459" s="214"/>
      <c r="F459" s="214"/>
      <c r="G459" s="439"/>
      <c r="H459" s="439"/>
      <c r="I459" s="499"/>
    </row>
    <row r="460" spans="1:9" s="147" customFormat="1" ht="15.5" x14ac:dyDescent="0.35">
      <c r="A460" s="332">
        <v>441</v>
      </c>
      <c r="B460" s="437"/>
      <c r="C460" s="438"/>
      <c r="D460" s="438"/>
      <c r="E460" s="214"/>
      <c r="F460" s="214"/>
      <c r="G460" s="439"/>
      <c r="H460" s="439"/>
      <c r="I460" s="499"/>
    </row>
    <row r="461" spans="1:9" s="147" customFormat="1" ht="15.5" x14ac:dyDescent="0.35">
      <c r="A461" s="332">
        <v>442</v>
      </c>
      <c r="B461" s="437"/>
      <c r="C461" s="438"/>
      <c r="D461" s="438"/>
      <c r="E461" s="214"/>
      <c r="F461" s="214"/>
      <c r="G461" s="439"/>
      <c r="H461" s="439"/>
      <c r="I461" s="499"/>
    </row>
    <row r="462" spans="1:9" s="147" customFormat="1" ht="15.5" x14ac:dyDescent="0.35">
      <c r="A462" s="332">
        <v>443</v>
      </c>
      <c r="B462" s="437"/>
      <c r="C462" s="438"/>
      <c r="D462" s="438"/>
      <c r="E462" s="214"/>
      <c r="F462" s="214"/>
      <c r="G462" s="439"/>
      <c r="H462" s="439"/>
      <c r="I462" s="499"/>
    </row>
    <row r="463" spans="1:9" s="147" customFormat="1" ht="15.5" x14ac:dyDescent="0.35">
      <c r="A463" s="332">
        <v>444</v>
      </c>
      <c r="B463" s="437"/>
      <c r="C463" s="438"/>
      <c r="D463" s="438"/>
      <c r="E463" s="214"/>
      <c r="F463" s="214"/>
      <c r="G463" s="439"/>
      <c r="H463" s="439"/>
      <c r="I463" s="499"/>
    </row>
    <row r="464" spans="1:9" s="147" customFormat="1" ht="15.5" x14ac:dyDescent="0.35">
      <c r="A464" s="332">
        <v>445</v>
      </c>
      <c r="B464" s="437"/>
      <c r="C464" s="438"/>
      <c r="D464" s="438"/>
      <c r="E464" s="214"/>
      <c r="F464" s="214"/>
      <c r="G464" s="439"/>
      <c r="H464" s="439"/>
      <c r="I464" s="499"/>
    </row>
    <row r="465" spans="1:9" s="147" customFormat="1" ht="15.5" x14ac:dyDescent="0.35">
      <c r="A465" s="332">
        <v>446</v>
      </c>
      <c r="B465" s="437"/>
      <c r="C465" s="438"/>
      <c r="D465" s="438"/>
      <c r="E465" s="214"/>
      <c r="F465" s="214"/>
      <c r="G465" s="439"/>
      <c r="H465" s="439"/>
      <c r="I465" s="499"/>
    </row>
    <row r="466" spans="1:9" s="147" customFormat="1" ht="15.5" x14ac:dyDescent="0.35">
      <c r="A466" s="332">
        <v>447</v>
      </c>
      <c r="B466" s="437"/>
      <c r="C466" s="438"/>
      <c r="D466" s="438"/>
      <c r="E466" s="214"/>
      <c r="F466" s="214"/>
      <c r="G466" s="439"/>
      <c r="H466" s="439"/>
      <c r="I466" s="499"/>
    </row>
    <row r="467" spans="1:9" s="147" customFormat="1" ht="15.5" x14ac:dyDescent="0.35">
      <c r="A467" s="332">
        <v>448</v>
      </c>
      <c r="B467" s="437"/>
      <c r="C467" s="438"/>
      <c r="D467" s="438"/>
      <c r="E467" s="214"/>
      <c r="F467" s="214"/>
      <c r="G467" s="439"/>
      <c r="H467" s="439"/>
      <c r="I467" s="499"/>
    </row>
    <row r="468" spans="1:9" s="147" customFormat="1" ht="15.5" x14ac:dyDescent="0.35">
      <c r="A468" s="332">
        <v>449</v>
      </c>
      <c r="B468" s="437"/>
      <c r="C468" s="438"/>
      <c r="D468" s="438"/>
      <c r="E468" s="214"/>
      <c r="F468" s="214"/>
      <c r="G468" s="439"/>
      <c r="H468" s="439"/>
      <c r="I468" s="499"/>
    </row>
    <row r="469" spans="1:9" s="147" customFormat="1" ht="15.5" x14ac:dyDescent="0.35">
      <c r="A469" s="332">
        <v>450</v>
      </c>
      <c r="B469" s="437"/>
      <c r="C469" s="438"/>
      <c r="D469" s="438"/>
      <c r="E469" s="214"/>
      <c r="F469" s="214"/>
      <c r="G469" s="439"/>
      <c r="H469" s="439"/>
      <c r="I469" s="499"/>
    </row>
    <row r="470" spans="1:9" s="147" customFormat="1" ht="15.5" x14ac:dyDescent="0.35">
      <c r="A470" s="332">
        <v>451</v>
      </c>
      <c r="B470" s="437"/>
      <c r="C470" s="438"/>
      <c r="D470" s="438"/>
      <c r="E470" s="214"/>
      <c r="F470" s="214"/>
      <c r="G470" s="439"/>
      <c r="H470" s="439"/>
      <c r="I470" s="499"/>
    </row>
    <row r="471" spans="1:9" s="147" customFormat="1" ht="15.5" x14ac:dyDescent="0.35">
      <c r="A471" s="332">
        <v>452</v>
      </c>
      <c r="B471" s="437"/>
      <c r="C471" s="438"/>
      <c r="D471" s="438"/>
      <c r="E471" s="214"/>
      <c r="F471" s="214"/>
      <c r="G471" s="439"/>
      <c r="H471" s="439"/>
      <c r="I471" s="499"/>
    </row>
    <row r="472" spans="1:9" s="147" customFormat="1" ht="15.5" x14ac:dyDescent="0.35">
      <c r="A472" s="332">
        <v>453</v>
      </c>
      <c r="B472" s="437"/>
      <c r="C472" s="438"/>
      <c r="D472" s="438"/>
      <c r="E472" s="214"/>
      <c r="F472" s="214"/>
      <c r="G472" s="439"/>
      <c r="H472" s="439"/>
      <c r="I472" s="499"/>
    </row>
    <row r="473" spans="1:9" s="147" customFormat="1" ht="15.5" x14ac:dyDescent="0.35">
      <c r="A473" s="332">
        <v>454</v>
      </c>
      <c r="B473" s="437"/>
      <c r="C473" s="438"/>
      <c r="D473" s="438"/>
      <c r="E473" s="214"/>
      <c r="F473" s="214"/>
      <c r="G473" s="439"/>
      <c r="H473" s="439"/>
      <c r="I473" s="499"/>
    </row>
    <row r="474" spans="1:9" s="147" customFormat="1" ht="15.5" x14ac:dyDescent="0.35">
      <c r="A474" s="332">
        <v>455</v>
      </c>
      <c r="B474" s="437"/>
      <c r="C474" s="438"/>
      <c r="D474" s="438"/>
      <c r="E474" s="214"/>
      <c r="F474" s="214"/>
      <c r="G474" s="439"/>
      <c r="H474" s="439"/>
      <c r="I474" s="499"/>
    </row>
    <row r="475" spans="1:9" s="147" customFormat="1" ht="15.5" x14ac:dyDescent="0.35">
      <c r="A475" s="332">
        <v>456</v>
      </c>
      <c r="B475" s="437"/>
      <c r="C475" s="438"/>
      <c r="D475" s="438"/>
      <c r="E475" s="214"/>
      <c r="F475" s="214"/>
      <c r="G475" s="439"/>
      <c r="H475" s="439"/>
      <c r="I475" s="499"/>
    </row>
    <row r="476" spans="1:9" s="147" customFormat="1" ht="15.5" x14ac:dyDescent="0.35">
      <c r="A476" s="332">
        <v>457</v>
      </c>
      <c r="B476" s="437"/>
      <c r="C476" s="438"/>
      <c r="D476" s="438"/>
      <c r="E476" s="214"/>
      <c r="F476" s="214"/>
      <c r="G476" s="439"/>
      <c r="H476" s="439"/>
      <c r="I476" s="499"/>
    </row>
    <row r="477" spans="1:9" s="147" customFormat="1" ht="15.5" x14ac:dyDescent="0.35">
      <c r="A477" s="332">
        <v>458</v>
      </c>
      <c r="B477" s="437"/>
      <c r="C477" s="438"/>
      <c r="D477" s="438"/>
      <c r="E477" s="214"/>
      <c r="F477" s="214"/>
      <c r="G477" s="439"/>
      <c r="H477" s="439"/>
      <c r="I477" s="499"/>
    </row>
    <row r="478" spans="1:9" s="147" customFormat="1" ht="15.5" x14ac:dyDescent="0.35">
      <c r="A478" s="332">
        <v>459</v>
      </c>
      <c r="B478" s="437"/>
      <c r="C478" s="438"/>
      <c r="D478" s="438"/>
      <c r="E478" s="214"/>
      <c r="F478" s="214"/>
      <c r="G478" s="439"/>
      <c r="H478" s="439"/>
      <c r="I478" s="499"/>
    </row>
    <row r="479" spans="1:9" s="147" customFormat="1" ht="15.5" x14ac:dyDescent="0.35">
      <c r="A479" s="332">
        <v>460</v>
      </c>
      <c r="B479" s="437"/>
      <c r="C479" s="438"/>
      <c r="D479" s="438"/>
      <c r="E479" s="214"/>
      <c r="F479" s="214"/>
      <c r="G479" s="439"/>
      <c r="H479" s="439"/>
      <c r="I479" s="499"/>
    </row>
    <row r="480" spans="1:9" s="147" customFormat="1" ht="15.5" x14ac:dyDescent="0.35">
      <c r="A480" s="332">
        <v>461</v>
      </c>
      <c r="B480" s="437"/>
      <c r="C480" s="438"/>
      <c r="D480" s="438"/>
      <c r="E480" s="214"/>
      <c r="F480" s="214"/>
      <c r="G480" s="439"/>
      <c r="H480" s="439"/>
      <c r="I480" s="499"/>
    </row>
    <row r="481" spans="1:9" s="147" customFormat="1" ht="15.5" x14ac:dyDescent="0.35">
      <c r="A481" s="332">
        <v>462</v>
      </c>
      <c r="B481" s="437"/>
      <c r="C481" s="438"/>
      <c r="D481" s="438"/>
      <c r="E481" s="214"/>
      <c r="F481" s="214"/>
      <c r="G481" s="439"/>
      <c r="H481" s="439"/>
      <c r="I481" s="499"/>
    </row>
    <row r="482" spans="1:9" s="147" customFormat="1" ht="15.5" x14ac:dyDescent="0.35">
      <c r="A482" s="332">
        <v>463</v>
      </c>
      <c r="B482" s="437"/>
      <c r="C482" s="438"/>
      <c r="D482" s="438"/>
      <c r="E482" s="214"/>
      <c r="F482" s="214"/>
      <c r="G482" s="439"/>
      <c r="H482" s="439"/>
      <c r="I482" s="499"/>
    </row>
    <row r="483" spans="1:9" s="147" customFormat="1" ht="15.5" x14ac:dyDescent="0.35">
      <c r="A483" s="332">
        <v>464</v>
      </c>
      <c r="B483" s="437"/>
      <c r="C483" s="438"/>
      <c r="D483" s="438"/>
      <c r="E483" s="214"/>
      <c r="F483" s="214"/>
      <c r="G483" s="439"/>
      <c r="H483" s="439"/>
      <c r="I483" s="499"/>
    </row>
    <row r="484" spans="1:9" s="147" customFormat="1" ht="15.5" x14ac:dyDescent="0.35">
      <c r="A484" s="332">
        <v>465</v>
      </c>
      <c r="B484" s="437"/>
      <c r="C484" s="438"/>
      <c r="D484" s="438"/>
      <c r="E484" s="214"/>
      <c r="F484" s="214"/>
      <c r="G484" s="439"/>
      <c r="H484" s="439"/>
      <c r="I484" s="499"/>
    </row>
    <row r="485" spans="1:9" s="147" customFormat="1" ht="15.5" x14ac:dyDescent="0.35">
      <c r="A485" s="332">
        <v>466</v>
      </c>
      <c r="B485" s="437"/>
      <c r="C485" s="438"/>
      <c r="D485" s="438"/>
      <c r="E485" s="214"/>
      <c r="F485" s="214"/>
      <c r="G485" s="439"/>
      <c r="H485" s="439"/>
      <c r="I485" s="499"/>
    </row>
    <row r="486" spans="1:9" s="147" customFormat="1" ht="15.5" x14ac:dyDescent="0.35">
      <c r="A486" s="332">
        <v>467</v>
      </c>
      <c r="B486" s="437"/>
      <c r="C486" s="438"/>
      <c r="D486" s="438"/>
      <c r="E486" s="214"/>
      <c r="F486" s="214"/>
      <c r="G486" s="439"/>
      <c r="H486" s="439"/>
      <c r="I486" s="499"/>
    </row>
    <row r="487" spans="1:9" s="147" customFormat="1" ht="15.5" x14ac:dyDescent="0.35">
      <c r="A487" s="332">
        <v>468</v>
      </c>
      <c r="B487" s="437"/>
      <c r="C487" s="438"/>
      <c r="D487" s="438"/>
      <c r="E487" s="214"/>
      <c r="F487" s="214"/>
      <c r="G487" s="439"/>
      <c r="H487" s="439"/>
      <c r="I487" s="499"/>
    </row>
    <row r="488" spans="1:9" s="147" customFormat="1" ht="15.5" x14ac:dyDescent="0.35">
      <c r="A488" s="332">
        <v>469</v>
      </c>
      <c r="B488" s="437"/>
      <c r="C488" s="438"/>
      <c r="D488" s="438"/>
      <c r="E488" s="214"/>
      <c r="F488" s="214"/>
      <c r="G488" s="439"/>
      <c r="H488" s="439"/>
      <c r="I488" s="499"/>
    </row>
    <row r="489" spans="1:9" s="147" customFormat="1" ht="15.5" x14ac:dyDescent="0.35">
      <c r="A489" s="332">
        <v>470</v>
      </c>
      <c r="B489" s="437"/>
      <c r="C489" s="438"/>
      <c r="D489" s="438"/>
      <c r="E489" s="214"/>
      <c r="F489" s="214"/>
      <c r="G489" s="439"/>
      <c r="H489" s="439"/>
      <c r="I489" s="499"/>
    </row>
    <row r="490" spans="1:9" s="147" customFormat="1" ht="15.5" x14ac:dyDescent="0.35">
      <c r="A490" s="332">
        <v>471</v>
      </c>
      <c r="B490" s="437"/>
      <c r="C490" s="438"/>
      <c r="D490" s="438"/>
      <c r="E490" s="214"/>
      <c r="F490" s="214"/>
      <c r="G490" s="439"/>
      <c r="H490" s="439"/>
      <c r="I490" s="499"/>
    </row>
    <row r="491" spans="1:9" s="147" customFormat="1" ht="15.5" x14ac:dyDescent="0.35">
      <c r="A491" s="332">
        <v>472</v>
      </c>
      <c r="B491" s="437"/>
      <c r="C491" s="438"/>
      <c r="D491" s="438"/>
      <c r="E491" s="214"/>
      <c r="F491" s="214"/>
      <c r="G491" s="439"/>
      <c r="H491" s="439"/>
      <c r="I491" s="499"/>
    </row>
    <row r="492" spans="1:9" s="147" customFormat="1" ht="15.5" x14ac:dyDescent="0.35">
      <c r="A492" s="332">
        <v>473</v>
      </c>
      <c r="B492" s="437"/>
      <c r="C492" s="438"/>
      <c r="D492" s="438"/>
      <c r="E492" s="214"/>
      <c r="F492" s="214"/>
      <c r="G492" s="439"/>
      <c r="H492" s="439"/>
      <c r="I492" s="499"/>
    </row>
    <row r="493" spans="1:9" s="147" customFormat="1" ht="15.5" x14ac:dyDescent="0.35">
      <c r="A493" s="332">
        <v>474</v>
      </c>
      <c r="B493" s="437"/>
      <c r="C493" s="438"/>
      <c r="D493" s="438"/>
      <c r="E493" s="214"/>
      <c r="F493" s="214"/>
      <c r="G493" s="439"/>
      <c r="H493" s="439"/>
      <c r="I493" s="499"/>
    </row>
    <row r="494" spans="1:9" s="147" customFormat="1" ht="15.5" x14ac:dyDescent="0.35">
      <c r="A494" s="332">
        <v>475</v>
      </c>
      <c r="B494" s="437"/>
      <c r="C494" s="438"/>
      <c r="D494" s="438"/>
      <c r="E494" s="214"/>
      <c r="F494" s="214"/>
      <c r="G494" s="439"/>
      <c r="H494" s="439"/>
      <c r="I494" s="499"/>
    </row>
    <row r="495" spans="1:9" s="147" customFormat="1" ht="15.5" x14ac:dyDescent="0.35">
      <c r="A495" s="332">
        <v>476</v>
      </c>
      <c r="B495" s="437"/>
      <c r="C495" s="438"/>
      <c r="D495" s="438"/>
      <c r="E495" s="214"/>
      <c r="F495" s="214"/>
      <c r="G495" s="439"/>
      <c r="H495" s="439"/>
      <c r="I495" s="499"/>
    </row>
    <row r="496" spans="1:9" s="147" customFormat="1" ht="15.5" x14ac:dyDescent="0.35">
      <c r="A496" s="332">
        <v>477</v>
      </c>
      <c r="B496" s="437"/>
      <c r="C496" s="438"/>
      <c r="D496" s="438"/>
      <c r="E496" s="214"/>
      <c r="F496" s="214"/>
      <c r="G496" s="439"/>
      <c r="H496" s="439"/>
      <c r="I496" s="499"/>
    </row>
    <row r="497" spans="1:9" s="147" customFormat="1" ht="15.5" x14ac:dyDescent="0.35">
      <c r="A497" s="332">
        <v>478</v>
      </c>
      <c r="B497" s="437"/>
      <c r="C497" s="438"/>
      <c r="D497" s="438"/>
      <c r="E497" s="214"/>
      <c r="F497" s="214"/>
      <c r="G497" s="439"/>
      <c r="H497" s="439"/>
      <c r="I497" s="499"/>
    </row>
    <row r="498" spans="1:9" s="147" customFormat="1" ht="15.5" x14ac:dyDescent="0.35">
      <c r="A498" s="332">
        <v>479</v>
      </c>
      <c r="B498" s="437"/>
      <c r="C498" s="438"/>
      <c r="D498" s="438"/>
      <c r="E498" s="214"/>
      <c r="F498" s="214"/>
      <c r="G498" s="439"/>
      <c r="H498" s="439"/>
      <c r="I498" s="499"/>
    </row>
    <row r="499" spans="1:9" s="147" customFormat="1" ht="15.5" x14ac:dyDescent="0.35">
      <c r="A499" s="332">
        <v>480</v>
      </c>
      <c r="B499" s="437"/>
      <c r="C499" s="438"/>
      <c r="D499" s="438"/>
      <c r="E499" s="214"/>
      <c r="F499" s="214"/>
      <c r="G499" s="439"/>
      <c r="H499" s="439"/>
      <c r="I499" s="499"/>
    </row>
    <row r="500" spans="1:9" s="147" customFormat="1" ht="15.5" x14ac:dyDescent="0.35">
      <c r="A500" s="332">
        <v>481</v>
      </c>
      <c r="B500" s="437"/>
      <c r="C500" s="438"/>
      <c r="D500" s="438"/>
      <c r="E500" s="214"/>
      <c r="F500" s="214"/>
      <c r="G500" s="439"/>
      <c r="H500" s="439"/>
      <c r="I500" s="499"/>
    </row>
    <row r="501" spans="1:9" s="147" customFormat="1" ht="15.5" x14ac:dyDescent="0.35">
      <c r="A501" s="332">
        <v>482</v>
      </c>
      <c r="B501" s="437"/>
      <c r="C501" s="438"/>
      <c r="D501" s="438"/>
      <c r="E501" s="214"/>
      <c r="F501" s="214"/>
      <c r="G501" s="439"/>
      <c r="H501" s="439"/>
      <c r="I501" s="499"/>
    </row>
    <row r="502" spans="1:9" s="147" customFormat="1" ht="15.5" x14ac:dyDescent="0.35">
      <c r="A502" s="332">
        <v>483</v>
      </c>
      <c r="B502" s="437"/>
      <c r="C502" s="438"/>
      <c r="D502" s="438"/>
      <c r="E502" s="214"/>
      <c r="F502" s="214"/>
      <c r="G502" s="439"/>
      <c r="H502" s="439"/>
      <c r="I502" s="499"/>
    </row>
    <row r="503" spans="1:9" s="147" customFormat="1" ht="15.5" x14ac:dyDescent="0.35">
      <c r="A503" s="332">
        <v>484</v>
      </c>
      <c r="B503" s="437"/>
      <c r="C503" s="438"/>
      <c r="D503" s="438"/>
      <c r="E503" s="214"/>
      <c r="F503" s="214"/>
      <c r="G503" s="439"/>
      <c r="H503" s="439"/>
      <c r="I503" s="499"/>
    </row>
    <row r="504" spans="1:9" s="147" customFormat="1" ht="15.5" x14ac:dyDescent="0.35">
      <c r="A504" s="332">
        <v>485</v>
      </c>
      <c r="B504" s="437"/>
      <c r="C504" s="438"/>
      <c r="D504" s="438"/>
      <c r="E504" s="214"/>
      <c r="F504" s="214"/>
      <c r="G504" s="439"/>
      <c r="H504" s="439"/>
      <c r="I504" s="499"/>
    </row>
    <row r="505" spans="1:9" s="147" customFormat="1" ht="15.5" x14ac:dyDescent="0.35">
      <c r="A505" s="332">
        <v>486</v>
      </c>
      <c r="B505" s="437"/>
      <c r="C505" s="438"/>
      <c r="D505" s="438"/>
      <c r="E505" s="214"/>
      <c r="F505" s="214"/>
      <c r="G505" s="439"/>
      <c r="H505" s="439"/>
      <c r="I505" s="499"/>
    </row>
    <row r="506" spans="1:9" s="147" customFormat="1" ht="15.5" x14ac:dyDescent="0.35">
      <c r="A506" s="332">
        <v>487</v>
      </c>
      <c r="B506" s="437"/>
      <c r="C506" s="438"/>
      <c r="D506" s="438"/>
      <c r="E506" s="214"/>
      <c r="F506" s="214"/>
      <c r="G506" s="439"/>
      <c r="H506" s="439"/>
      <c r="I506" s="499"/>
    </row>
    <row r="507" spans="1:9" s="147" customFormat="1" ht="15.5" x14ac:dyDescent="0.35">
      <c r="A507" s="332">
        <v>488</v>
      </c>
      <c r="B507" s="437"/>
      <c r="C507" s="438"/>
      <c r="D507" s="438"/>
      <c r="E507" s="214"/>
      <c r="F507" s="214"/>
      <c r="G507" s="439"/>
      <c r="H507" s="439"/>
      <c r="I507" s="499"/>
    </row>
    <row r="508" spans="1:9" s="147" customFormat="1" ht="15.5" x14ac:dyDescent="0.35">
      <c r="A508" s="332">
        <v>489</v>
      </c>
      <c r="B508" s="437"/>
      <c r="C508" s="438"/>
      <c r="D508" s="438"/>
      <c r="E508" s="214"/>
      <c r="F508" s="214"/>
      <c r="G508" s="439"/>
      <c r="H508" s="439"/>
      <c r="I508" s="499"/>
    </row>
    <row r="509" spans="1:9" s="147" customFormat="1" ht="15.5" x14ac:dyDescent="0.35">
      <c r="A509" s="332">
        <v>490</v>
      </c>
      <c r="B509" s="437"/>
      <c r="C509" s="438"/>
      <c r="D509" s="438"/>
      <c r="E509" s="214"/>
      <c r="F509" s="214"/>
      <c r="G509" s="439"/>
      <c r="H509" s="439"/>
      <c r="I509" s="499"/>
    </row>
    <row r="510" spans="1:9" s="147" customFormat="1" ht="15.5" x14ac:dyDescent="0.35">
      <c r="A510" s="332">
        <v>491</v>
      </c>
      <c r="B510" s="437"/>
      <c r="C510" s="438"/>
      <c r="D510" s="438"/>
      <c r="E510" s="214"/>
      <c r="F510" s="214"/>
      <c r="G510" s="439"/>
      <c r="H510" s="439"/>
      <c r="I510" s="499"/>
    </row>
    <row r="511" spans="1:9" s="147" customFormat="1" ht="15.5" x14ac:dyDescent="0.35">
      <c r="A511" s="332">
        <v>492</v>
      </c>
      <c r="B511" s="437"/>
      <c r="C511" s="438"/>
      <c r="D511" s="438"/>
      <c r="E511" s="214"/>
      <c r="F511" s="214"/>
      <c r="G511" s="439"/>
      <c r="H511" s="439"/>
      <c r="I511" s="499"/>
    </row>
    <row r="512" spans="1:9" s="147" customFormat="1" ht="15.5" x14ac:dyDescent="0.35">
      <c r="A512" s="332">
        <v>493</v>
      </c>
      <c r="B512" s="437"/>
      <c r="C512" s="438"/>
      <c r="D512" s="438"/>
      <c r="E512" s="214"/>
      <c r="F512" s="214"/>
      <c r="G512" s="439"/>
      <c r="H512" s="439"/>
      <c r="I512" s="499"/>
    </row>
    <row r="513" spans="1:9" s="147" customFormat="1" ht="15.5" x14ac:dyDescent="0.35">
      <c r="A513" s="332">
        <v>494</v>
      </c>
      <c r="B513" s="437"/>
      <c r="C513" s="438"/>
      <c r="D513" s="438"/>
      <c r="E513" s="214"/>
      <c r="F513" s="214"/>
      <c r="G513" s="439"/>
      <c r="H513" s="439"/>
      <c r="I513" s="499"/>
    </row>
    <row r="514" spans="1:9" s="147" customFormat="1" ht="15.5" x14ac:dyDescent="0.35">
      <c r="A514" s="332">
        <v>495</v>
      </c>
      <c r="B514" s="437"/>
      <c r="C514" s="438"/>
      <c r="D514" s="438"/>
      <c r="E514" s="214"/>
      <c r="F514" s="214"/>
      <c r="G514" s="439"/>
      <c r="H514" s="439"/>
      <c r="I514" s="499"/>
    </row>
    <row r="515" spans="1:9" s="147" customFormat="1" ht="15.5" x14ac:dyDescent="0.35">
      <c r="A515" s="332">
        <v>496</v>
      </c>
      <c r="B515" s="437"/>
      <c r="C515" s="438"/>
      <c r="D515" s="438"/>
      <c r="E515" s="214"/>
      <c r="F515" s="214"/>
      <c r="G515" s="439"/>
      <c r="H515" s="439"/>
      <c r="I515" s="499"/>
    </row>
    <row r="516" spans="1:9" s="147" customFormat="1" ht="15.5" x14ac:dyDescent="0.35">
      <c r="A516" s="332">
        <v>497</v>
      </c>
      <c r="B516" s="437"/>
      <c r="C516" s="438"/>
      <c r="D516" s="438"/>
      <c r="E516" s="214"/>
      <c r="F516" s="214"/>
      <c r="G516" s="439"/>
      <c r="H516" s="439"/>
      <c r="I516" s="499"/>
    </row>
    <row r="517" spans="1:9" s="147" customFormat="1" ht="15.5" x14ac:dyDescent="0.35">
      <c r="A517" s="332">
        <v>498</v>
      </c>
      <c r="B517" s="437"/>
      <c r="C517" s="438"/>
      <c r="D517" s="438"/>
      <c r="E517" s="214"/>
      <c r="F517" s="214"/>
      <c r="G517" s="439"/>
      <c r="H517" s="439"/>
      <c r="I517" s="499"/>
    </row>
    <row r="518" spans="1:9" s="147" customFormat="1" ht="15.5" x14ac:dyDescent="0.35">
      <c r="A518" s="332">
        <v>499</v>
      </c>
      <c r="B518" s="437"/>
      <c r="C518" s="438"/>
      <c r="D518" s="438"/>
      <c r="E518" s="214"/>
      <c r="F518" s="214"/>
      <c r="G518" s="439"/>
      <c r="H518" s="439"/>
      <c r="I518" s="499"/>
    </row>
    <row r="519" spans="1:9" s="147" customFormat="1" ht="15.5" x14ac:dyDescent="0.35">
      <c r="A519" s="332">
        <v>500</v>
      </c>
      <c r="B519" s="437"/>
      <c r="C519" s="438"/>
      <c r="D519" s="438"/>
      <c r="E519" s="214"/>
      <c r="F519" s="214"/>
      <c r="G519" s="439"/>
      <c r="H519" s="439"/>
      <c r="I519" s="499"/>
    </row>
    <row r="520" spans="1:9" s="147" customFormat="1" ht="15.5" x14ac:dyDescent="0.35">
      <c r="A520" s="332">
        <v>501</v>
      </c>
      <c r="B520" s="437"/>
      <c r="C520" s="438"/>
      <c r="D520" s="438"/>
      <c r="E520" s="214"/>
      <c r="F520" s="214"/>
      <c r="G520" s="439"/>
      <c r="H520" s="439"/>
      <c r="I520" s="499"/>
    </row>
    <row r="521" spans="1:9" s="147" customFormat="1" ht="15.5" x14ac:dyDescent="0.35">
      <c r="A521" s="332">
        <v>502</v>
      </c>
      <c r="B521" s="437"/>
      <c r="C521" s="438"/>
      <c r="D521" s="438"/>
      <c r="E521" s="214"/>
      <c r="F521" s="214"/>
      <c r="G521" s="439"/>
      <c r="H521" s="439"/>
      <c r="I521" s="499"/>
    </row>
    <row r="522" spans="1:9" s="147" customFormat="1" ht="15.5" x14ac:dyDescent="0.35">
      <c r="A522" s="332">
        <v>503</v>
      </c>
      <c r="B522" s="437"/>
      <c r="C522" s="438"/>
      <c r="D522" s="438"/>
      <c r="E522" s="214"/>
      <c r="F522" s="214"/>
      <c r="G522" s="439"/>
      <c r="H522" s="439"/>
      <c r="I522" s="499"/>
    </row>
    <row r="523" spans="1:9" s="147" customFormat="1" ht="15.5" x14ac:dyDescent="0.35">
      <c r="A523" s="332">
        <v>504</v>
      </c>
      <c r="B523" s="437"/>
      <c r="C523" s="438"/>
      <c r="D523" s="438"/>
      <c r="E523" s="214"/>
      <c r="F523" s="214"/>
      <c r="G523" s="439"/>
      <c r="H523" s="439"/>
      <c r="I523" s="499"/>
    </row>
    <row r="524" spans="1:9" s="147" customFormat="1" ht="15.5" x14ac:dyDescent="0.35">
      <c r="A524" s="332">
        <v>505</v>
      </c>
      <c r="B524" s="437"/>
      <c r="C524" s="438"/>
      <c r="D524" s="438"/>
      <c r="E524" s="214"/>
      <c r="F524" s="214"/>
      <c r="G524" s="439"/>
      <c r="H524" s="439"/>
      <c r="I524" s="499"/>
    </row>
    <row r="525" spans="1:9" s="147" customFormat="1" ht="15.5" x14ac:dyDescent="0.35">
      <c r="A525" s="332">
        <v>506</v>
      </c>
      <c r="B525" s="437"/>
      <c r="C525" s="438"/>
      <c r="D525" s="438"/>
      <c r="E525" s="214"/>
      <c r="F525" s="214"/>
      <c r="G525" s="439"/>
      <c r="H525" s="439"/>
      <c r="I525" s="499"/>
    </row>
    <row r="526" spans="1:9" s="147" customFormat="1" ht="15.5" x14ac:dyDescent="0.35">
      <c r="A526" s="332">
        <v>507</v>
      </c>
      <c r="B526" s="437"/>
      <c r="C526" s="438"/>
      <c r="D526" s="438"/>
      <c r="E526" s="214"/>
      <c r="F526" s="214"/>
      <c r="G526" s="439"/>
      <c r="H526" s="439"/>
      <c r="I526" s="499"/>
    </row>
    <row r="527" spans="1:9" s="147" customFormat="1" ht="15.5" x14ac:dyDescent="0.35">
      <c r="A527" s="332">
        <v>508</v>
      </c>
      <c r="B527" s="437"/>
      <c r="C527" s="438"/>
      <c r="D527" s="438"/>
      <c r="E527" s="214"/>
      <c r="F527" s="214"/>
      <c r="G527" s="439"/>
      <c r="H527" s="439"/>
      <c r="I527" s="499"/>
    </row>
    <row r="528" spans="1:9" s="147" customFormat="1" ht="15.5" x14ac:dyDescent="0.35">
      <c r="A528" s="332">
        <v>509</v>
      </c>
      <c r="B528" s="437"/>
      <c r="C528" s="438"/>
      <c r="D528" s="438"/>
      <c r="E528" s="214"/>
      <c r="F528" s="214"/>
      <c r="G528" s="439"/>
      <c r="H528" s="439"/>
      <c r="I528" s="499"/>
    </row>
    <row r="529" spans="1:9" s="147" customFormat="1" ht="15.5" x14ac:dyDescent="0.35">
      <c r="A529" s="332">
        <v>510</v>
      </c>
      <c r="B529" s="437"/>
      <c r="C529" s="438"/>
      <c r="D529" s="438"/>
      <c r="E529" s="214"/>
      <c r="F529" s="214"/>
      <c r="G529" s="439"/>
      <c r="H529" s="439"/>
      <c r="I529" s="499"/>
    </row>
    <row r="530" spans="1:9" s="147" customFormat="1" ht="15.5" x14ac:dyDescent="0.35">
      <c r="A530" s="332">
        <v>511</v>
      </c>
      <c r="B530" s="437"/>
      <c r="C530" s="438"/>
      <c r="D530" s="438"/>
      <c r="E530" s="214"/>
      <c r="F530" s="214"/>
      <c r="G530" s="439"/>
      <c r="H530" s="439"/>
      <c r="I530" s="499"/>
    </row>
    <row r="531" spans="1:9" s="147" customFormat="1" ht="15.5" x14ac:dyDescent="0.35">
      <c r="A531" s="332">
        <v>512</v>
      </c>
      <c r="B531" s="437"/>
      <c r="C531" s="438"/>
      <c r="D531" s="438"/>
      <c r="E531" s="214"/>
      <c r="F531" s="214"/>
      <c r="G531" s="439"/>
      <c r="H531" s="439"/>
      <c r="I531" s="499"/>
    </row>
    <row r="532" spans="1:9" s="147" customFormat="1" ht="15.5" x14ac:dyDescent="0.35">
      <c r="A532" s="332">
        <v>513</v>
      </c>
      <c r="B532" s="437"/>
      <c r="C532" s="438"/>
      <c r="D532" s="438"/>
      <c r="E532" s="214"/>
      <c r="F532" s="214"/>
      <c r="G532" s="439"/>
      <c r="H532" s="439"/>
      <c r="I532" s="499"/>
    </row>
    <row r="533" spans="1:9" s="147" customFormat="1" ht="15.5" x14ac:dyDescent="0.35">
      <c r="A533" s="332">
        <v>514</v>
      </c>
      <c r="B533" s="437"/>
      <c r="C533" s="438"/>
      <c r="D533" s="438"/>
      <c r="E533" s="214"/>
      <c r="F533" s="214"/>
      <c r="G533" s="439"/>
      <c r="H533" s="439"/>
      <c r="I533" s="499"/>
    </row>
    <row r="534" spans="1:9" s="147" customFormat="1" ht="15.5" x14ac:dyDescent="0.35">
      <c r="A534" s="332">
        <v>515</v>
      </c>
      <c r="B534" s="437"/>
      <c r="C534" s="438"/>
      <c r="D534" s="438"/>
      <c r="E534" s="214"/>
      <c r="F534" s="214"/>
      <c r="G534" s="439"/>
      <c r="H534" s="439"/>
      <c r="I534" s="499"/>
    </row>
    <row r="535" spans="1:9" s="147" customFormat="1" ht="15.5" x14ac:dyDescent="0.35">
      <c r="A535" s="332">
        <v>516</v>
      </c>
      <c r="B535" s="437"/>
      <c r="C535" s="438"/>
      <c r="D535" s="438"/>
      <c r="E535" s="214"/>
      <c r="F535" s="214"/>
      <c r="G535" s="439"/>
      <c r="H535" s="439"/>
      <c r="I535" s="499"/>
    </row>
    <row r="536" spans="1:9" s="147" customFormat="1" ht="15.5" x14ac:dyDescent="0.35">
      <c r="A536" s="332">
        <v>517</v>
      </c>
      <c r="B536" s="437"/>
      <c r="C536" s="438"/>
      <c r="D536" s="438"/>
      <c r="E536" s="214"/>
      <c r="F536" s="214"/>
      <c r="G536" s="439"/>
      <c r="H536" s="439"/>
      <c r="I536" s="499"/>
    </row>
    <row r="537" spans="1:9" s="147" customFormat="1" ht="15.5" x14ac:dyDescent="0.35">
      <c r="A537" s="332">
        <v>518</v>
      </c>
      <c r="B537" s="437"/>
      <c r="C537" s="438"/>
      <c r="D537" s="438"/>
      <c r="E537" s="214"/>
      <c r="F537" s="214"/>
      <c r="G537" s="439"/>
      <c r="H537" s="439"/>
      <c r="I537" s="499"/>
    </row>
    <row r="538" spans="1:9" s="147" customFormat="1" ht="15.5" x14ac:dyDescent="0.35">
      <c r="A538" s="332">
        <v>519</v>
      </c>
      <c r="B538" s="437"/>
      <c r="C538" s="438"/>
      <c r="D538" s="438"/>
      <c r="E538" s="214"/>
      <c r="F538" s="214"/>
      <c r="G538" s="439"/>
      <c r="H538" s="439"/>
      <c r="I538" s="499"/>
    </row>
    <row r="539" spans="1:9" s="147" customFormat="1" ht="15.5" x14ac:dyDescent="0.35">
      <c r="A539" s="332">
        <v>520</v>
      </c>
      <c r="B539" s="437"/>
      <c r="C539" s="438"/>
      <c r="D539" s="438"/>
      <c r="E539" s="214"/>
      <c r="F539" s="214"/>
      <c r="G539" s="439"/>
      <c r="H539" s="439"/>
      <c r="I539" s="499"/>
    </row>
    <row r="540" spans="1:9" s="147" customFormat="1" ht="15.5" x14ac:dyDescent="0.35">
      <c r="A540" s="332">
        <v>521</v>
      </c>
      <c r="B540" s="437"/>
      <c r="C540" s="438"/>
      <c r="D540" s="438"/>
      <c r="E540" s="214"/>
      <c r="F540" s="214"/>
      <c r="G540" s="439"/>
      <c r="H540" s="439"/>
      <c r="I540" s="499"/>
    </row>
    <row r="541" spans="1:9" s="147" customFormat="1" ht="15.5" x14ac:dyDescent="0.35">
      <c r="A541" s="332">
        <v>522</v>
      </c>
      <c r="B541" s="437"/>
      <c r="C541" s="438"/>
      <c r="D541" s="438"/>
      <c r="E541" s="214"/>
      <c r="F541" s="214"/>
      <c r="G541" s="439"/>
      <c r="H541" s="439"/>
      <c r="I541" s="499"/>
    </row>
    <row r="542" spans="1:9" s="147" customFormat="1" ht="15.5" x14ac:dyDescent="0.35">
      <c r="A542" s="332">
        <v>523</v>
      </c>
      <c r="B542" s="437"/>
      <c r="C542" s="438"/>
      <c r="D542" s="438"/>
      <c r="E542" s="214"/>
      <c r="F542" s="214"/>
      <c r="G542" s="439"/>
      <c r="H542" s="439"/>
      <c r="I542" s="499"/>
    </row>
    <row r="543" spans="1:9" s="147" customFormat="1" ht="15.5" x14ac:dyDescent="0.35">
      <c r="A543" s="332">
        <v>524</v>
      </c>
      <c r="B543" s="437"/>
      <c r="C543" s="438"/>
      <c r="D543" s="438"/>
      <c r="E543" s="214"/>
      <c r="F543" s="214"/>
      <c r="G543" s="439"/>
      <c r="H543" s="439"/>
      <c r="I543" s="499"/>
    </row>
    <row r="544" spans="1:9" s="147" customFormat="1" ht="15.5" x14ac:dyDescent="0.35">
      <c r="A544" s="332">
        <v>525</v>
      </c>
      <c r="B544" s="437"/>
      <c r="C544" s="438"/>
      <c r="D544" s="438"/>
      <c r="E544" s="214"/>
      <c r="F544" s="214"/>
      <c r="G544" s="439"/>
      <c r="H544" s="439"/>
      <c r="I544" s="499"/>
    </row>
    <row r="545" spans="1:9" s="147" customFormat="1" ht="15.5" x14ac:dyDescent="0.35">
      <c r="A545" s="332">
        <v>526</v>
      </c>
      <c r="B545" s="437"/>
      <c r="C545" s="438"/>
      <c r="D545" s="438"/>
      <c r="E545" s="214"/>
      <c r="F545" s="214"/>
      <c r="G545" s="439"/>
      <c r="H545" s="439"/>
      <c r="I545" s="499"/>
    </row>
    <row r="546" spans="1:9" s="147" customFormat="1" ht="15.5" x14ac:dyDescent="0.35">
      <c r="A546" s="332">
        <v>527</v>
      </c>
      <c r="B546" s="437"/>
      <c r="C546" s="438"/>
      <c r="D546" s="438"/>
      <c r="E546" s="214"/>
      <c r="F546" s="214"/>
      <c r="G546" s="439"/>
      <c r="H546" s="439"/>
      <c r="I546" s="499"/>
    </row>
    <row r="547" spans="1:9" s="147" customFormat="1" ht="15.5" x14ac:dyDescent="0.35">
      <c r="A547" s="332">
        <v>528</v>
      </c>
      <c r="B547" s="437"/>
      <c r="C547" s="438"/>
      <c r="D547" s="438"/>
      <c r="E547" s="214"/>
      <c r="F547" s="214"/>
      <c r="G547" s="439"/>
      <c r="H547" s="439"/>
      <c r="I547" s="499"/>
    </row>
    <row r="548" spans="1:9" s="147" customFormat="1" ht="15.5" x14ac:dyDescent="0.35">
      <c r="A548" s="332">
        <v>529</v>
      </c>
      <c r="B548" s="437"/>
      <c r="C548" s="438"/>
      <c r="D548" s="438"/>
      <c r="E548" s="214"/>
      <c r="F548" s="214"/>
      <c r="G548" s="439"/>
      <c r="H548" s="439"/>
      <c r="I548" s="499"/>
    </row>
    <row r="549" spans="1:9" s="147" customFormat="1" ht="15.5" x14ac:dyDescent="0.35">
      <c r="A549" s="332">
        <v>530</v>
      </c>
      <c r="B549" s="437"/>
      <c r="C549" s="438"/>
      <c r="D549" s="438"/>
      <c r="E549" s="214"/>
      <c r="F549" s="214"/>
      <c r="G549" s="439"/>
      <c r="H549" s="439"/>
      <c r="I549" s="499"/>
    </row>
    <row r="550" spans="1:9" s="147" customFormat="1" ht="15.5" x14ac:dyDescent="0.35">
      <c r="A550" s="332">
        <v>531</v>
      </c>
      <c r="B550" s="437"/>
      <c r="C550" s="438"/>
      <c r="D550" s="438"/>
      <c r="E550" s="214"/>
      <c r="F550" s="214"/>
      <c r="G550" s="439"/>
      <c r="H550" s="439"/>
      <c r="I550" s="499"/>
    </row>
    <row r="551" spans="1:9" s="147" customFormat="1" ht="15.5" x14ac:dyDescent="0.35">
      <c r="A551" s="332">
        <v>532</v>
      </c>
      <c r="B551" s="437"/>
      <c r="C551" s="438"/>
      <c r="D551" s="438"/>
      <c r="E551" s="214"/>
      <c r="F551" s="214"/>
      <c r="G551" s="439"/>
      <c r="H551" s="439"/>
      <c r="I551" s="499"/>
    </row>
    <row r="552" spans="1:9" s="147" customFormat="1" ht="15.5" x14ac:dyDescent="0.35">
      <c r="A552" s="332">
        <v>533</v>
      </c>
      <c r="B552" s="437"/>
      <c r="C552" s="438"/>
      <c r="D552" s="438"/>
      <c r="E552" s="214"/>
      <c r="F552" s="214"/>
      <c r="G552" s="439"/>
      <c r="H552" s="439"/>
      <c r="I552" s="499"/>
    </row>
    <row r="553" spans="1:9" s="147" customFormat="1" ht="15.5" x14ac:dyDescent="0.35">
      <c r="A553" s="332">
        <v>534</v>
      </c>
      <c r="B553" s="437"/>
      <c r="C553" s="438"/>
      <c r="D553" s="438"/>
      <c r="E553" s="214"/>
      <c r="F553" s="214"/>
      <c r="G553" s="439"/>
      <c r="H553" s="439"/>
      <c r="I553" s="499"/>
    </row>
    <row r="554" spans="1:9" s="147" customFormat="1" ht="15.5" x14ac:dyDescent="0.35">
      <c r="A554" s="332">
        <v>535</v>
      </c>
      <c r="B554" s="437"/>
      <c r="C554" s="438"/>
      <c r="D554" s="438"/>
      <c r="E554" s="214"/>
      <c r="F554" s="214"/>
      <c r="G554" s="439"/>
      <c r="H554" s="439"/>
      <c r="I554" s="499"/>
    </row>
    <row r="555" spans="1:9" s="147" customFormat="1" ht="15.5" x14ac:dyDescent="0.35">
      <c r="A555" s="332">
        <v>536</v>
      </c>
      <c r="B555" s="437"/>
      <c r="C555" s="438"/>
      <c r="D555" s="438"/>
      <c r="E555" s="214"/>
      <c r="F555" s="214"/>
      <c r="G555" s="439"/>
      <c r="H555" s="439"/>
      <c r="I555" s="499"/>
    </row>
    <row r="556" spans="1:9" s="147" customFormat="1" ht="15.5" x14ac:dyDescent="0.35">
      <c r="A556" s="332">
        <v>537</v>
      </c>
      <c r="B556" s="437"/>
      <c r="C556" s="438"/>
      <c r="D556" s="438"/>
      <c r="E556" s="214"/>
      <c r="F556" s="214"/>
      <c r="G556" s="439"/>
      <c r="H556" s="439"/>
      <c r="I556" s="499"/>
    </row>
    <row r="557" spans="1:9" s="147" customFormat="1" ht="15.5" x14ac:dyDescent="0.35">
      <c r="A557" s="332">
        <v>538</v>
      </c>
      <c r="B557" s="437"/>
      <c r="C557" s="438"/>
      <c r="D557" s="438"/>
      <c r="E557" s="214"/>
      <c r="F557" s="214"/>
      <c r="G557" s="439"/>
      <c r="H557" s="439"/>
      <c r="I557" s="499"/>
    </row>
    <row r="558" spans="1:9" s="147" customFormat="1" ht="15.5" x14ac:dyDescent="0.35">
      <c r="A558" s="332">
        <v>539</v>
      </c>
      <c r="B558" s="437"/>
      <c r="C558" s="438"/>
      <c r="D558" s="438"/>
      <c r="E558" s="214"/>
      <c r="F558" s="214"/>
      <c r="G558" s="439"/>
      <c r="H558" s="439"/>
      <c r="I558" s="499"/>
    </row>
    <row r="559" spans="1:9" s="147" customFormat="1" ht="15.5" x14ac:dyDescent="0.35">
      <c r="A559" s="332">
        <v>540</v>
      </c>
      <c r="B559" s="437"/>
      <c r="C559" s="438"/>
      <c r="D559" s="438"/>
      <c r="E559" s="214"/>
      <c r="F559" s="214"/>
      <c r="G559" s="439"/>
      <c r="H559" s="439"/>
      <c r="I559" s="499"/>
    </row>
    <row r="560" spans="1:9" s="147" customFormat="1" ht="15.5" x14ac:dyDescent="0.35">
      <c r="A560" s="332">
        <v>541</v>
      </c>
      <c r="B560" s="437"/>
      <c r="C560" s="438"/>
      <c r="D560" s="438"/>
      <c r="E560" s="214"/>
      <c r="F560" s="214"/>
      <c r="G560" s="439"/>
      <c r="H560" s="439"/>
      <c r="I560" s="499"/>
    </row>
    <row r="561" spans="1:9" s="147" customFormat="1" ht="15.5" x14ac:dyDescent="0.35">
      <c r="A561" s="332">
        <v>542</v>
      </c>
      <c r="B561" s="437"/>
      <c r="C561" s="438"/>
      <c r="D561" s="438"/>
      <c r="E561" s="214"/>
      <c r="F561" s="214"/>
      <c r="G561" s="439"/>
      <c r="H561" s="439"/>
      <c r="I561" s="499"/>
    </row>
    <row r="562" spans="1:9" s="147" customFormat="1" ht="15.5" x14ac:dyDescent="0.35">
      <c r="A562" s="332">
        <v>543</v>
      </c>
      <c r="B562" s="437"/>
      <c r="C562" s="438"/>
      <c r="D562" s="438"/>
      <c r="E562" s="214"/>
      <c r="F562" s="214"/>
      <c r="G562" s="439"/>
      <c r="H562" s="439"/>
      <c r="I562" s="499"/>
    </row>
    <row r="563" spans="1:9" s="147" customFormat="1" ht="15.5" x14ac:dyDescent="0.35">
      <c r="A563" s="332">
        <v>544</v>
      </c>
      <c r="B563" s="437"/>
      <c r="C563" s="438"/>
      <c r="D563" s="438"/>
      <c r="E563" s="214"/>
      <c r="F563" s="214"/>
      <c r="G563" s="439"/>
      <c r="H563" s="439"/>
      <c r="I563" s="499"/>
    </row>
    <row r="564" spans="1:9" s="147" customFormat="1" ht="15.5" x14ac:dyDescent="0.35">
      <c r="A564" s="332">
        <v>545</v>
      </c>
      <c r="B564" s="437"/>
      <c r="C564" s="438"/>
      <c r="D564" s="438"/>
      <c r="E564" s="214"/>
      <c r="F564" s="214"/>
      <c r="G564" s="439"/>
      <c r="H564" s="439"/>
      <c r="I564" s="499"/>
    </row>
    <row r="565" spans="1:9" s="147" customFormat="1" ht="15.5" x14ac:dyDescent="0.35">
      <c r="A565" s="332">
        <v>546</v>
      </c>
      <c r="B565" s="437"/>
      <c r="C565" s="438"/>
      <c r="D565" s="438"/>
      <c r="E565" s="214"/>
      <c r="F565" s="214"/>
      <c r="G565" s="439"/>
      <c r="H565" s="439"/>
      <c r="I565" s="499"/>
    </row>
    <row r="566" spans="1:9" s="147" customFormat="1" ht="15.5" x14ac:dyDescent="0.35">
      <c r="A566" s="332">
        <v>547</v>
      </c>
      <c r="B566" s="437"/>
      <c r="C566" s="438"/>
      <c r="D566" s="438"/>
      <c r="E566" s="214"/>
      <c r="F566" s="214"/>
      <c r="G566" s="439"/>
      <c r="H566" s="439"/>
      <c r="I566" s="499"/>
    </row>
    <row r="567" spans="1:9" s="147" customFormat="1" ht="15.5" x14ac:dyDescent="0.35">
      <c r="A567" s="332">
        <v>548</v>
      </c>
      <c r="B567" s="437"/>
      <c r="C567" s="438"/>
      <c r="D567" s="438"/>
      <c r="E567" s="214"/>
      <c r="F567" s="214"/>
      <c r="G567" s="439"/>
      <c r="H567" s="439"/>
      <c r="I567" s="499"/>
    </row>
    <row r="568" spans="1:9" s="147" customFormat="1" ht="15.5" x14ac:dyDescent="0.35">
      <c r="A568" s="332">
        <v>549</v>
      </c>
      <c r="B568" s="437"/>
      <c r="C568" s="438"/>
      <c r="D568" s="438"/>
      <c r="E568" s="214"/>
      <c r="F568" s="214"/>
      <c r="G568" s="439"/>
      <c r="H568" s="439"/>
      <c r="I568" s="499"/>
    </row>
    <row r="569" spans="1:9" s="147" customFormat="1" ht="15.5" x14ac:dyDescent="0.35">
      <c r="A569" s="332">
        <v>550</v>
      </c>
      <c r="B569" s="437"/>
      <c r="C569" s="438"/>
      <c r="D569" s="438"/>
      <c r="E569" s="214"/>
      <c r="F569" s="214"/>
      <c r="G569" s="439"/>
      <c r="H569" s="439"/>
      <c r="I569" s="499"/>
    </row>
    <row r="570" spans="1:9" s="147" customFormat="1" ht="15.5" x14ac:dyDescent="0.35">
      <c r="A570" s="332">
        <v>551</v>
      </c>
      <c r="B570" s="437"/>
      <c r="C570" s="438"/>
      <c r="D570" s="438"/>
      <c r="E570" s="214"/>
      <c r="F570" s="214"/>
      <c r="G570" s="439"/>
      <c r="H570" s="439"/>
      <c r="I570" s="499"/>
    </row>
    <row r="571" spans="1:9" s="147" customFormat="1" ht="15.5" x14ac:dyDescent="0.35">
      <c r="A571" s="332">
        <v>552</v>
      </c>
      <c r="B571" s="437"/>
      <c r="C571" s="438"/>
      <c r="D571" s="438"/>
      <c r="E571" s="214"/>
      <c r="F571" s="214"/>
      <c r="G571" s="439"/>
      <c r="H571" s="439"/>
      <c r="I571" s="499"/>
    </row>
    <row r="572" spans="1:9" s="147" customFormat="1" ht="15.5" x14ac:dyDescent="0.35">
      <c r="A572" s="332">
        <v>553</v>
      </c>
      <c r="B572" s="437"/>
      <c r="C572" s="438"/>
      <c r="D572" s="438"/>
      <c r="E572" s="214"/>
      <c r="F572" s="214"/>
      <c r="G572" s="439"/>
      <c r="H572" s="439"/>
      <c r="I572" s="499"/>
    </row>
    <row r="573" spans="1:9" s="147" customFormat="1" ht="15.5" x14ac:dyDescent="0.35">
      <c r="A573" s="332">
        <v>554</v>
      </c>
      <c r="B573" s="437"/>
      <c r="C573" s="438"/>
      <c r="D573" s="438"/>
      <c r="E573" s="214"/>
      <c r="F573" s="214"/>
      <c r="G573" s="439"/>
      <c r="H573" s="439"/>
      <c r="I573" s="499"/>
    </row>
    <row r="574" spans="1:9" s="147" customFormat="1" ht="15.5" x14ac:dyDescent="0.35">
      <c r="A574" s="332">
        <v>555</v>
      </c>
      <c r="B574" s="437"/>
      <c r="C574" s="438"/>
      <c r="D574" s="438"/>
      <c r="E574" s="214"/>
      <c r="F574" s="214"/>
      <c r="G574" s="439"/>
      <c r="H574" s="439"/>
      <c r="I574" s="499"/>
    </row>
    <row r="575" spans="1:9" s="147" customFormat="1" ht="15.5" x14ac:dyDescent="0.35">
      <c r="A575" s="332">
        <v>556</v>
      </c>
      <c r="B575" s="437"/>
      <c r="C575" s="438"/>
      <c r="D575" s="438"/>
      <c r="E575" s="214"/>
      <c r="F575" s="214"/>
      <c r="G575" s="439"/>
      <c r="H575" s="439"/>
      <c r="I575" s="499"/>
    </row>
    <row r="576" spans="1:9" s="147" customFormat="1" ht="15.5" x14ac:dyDescent="0.35">
      <c r="A576" s="332">
        <v>557</v>
      </c>
      <c r="B576" s="437"/>
      <c r="C576" s="438"/>
      <c r="D576" s="438"/>
      <c r="E576" s="214"/>
      <c r="F576" s="214"/>
      <c r="G576" s="439"/>
      <c r="H576" s="439"/>
      <c r="I576" s="499"/>
    </row>
    <row r="577" spans="1:9" s="147" customFormat="1" ht="15.5" x14ac:dyDescent="0.35">
      <c r="A577" s="332">
        <v>558</v>
      </c>
      <c r="B577" s="437"/>
      <c r="C577" s="438"/>
      <c r="D577" s="438"/>
      <c r="E577" s="214"/>
      <c r="F577" s="214"/>
      <c r="G577" s="439"/>
      <c r="H577" s="439"/>
      <c r="I577" s="499"/>
    </row>
    <row r="578" spans="1:9" s="147" customFormat="1" ht="15.5" x14ac:dyDescent="0.35">
      <c r="A578" s="332">
        <v>559</v>
      </c>
      <c r="B578" s="437"/>
      <c r="C578" s="438"/>
      <c r="D578" s="438"/>
      <c r="E578" s="214"/>
      <c r="F578" s="214"/>
      <c r="G578" s="439"/>
      <c r="H578" s="439"/>
      <c r="I578" s="499"/>
    </row>
    <row r="579" spans="1:9" s="147" customFormat="1" ht="15.5" x14ac:dyDescent="0.35">
      <c r="A579" s="332">
        <v>560</v>
      </c>
      <c r="B579" s="437"/>
      <c r="C579" s="438"/>
      <c r="D579" s="438"/>
      <c r="E579" s="214"/>
      <c r="F579" s="214"/>
      <c r="G579" s="439"/>
      <c r="H579" s="439"/>
      <c r="I579" s="499"/>
    </row>
    <row r="580" spans="1:9" s="147" customFormat="1" ht="15.5" x14ac:dyDescent="0.35">
      <c r="A580" s="332">
        <v>561</v>
      </c>
      <c r="B580" s="437"/>
      <c r="C580" s="438"/>
      <c r="D580" s="438"/>
      <c r="E580" s="214"/>
      <c r="F580" s="214"/>
      <c r="G580" s="439"/>
      <c r="H580" s="439"/>
      <c r="I580" s="499"/>
    </row>
    <row r="581" spans="1:9" s="147" customFormat="1" ht="15.5" x14ac:dyDescent="0.35">
      <c r="A581" s="332">
        <v>562</v>
      </c>
      <c r="B581" s="437"/>
      <c r="C581" s="438"/>
      <c r="D581" s="438"/>
      <c r="E581" s="214"/>
      <c r="F581" s="214"/>
      <c r="G581" s="439"/>
      <c r="H581" s="439"/>
      <c r="I581" s="499"/>
    </row>
    <row r="582" spans="1:9" s="147" customFormat="1" ht="15.5" x14ac:dyDescent="0.35">
      <c r="A582" s="332">
        <v>563</v>
      </c>
      <c r="B582" s="437"/>
      <c r="C582" s="438"/>
      <c r="D582" s="438"/>
      <c r="E582" s="214"/>
      <c r="F582" s="214"/>
      <c r="G582" s="439"/>
      <c r="H582" s="439"/>
      <c r="I582" s="499"/>
    </row>
    <row r="583" spans="1:9" s="147" customFormat="1" ht="15.5" x14ac:dyDescent="0.35">
      <c r="A583" s="332">
        <v>564</v>
      </c>
      <c r="B583" s="437"/>
      <c r="C583" s="438"/>
      <c r="D583" s="438"/>
      <c r="E583" s="214"/>
      <c r="F583" s="214"/>
      <c r="G583" s="439"/>
      <c r="H583" s="439"/>
      <c r="I583" s="499"/>
    </row>
    <row r="584" spans="1:9" s="147" customFormat="1" ht="15.5" x14ac:dyDescent="0.35">
      <c r="A584" s="332">
        <v>565</v>
      </c>
      <c r="B584" s="437"/>
      <c r="C584" s="438"/>
      <c r="D584" s="438"/>
      <c r="E584" s="214"/>
      <c r="F584" s="214"/>
      <c r="G584" s="439"/>
      <c r="H584" s="439"/>
      <c r="I584" s="499"/>
    </row>
    <row r="585" spans="1:9" s="147" customFormat="1" ht="15.5" x14ac:dyDescent="0.35">
      <c r="A585" s="332">
        <v>566</v>
      </c>
      <c r="B585" s="437"/>
      <c r="C585" s="438"/>
      <c r="D585" s="438"/>
      <c r="E585" s="214"/>
      <c r="F585" s="214"/>
      <c r="G585" s="439"/>
      <c r="H585" s="439"/>
      <c r="I585" s="499"/>
    </row>
    <row r="586" spans="1:9" s="147" customFormat="1" ht="15.5" x14ac:dyDescent="0.35">
      <c r="A586" s="332">
        <v>567</v>
      </c>
      <c r="B586" s="437"/>
      <c r="C586" s="438"/>
      <c r="D586" s="438"/>
      <c r="E586" s="214"/>
      <c r="F586" s="214"/>
      <c r="G586" s="439"/>
      <c r="H586" s="439"/>
      <c r="I586" s="499"/>
    </row>
    <row r="587" spans="1:9" s="147" customFormat="1" ht="15.5" x14ac:dyDescent="0.35">
      <c r="A587" s="332">
        <v>568</v>
      </c>
      <c r="B587" s="437"/>
      <c r="C587" s="438"/>
      <c r="D587" s="438"/>
      <c r="E587" s="214"/>
      <c r="F587" s="214"/>
      <c r="G587" s="439"/>
      <c r="H587" s="439"/>
      <c r="I587" s="499"/>
    </row>
    <row r="588" spans="1:9" s="147" customFormat="1" ht="15.5" x14ac:dyDescent="0.35">
      <c r="A588" s="332">
        <v>569</v>
      </c>
      <c r="B588" s="437"/>
      <c r="C588" s="438"/>
      <c r="D588" s="438"/>
      <c r="E588" s="214"/>
      <c r="F588" s="214"/>
      <c r="G588" s="439"/>
      <c r="H588" s="439"/>
      <c r="I588" s="499"/>
    </row>
    <row r="589" spans="1:9" s="147" customFormat="1" ht="15.5" x14ac:dyDescent="0.35">
      <c r="A589" s="332">
        <v>570</v>
      </c>
      <c r="B589" s="437"/>
      <c r="C589" s="438"/>
      <c r="D589" s="438"/>
      <c r="E589" s="214"/>
      <c r="F589" s="214"/>
      <c r="G589" s="439"/>
      <c r="H589" s="439"/>
      <c r="I589" s="499"/>
    </row>
    <row r="590" spans="1:9" s="147" customFormat="1" ht="15.5" x14ac:dyDescent="0.35">
      <c r="A590" s="332">
        <v>571</v>
      </c>
      <c r="B590" s="437"/>
      <c r="C590" s="438"/>
      <c r="D590" s="438"/>
      <c r="E590" s="214"/>
      <c r="F590" s="214"/>
      <c r="G590" s="439"/>
      <c r="H590" s="439"/>
      <c r="I590" s="499"/>
    </row>
    <row r="591" spans="1:9" s="147" customFormat="1" ht="15.5" x14ac:dyDescent="0.35">
      <c r="A591" s="332">
        <v>572</v>
      </c>
      <c r="B591" s="437"/>
      <c r="C591" s="438"/>
      <c r="D591" s="438"/>
      <c r="E591" s="214"/>
      <c r="F591" s="214"/>
      <c r="G591" s="439"/>
      <c r="H591" s="439"/>
      <c r="I591" s="499"/>
    </row>
    <row r="592" spans="1:9" s="147" customFormat="1" ht="15.5" x14ac:dyDescent="0.35">
      <c r="A592" s="332">
        <v>573</v>
      </c>
      <c r="B592" s="437"/>
      <c r="C592" s="438"/>
      <c r="D592" s="438"/>
      <c r="E592" s="214"/>
      <c r="F592" s="214"/>
      <c r="G592" s="439"/>
      <c r="H592" s="439"/>
      <c r="I592" s="499"/>
    </row>
    <row r="593" spans="1:9" s="147" customFormat="1" ht="15.5" x14ac:dyDescent="0.35">
      <c r="A593" s="332">
        <v>574</v>
      </c>
      <c r="B593" s="437"/>
      <c r="C593" s="438"/>
      <c r="D593" s="438"/>
      <c r="E593" s="214"/>
      <c r="F593" s="214"/>
      <c r="G593" s="439"/>
      <c r="H593" s="439"/>
      <c r="I593" s="499"/>
    </row>
    <row r="594" spans="1:9" s="147" customFormat="1" ht="15.5" x14ac:dyDescent="0.35">
      <c r="A594" s="332">
        <v>575</v>
      </c>
      <c r="B594" s="437"/>
      <c r="C594" s="438"/>
      <c r="D594" s="438"/>
      <c r="E594" s="214"/>
      <c r="F594" s="214"/>
      <c r="G594" s="439"/>
      <c r="H594" s="439"/>
      <c r="I594" s="499"/>
    </row>
    <row r="595" spans="1:9" s="147" customFormat="1" ht="15.5" x14ac:dyDescent="0.35">
      <c r="A595" s="332">
        <v>576</v>
      </c>
      <c r="B595" s="437"/>
      <c r="C595" s="438"/>
      <c r="D595" s="438"/>
      <c r="E595" s="214"/>
      <c r="F595" s="214"/>
      <c r="G595" s="439"/>
      <c r="H595" s="439"/>
      <c r="I595" s="499"/>
    </row>
    <row r="596" spans="1:9" s="147" customFormat="1" ht="15.5" x14ac:dyDescent="0.35">
      <c r="A596" s="332">
        <v>577</v>
      </c>
      <c r="B596" s="437"/>
      <c r="C596" s="438"/>
      <c r="D596" s="438"/>
      <c r="E596" s="214"/>
      <c r="F596" s="214"/>
      <c r="G596" s="439"/>
      <c r="H596" s="439"/>
      <c r="I596" s="499"/>
    </row>
    <row r="597" spans="1:9" s="147" customFormat="1" ht="15.5" x14ac:dyDescent="0.35">
      <c r="A597" s="332">
        <v>578</v>
      </c>
      <c r="B597" s="437"/>
      <c r="C597" s="438"/>
      <c r="D597" s="438"/>
      <c r="E597" s="214"/>
      <c r="F597" s="214"/>
      <c r="G597" s="439"/>
      <c r="H597" s="439"/>
      <c r="I597" s="499"/>
    </row>
    <row r="598" spans="1:9" s="147" customFormat="1" ht="15.5" x14ac:dyDescent="0.35">
      <c r="A598" s="332">
        <v>579</v>
      </c>
      <c r="B598" s="437"/>
      <c r="C598" s="438"/>
      <c r="D598" s="438"/>
      <c r="E598" s="214"/>
      <c r="F598" s="214"/>
      <c r="G598" s="439"/>
      <c r="H598" s="439"/>
      <c r="I598" s="499"/>
    </row>
    <row r="599" spans="1:9" s="147" customFormat="1" ht="15.5" x14ac:dyDescent="0.35">
      <c r="A599" s="332">
        <v>580</v>
      </c>
      <c r="B599" s="437"/>
      <c r="C599" s="438"/>
      <c r="D599" s="438"/>
      <c r="E599" s="214"/>
      <c r="F599" s="214"/>
      <c r="G599" s="439"/>
      <c r="H599" s="439"/>
      <c r="I599" s="499"/>
    </row>
    <row r="600" spans="1:9" s="147" customFormat="1" ht="15.5" x14ac:dyDescent="0.35">
      <c r="A600" s="332">
        <v>581</v>
      </c>
      <c r="B600" s="437"/>
      <c r="C600" s="438"/>
      <c r="D600" s="438"/>
      <c r="E600" s="214"/>
      <c r="F600" s="214"/>
      <c r="G600" s="439"/>
      <c r="H600" s="439"/>
      <c r="I600" s="499"/>
    </row>
    <row r="601" spans="1:9" s="147" customFormat="1" ht="15.5" x14ac:dyDescent="0.35">
      <c r="A601" s="332">
        <v>582</v>
      </c>
      <c r="B601" s="437"/>
      <c r="C601" s="438"/>
      <c r="D601" s="438"/>
      <c r="E601" s="214"/>
      <c r="F601" s="214"/>
      <c r="G601" s="439"/>
      <c r="H601" s="439"/>
      <c r="I601" s="499"/>
    </row>
    <row r="602" spans="1:9" s="147" customFormat="1" ht="15.5" x14ac:dyDescent="0.35">
      <c r="A602" s="332">
        <v>583</v>
      </c>
      <c r="B602" s="437"/>
      <c r="C602" s="438"/>
      <c r="D602" s="438"/>
      <c r="E602" s="214"/>
      <c r="F602" s="214"/>
      <c r="G602" s="439"/>
      <c r="H602" s="439"/>
      <c r="I602" s="499"/>
    </row>
    <row r="603" spans="1:9" s="147" customFormat="1" ht="15.5" x14ac:dyDescent="0.35">
      <c r="A603" s="332">
        <v>584</v>
      </c>
      <c r="B603" s="437"/>
      <c r="C603" s="438"/>
      <c r="D603" s="438"/>
      <c r="E603" s="214"/>
      <c r="F603" s="214"/>
      <c r="G603" s="439"/>
      <c r="H603" s="439"/>
      <c r="I603" s="499"/>
    </row>
    <row r="604" spans="1:9" s="147" customFormat="1" ht="15.5" x14ac:dyDescent="0.35">
      <c r="A604" s="332">
        <v>585</v>
      </c>
      <c r="B604" s="437"/>
      <c r="C604" s="438"/>
      <c r="D604" s="438"/>
      <c r="E604" s="214"/>
      <c r="F604" s="214"/>
      <c r="G604" s="439"/>
      <c r="H604" s="439"/>
      <c r="I604" s="499"/>
    </row>
    <row r="605" spans="1:9" s="147" customFormat="1" ht="15.5" x14ac:dyDescent="0.35">
      <c r="A605" s="332">
        <v>586</v>
      </c>
      <c r="B605" s="437"/>
      <c r="C605" s="438"/>
      <c r="D605" s="438"/>
      <c r="E605" s="214"/>
      <c r="F605" s="214"/>
      <c r="G605" s="439"/>
      <c r="H605" s="439"/>
      <c r="I605" s="499"/>
    </row>
    <row r="606" spans="1:9" s="147" customFormat="1" ht="15.5" x14ac:dyDescent="0.35">
      <c r="A606" s="332">
        <v>587</v>
      </c>
      <c r="B606" s="437"/>
      <c r="C606" s="438"/>
      <c r="D606" s="438"/>
      <c r="E606" s="214"/>
      <c r="F606" s="214"/>
      <c r="G606" s="439"/>
      <c r="H606" s="439"/>
      <c r="I606" s="499"/>
    </row>
    <row r="607" spans="1:9" s="147" customFormat="1" ht="15.5" x14ac:dyDescent="0.35">
      <c r="A607" s="332">
        <v>588</v>
      </c>
      <c r="B607" s="437"/>
      <c r="C607" s="438"/>
      <c r="D607" s="438"/>
      <c r="E607" s="214"/>
      <c r="F607" s="214"/>
      <c r="G607" s="439"/>
      <c r="H607" s="439"/>
      <c r="I607" s="499"/>
    </row>
    <row r="608" spans="1:9" s="147" customFormat="1" ht="15.5" x14ac:dyDescent="0.35">
      <c r="A608" s="332">
        <v>589</v>
      </c>
      <c r="B608" s="437"/>
      <c r="C608" s="438"/>
      <c r="D608" s="438"/>
      <c r="E608" s="214"/>
      <c r="F608" s="214"/>
      <c r="G608" s="439"/>
      <c r="H608" s="439"/>
      <c r="I608" s="499"/>
    </row>
    <row r="609" spans="1:9" s="147" customFormat="1" ht="15.5" x14ac:dyDescent="0.35">
      <c r="A609" s="332">
        <v>590</v>
      </c>
      <c r="B609" s="437"/>
      <c r="C609" s="438"/>
      <c r="D609" s="438"/>
      <c r="E609" s="214"/>
      <c r="F609" s="214"/>
      <c r="G609" s="439"/>
      <c r="H609" s="439"/>
      <c r="I609" s="499"/>
    </row>
    <row r="610" spans="1:9" s="147" customFormat="1" ht="15.5" x14ac:dyDescent="0.35">
      <c r="A610" s="332">
        <v>591</v>
      </c>
      <c r="B610" s="437"/>
      <c r="C610" s="438"/>
      <c r="D610" s="438"/>
      <c r="E610" s="214"/>
      <c r="F610" s="214"/>
      <c r="G610" s="439"/>
      <c r="H610" s="439"/>
      <c r="I610" s="499"/>
    </row>
    <row r="611" spans="1:9" s="147" customFormat="1" ht="15.5" x14ac:dyDescent="0.35">
      <c r="A611" s="332">
        <v>592</v>
      </c>
      <c r="B611" s="437"/>
      <c r="C611" s="438"/>
      <c r="D611" s="438"/>
      <c r="E611" s="214"/>
      <c r="F611" s="214"/>
      <c r="G611" s="439"/>
      <c r="H611" s="439"/>
      <c r="I611" s="499"/>
    </row>
    <row r="612" spans="1:9" s="147" customFormat="1" ht="15.5" x14ac:dyDescent="0.35">
      <c r="A612" s="332">
        <v>593</v>
      </c>
      <c r="B612" s="437"/>
      <c r="C612" s="438"/>
      <c r="D612" s="438"/>
      <c r="E612" s="214"/>
      <c r="F612" s="214"/>
      <c r="G612" s="439"/>
      <c r="H612" s="439"/>
      <c r="I612" s="499"/>
    </row>
    <row r="613" spans="1:9" s="147" customFormat="1" ht="15.5" x14ac:dyDescent="0.35">
      <c r="A613" s="332">
        <v>594</v>
      </c>
      <c r="B613" s="437"/>
      <c r="C613" s="438"/>
      <c r="D613" s="438"/>
      <c r="E613" s="214"/>
      <c r="F613" s="214"/>
      <c r="G613" s="439"/>
      <c r="H613" s="439"/>
      <c r="I613" s="499"/>
    </row>
    <row r="614" spans="1:9" s="147" customFormat="1" ht="15.5" x14ac:dyDescent="0.35">
      <c r="A614" s="332">
        <v>595</v>
      </c>
      <c r="B614" s="437"/>
      <c r="C614" s="438"/>
      <c r="D614" s="438"/>
      <c r="E614" s="214"/>
      <c r="F614" s="214"/>
      <c r="G614" s="439"/>
      <c r="H614" s="439"/>
      <c r="I614" s="499"/>
    </row>
    <row r="615" spans="1:9" s="147" customFormat="1" ht="15.5" x14ac:dyDescent="0.35">
      <c r="A615" s="332">
        <v>596</v>
      </c>
      <c r="B615" s="437"/>
      <c r="C615" s="438"/>
      <c r="D615" s="438"/>
      <c r="E615" s="214"/>
      <c r="F615" s="214"/>
      <c r="G615" s="439"/>
      <c r="H615" s="439"/>
      <c r="I615" s="499"/>
    </row>
    <row r="616" spans="1:9" s="147" customFormat="1" ht="15.5" x14ac:dyDescent="0.35">
      <c r="A616" s="332">
        <v>597</v>
      </c>
      <c r="B616" s="437"/>
      <c r="C616" s="438"/>
      <c r="D616" s="438"/>
      <c r="E616" s="214"/>
      <c r="F616" s="214"/>
      <c r="G616" s="439"/>
      <c r="H616" s="439"/>
      <c r="I616" s="499"/>
    </row>
    <row r="617" spans="1:9" s="147" customFormat="1" ht="15.5" x14ac:dyDescent="0.35">
      <c r="A617" s="332">
        <v>598</v>
      </c>
      <c r="B617" s="437"/>
      <c r="C617" s="438"/>
      <c r="D617" s="438"/>
      <c r="E617" s="214"/>
      <c r="F617" s="214"/>
      <c r="G617" s="439"/>
      <c r="H617" s="439"/>
      <c r="I617" s="499"/>
    </row>
    <row r="618" spans="1:9" s="147" customFormat="1" ht="15.5" x14ac:dyDescent="0.35">
      <c r="A618" s="332">
        <v>599</v>
      </c>
      <c r="B618" s="437"/>
      <c r="C618" s="438"/>
      <c r="D618" s="438"/>
      <c r="E618" s="214"/>
      <c r="F618" s="214"/>
      <c r="G618" s="439"/>
      <c r="H618" s="439"/>
      <c r="I618" s="499"/>
    </row>
    <row r="619" spans="1:9" s="147" customFormat="1" ht="15.5" x14ac:dyDescent="0.35">
      <c r="A619" s="332">
        <v>600</v>
      </c>
      <c r="B619" s="437"/>
      <c r="C619" s="438"/>
      <c r="D619" s="438"/>
      <c r="E619" s="214"/>
      <c r="F619" s="214"/>
      <c r="G619" s="439"/>
      <c r="H619" s="439"/>
      <c r="I619" s="499"/>
    </row>
    <row r="620" spans="1:9" s="147" customFormat="1" ht="15.5" x14ac:dyDescent="0.35">
      <c r="A620" s="332">
        <v>601</v>
      </c>
      <c r="B620" s="437"/>
      <c r="C620" s="438"/>
      <c r="D620" s="438"/>
      <c r="E620" s="214"/>
      <c r="F620" s="214"/>
      <c r="G620" s="439"/>
      <c r="H620" s="439"/>
      <c r="I620" s="499"/>
    </row>
    <row r="621" spans="1:9" s="147" customFormat="1" ht="15.5" x14ac:dyDescent="0.35">
      <c r="A621" s="332">
        <v>602</v>
      </c>
      <c r="B621" s="437"/>
      <c r="C621" s="438"/>
      <c r="D621" s="438"/>
      <c r="E621" s="214"/>
      <c r="F621" s="214"/>
      <c r="G621" s="439"/>
      <c r="H621" s="439"/>
      <c r="I621" s="499"/>
    </row>
    <row r="622" spans="1:9" s="147" customFormat="1" ht="15.5" x14ac:dyDescent="0.35">
      <c r="A622" s="332">
        <v>603</v>
      </c>
      <c r="B622" s="437"/>
      <c r="C622" s="438"/>
      <c r="D622" s="438"/>
      <c r="E622" s="214"/>
      <c r="F622" s="214"/>
      <c r="G622" s="439"/>
      <c r="H622" s="439"/>
      <c r="I622" s="499"/>
    </row>
    <row r="623" spans="1:9" s="147" customFormat="1" ht="15.5" x14ac:dyDescent="0.35">
      <c r="A623" s="332">
        <v>604</v>
      </c>
      <c r="B623" s="437"/>
      <c r="C623" s="438"/>
      <c r="D623" s="438"/>
      <c r="E623" s="214"/>
      <c r="F623" s="214"/>
      <c r="G623" s="439"/>
      <c r="H623" s="439"/>
      <c r="I623" s="499"/>
    </row>
    <row r="624" spans="1:9" s="147" customFormat="1" ht="15.5" x14ac:dyDescent="0.35">
      <c r="A624" s="332">
        <v>605</v>
      </c>
      <c r="B624" s="437"/>
      <c r="C624" s="438"/>
      <c r="D624" s="438"/>
      <c r="E624" s="214"/>
      <c r="F624" s="214"/>
      <c r="G624" s="439"/>
      <c r="H624" s="439"/>
      <c r="I624" s="499"/>
    </row>
    <row r="625" spans="1:9" s="147" customFormat="1" ht="15.5" x14ac:dyDescent="0.35">
      <c r="A625" s="332">
        <v>606</v>
      </c>
      <c r="B625" s="437"/>
      <c r="C625" s="438"/>
      <c r="D625" s="438"/>
      <c r="E625" s="214"/>
      <c r="F625" s="214"/>
      <c r="G625" s="439"/>
      <c r="H625" s="439"/>
      <c r="I625" s="499"/>
    </row>
    <row r="626" spans="1:9" s="147" customFormat="1" ht="15.5" x14ac:dyDescent="0.35">
      <c r="A626" s="332">
        <v>607</v>
      </c>
      <c r="B626" s="437"/>
      <c r="C626" s="438"/>
      <c r="D626" s="438"/>
      <c r="E626" s="214"/>
      <c r="F626" s="214"/>
      <c r="G626" s="439"/>
      <c r="H626" s="439"/>
      <c r="I626" s="499"/>
    </row>
    <row r="627" spans="1:9" s="147" customFormat="1" ht="15.5" x14ac:dyDescent="0.35">
      <c r="A627" s="332">
        <v>608</v>
      </c>
      <c r="B627" s="437"/>
      <c r="C627" s="438"/>
      <c r="D627" s="438"/>
      <c r="E627" s="214"/>
      <c r="F627" s="214"/>
      <c r="G627" s="439"/>
      <c r="H627" s="439"/>
      <c r="I627" s="499"/>
    </row>
    <row r="628" spans="1:9" s="147" customFormat="1" ht="15.5" x14ac:dyDescent="0.35">
      <c r="A628" s="332">
        <v>609</v>
      </c>
      <c r="B628" s="437"/>
      <c r="C628" s="438"/>
      <c r="D628" s="438"/>
      <c r="E628" s="214"/>
      <c r="F628" s="214"/>
      <c r="G628" s="439"/>
      <c r="H628" s="439"/>
      <c r="I628" s="499"/>
    </row>
    <row r="629" spans="1:9" s="147" customFormat="1" ht="15.5" x14ac:dyDescent="0.35">
      <c r="A629" s="332">
        <v>610</v>
      </c>
      <c r="B629" s="437"/>
      <c r="C629" s="438"/>
      <c r="D629" s="438"/>
      <c r="E629" s="214"/>
      <c r="F629" s="214"/>
      <c r="G629" s="439"/>
      <c r="H629" s="439"/>
      <c r="I629" s="499"/>
    </row>
    <row r="630" spans="1:9" s="147" customFormat="1" ht="15.5" x14ac:dyDescent="0.35">
      <c r="A630" s="332">
        <v>611</v>
      </c>
      <c r="B630" s="437"/>
      <c r="C630" s="438"/>
      <c r="D630" s="438"/>
      <c r="E630" s="214"/>
      <c r="F630" s="214"/>
      <c r="G630" s="439"/>
      <c r="H630" s="439"/>
      <c r="I630" s="499"/>
    </row>
    <row r="631" spans="1:9" s="147" customFormat="1" ht="15.5" x14ac:dyDescent="0.35">
      <c r="A631" s="332">
        <v>612</v>
      </c>
      <c r="B631" s="437"/>
      <c r="C631" s="438"/>
      <c r="D631" s="438"/>
      <c r="E631" s="214"/>
      <c r="F631" s="214"/>
      <c r="G631" s="439"/>
      <c r="H631" s="439"/>
      <c r="I631" s="499"/>
    </row>
    <row r="632" spans="1:9" s="147" customFormat="1" ht="15.5" x14ac:dyDescent="0.35">
      <c r="A632" s="332">
        <v>613</v>
      </c>
      <c r="B632" s="437"/>
      <c r="C632" s="438"/>
      <c r="D632" s="438"/>
      <c r="E632" s="214"/>
      <c r="F632" s="214"/>
      <c r="G632" s="439"/>
      <c r="H632" s="439"/>
      <c r="I632" s="499"/>
    </row>
    <row r="633" spans="1:9" s="147" customFormat="1" ht="15.5" x14ac:dyDescent="0.35">
      <c r="A633" s="332">
        <v>614</v>
      </c>
      <c r="B633" s="437"/>
      <c r="C633" s="438"/>
      <c r="D633" s="438"/>
      <c r="E633" s="214"/>
      <c r="F633" s="214"/>
      <c r="G633" s="439"/>
      <c r="H633" s="439"/>
      <c r="I633" s="499"/>
    </row>
    <row r="634" spans="1:9" s="147" customFormat="1" ht="15.5" x14ac:dyDescent="0.35">
      <c r="A634" s="332">
        <v>615</v>
      </c>
      <c r="B634" s="437"/>
      <c r="C634" s="438"/>
      <c r="D634" s="438"/>
      <c r="E634" s="214"/>
      <c r="F634" s="214"/>
      <c r="G634" s="439"/>
      <c r="H634" s="439"/>
      <c r="I634" s="499"/>
    </row>
    <row r="635" spans="1:9" s="147" customFormat="1" ht="15.5" x14ac:dyDescent="0.35">
      <c r="A635" s="332">
        <v>616</v>
      </c>
      <c r="B635" s="437"/>
      <c r="C635" s="438"/>
      <c r="D635" s="438"/>
      <c r="E635" s="214"/>
      <c r="F635" s="214"/>
      <c r="G635" s="439"/>
      <c r="H635" s="439"/>
      <c r="I635" s="499"/>
    </row>
    <row r="636" spans="1:9" s="147" customFormat="1" ht="15.5" x14ac:dyDescent="0.35">
      <c r="A636" s="332">
        <v>617</v>
      </c>
      <c r="B636" s="437"/>
      <c r="C636" s="438"/>
      <c r="D636" s="438"/>
      <c r="E636" s="214"/>
      <c r="F636" s="214"/>
      <c r="G636" s="439"/>
      <c r="H636" s="439"/>
      <c r="I636" s="499"/>
    </row>
    <row r="637" spans="1:9" s="147" customFormat="1" ht="15.5" x14ac:dyDescent="0.35">
      <c r="A637" s="332">
        <v>618</v>
      </c>
      <c r="B637" s="437"/>
      <c r="C637" s="438"/>
      <c r="D637" s="438"/>
      <c r="E637" s="214"/>
      <c r="F637" s="214"/>
      <c r="G637" s="439"/>
      <c r="H637" s="439"/>
      <c r="I637" s="499"/>
    </row>
    <row r="638" spans="1:9" s="147" customFormat="1" ht="15.5" x14ac:dyDescent="0.35">
      <c r="A638" s="332">
        <v>619</v>
      </c>
      <c r="B638" s="437"/>
      <c r="C638" s="438"/>
      <c r="D638" s="438"/>
      <c r="E638" s="214"/>
      <c r="F638" s="214"/>
      <c r="G638" s="439"/>
      <c r="H638" s="439"/>
      <c r="I638" s="499"/>
    </row>
    <row r="639" spans="1:9" s="147" customFormat="1" ht="15.5" x14ac:dyDescent="0.35">
      <c r="A639" s="332">
        <v>620</v>
      </c>
      <c r="B639" s="437"/>
      <c r="C639" s="438"/>
      <c r="D639" s="438"/>
      <c r="E639" s="214"/>
      <c r="F639" s="214"/>
      <c r="G639" s="439"/>
      <c r="H639" s="439"/>
      <c r="I639" s="499"/>
    </row>
    <row r="640" spans="1:9" s="147" customFormat="1" ht="15.5" x14ac:dyDescent="0.35">
      <c r="A640" s="332">
        <v>621</v>
      </c>
      <c r="B640" s="437"/>
      <c r="C640" s="438"/>
      <c r="D640" s="438"/>
      <c r="E640" s="214"/>
      <c r="F640" s="214"/>
      <c r="G640" s="439"/>
      <c r="H640" s="439"/>
      <c r="I640" s="499"/>
    </row>
    <row r="641" spans="1:9" s="147" customFormat="1" ht="15.5" x14ac:dyDescent="0.35">
      <c r="A641" s="332">
        <v>622</v>
      </c>
      <c r="B641" s="437"/>
      <c r="C641" s="438"/>
      <c r="D641" s="438"/>
      <c r="E641" s="214"/>
      <c r="F641" s="214"/>
      <c r="G641" s="439"/>
      <c r="H641" s="439"/>
      <c r="I641" s="499"/>
    </row>
    <row r="642" spans="1:9" s="147" customFormat="1" ht="15.5" x14ac:dyDescent="0.35">
      <c r="A642" s="332">
        <v>623</v>
      </c>
      <c r="B642" s="437"/>
      <c r="C642" s="438"/>
      <c r="D642" s="438"/>
      <c r="E642" s="214"/>
      <c r="F642" s="214"/>
      <c r="G642" s="439"/>
      <c r="H642" s="439"/>
      <c r="I642" s="499"/>
    </row>
    <row r="643" spans="1:9" s="147" customFormat="1" ht="15.5" x14ac:dyDescent="0.35">
      <c r="A643" s="332">
        <v>624</v>
      </c>
      <c r="B643" s="437"/>
      <c r="C643" s="438"/>
      <c r="D643" s="438"/>
      <c r="E643" s="214"/>
      <c r="F643" s="214"/>
      <c r="G643" s="439"/>
      <c r="H643" s="439"/>
      <c r="I643" s="499"/>
    </row>
    <row r="644" spans="1:9" s="147" customFormat="1" ht="15.5" x14ac:dyDescent="0.35">
      <c r="A644" s="332">
        <v>625</v>
      </c>
      <c r="B644" s="437"/>
      <c r="C644" s="438"/>
      <c r="D644" s="438"/>
      <c r="E644" s="214"/>
      <c r="F644" s="214"/>
      <c r="G644" s="439"/>
      <c r="H644" s="439"/>
      <c r="I644" s="499"/>
    </row>
    <row r="645" spans="1:9" s="147" customFormat="1" ht="15.5" x14ac:dyDescent="0.35">
      <c r="A645" s="332">
        <v>626</v>
      </c>
      <c r="B645" s="437"/>
      <c r="C645" s="438"/>
      <c r="D645" s="438"/>
      <c r="E645" s="214"/>
      <c r="F645" s="214"/>
      <c r="G645" s="439"/>
      <c r="H645" s="439"/>
      <c r="I645" s="499"/>
    </row>
    <row r="646" spans="1:9" s="147" customFormat="1" ht="15.5" x14ac:dyDescent="0.35">
      <c r="A646" s="332">
        <v>627</v>
      </c>
      <c r="B646" s="437"/>
      <c r="C646" s="438"/>
      <c r="D646" s="438"/>
      <c r="E646" s="214"/>
      <c r="F646" s="214"/>
      <c r="G646" s="439"/>
      <c r="H646" s="439"/>
      <c r="I646" s="499"/>
    </row>
    <row r="647" spans="1:9" s="147" customFormat="1" ht="15.5" x14ac:dyDescent="0.35">
      <c r="A647" s="332">
        <v>628</v>
      </c>
      <c r="B647" s="437"/>
      <c r="C647" s="438"/>
      <c r="D647" s="438"/>
      <c r="E647" s="214"/>
      <c r="F647" s="214"/>
      <c r="G647" s="439"/>
      <c r="H647" s="439"/>
      <c r="I647" s="499"/>
    </row>
    <row r="648" spans="1:9" s="147" customFormat="1" ht="15.5" x14ac:dyDescent="0.35">
      <c r="A648" s="332">
        <v>629</v>
      </c>
      <c r="B648" s="437"/>
      <c r="C648" s="438"/>
      <c r="D648" s="438"/>
      <c r="E648" s="214"/>
      <c r="F648" s="214"/>
      <c r="G648" s="439"/>
      <c r="H648" s="439"/>
      <c r="I648" s="499"/>
    </row>
    <row r="649" spans="1:9" s="147" customFormat="1" ht="15.5" x14ac:dyDescent="0.35">
      <c r="A649" s="332">
        <v>630</v>
      </c>
      <c r="B649" s="437"/>
      <c r="C649" s="438"/>
      <c r="D649" s="438"/>
      <c r="E649" s="214"/>
      <c r="F649" s="214"/>
      <c r="G649" s="439"/>
      <c r="H649" s="439"/>
      <c r="I649" s="499"/>
    </row>
    <row r="650" spans="1:9" s="147" customFormat="1" ht="15.5" x14ac:dyDescent="0.35">
      <c r="A650" s="332">
        <v>631</v>
      </c>
      <c r="B650" s="437"/>
      <c r="C650" s="438"/>
      <c r="D650" s="438"/>
      <c r="E650" s="214"/>
      <c r="F650" s="214"/>
      <c r="G650" s="439"/>
      <c r="H650" s="439"/>
      <c r="I650" s="499"/>
    </row>
    <row r="651" spans="1:9" s="147" customFormat="1" ht="15.5" x14ac:dyDescent="0.35">
      <c r="A651" s="332">
        <v>632</v>
      </c>
      <c r="B651" s="437"/>
      <c r="C651" s="438"/>
      <c r="D651" s="438"/>
      <c r="E651" s="214"/>
      <c r="F651" s="214"/>
      <c r="G651" s="439"/>
      <c r="H651" s="439"/>
      <c r="I651" s="499"/>
    </row>
    <row r="652" spans="1:9" s="147" customFormat="1" ht="15.5" x14ac:dyDescent="0.35">
      <c r="A652" s="332">
        <v>633</v>
      </c>
      <c r="B652" s="437"/>
      <c r="C652" s="438"/>
      <c r="D652" s="438"/>
      <c r="E652" s="214"/>
      <c r="F652" s="214"/>
      <c r="G652" s="439"/>
      <c r="H652" s="439"/>
      <c r="I652" s="499"/>
    </row>
    <row r="653" spans="1:9" s="147" customFormat="1" ht="15.5" x14ac:dyDescent="0.35">
      <c r="A653" s="332">
        <v>634</v>
      </c>
      <c r="B653" s="437"/>
      <c r="C653" s="438"/>
      <c r="D653" s="438"/>
      <c r="E653" s="214"/>
      <c r="F653" s="214"/>
      <c r="G653" s="439"/>
      <c r="H653" s="439"/>
      <c r="I653" s="499"/>
    </row>
    <row r="654" spans="1:9" s="147" customFormat="1" ht="15.5" x14ac:dyDescent="0.35">
      <c r="A654" s="332">
        <v>635</v>
      </c>
      <c r="B654" s="437"/>
      <c r="C654" s="438"/>
      <c r="D654" s="438"/>
      <c r="E654" s="214"/>
      <c r="F654" s="214"/>
      <c r="G654" s="439"/>
      <c r="H654" s="439"/>
      <c r="I654" s="499"/>
    </row>
    <row r="655" spans="1:9" s="147" customFormat="1" ht="15.5" x14ac:dyDescent="0.35">
      <c r="A655" s="332">
        <v>636</v>
      </c>
      <c r="B655" s="437"/>
      <c r="C655" s="438"/>
      <c r="D655" s="438"/>
      <c r="E655" s="214"/>
      <c r="F655" s="214"/>
      <c r="G655" s="439"/>
      <c r="H655" s="439"/>
      <c r="I655" s="499"/>
    </row>
    <row r="656" spans="1:9" s="147" customFormat="1" ht="15.5" x14ac:dyDescent="0.35">
      <c r="A656" s="332">
        <v>637</v>
      </c>
      <c r="B656" s="437"/>
      <c r="C656" s="438"/>
      <c r="D656" s="438"/>
      <c r="E656" s="214"/>
      <c r="F656" s="214"/>
      <c r="G656" s="439"/>
      <c r="H656" s="439"/>
      <c r="I656" s="499"/>
    </row>
    <row r="657" spans="1:9" s="147" customFormat="1" ht="15.5" x14ac:dyDescent="0.35">
      <c r="A657" s="332">
        <v>638</v>
      </c>
      <c r="B657" s="437"/>
      <c r="C657" s="438"/>
      <c r="D657" s="438"/>
      <c r="E657" s="214"/>
      <c r="F657" s="214"/>
      <c r="G657" s="439"/>
      <c r="H657" s="439"/>
      <c r="I657" s="499"/>
    </row>
    <row r="658" spans="1:9" s="147" customFormat="1" ht="15.5" x14ac:dyDescent="0.35">
      <c r="A658" s="332">
        <v>639</v>
      </c>
      <c r="B658" s="437"/>
      <c r="C658" s="438"/>
      <c r="D658" s="438"/>
      <c r="E658" s="214"/>
      <c r="F658" s="214"/>
      <c r="G658" s="439"/>
      <c r="H658" s="439"/>
      <c r="I658" s="499"/>
    </row>
    <row r="659" spans="1:9" s="147" customFormat="1" ht="15.5" x14ac:dyDescent="0.35">
      <c r="A659" s="332">
        <v>640</v>
      </c>
      <c r="B659" s="437"/>
      <c r="C659" s="438"/>
      <c r="D659" s="438"/>
      <c r="E659" s="214"/>
      <c r="F659" s="214"/>
      <c r="G659" s="439"/>
      <c r="H659" s="439"/>
      <c r="I659" s="499"/>
    </row>
    <row r="660" spans="1:9" s="147" customFormat="1" ht="15.5" x14ac:dyDescent="0.35">
      <c r="A660" s="332">
        <v>641</v>
      </c>
      <c r="B660" s="437"/>
      <c r="C660" s="438"/>
      <c r="D660" s="438"/>
      <c r="E660" s="214"/>
      <c r="F660" s="214"/>
      <c r="G660" s="439"/>
      <c r="H660" s="439"/>
      <c r="I660" s="499"/>
    </row>
    <row r="661" spans="1:9" s="147" customFormat="1" ht="15.5" x14ac:dyDescent="0.35">
      <c r="A661" s="332">
        <v>642</v>
      </c>
      <c r="B661" s="437"/>
      <c r="C661" s="438"/>
      <c r="D661" s="438"/>
      <c r="E661" s="214"/>
      <c r="F661" s="214"/>
      <c r="G661" s="439"/>
      <c r="H661" s="439"/>
      <c r="I661" s="499"/>
    </row>
    <row r="662" spans="1:9" s="147" customFormat="1" ht="15.5" x14ac:dyDescent="0.35">
      <c r="A662" s="332">
        <v>643</v>
      </c>
      <c r="B662" s="437"/>
      <c r="C662" s="438"/>
      <c r="D662" s="438"/>
      <c r="E662" s="214"/>
      <c r="F662" s="214"/>
      <c r="G662" s="439"/>
      <c r="H662" s="439"/>
      <c r="I662" s="499"/>
    </row>
    <row r="663" spans="1:9" s="147" customFormat="1" ht="15.5" x14ac:dyDescent="0.35">
      <c r="A663" s="332">
        <v>644</v>
      </c>
      <c r="B663" s="437"/>
      <c r="C663" s="438"/>
      <c r="D663" s="438"/>
      <c r="E663" s="214"/>
      <c r="F663" s="214"/>
      <c r="G663" s="439"/>
      <c r="H663" s="439"/>
      <c r="I663" s="499"/>
    </row>
    <row r="664" spans="1:9" s="147" customFormat="1" ht="15.5" x14ac:dyDescent="0.35">
      <c r="A664" s="332">
        <v>645</v>
      </c>
      <c r="B664" s="437"/>
      <c r="C664" s="438"/>
      <c r="D664" s="438"/>
      <c r="E664" s="214"/>
      <c r="F664" s="214"/>
      <c r="G664" s="439"/>
      <c r="H664" s="439"/>
      <c r="I664" s="499"/>
    </row>
    <row r="665" spans="1:9" s="147" customFormat="1" ht="15.5" x14ac:dyDescent="0.35">
      <c r="A665" s="332">
        <v>646</v>
      </c>
      <c r="B665" s="437"/>
      <c r="C665" s="438"/>
      <c r="D665" s="438"/>
      <c r="E665" s="214"/>
      <c r="F665" s="214"/>
      <c r="G665" s="439"/>
      <c r="H665" s="439"/>
      <c r="I665" s="499"/>
    </row>
    <row r="666" spans="1:9" s="147" customFormat="1" ht="15.5" x14ac:dyDescent="0.35">
      <c r="A666" s="332">
        <v>647</v>
      </c>
      <c r="B666" s="437"/>
      <c r="C666" s="438"/>
      <c r="D666" s="438"/>
      <c r="E666" s="214"/>
      <c r="F666" s="214"/>
      <c r="G666" s="439"/>
      <c r="H666" s="439"/>
      <c r="I666" s="499"/>
    </row>
    <row r="667" spans="1:9" s="147" customFormat="1" ht="15.5" x14ac:dyDescent="0.35">
      <c r="A667" s="332">
        <v>648</v>
      </c>
      <c r="B667" s="437"/>
      <c r="C667" s="438"/>
      <c r="D667" s="438"/>
      <c r="E667" s="214"/>
      <c r="F667" s="214"/>
      <c r="G667" s="439"/>
      <c r="H667" s="439"/>
      <c r="I667" s="499"/>
    </row>
    <row r="668" spans="1:9" s="147" customFormat="1" ht="15.5" x14ac:dyDescent="0.35">
      <c r="A668" s="332">
        <v>649</v>
      </c>
      <c r="B668" s="437"/>
      <c r="C668" s="438"/>
      <c r="D668" s="438"/>
      <c r="E668" s="214"/>
      <c r="F668" s="214"/>
      <c r="G668" s="439"/>
      <c r="H668" s="439"/>
      <c r="I668" s="499"/>
    </row>
    <row r="669" spans="1:9" s="147" customFormat="1" ht="15.5" x14ac:dyDescent="0.35">
      <c r="A669" s="332">
        <v>650</v>
      </c>
      <c r="B669" s="437"/>
      <c r="C669" s="438"/>
      <c r="D669" s="438"/>
      <c r="E669" s="214"/>
      <c r="F669" s="214"/>
      <c r="G669" s="439"/>
      <c r="H669" s="439"/>
      <c r="I669" s="499"/>
    </row>
    <row r="670" spans="1:9" s="147" customFormat="1" ht="15.5" x14ac:dyDescent="0.35">
      <c r="A670" s="332">
        <v>651</v>
      </c>
      <c r="B670" s="437"/>
      <c r="C670" s="438"/>
      <c r="D670" s="438"/>
      <c r="E670" s="214"/>
      <c r="F670" s="214"/>
      <c r="G670" s="439"/>
      <c r="H670" s="439"/>
      <c r="I670" s="499"/>
    </row>
    <row r="671" spans="1:9" s="147" customFormat="1" ht="15.5" x14ac:dyDescent="0.35">
      <c r="A671" s="332">
        <v>652</v>
      </c>
      <c r="B671" s="437"/>
      <c r="C671" s="438"/>
      <c r="D671" s="438"/>
      <c r="E671" s="214"/>
      <c r="F671" s="214"/>
      <c r="G671" s="439"/>
      <c r="H671" s="439"/>
      <c r="I671" s="499"/>
    </row>
    <row r="672" spans="1:9" s="147" customFormat="1" ht="15.5" x14ac:dyDescent="0.35">
      <c r="A672" s="332">
        <v>653</v>
      </c>
      <c r="B672" s="437"/>
      <c r="C672" s="438"/>
      <c r="D672" s="438"/>
      <c r="E672" s="214"/>
      <c r="F672" s="214"/>
      <c r="G672" s="439"/>
      <c r="H672" s="439"/>
      <c r="I672" s="499"/>
    </row>
    <row r="673" spans="1:9" s="147" customFormat="1" ht="15.5" x14ac:dyDescent="0.35">
      <c r="A673" s="332">
        <v>654</v>
      </c>
      <c r="B673" s="437"/>
      <c r="C673" s="438"/>
      <c r="D673" s="438"/>
      <c r="E673" s="214"/>
      <c r="F673" s="214"/>
      <c r="G673" s="439"/>
      <c r="H673" s="439"/>
      <c r="I673" s="499"/>
    </row>
    <row r="674" spans="1:9" s="147" customFormat="1" ht="15.5" x14ac:dyDescent="0.35">
      <c r="A674" s="332">
        <v>655</v>
      </c>
      <c r="B674" s="437"/>
      <c r="C674" s="438"/>
      <c r="D674" s="438"/>
      <c r="E674" s="214"/>
      <c r="F674" s="214"/>
      <c r="G674" s="439"/>
      <c r="H674" s="439"/>
      <c r="I674" s="499"/>
    </row>
    <row r="675" spans="1:9" s="147" customFormat="1" ht="15.5" x14ac:dyDescent="0.35">
      <c r="A675" s="332">
        <v>656</v>
      </c>
      <c r="B675" s="437"/>
      <c r="C675" s="438"/>
      <c r="D675" s="438"/>
      <c r="E675" s="214"/>
      <c r="F675" s="214"/>
      <c r="G675" s="439"/>
      <c r="H675" s="439"/>
      <c r="I675" s="499"/>
    </row>
    <row r="676" spans="1:9" s="147" customFormat="1" ht="15.5" x14ac:dyDescent="0.35">
      <c r="A676" s="332">
        <v>657</v>
      </c>
      <c r="B676" s="437"/>
      <c r="C676" s="438"/>
      <c r="D676" s="438"/>
      <c r="E676" s="214"/>
      <c r="F676" s="214"/>
      <c r="G676" s="439"/>
      <c r="H676" s="439"/>
      <c r="I676" s="499"/>
    </row>
    <row r="677" spans="1:9" s="147" customFormat="1" ht="15.5" x14ac:dyDescent="0.35">
      <c r="A677" s="332">
        <v>658</v>
      </c>
      <c r="B677" s="437"/>
      <c r="C677" s="438"/>
      <c r="D677" s="438"/>
      <c r="E677" s="214"/>
      <c r="F677" s="214"/>
      <c r="G677" s="439"/>
      <c r="H677" s="439"/>
      <c r="I677" s="499"/>
    </row>
    <row r="678" spans="1:9" s="147" customFormat="1" ht="15.5" x14ac:dyDescent="0.35">
      <c r="A678" s="332">
        <v>659</v>
      </c>
      <c r="B678" s="437"/>
      <c r="C678" s="438"/>
      <c r="D678" s="438"/>
      <c r="E678" s="214"/>
      <c r="F678" s="214"/>
      <c r="G678" s="439"/>
      <c r="H678" s="439"/>
      <c r="I678" s="499"/>
    </row>
    <row r="679" spans="1:9" s="147" customFormat="1" ht="15.5" x14ac:dyDescent="0.35">
      <c r="A679" s="332">
        <v>660</v>
      </c>
      <c r="B679" s="437"/>
      <c r="C679" s="438"/>
      <c r="D679" s="438"/>
      <c r="E679" s="214"/>
      <c r="F679" s="214"/>
      <c r="G679" s="439"/>
      <c r="H679" s="439"/>
      <c r="I679" s="499"/>
    </row>
    <row r="680" spans="1:9" s="147" customFormat="1" ht="15.5" x14ac:dyDescent="0.35">
      <c r="A680" s="332">
        <v>661</v>
      </c>
      <c r="B680" s="437"/>
      <c r="C680" s="438"/>
      <c r="D680" s="438"/>
      <c r="E680" s="214"/>
      <c r="F680" s="214"/>
      <c r="G680" s="439"/>
      <c r="H680" s="439"/>
      <c r="I680" s="499"/>
    </row>
    <row r="681" spans="1:9" s="147" customFormat="1" ht="15.5" x14ac:dyDescent="0.35">
      <c r="A681" s="332">
        <v>662</v>
      </c>
      <c r="B681" s="437"/>
      <c r="C681" s="438"/>
      <c r="D681" s="438"/>
      <c r="E681" s="214"/>
      <c r="F681" s="214"/>
      <c r="G681" s="439"/>
      <c r="H681" s="439"/>
      <c r="I681" s="499"/>
    </row>
    <row r="682" spans="1:9" s="147" customFormat="1" ht="15.5" x14ac:dyDescent="0.35">
      <c r="A682" s="332">
        <v>663</v>
      </c>
      <c r="B682" s="437"/>
      <c r="C682" s="438"/>
      <c r="D682" s="438"/>
      <c r="E682" s="214"/>
      <c r="F682" s="214"/>
      <c r="G682" s="439"/>
      <c r="H682" s="439"/>
      <c r="I682" s="499"/>
    </row>
    <row r="683" spans="1:9" s="147" customFormat="1" ht="15.5" x14ac:dyDescent="0.35">
      <c r="A683" s="332">
        <v>664</v>
      </c>
      <c r="B683" s="437"/>
      <c r="C683" s="438"/>
      <c r="D683" s="438"/>
      <c r="E683" s="214"/>
      <c r="F683" s="214"/>
      <c r="G683" s="439"/>
      <c r="H683" s="439"/>
      <c r="I683" s="499"/>
    </row>
    <row r="684" spans="1:9" s="147" customFormat="1" ht="15.5" x14ac:dyDescent="0.35">
      <c r="A684" s="332">
        <v>665</v>
      </c>
      <c r="B684" s="437"/>
      <c r="C684" s="438"/>
      <c r="D684" s="438"/>
      <c r="E684" s="214"/>
      <c r="F684" s="214"/>
      <c r="G684" s="439"/>
      <c r="H684" s="439"/>
      <c r="I684" s="499"/>
    </row>
    <row r="685" spans="1:9" s="147" customFormat="1" ht="15.5" x14ac:dyDescent="0.35">
      <c r="A685" s="332">
        <v>666</v>
      </c>
      <c r="B685" s="437"/>
      <c r="C685" s="438"/>
      <c r="D685" s="438"/>
      <c r="E685" s="214"/>
      <c r="F685" s="214"/>
      <c r="G685" s="439"/>
      <c r="H685" s="439"/>
      <c r="I685" s="499"/>
    </row>
    <row r="686" spans="1:9" s="147" customFormat="1" ht="15.5" x14ac:dyDescent="0.35">
      <c r="A686" s="332">
        <v>667</v>
      </c>
      <c r="B686" s="437"/>
      <c r="C686" s="438"/>
      <c r="D686" s="438"/>
      <c r="E686" s="214"/>
      <c r="F686" s="214"/>
      <c r="G686" s="439"/>
      <c r="H686" s="439"/>
      <c r="I686" s="499"/>
    </row>
    <row r="687" spans="1:9" s="147" customFormat="1" ht="15.5" x14ac:dyDescent="0.35">
      <c r="A687" s="332">
        <v>668</v>
      </c>
      <c r="B687" s="437"/>
      <c r="C687" s="438"/>
      <c r="D687" s="438"/>
      <c r="E687" s="214"/>
      <c r="F687" s="214"/>
      <c r="G687" s="439"/>
      <c r="H687" s="439"/>
      <c r="I687" s="499"/>
    </row>
    <row r="688" spans="1:9" s="147" customFormat="1" ht="15.5" x14ac:dyDescent="0.35">
      <c r="A688" s="332">
        <v>669</v>
      </c>
      <c r="B688" s="437"/>
      <c r="C688" s="438"/>
      <c r="D688" s="438"/>
      <c r="E688" s="214"/>
      <c r="F688" s="214"/>
      <c r="G688" s="439"/>
      <c r="H688" s="439"/>
      <c r="I688" s="499"/>
    </row>
    <row r="689" spans="1:9" s="147" customFormat="1" ht="15.5" x14ac:dyDescent="0.35">
      <c r="A689" s="332">
        <v>670</v>
      </c>
      <c r="B689" s="437"/>
      <c r="C689" s="438"/>
      <c r="D689" s="438"/>
      <c r="E689" s="214"/>
      <c r="F689" s="214"/>
      <c r="G689" s="439"/>
      <c r="H689" s="439"/>
      <c r="I689" s="499"/>
    </row>
    <row r="690" spans="1:9" s="147" customFormat="1" ht="15.5" x14ac:dyDescent="0.35">
      <c r="A690" s="332">
        <v>671</v>
      </c>
      <c r="B690" s="437"/>
      <c r="C690" s="438"/>
      <c r="D690" s="438"/>
      <c r="E690" s="214"/>
      <c r="F690" s="214"/>
      <c r="G690" s="439"/>
      <c r="H690" s="439"/>
      <c r="I690" s="499"/>
    </row>
    <row r="691" spans="1:9" s="147" customFormat="1" ht="15.5" x14ac:dyDescent="0.35">
      <c r="A691" s="332">
        <v>672</v>
      </c>
      <c r="B691" s="437"/>
      <c r="C691" s="438"/>
      <c r="D691" s="438"/>
      <c r="E691" s="214"/>
      <c r="F691" s="214"/>
      <c r="G691" s="439"/>
      <c r="H691" s="439"/>
      <c r="I691" s="499"/>
    </row>
    <row r="692" spans="1:9" s="147" customFormat="1" ht="15.5" x14ac:dyDescent="0.35">
      <c r="A692" s="332">
        <v>673</v>
      </c>
      <c r="B692" s="437"/>
      <c r="C692" s="438"/>
      <c r="D692" s="438"/>
      <c r="E692" s="214"/>
      <c r="F692" s="214"/>
      <c r="G692" s="439"/>
      <c r="H692" s="439"/>
      <c r="I692" s="499"/>
    </row>
    <row r="693" spans="1:9" s="147" customFormat="1" ht="15.5" x14ac:dyDescent="0.35">
      <c r="A693" s="332">
        <v>674</v>
      </c>
      <c r="B693" s="437"/>
      <c r="C693" s="438"/>
      <c r="D693" s="438"/>
      <c r="E693" s="214"/>
      <c r="F693" s="214"/>
      <c r="G693" s="439"/>
      <c r="H693" s="439"/>
      <c r="I693" s="499"/>
    </row>
    <row r="694" spans="1:9" s="147" customFormat="1" ht="15.5" x14ac:dyDescent="0.35">
      <c r="A694" s="332">
        <v>675</v>
      </c>
      <c r="B694" s="437"/>
      <c r="C694" s="438"/>
      <c r="D694" s="438"/>
      <c r="E694" s="214"/>
      <c r="F694" s="214"/>
      <c r="G694" s="439"/>
      <c r="H694" s="439"/>
      <c r="I694" s="499"/>
    </row>
    <row r="695" spans="1:9" s="147" customFormat="1" ht="15.5" x14ac:dyDescent="0.35">
      <c r="A695" s="332">
        <v>676</v>
      </c>
      <c r="B695" s="437"/>
      <c r="C695" s="438"/>
      <c r="D695" s="438"/>
      <c r="E695" s="214"/>
      <c r="F695" s="214"/>
      <c r="G695" s="439"/>
      <c r="H695" s="439"/>
      <c r="I695" s="499"/>
    </row>
    <row r="696" spans="1:9" s="147" customFormat="1" ht="15.5" x14ac:dyDescent="0.35">
      <c r="A696" s="332">
        <v>677</v>
      </c>
      <c r="B696" s="437"/>
      <c r="C696" s="438"/>
      <c r="D696" s="438"/>
      <c r="E696" s="214"/>
      <c r="F696" s="214"/>
      <c r="G696" s="439"/>
      <c r="H696" s="439"/>
      <c r="I696" s="499"/>
    </row>
    <row r="697" spans="1:9" s="147" customFormat="1" ht="15.5" x14ac:dyDescent="0.35">
      <c r="A697" s="332">
        <v>678</v>
      </c>
      <c r="B697" s="437"/>
      <c r="C697" s="438"/>
      <c r="D697" s="438"/>
      <c r="E697" s="214"/>
      <c r="F697" s="214"/>
      <c r="G697" s="439"/>
      <c r="H697" s="439"/>
      <c r="I697" s="499"/>
    </row>
    <row r="698" spans="1:9" s="147" customFormat="1" ht="15.5" x14ac:dyDescent="0.35">
      <c r="A698" s="332">
        <v>679</v>
      </c>
      <c r="B698" s="437"/>
      <c r="C698" s="438"/>
      <c r="D698" s="438"/>
      <c r="E698" s="214"/>
      <c r="F698" s="214"/>
      <c r="G698" s="439"/>
      <c r="H698" s="439"/>
      <c r="I698" s="499"/>
    </row>
    <row r="699" spans="1:9" s="147" customFormat="1" ht="15.5" x14ac:dyDescent="0.35">
      <c r="A699" s="332">
        <v>680</v>
      </c>
      <c r="B699" s="437"/>
      <c r="C699" s="438"/>
      <c r="D699" s="438"/>
      <c r="E699" s="214"/>
      <c r="F699" s="214"/>
      <c r="G699" s="439"/>
      <c r="H699" s="439"/>
      <c r="I699" s="499"/>
    </row>
    <row r="700" spans="1:9" s="147" customFormat="1" ht="15.5" x14ac:dyDescent="0.35">
      <c r="A700" s="332">
        <v>681</v>
      </c>
      <c r="B700" s="437"/>
      <c r="C700" s="438"/>
      <c r="D700" s="438"/>
      <c r="E700" s="214"/>
      <c r="F700" s="214"/>
      <c r="G700" s="439"/>
      <c r="H700" s="439"/>
      <c r="I700" s="499"/>
    </row>
    <row r="701" spans="1:9" s="147" customFormat="1" ht="15.5" x14ac:dyDescent="0.35">
      <c r="A701" s="332">
        <v>682</v>
      </c>
      <c r="B701" s="437"/>
      <c r="C701" s="438"/>
      <c r="D701" s="438"/>
      <c r="E701" s="214"/>
      <c r="F701" s="214"/>
      <c r="G701" s="439"/>
      <c r="H701" s="439"/>
      <c r="I701" s="499"/>
    </row>
    <row r="702" spans="1:9" s="147" customFormat="1" ht="15.5" x14ac:dyDescent="0.35">
      <c r="A702" s="332">
        <v>683</v>
      </c>
      <c r="B702" s="437"/>
      <c r="C702" s="438"/>
      <c r="D702" s="438"/>
      <c r="E702" s="214"/>
      <c r="F702" s="214"/>
      <c r="G702" s="439"/>
      <c r="H702" s="439"/>
      <c r="I702" s="499"/>
    </row>
    <row r="703" spans="1:9" s="147" customFormat="1" ht="15.5" x14ac:dyDescent="0.35">
      <c r="A703" s="332">
        <v>684</v>
      </c>
      <c r="B703" s="437"/>
      <c r="C703" s="438"/>
      <c r="D703" s="438"/>
      <c r="E703" s="214"/>
      <c r="F703" s="214"/>
      <c r="G703" s="439"/>
      <c r="H703" s="439"/>
      <c r="I703" s="499"/>
    </row>
    <row r="704" spans="1:9" s="147" customFormat="1" ht="15.5" x14ac:dyDescent="0.35">
      <c r="A704" s="332">
        <v>685</v>
      </c>
      <c r="B704" s="437"/>
      <c r="C704" s="438"/>
      <c r="D704" s="438"/>
      <c r="E704" s="214"/>
      <c r="F704" s="214"/>
      <c r="G704" s="439"/>
      <c r="H704" s="439"/>
      <c r="I704" s="499"/>
    </row>
    <row r="705" spans="1:9" s="147" customFormat="1" ht="15.5" x14ac:dyDescent="0.35">
      <c r="A705" s="332">
        <v>686</v>
      </c>
      <c r="B705" s="437"/>
      <c r="C705" s="438"/>
      <c r="D705" s="438"/>
      <c r="E705" s="214"/>
      <c r="F705" s="214"/>
      <c r="G705" s="439"/>
      <c r="H705" s="439"/>
      <c r="I705" s="499"/>
    </row>
    <row r="706" spans="1:9" s="147" customFormat="1" ht="15.5" x14ac:dyDescent="0.35">
      <c r="A706" s="332">
        <v>687</v>
      </c>
      <c r="B706" s="437"/>
      <c r="C706" s="438"/>
      <c r="D706" s="438"/>
      <c r="E706" s="214"/>
      <c r="F706" s="214"/>
      <c r="G706" s="439"/>
      <c r="H706" s="439"/>
      <c r="I706" s="499"/>
    </row>
    <row r="707" spans="1:9" s="147" customFormat="1" ht="15.5" x14ac:dyDescent="0.35">
      <c r="A707" s="332">
        <v>688</v>
      </c>
      <c r="B707" s="437"/>
      <c r="C707" s="438"/>
      <c r="D707" s="438"/>
      <c r="E707" s="214"/>
      <c r="F707" s="214"/>
      <c r="G707" s="439"/>
      <c r="H707" s="439"/>
      <c r="I707" s="499"/>
    </row>
    <row r="708" spans="1:9" s="147" customFormat="1" ht="15.5" x14ac:dyDescent="0.35">
      <c r="A708" s="332">
        <v>689</v>
      </c>
      <c r="B708" s="437"/>
      <c r="C708" s="438"/>
      <c r="D708" s="438"/>
      <c r="E708" s="214"/>
      <c r="F708" s="214"/>
      <c r="G708" s="439"/>
      <c r="H708" s="439"/>
      <c r="I708" s="499"/>
    </row>
    <row r="709" spans="1:9" s="147" customFormat="1" ht="15.5" x14ac:dyDescent="0.35">
      <c r="A709" s="332">
        <v>690</v>
      </c>
      <c r="B709" s="437"/>
      <c r="C709" s="438"/>
      <c r="D709" s="438"/>
      <c r="E709" s="214"/>
      <c r="F709" s="214"/>
      <c r="G709" s="439"/>
      <c r="H709" s="439"/>
      <c r="I709" s="499"/>
    </row>
    <row r="710" spans="1:9" s="147" customFormat="1" ht="15.5" x14ac:dyDescent="0.35">
      <c r="A710" s="332">
        <v>691</v>
      </c>
      <c r="B710" s="437"/>
      <c r="C710" s="438"/>
      <c r="D710" s="438"/>
      <c r="E710" s="214"/>
      <c r="F710" s="214"/>
      <c r="G710" s="439"/>
      <c r="H710" s="439"/>
      <c r="I710" s="499"/>
    </row>
    <row r="711" spans="1:9" s="147" customFormat="1" ht="15.5" x14ac:dyDescent="0.35">
      <c r="A711" s="332">
        <v>692</v>
      </c>
      <c r="B711" s="437"/>
      <c r="C711" s="438"/>
      <c r="D711" s="438"/>
      <c r="E711" s="214"/>
      <c r="F711" s="214"/>
      <c r="G711" s="439"/>
      <c r="H711" s="439"/>
      <c r="I711" s="499"/>
    </row>
    <row r="712" spans="1:9" s="147" customFormat="1" ht="15.5" x14ac:dyDescent="0.35">
      <c r="A712" s="332">
        <v>693</v>
      </c>
      <c r="B712" s="437"/>
      <c r="C712" s="438"/>
      <c r="D712" s="438"/>
      <c r="E712" s="214"/>
      <c r="F712" s="214"/>
      <c r="G712" s="439"/>
      <c r="H712" s="439"/>
      <c r="I712" s="499"/>
    </row>
    <row r="713" spans="1:9" s="147" customFormat="1" ht="15.5" x14ac:dyDescent="0.35">
      <c r="A713" s="332">
        <v>694</v>
      </c>
      <c r="B713" s="437"/>
      <c r="C713" s="438"/>
      <c r="D713" s="438"/>
      <c r="E713" s="214"/>
      <c r="F713" s="214"/>
      <c r="G713" s="439"/>
      <c r="H713" s="439"/>
      <c r="I713" s="499"/>
    </row>
    <row r="714" spans="1:9" s="147" customFormat="1" ht="15.5" x14ac:dyDescent="0.35">
      <c r="A714" s="332">
        <v>695</v>
      </c>
      <c r="B714" s="437"/>
      <c r="C714" s="438"/>
      <c r="D714" s="438"/>
      <c r="E714" s="214"/>
      <c r="F714" s="214"/>
      <c r="G714" s="439"/>
      <c r="H714" s="439"/>
      <c r="I714" s="499"/>
    </row>
    <row r="715" spans="1:9" s="147" customFormat="1" ht="15.5" x14ac:dyDescent="0.35">
      <c r="A715" s="332">
        <v>696</v>
      </c>
      <c r="B715" s="437"/>
      <c r="C715" s="438"/>
      <c r="D715" s="438"/>
      <c r="E715" s="214"/>
      <c r="F715" s="214"/>
      <c r="G715" s="439"/>
      <c r="H715" s="439"/>
      <c r="I715" s="499"/>
    </row>
    <row r="716" spans="1:9" s="147" customFormat="1" ht="15.5" x14ac:dyDescent="0.35">
      <c r="A716" s="332">
        <v>697</v>
      </c>
      <c r="B716" s="437"/>
      <c r="C716" s="438"/>
      <c r="D716" s="438"/>
      <c r="E716" s="214"/>
      <c r="F716" s="214"/>
      <c r="G716" s="439"/>
      <c r="H716" s="439"/>
      <c r="I716" s="499"/>
    </row>
    <row r="717" spans="1:9" s="147" customFormat="1" ht="15.5" x14ac:dyDescent="0.35">
      <c r="A717" s="332">
        <v>698</v>
      </c>
      <c r="B717" s="437"/>
      <c r="C717" s="438"/>
      <c r="D717" s="438"/>
      <c r="E717" s="214"/>
      <c r="F717" s="214"/>
      <c r="G717" s="439"/>
      <c r="H717" s="439"/>
      <c r="I717" s="499"/>
    </row>
    <row r="718" spans="1:9" s="147" customFormat="1" ht="15.5" x14ac:dyDescent="0.35">
      <c r="A718" s="332">
        <v>699</v>
      </c>
      <c r="B718" s="437"/>
      <c r="C718" s="438"/>
      <c r="D718" s="438"/>
      <c r="E718" s="214"/>
      <c r="F718" s="214"/>
      <c r="G718" s="439"/>
      <c r="H718" s="439"/>
      <c r="I718" s="499"/>
    </row>
    <row r="719" spans="1:9" s="147" customFormat="1" ht="15.5" x14ac:dyDescent="0.35">
      <c r="A719" s="332">
        <v>700</v>
      </c>
      <c r="B719" s="437"/>
      <c r="C719" s="438"/>
      <c r="D719" s="438"/>
      <c r="E719" s="214"/>
      <c r="F719" s="214"/>
      <c r="G719" s="439"/>
      <c r="H719" s="439"/>
      <c r="I719" s="499"/>
    </row>
    <row r="720" spans="1:9" s="147" customFormat="1" ht="15.5" x14ac:dyDescent="0.35">
      <c r="A720" s="332">
        <v>701</v>
      </c>
      <c r="B720" s="437"/>
      <c r="C720" s="438"/>
      <c r="D720" s="438"/>
      <c r="E720" s="214"/>
      <c r="F720" s="214"/>
      <c r="G720" s="439"/>
      <c r="H720" s="439"/>
      <c r="I720" s="499"/>
    </row>
    <row r="721" spans="1:9" s="147" customFormat="1" ht="15.5" x14ac:dyDescent="0.35">
      <c r="A721" s="332">
        <v>702</v>
      </c>
      <c r="B721" s="437"/>
      <c r="C721" s="438"/>
      <c r="D721" s="438"/>
      <c r="E721" s="214"/>
      <c r="F721" s="214"/>
      <c r="G721" s="439"/>
      <c r="H721" s="439"/>
      <c r="I721" s="499"/>
    </row>
    <row r="722" spans="1:9" s="147" customFormat="1" ht="15.5" x14ac:dyDescent="0.35">
      <c r="A722" s="332">
        <v>703</v>
      </c>
      <c r="B722" s="437"/>
      <c r="C722" s="438"/>
      <c r="D722" s="438"/>
      <c r="E722" s="214"/>
      <c r="F722" s="214"/>
      <c r="G722" s="439"/>
      <c r="H722" s="439"/>
      <c r="I722" s="499"/>
    </row>
    <row r="723" spans="1:9" s="147" customFormat="1" ht="15.5" x14ac:dyDescent="0.35">
      <c r="A723" s="332">
        <v>704</v>
      </c>
      <c r="B723" s="437"/>
      <c r="C723" s="438"/>
      <c r="D723" s="438"/>
      <c r="E723" s="214"/>
      <c r="F723" s="214"/>
      <c r="G723" s="439"/>
      <c r="H723" s="439"/>
      <c r="I723" s="499"/>
    </row>
    <row r="724" spans="1:9" s="147" customFormat="1" ht="15.5" x14ac:dyDescent="0.35">
      <c r="A724" s="332">
        <v>705</v>
      </c>
      <c r="B724" s="437"/>
      <c r="C724" s="438"/>
      <c r="D724" s="438"/>
      <c r="E724" s="214"/>
      <c r="F724" s="214"/>
      <c r="G724" s="439"/>
      <c r="H724" s="439"/>
      <c r="I724" s="499"/>
    </row>
    <row r="725" spans="1:9" s="147" customFormat="1" ht="15.5" x14ac:dyDescent="0.35">
      <c r="A725" s="332">
        <v>706</v>
      </c>
      <c r="B725" s="437"/>
      <c r="C725" s="438"/>
      <c r="D725" s="438"/>
      <c r="E725" s="214"/>
      <c r="F725" s="214"/>
      <c r="G725" s="439"/>
      <c r="H725" s="439"/>
      <c r="I725" s="499"/>
    </row>
    <row r="726" spans="1:9" s="147" customFormat="1" ht="15.5" x14ac:dyDescent="0.35">
      <c r="A726" s="332">
        <v>707</v>
      </c>
      <c r="B726" s="437"/>
      <c r="C726" s="438"/>
      <c r="D726" s="438"/>
      <c r="E726" s="214"/>
      <c r="F726" s="214"/>
      <c r="G726" s="439"/>
      <c r="H726" s="439"/>
      <c r="I726" s="499"/>
    </row>
    <row r="727" spans="1:9" s="147" customFormat="1" ht="15.5" x14ac:dyDescent="0.35">
      <c r="A727" s="332">
        <v>708</v>
      </c>
      <c r="B727" s="437"/>
      <c r="C727" s="438"/>
      <c r="D727" s="438"/>
      <c r="E727" s="214"/>
      <c r="F727" s="214"/>
      <c r="G727" s="439"/>
      <c r="H727" s="439"/>
      <c r="I727" s="499"/>
    </row>
    <row r="728" spans="1:9" s="147" customFormat="1" ht="15.5" x14ac:dyDescent="0.35">
      <c r="A728" s="332">
        <v>709</v>
      </c>
      <c r="B728" s="437"/>
      <c r="C728" s="438"/>
      <c r="D728" s="438"/>
      <c r="E728" s="214"/>
      <c r="F728" s="214"/>
      <c r="G728" s="439"/>
      <c r="H728" s="439"/>
      <c r="I728" s="499"/>
    </row>
    <row r="729" spans="1:9" s="147" customFormat="1" ht="15.5" x14ac:dyDescent="0.35">
      <c r="A729" s="332">
        <v>710</v>
      </c>
      <c r="B729" s="437"/>
      <c r="C729" s="438"/>
      <c r="D729" s="438"/>
      <c r="E729" s="214"/>
      <c r="F729" s="214"/>
      <c r="G729" s="439"/>
      <c r="H729" s="439"/>
      <c r="I729" s="499"/>
    </row>
    <row r="730" spans="1:9" s="147" customFormat="1" ht="15.5" x14ac:dyDescent="0.35">
      <c r="A730" s="332">
        <v>711</v>
      </c>
      <c r="B730" s="437"/>
      <c r="C730" s="438"/>
      <c r="D730" s="438"/>
      <c r="E730" s="214"/>
      <c r="F730" s="214"/>
      <c r="G730" s="439"/>
      <c r="H730" s="439"/>
      <c r="I730" s="499"/>
    </row>
    <row r="731" spans="1:9" s="147" customFormat="1" ht="15.5" x14ac:dyDescent="0.35">
      <c r="A731" s="332">
        <v>712</v>
      </c>
      <c r="B731" s="437"/>
      <c r="C731" s="438"/>
      <c r="D731" s="438"/>
      <c r="E731" s="214"/>
      <c r="F731" s="214"/>
      <c r="G731" s="439"/>
      <c r="H731" s="439"/>
      <c r="I731" s="499"/>
    </row>
    <row r="732" spans="1:9" s="147" customFormat="1" ht="15.5" x14ac:dyDescent="0.35">
      <c r="A732" s="332">
        <v>713</v>
      </c>
      <c r="B732" s="437"/>
      <c r="C732" s="438"/>
      <c r="D732" s="438"/>
      <c r="E732" s="214"/>
      <c r="F732" s="214"/>
      <c r="G732" s="439"/>
      <c r="H732" s="439"/>
      <c r="I732" s="499"/>
    </row>
    <row r="733" spans="1:9" s="147" customFormat="1" ht="15.5" x14ac:dyDescent="0.35">
      <c r="A733" s="332">
        <v>714</v>
      </c>
      <c r="B733" s="437"/>
      <c r="C733" s="438"/>
      <c r="D733" s="438"/>
      <c r="E733" s="214"/>
      <c r="F733" s="214"/>
      <c r="G733" s="439"/>
      <c r="H733" s="439"/>
      <c r="I733" s="499"/>
    </row>
    <row r="734" spans="1:9" s="147" customFormat="1" ht="15.5" x14ac:dyDescent="0.35">
      <c r="A734" s="332">
        <v>715</v>
      </c>
      <c r="B734" s="437"/>
      <c r="C734" s="438"/>
      <c r="D734" s="438"/>
      <c r="E734" s="214"/>
      <c r="F734" s="214"/>
      <c r="G734" s="439"/>
      <c r="H734" s="439"/>
      <c r="I734" s="499"/>
    </row>
    <row r="735" spans="1:9" s="147" customFormat="1" ht="15.5" x14ac:dyDescent="0.35">
      <c r="A735" s="332">
        <v>716</v>
      </c>
      <c r="B735" s="437"/>
      <c r="C735" s="438"/>
      <c r="D735" s="438"/>
      <c r="E735" s="214"/>
      <c r="F735" s="214"/>
      <c r="G735" s="439"/>
      <c r="H735" s="439"/>
      <c r="I735" s="499"/>
    </row>
    <row r="736" spans="1:9" s="147" customFormat="1" ht="15.5" x14ac:dyDescent="0.35">
      <c r="A736" s="332">
        <v>717</v>
      </c>
      <c r="B736" s="437"/>
      <c r="C736" s="438"/>
      <c r="D736" s="438"/>
      <c r="E736" s="214"/>
      <c r="F736" s="214"/>
      <c r="G736" s="439"/>
      <c r="H736" s="439"/>
      <c r="I736" s="499"/>
    </row>
    <row r="737" spans="1:9" s="147" customFormat="1" ht="15.5" x14ac:dyDescent="0.35">
      <c r="A737" s="332">
        <v>718</v>
      </c>
      <c r="B737" s="437"/>
      <c r="C737" s="438"/>
      <c r="D737" s="438"/>
      <c r="E737" s="214"/>
      <c r="F737" s="214"/>
      <c r="G737" s="439"/>
      <c r="H737" s="439"/>
      <c r="I737" s="499"/>
    </row>
    <row r="738" spans="1:9" s="147" customFormat="1" ht="15.5" x14ac:dyDescent="0.35">
      <c r="A738" s="332">
        <v>719</v>
      </c>
      <c r="B738" s="437"/>
      <c r="C738" s="438"/>
      <c r="D738" s="438"/>
      <c r="E738" s="214"/>
      <c r="F738" s="214"/>
      <c r="G738" s="439"/>
      <c r="H738" s="439"/>
      <c r="I738" s="499"/>
    </row>
    <row r="739" spans="1:9" s="147" customFormat="1" ht="15.5" x14ac:dyDescent="0.35">
      <c r="A739" s="332">
        <v>720</v>
      </c>
      <c r="B739" s="437"/>
      <c r="C739" s="438"/>
      <c r="D739" s="438"/>
      <c r="E739" s="214"/>
      <c r="F739" s="214"/>
      <c r="G739" s="439"/>
      <c r="H739" s="439"/>
      <c r="I739" s="499"/>
    </row>
    <row r="740" spans="1:9" s="147" customFormat="1" ht="15.5" x14ac:dyDescent="0.35">
      <c r="A740" s="332">
        <v>721</v>
      </c>
      <c r="B740" s="437"/>
      <c r="C740" s="438"/>
      <c r="D740" s="438"/>
      <c r="E740" s="214"/>
      <c r="F740" s="214"/>
      <c r="G740" s="439"/>
      <c r="H740" s="439"/>
      <c r="I740" s="499"/>
    </row>
    <row r="741" spans="1:9" s="147" customFormat="1" ht="15.5" x14ac:dyDescent="0.35">
      <c r="A741" s="332">
        <v>722</v>
      </c>
      <c r="B741" s="437"/>
      <c r="C741" s="438"/>
      <c r="D741" s="438"/>
      <c r="E741" s="214"/>
      <c r="F741" s="214"/>
      <c r="G741" s="439"/>
      <c r="H741" s="439"/>
      <c r="I741" s="499"/>
    </row>
    <row r="742" spans="1:9" s="147" customFormat="1" ht="15.5" x14ac:dyDescent="0.35">
      <c r="A742" s="332">
        <v>723</v>
      </c>
      <c r="B742" s="437"/>
      <c r="C742" s="438"/>
      <c r="D742" s="438"/>
      <c r="E742" s="214"/>
      <c r="F742" s="214"/>
      <c r="G742" s="439"/>
      <c r="H742" s="439"/>
      <c r="I742" s="499"/>
    </row>
    <row r="743" spans="1:9" s="147" customFormat="1" ht="15.5" x14ac:dyDescent="0.35">
      <c r="A743" s="332">
        <v>724</v>
      </c>
      <c r="B743" s="437"/>
      <c r="C743" s="438"/>
      <c r="D743" s="438"/>
      <c r="E743" s="214"/>
      <c r="F743" s="214"/>
      <c r="G743" s="439"/>
      <c r="H743" s="439"/>
      <c r="I743" s="499"/>
    </row>
    <row r="744" spans="1:9" s="147" customFormat="1" ht="15.5" x14ac:dyDescent="0.35">
      <c r="A744" s="332">
        <v>725</v>
      </c>
      <c r="B744" s="437"/>
      <c r="C744" s="438"/>
      <c r="D744" s="438"/>
      <c r="E744" s="214"/>
      <c r="F744" s="214"/>
      <c r="G744" s="439"/>
      <c r="H744" s="439"/>
      <c r="I744" s="499"/>
    </row>
    <row r="745" spans="1:9" s="147" customFormat="1" ht="15.5" x14ac:dyDescent="0.35">
      <c r="A745" s="332">
        <v>726</v>
      </c>
      <c r="B745" s="437"/>
      <c r="C745" s="438"/>
      <c r="D745" s="438"/>
      <c r="E745" s="214"/>
      <c r="F745" s="214"/>
      <c r="G745" s="439"/>
      <c r="H745" s="439"/>
      <c r="I745" s="499"/>
    </row>
    <row r="746" spans="1:9" s="147" customFormat="1" ht="15.5" x14ac:dyDescent="0.35">
      <c r="A746" s="332">
        <v>727</v>
      </c>
      <c r="B746" s="437"/>
      <c r="C746" s="438"/>
      <c r="D746" s="438"/>
      <c r="E746" s="214"/>
      <c r="F746" s="214"/>
      <c r="G746" s="439"/>
      <c r="H746" s="439"/>
      <c r="I746" s="499"/>
    </row>
    <row r="747" spans="1:9" s="147" customFormat="1" ht="15.5" x14ac:dyDescent="0.35">
      <c r="A747" s="332">
        <v>728</v>
      </c>
      <c r="B747" s="437"/>
      <c r="C747" s="438"/>
      <c r="D747" s="438"/>
      <c r="E747" s="214"/>
      <c r="F747" s="214"/>
      <c r="G747" s="439"/>
      <c r="H747" s="439"/>
      <c r="I747" s="499"/>
    </row>
    <row r="748" spans="1:9" s="147" customFormat="1" ht="15.5" x14ac:dyDescent="0.35">
      <c r="A748" s="332">
        <v>729</v>
      </c>
      <c r="B748" s="437"/>
      <c r="C748" s="438"/>
      <c r="D748" s="438"/>
      <c r="E748" s="214"/>
      <c r="F748" s="214"/>
      <c r="G748" s="439"/>
      <c r="H748" s="439"/>
      <c r="I748" s="499"/>
    </row>
    <row r="749" spans="1:9" s="147" customFormat="1" ht="15.5" x14ac:dyDescent="0.35">
      <c r="A749" s="332">
        <v>730</v>
      </c>
      <c r="B749" s="437"/>
      <c r="C749" s="438"/>
      <c r="D749" s="438"/>
      <c r="E749" s="214"/>
      <c r="F749" s="214"/>
      <c r="G749" s="439"/>
      <c r="H749" s="439"/>
      <c r="I749" s="499"/>
    </row>
    <row r="750" spans="1:9" s="147" customFormat="1" ht="15.5" x14ac:dyDescent="0.35">
      <c r="A750" s="332">
        <v>731</v>
      </c>
      <c r="B750" s="437"/>
      <c r="C750" s="438"/>
      <c r="D750" s="438"/>
      <c r="E750" s="214"/>
      <c r="F750" s="214"/>
      <c r="G750" s="439"/>
      <c r="H750" s="439"/>
      <c r="I750" s="499"/>
    </row>
    <row r="751" spans="1:9" s="147" customFormat="1" ht="15.5" x14ac:dyDescent="0.35">
      <c r="A751" s="332">
        <v>732</v>
      </c>
      <c r="B751" s="437"/>
      <c r="C751" s="438"/>
      <c r="D751" s="438"/>
      <c r="E751" s="214"/>
      <c r="F751" s="214"/>
      <c r="G751" s="439"/>
      <c r="H751" s="439"/>
      <c r="I751" s="499"/>
    </row>
    <row r="752" spans="1:9" s="147" customFormat="1" ht="15.5" x14ac:dyDescent="0.35">
      <c r="A752" s="332">
        <v>733</v>
      </c>
      <c r="B752" s="437"/>
      <c r="C752" s="438"/>
      <c r="D752" s="438"/>
      <c r="E752" s="214"/>
      <c r="F752" s="214"/>
      <c r="G752" s="439"/>
      <c r="H752" s="439"/>
      <c r="I752" s="499"/>
    </row>
    <row r="753" spans="1:9" s="147" customFormat="1" ht="15.5" x14ac:dyDescent="0.35">
      <c r="A753" s="332">
        <v>734</v>
      </c>
      <c r="B753" s="437"/>
      <c r="C753" s="438"/>
      <c r="D753" s="438"/>
      <c r="E753" s="214"/>
      <c r="F753" s="214"/>
      <c r="G753" s="439"/>
      <c r="H753" s="439"/>
      <c r="I753" s="499"/>
    </row>
    <row r="754" spans="1:9" s="147" customFormat="1" ht="15.5" x14ac:dyDescent="0.35">
      <c r="A754" s="332">
        <v>735</v>
      </c>
      <c r="B754" s="437"/>
      <c r="C754" s="438"/>
      <c r="D754" s="438"/>
      <c r="E754" s="214"/>
      <c r="F754" s="214"/>
      <c r="G754" s="439"/>
      <c r="H754" s="439"/>
      <c r="I754" s="499"/>
    </row>
    <row r="755" spans="1:9" s="147" customFormat="1" ht="15.5" x14ac:dyDescent="0.35">
      <c r="A755" s="332">
        <v>736</v>
      </c>
      <c r="B755" s="437"/>
      <c r="C755" s="438"/>
      <c r="D755" s="438"/>
      <c r="E755" s="214"/>
      <c r="F755" s="214"/>
      <c r="G755" s="439"/>
      <c r="H755" s="439"/>
      <c r="I755" s="499"/>
    </row>
    <row r="756" spans="1:9" s="147" customFormat="1" ht="15.5" x14ac:dyDescent="0.35">
      <c r="A756" s="332">
        <v>737</v>
      </c>
      <c r="B756" s="437"/>
      <c r="C756" s="438"/>
      <c r="D756" s="438"/>
      <c r="E756" s="214"/>
      <c r="F756" s="214"/>
      <c r="G756" s="439"/>
      <c r="H756" s="439"/>
      <c r="I756" s="499"/>
    </row>
    <row r="757" spans="1:9" s="147" customFormat="1" ht="15.5" x14ac:dyDescent="0.35">
      <c r="A757" s="332">
        <v>738</v>
      </c>
      <c r="B757" s="437"/>
      <c r="C757" s="438"/>
      <c r="D757" s="438"/>
      <c r="E757" s="214"/>
      <c r="F757" s="214"/>
      <c r="G757" s="439"/>
      <c r="H757" s="439"/>
      <c r="I757" s="499"/>
    </row>
    <row r="758" spans="1:9" s="147" customFormat="1" ht="15.5" x14ac:dyDescent="0.35">
      <c r="A758" s="332">
        <v>739</v>
      </c>
      <c r="B758" s="437"/>
      <c r="C758" s="438"/>
      <c r="D758" s="438"/>
      <c r="E758" s="214"/>
      <c r="F758" s="214"/>
      <c r="G758" s="439"/>
      <c r="H758" s="439"/>
      <c r="I758" s="499"/>
    </row>
    <row r="759" spans="1:9" s="147" customFormat="1" ht="15.5" x14ac:dyDescent="0.35">
      <c r="A759" s="332">
        <v>740</v>
      </c>
      <c r="B759" s="437"/>
      <c r="C759" s="438"/>
      <c r="D759" s="438"/>
      <c r="E759" s="214"/>
      <c r="F759" s="214"/>
      <c r="G759" s="439"/>
      <c r="H759" s="439"/>
      <c r="I759" s="499"/>
    </row>
    <row r="760" spans="1:9" s="147" customFormat="1" ht="15.5" x14ac:dyDescent="0.35">
      <c r="A760" s="332">
        <v>741</v>
      </c>
      <c r="B760" s="437"/>
      <c r="C760" s="438"/>
      <c r="D760" s="438"/>
      <c r="E760" s="214"/>
      <c r="F760" s="214"/>
      <c r="G760" s="439"/>
      <c r="H760" s="439"/>
      <c r="I760" s="499"/>
    </row>
    <row r="761" spans="1:9" s="147" customFormat="1" ht="15.5" x14ac:dyDescent="0.35">
      <c r="A761" s="332">
        <v>742</v>
      </c>
      <c r="B761" s="437"/>
      <c r="C761" s="438"/>
      <c r="D761" s="438"/>
      <c r="E761" s="214"/>
      <c r="F761" s="214"/>
      <c r="G761" s="439"/>
      <c r="H761" s="439"/>
      <c r="I761" s="499"/>
    </row>
    <row r="762" spans="1:9" s="147" customFormat="1" ht="15.5" x14ac:dyDescent="0.35">
      <c r="A762" s="332">
        <v>743</v>
      </c>
      <c r="B762" s="437"/>
      <c r="C762" s="438"/>
      <c r="D762" s="438"/>
      <c r="E762" s="214"/>
      <c r="F762" s="214"/>
      <c r="G762" s="439"/>
      <c r="H762" s="439"/>
      <c r="I762" s="499"/>
    </row>
    <row r="763" spans="1:9" s="147" customFormat="1" ht="15.5" x14ac:dyDescent="0.35">
      <c r="A763" s="332">
        <v>744</v>
      </c>
      <c r="B763" s="437"/>
      <c r="C763" s="438"/>
      <c r="D763" s="438"/>
      <c r="E763" s="214"/>
      <c r="F763" s="214"/>
      <c r="G763" s="439"/>
      <c r="H763" s="439"/>
      <c r="I763" s="499"/>
    </row>
    <row r="764" spans="1:9" s="147" customFormat="1" ht="15.5" x14ac:dyDescent="0.35">
      <c r="A764" s="332">
        <v>745</v>
      </c>
      <c r="B764" s="437"/>
      <c r="C764" s="438"/>
      <c r="D764" s="438"/>
      <c r="E764" s="214"/>
      <c r="F764" s="214"/>
      <c r="G764" s="439"/>
      <c r="H764" s="439"/>
      <c r="I764" s="499"/>
    </row>
    <row r="765" spans="1:9" s="147" customFormat="1" ht="15.5" x14ac:dyDescent="0.35">
      <c r="A765" s="332">
        <v>746</v>
      </c>
      <c r="B765" s="437"/>
      <c r="C765" s="438"/>
      <c r="D765" s="438"/>
      <c r="E765" s="214"/>
      <c r="F765" s="214"/>
      <c r="G765" s="439"/>
      <c r="H765" s="439"/>
      <c r="I765" s="499"/>
    </row>
    <row r="766" spans="1:9" s="147" customFormat="1" ht="15.5" x14ac:dyDescent="0.35">
      <c r="A766" s="332">
        <v>747</v>
      </c>
      <c r="B766" s="437"/>
      <c r="C766" s="438"/>
      <c r="D766" s="438"/>
      <c r="E766" s="214"/>
      <c r="F766" s="214"/>
      <c r="G766" s="439"/>
      <c r="H766" s="439"/>
      <c r="I766" s="499"/>
    </row>
    <row r="767" spans="1:9" s="147" customFormat="1" ht="15.5" x14ac:dyDescent="0.35">
      <c r="A767" s="332">
        <v>748</v>
      </c>
      <c r="B767" s="437"/>
      <c r="C767" s="438"/>
      <c r="D767" s="438"/>
      <c r="E767" s="214"/>
      <c r="F767" s="214"/>
      <c r="G767" s="439"/>
      <c r="H767" s="439"/>
      <c r="I767" s="499"/>
    </row>
    <row r="768" spans="1:9" s="147" customFormat="1" ht="15.5" x14ac:dyDescent="0.35">
      <c r="A768" s="332">
        <v>749</v>
      </c>
      <c r="B768" s="437"/>
      <c r="C768" s="438"/>
      <c r="D768" s="438"/>
      <c r="E768" s="214"/>
      <c r="F768" s="214"/>
      <c r="G768" s="439"/>
      <c r="H768" s="439"/>
      <c r="I768" s="499"/>
    </row>
    <row r="769" spans="1:9" s="147" customFormat="1" ht="15.5" x14ac:dyDescent="0.35">
      <c r="A769" s="332">
        <v>750</v>
      </c>
      <c r="B769" s="437"/>
      <c r="C769" s="438"/>
      <c r="D769" s="438"/>
      <c r="E769" s="214"/>
      <c r="F769" s="214"/>
      <c r="G769" s="439"/>
      <c r="H769" s="439"/>
      <c r="I769" s="499"/>
    </row>
    <row r="770" spans="1:9" s="147" customFormat="1" ht="15.5" x14ac:dyDescent="0.35">
      <c r="A770" s="332">
        <v>751</v>
      </c>
      <c r="B770" s="437"/>
      <c r="C770" s="438"/>
      <c r="D770" s="438"/>
      <c r="E770" s="214"/>
      <c r="F770" s="214"/>
      <c r="G770" s="439"/>
      <c r="H770" s="439"/>
      <c r="I770" s="499"/>
    </row>
    <row r="771" spans="1:9" s="147" customFormat="1" ht="15.5" x14ac:dyDescent="0.35">
      <c r="A771" s="332">
        <v>752</v>
      </c>
      <c r="B771" s="437"/>
      <c r="C771" s="438"/>
      <c r="D771" s="438"/>
      <c r="E771" s="214"/>
      <c r="F771" s="214"/>
      <c r="G771" s="439"/>
      <c r="H771" s="439"/>
      <c r="I771" s="499"/>
    </row>
    <row r="772" spans="1:9" s="147" customFormat="1" ht="15.5" x14ac:dyDescent="0.35">
      <c r="A772" s="332">
        <v>753</v>
      </c>
      <c r="B772" s="437"/>
      <c r="C772" s="438"/>
      <c r="D772" s="438"/>
      <c r="E772" s="214"/>
      <c r="F772" s="214"/>
      <c r="G772" s="439"/>
      <c r="H772" s="439"/>
      <c r="I772" s="499"/>
    </row>
    <row r="773" spans="1:9" s="147" customFormat="1" ht="15.5" x14ac:dyDescent="0.35">
      <c r="A773" s="332">
        <v>754</v>
      </c>
      <c r="B773" s="437"/>
      <c r="C773" s="438"/>
      <c r="D773" s="438"/>
      <c r="E773" s="214"/>
      <c r="F773" s="214"/>
      <c r="G773" s="439"/>
      <c r="H773" s="439"/>
      <c r="I773" s="499"/>
    </row>
    <row r="774" spans="1:9" s="147" customFormat="1" ht="15.5" x14ac:dyDescent="0.35">
      <c r="A774" s="332">
        <v>755</v>
      </c>
      <c r="B774" s="437"/>
      <c r="C774" s="438"/>
      <c r="D774" s="438"/>
      <c r="E774" s="214"/>
      <c r="F774" s="214"/>
      <c r="G774" s="439"/>
      <c r="H774" s="439"/>
      <c r="I774" s="499"/>
    </row>
    <row r="775" spans="1:9" s="147" customFormat="1" ht="15.5" x14ac:dyDescent="0.35">
      <c r="A775" s="332">
        <v>756</v>
      </c>
      <c r="B775" s="437"/>
      <c r="C775" s="438"/>
      <c r="D775" s="438"/>
      <c r="E775" s="214"/>
      <c r="F775" s="214"/>
      <c r="G775" s="439"/>
      <c r="H775" s="439"/>
      <c r="I775" s="499"/>
    </row>
    <row r="776" spans="1:9" s="147" customFormat="1" ht="15.5" x14ac:dyDescent="0.35">
      <c r="A776" s="332">
        <v>757</v>
      </c>
      <c r="B776" s="437"/>
      <c r="C776" s="438"/>
      <c r="D776" s="438"/>
      <c r="E776" s="214"/>
      <c r="F776" s="214"/>
      <c r="G776" s="439"/>
      <c r="H776" s="439"/>
      <c r="I776" s="499"/>
    </row>
    <row r="777" spans="1:9" s="147" customFormat="1" ht="15.5" x14ac:dyDescent="0.35">
      <c r="A777" s="332">
        <v>758</v>
      </c>
      <c r="B777" s="437"/>
      <c r="C777" s="438"/>
      <c r="D777" s="438"/>
      <c r="E777" s="214"/>
      <c r="F777" s="214"/>
      <c r="G777" s="439"/>
      <c r="H777" s="439"/>
      <c r="I777" s="499"/>
    </row>
    <row r="778" spans="1:9" s="147" customFormat="1" ht="15.5" x14ac:dyDescent="0.35">
      <c r="A778" s="332">
        <v>759</v>
      </c>
      <c r="B778" s="437"/>
      <c r="C778" s="438"/>
      <c r="D778" s="438"/>
      <c r="E778" s="214"/>
      <c r="F778" s="214"/>
      <c r="G778" s="439"/>
      <c r="H778" s="439"/>
      <c r="I778" s="499"/>
    </row>
    <row r="779" spans="1:9" s="147" customFormat="1" ht="15.5" x14ac:dyDescent="0.35">
      <c r="A779" s="332">
        <v>760</v>
      </c>
      <c r="B779" s="437"/>
      <c r="C779" s="438"/>
      <c r="D779" s="438"/>
      <c r="E779" s="214"/>
      <c r="F779" s="214"/>
      <c r="G779" s="439"/>
      <c r="H779" s="439"/>
      <c r="I779" s="499"/>
    </row>
    <row r="780" spans="1:9" s="147" customFormat="1" ht="15.5" x14ac:dyDescent="0.35">
      <c r="A780" s="332">
        <v>761</v>
      </c>
      <c r="B780" s="437"/>
      <c r="C780" s="438"/>
      <c r="D780" s="438"/>
      <c r="E780" s="214"/>
      <c r="F780" s="214"/>
      <c r="G780" s="439"/>
      <c r="H780" s="439"/>
      <c r="I780" s="499"/>
    </row>
    <row r="781" spans="1:9" s="147" customFormat="1" ht="15.5" x14ac:dyDescent="0.35">
      <c r="A781" s="332">
        <v>762</v>
      </c>
      <c r="B781" s="437"/>
      <c r="C781" s="438"/>
      <c r="D781" s="438"/>
      <c r="E781" s="214"/>
      <c r="F781" s="214"/>
      <c r="G781" s="439"/>
      <c r="H781" s="439"/>
      <c r="I781" s="499"/>
    </row>
    <row r="782" spans="1:9" s="147" customFormat="1" ht="15.5" x14ac:dyDescent="0.35">
      <c r="A782" s="332">
        <v>763</v>
      </c>
      <c r="B782" s="437"/>
      <c r="C782" s="438"/>
      <c r="D782" s="438"/>
      <c r="E782" s="214"/>
      <c r="F782" s="214"/>
      <c r="G782" s="439"/>
      <c r="H782" s="439"/>
      <c r="I782" s="499"/>
    </row>
    <row r="783" spans="1:9" s="147" customFormat="1" ht="15.5" x14ac:dyDescent="0.35">
      <c r="A783" s="332">
        <v>764</v>
      </c>
      <c r="B783" s="437"/>
      <c r="C783" s="438"/>
      <c r="D783" s="438"/>
      <c r="E783" s="214"/>
      <c r="F783" s="214"/>
      <c r="G783" s="439"/>
      <c r="H783" s="439"/>
      <c r="I783" s="499"/>
    </row>
    <row r="784" spans="1:9" s="147" customFormat="1" ht="15.5" x14ac:dyDescent="0.35">
      <c r="A784" s="332">
        <v>765</v>
      </c>
      <c r="B784" s="437"/>
      <c r="C784" s="438"/>
      <c r="D784" s="438"/>
      <c r="E784" s="214"/>
      <c r="F784" s="214"/>
      <c r="G784" s="439"/>
      <c r="H784" s="439"/>
      <c r="I784" s="499"/>
    </row>
    <row r="785" spans="1:9" s="147" customFormat="1" ht="15.5" x14ac:dyDescent="0.35">
      <c r="A785" s="332">
        <v>766</v>
      </c>
      <c r="B785" s="437"/>
      <c r="C785" s="438"/>
      <c r="D785" s="438"/>
      <c r="E785" s="214"/>
      <c r="F785" s="214"/>
      <c r="G785" s="439"/>
      <c r="H785" s="439"/>
      <c r="I785" s="499"/>
    </row>
    <row r="786" spans="1:9" s="147" customFormat="1" ht="15.5" x14ac:dyDescent="0.35">
      <c r="A786" s="332">
        <v>767</v>
      </c>
      <c r="B786" s="437"/>
      <c r="C786" s="438"/>
      <c r="D786" s="438"/>
      <c r="E786" s="214"/>
      <c r="F786" s="214"/>
      <c r="G786" s="439"/>
      <c r="H786" s="439"/>
      <c r="I786" s="499"/>
    </row>
    <row r="787" spans="1:9" s="147" customFormat="1" ht="15.5" x14ac:dyDescent="0.35">
      <c r="A787" s="332">
        <v>768</v>
      </c>
      <c r="B787" s="437"/>
      <c r="C787" s="438"/>
      <c r="D787" s="438"/>
      <c r="E787" s="214"/>
      <c r="F787" s="214"/>
      <c r="G787" s="439"/>
      <c r="H787" s="439"/>
      <c r="I787" s="499"/>
    </row>
    <row r="788" spans="1:9" s="147" customFormat="1" ht="15.5" x14ac:dyDescent="0.35">
      <c r="A788" s="332">
        <v>769</v>
      </c>
      <c r="B788" s="437"/>
      <c r="C788" s="438"/>
      <c r="D788" s="438"/>
      <c r="E788" s="214"/>
      <c r="F788" s="214"/>
      <c r="G788" s="439"/>
      <c r="H788" s="439"/>
      <c r="I788" s="499"/>
    </row>
    <row r="789" spans="1:9" s="147" customFormat="1" ht="15.5" x14ac:dyDescent="0.35">
      <c r="A789" s="332">
        <v>770</v>
      </c>
      <c r="B789" s="437"/>
      <c r="C789" s="438"/>
      <c r="D789" s="438"/>
      <c r="E789" s="214"/>
      <c r="F789" s="214"/>
      <c r="G789" s="439"/>
      <c r="H789" s="439"/>
      <c r="I789" s="499"/>
    </row>
    <row r="790" spans="1:9" s="147" customFormat="1" ht="15.5" x14ac:dyDescent="0.35">
      <c r="A790" s="332">
        <v>771</v>
      </c>
      <c r="B790" s="437"/>
      <c r="C790" s="438"/>
      <c r="D790" s="438"/>
      <c r="E790" s="214"/>
      <c r="F790" s="214"/>
      <c r="G790" s="439"/>
      <c r="H790" s="439"/>
      <c r="I790" s="499"/>
    </row>
    <row r="791" spans="1:9" s="147" customFormat="1" ht="15.5" x14ac:dyDescent="0.35">
      <c r="A791" s="332">
        <v>772</v>
      </c>
      <c r="B791" s="437"/>
      <c r="C791" s="438"/>
      <c r="D791" s="438"/>
      <c r="E791" s="214"/>
      <c r="F791" s="214"/>
      <c r="G791" s="439"/>
      <c r="H791" s="439"/>
      <c r="I791" s="499"/>
    </row>
    <row r="792" spans="1:9" s="147" customFormat="1" ht="15.5" x14ac:dyDescent="0.35">
      <c r="A792" s="332">
        <v>773</v>
      </c>
      <c r="B792" s="437"/>
      <c r="C792" s="438"/>
      <c r="D792" s="438"/>
      <c r="E792" s="214"/>
      <c r="F792" s="214"/>
      <c r="G792" s="439"/>
      <c r="H792" s="439"/>
      <c r="I792" s="499"/>
    </row>
    <row r="793" spans="1:9" s="147" customFormat="1" ht="15.5" x14ac:dyDescent="0.35">
      <c r="A793" s="332">
        <v>774</v>
      </c>
      <c r="B793" s="437"/>
      <c r="C793" s="438"/>
      <c r="D793" s="438"/>
      <c r="E793" s="214"/>
      <c r="F793" s="214"/>
      <c r="G793" s="439"/>
      <c r="H793" s="439"/>
      <c r="I793" s="499"/>
    </row>
    <row r="794" spans="1:9" s="147" customFormat="1" ht="15.5" x14ac:dyDescent="0.35">
      <c r="A794" s="332">
        <v>775</v>
      </c>
      <c r="B794" s="437"/>
      <c r="C794" s="438"/>
      <c r="D794" s="438"/>
      <c r="E794" s="214"/>
      <c r="F794" s="214"/>
      <c r="G794" s="439"/>
      <c r="H794" s="439"/>
      <c r="I794" s="499"/>
    </row>
    <row r="795" spans="1:9" s="147" customFormat="1" ht="15.5" x14ac:dyDescent="0.35">
      <c r="A795" s="332">
        <v>776</v>
      </c>
      <c r="B795" s="437"/>
      <c r="C795" s="438"/>
      <c r="D795" s="438"/>
      <c r="E795" s="214"/>
      <c r="F795" s="214"/>
      <c r="G795" s="439"/>
      <c r="H795" s="439"/>
      <c r="I795" s="499"/>
    </row>
    <row r="796" spans="1:9" s="147" customFormat="1" ht="15.5" x14ac:dyDescent="0.35">
      <c r="A796" s="332">
        <v>777</v>
      </c>
      <c r="B796" s="437"/>
      <c r="C796" s="438"/>
      <c r="D796" s="438"/>
      <c r="E796" s="214"/>
      <c r="F796" s="214"/>
      <c r="G796" s="439"/>
      <c r="H796" s="439"/>
      <c r="I796" s="499"/>
    </row>
    <row r="797" spans="1:9" s="147" customFormat="1" ht="15.5" x14ac:dyDescent="0.35">
      <c r="A797" s="332">
        <v>778</v>
      </c>
      <c r="B797" s="437"/>
      <c r="C797" s="438"/>
      <c r="D797" s="438"/>
      <c r="E797" s="214"/>
      <c r="F797" s="214"/>
      <c r="G797" s="439"/>
      <c r="H797" s="439"/>
      <c r="I797" s="499"/>
    </row>
    <row r="798" spans="1:9" s="147" customFormat="1" ht="15.5" x14ac:dyDescent="0.35">
      <c r="A798" s="332">
        <v>779</v>
      </c>
      <c r="B798" s="437"/>
      <c r="C798" s="438"/>
      <c r="D798" s="438"/>
      <c r="E798" s="214"/>
      <c r="F798" s="214"/>
      <c r="G798" s="439"/>
      <c r="H798" s="439"/>
      <c r="I798" s="499"/>
    </row>
    <row r="799" spans="1:9" s="147" customFormat="1" ht="15.5" x14ac:dyDescent="0.35">
      <c r="A799" s="332">
        <v>780</v>
      </c>
      <c r="B799" s="437"/>
      <c r="C799" s="438"/>
      <c r="D799" s="438"/>
      <c r="E799" s="214"/>
      <c r="F799" s="214"/>
      <c r="G799" s="439"/>
      <c r="H799" s="439"/>
      <c r="I799" s="499"/>
    </row>
    <row r="800" spans="1:9" s="147" customFormat="1" ht="15.5" x14ac:dyDescent="0.35">
      <c r="A800" s="332">
        <v>781</v>
      </c>
      <c r="B800" s="437"/>
      <c r="C800" s="438"/>
      <c r="D800" s="438"/>
      <c r="E800" s="214"/>
      <c r="F800" s="214"/>
      <c r="G800" s="439"/>
      <c r="H800" s="439"/>
      <c r="I800" s="499"/>
    </row>
    <row r="801" spans="1:9" s="147" customFormat="1" ht="15.5" x14ac:dyDescent="0.35">
      <c r="A801" s="332">
        <v>782</v>
      </c>
      <c r="B801" s="437"/>
      <c r="C801" s="438"/>
      <c r="D801" s="438"/>
      <c r="E801" s="214"/>
      <c r="F801" s="214"/>
      <c r="G801" s="439"/>
      <c r="H801" s="439"/>
      <c r="I801" s="499"/>
    </row>
    <row r="802" spans="1:9" s="147" customFormat="1" ht="15.5" x14ac:dyDescent="0.35">
      <c r="A802" s="332">
        <v>783</v>
      </c>
      <c r="B802" s="437"/>
      <c r="C802" s="438"/>
      <c r="D802" s="438"/>
      <c r="E802" s="214"/>
      <c r="F802" s="214"/>
      <c r="G802" s="439"/>
      <c r="H802" s="439"/>
      <c r="I802" s="499"/>
    </row>
    <row r="803" spans="1:9" s="147" customFormat="1" ht="15.5" x14ac:dyDescent="0.35">
      <c r="A803" s="332">
        <v>784</v>
      </c>
      <c r="B803" s="437"/>
      <c r="C803" s="438"/>
      <c r="D803" s="438"/>
      <c r="E803" s="214"/>
      <c r="F803" s="214"/>
      <c r="G803" s="439"/>
      <c r="H803" s="439"/>
      <c r="I803" s="499"/>
    </row>
    <row r="804" spans="1:9" s="147" customFormat="1" ht="15.5" x14ac:dyDescent="0.35">
      <c r="A804" s="332">
        <v>785</v>
      </c>
      <c r="B804" s="437"/>
      <c r="C804" s="438"/>
      <c r="D804" s="438"/>
      <c r="E804" s="214"/>
      <c r="F804" s="214"/>
      <c r="G804" s="439"/>
      <c r="H804" s="439"/>
      <c r="I804" s="499"/>
    </row>
    <row r="805" spans="1:9" s="147" customFormat="1" ht="15.5" x14ac:dyDescent="0.35">
      <c r="A805" s="332">
        <v>786</v>
      </c>
      <c r="B805" s="437"/>
      <c r="C805" s="438"/>
      <c r="D805" s="438"/>
      <c r="E805" s="214"/>
      <c r="F805" s="214"/>
      <c r="G805" s="439"/>
      <c r="H805" s="439"/>
      <c r="I805" s="499"/>
    </row>
    <row r="806" spans="1:9" s="147" customFormat="1" ht="15.5" x14ac:dyDescent="0.35">
      <c r="A806" s="332">
        <v>787</v>
      </c>
      <c r="B806" s="437"/>
      <c r="C806" s="438"/>
      <c r="D806" s="438"/>
      <c r="E806" s="214"/>
      <c r="F806" s="214"/>
      <c r="G806" s="439"/>
      <c r="H806" s="439"/>
      <c r="I806" s="499"/>
    </row>
    <row r="807" spans="1:9" s="147" customFormat="1" ht="15.5" x14ac:dyDescent="0.35">
      <c r="A807" s="332">
        <v>788</v>
      </c>
      <c r="B807" s="437"/>
      <c r="C807" s="438"/>
      <c r="D807" s="438"/>
      <c r="E807" s="214"/>
      <c r="F807" s="214"/>
      <c r="G807" s="439"/>
      <c r="H807" s="439"/>
      <c r="I807" s="499"/>
    </row>
    <row r="808" spans="1:9" s="147" customFormat="1" ht="15.5" x14ac:dyDescent="0.35">
      <c r="A808" s="332">
        <v>789</v>
      </c>
      <c r="B808" s="437"/>
      <c r="C808" s="438"/>
      <c r="D808" s="438"/>
      <c r="E808" s="214"/>
      <c r="F808" s="214"/>
      <c r="G808" s="439"/>
      <c r="H808" s="439"/>
      <c r="I808" s="499"/>
    </row>
    <row r="809" spans="1:9" s="147" customFormat="1" ht="15.5" x14ac:dyDescent="0.35">
      <c r="A809" s="332">
        <v>790</v>
      </c>
      <c r="B809" s="437"/>
      <c r="C809" s="438"/>
      <c r="D809" s="438"/>
      <c r="E809" s="214"/>
      <c r="F809" s="214"/>
      <c r="G809" s="439"/>
      <c r="H809" s="439"/>
      <c r="I809" s="499"/>
    </row>
    <row r="810" spans="1:9" s="147" customFormat="1" ht="15.5" x14ac:dyDescent="0.35">
      <c r="A810" s="332">
        <v>791</v>
      </c>
      <c r="B810" s="437"/>
      <c r="C810" s="438"/>
      <c r="D810" s="438"/>
      <c r="E810" s="214"/>
      <c r="F810" s="214"/>
      <c r="G810" s="439"/>
      <c r="H810" s="439"/>
      <c r="I810" s="499"/>
    </row>
    <row r="811" spans="1:9" s="147" customFormat="1" ht="15.5" x14ac:dyDescent="0.35">
      <c r="A811" s="332">
        <v>792</v>
      </c>
      <c r="B811" s="437"/>
      <c r="C811" s="438"/>
      <c r="D811" s="438"/>
      <c r="E811" s="214"/>
      <c r="F811" s="214"/>
      <c r="G811" s="439"/>
      <c r="H811" s="439"/>
      <c r="I811" s="499"/>
    </row>
    <row r="812" spans="1:9" s="147" customFormat="1" ht="15.5" x14ac:dyDescent="0.35">
      <c r="A812" s="332">
        <v>793</v>
      </c>
      <c r="B812" s="437"/>
      <c r="C812" s="438"/>
      <c r="D812" s="438"/>
      <c r="E812" s="214"/>
      <c r="F812" s="214"/>
      <c r="G812" s="439"/>
      <c r="H812" s="439"/>
      <c r="I812" s="499"/>
    </row>
    <row r="813" spans="1:9" s="147" customFormat="1" ht="15.5" x14ac:dyDescent="0.35">
      <c r="A813" s="332">
        <v>794</v>
      </c>
      <c r="B813" s="437"/>
      <c r="C813" s="438"/>
      <c r="D813" s="438"/>
      <c r="E813" s="214"/>
      <c r="F813" s="214"/>
      <c r="G813" s="439"/>
      <c r="H813" s="439"/>
      <c r="I813" s="499"/>
    </row>
    <row r="814" spans="1:9" s="147" customFormat="1" ht="15.5" x14ac:dyDescent="0.35">
      <c r="A814" s="332">
        <v>795</v>
      </c>
      <c r="B814" s="437"/>
      <c r="C814" s="438"/>
      <c r="D814" s="438"/>
      <c r="E814" s="214"/>
      <c r="F814" s="214"/>
      <c r="G814" s="439"/>
      <c r="H814" s="439"/>
      <c r="I814" s="499"/>
    </row>
    <row r="815" spans="1:9" s="147" customFormat="1" ht="15.5" x14ac:dyDescent="0.35">
      <c r="A815" s="332">
        <v>796</v>
      </c>
      <c r="B815" s="437"/>
      <c r="C815" s="438"/>
      <c r="D815" s="438"/>
      <c r="E815" s="214"/>
      <c r="F815" s="214"/>
      <c r="G815" s="439"/>
      <c r="H815" s="439"/>
      <c r="I815" s="499"/>
    </row>
    <row r="816" spans="1:9" s="147" customFormat="1" ht="15.5" x14ac:dyDescent="0.35">
      <c r="A816" s="332">
        <v>797</v>
      </c>
      <c r="B816" s="437"/>
      <c r="C816" s="438"/>
      <c r="D816" s="438"/>
      <c r="E816" s="214"/>
      <c r="F816" s="214"/>
      <c r="G816" s="439"/>
      <c r="H816" s="439"/>
      <c r="I816" s="499"/>
    </row>
    <row r="817" spans="1:9" s="147" customFormat="1" ht="15.5" x14ac:dyDescent="0.35">
      <c r="A817" s="332">
        <v>798</v>
      </c>
      <c r="B817" s="437"/>
      <c r="C817" s="438"/>
      <c r="D817" s="438"/>
      <c r="E817" s="214"/>
      <c r="F817" s="214"/>
      <c r="G817" s="439"/>
      <c r="H817" s="439"/>
      <c r="I817" s="499"/>
    </row>
    <row r="818" spans="1:9" s="147" customFormat="1" ht="15.5" x14ac:dyDescent="0.35">
      <c r="A818" s="332">
        <v>799</v>
      </c>
      <c r="B818" s="437"/>
      <c r="C818" s="438"/>
      <c r="D818" s="438"/>
      <c r="E818" s="214"/>
      <c r="F818" s="214"/>
      <c r="G818" s="439"/>
      <c r="H818" s="439"/>
      <c r="I818" s="499"/>
    </row>
    <row r="819" spans="1:9" s="147" customFormat="1" ht="15.5" x14ac:dyDescent="0.35">
      <c r="A819" s="332">
        <v>800</v>
      </c>
      <c r="B819" s="437"/>
      <c r="C819" s="438"/>
      <c r="D819" s="438"/>
      <c r="E819" s="214"/>
      <c r="F819" s="214"/>
      <c r="G819" s="439"/>
      <c r="H819" s="439"/>
      <c r="I819" s="499"/>
    </row>
    <row r="820" spans="1:9" s="147" customFormat="1" ht="15.5" x14ac:dyDescent="0.35">
      <c r="A820" s="332">
        <v>801</v>
      </c>
      <c r="B820" s="437"/>
      <c r="C820" s="438"/>
      <c r="D820" s="438"/>
      <c r="E820" s="214"/>
      <c r="F820" s="214"/>
      <c r="G820" s="439"/>
      <c r="H820" s="439"/>
      <c r="I820" s="499"/>
    </row>
    <row r="821" spans="1:9" s="147" customFormat="1" ht="15.5" x14ac:dyDescent="0.35">
      <c r="A821" s="332">
        <v>802</v>
      </c>
      <c r="B821" s="437"/>
      <c r="C821" s="438"/>
      <c r="D821" s="438"/>
      <c r="E821" s="214"/>
      <c r="F821" s="214"/>
      <c r="G821" s="439"/>
      <c r="H821" s="439"/>
      <c r="I821" s="499"/>
    </row>
    <row r="822" spans="1:9" s="147" customFormat="1" ht="15.5" x14ac:dyDescent="0.35">
      <c r="A822" s="332">
        <v>803</v>
      </c>
      <c r="B822" s="437"/>
      <c r="C822" s="438"/>
      <c r="D822" s="438"/>
      <c r="E822" s="214"/>
      <c r="F822" s="214"/>
      <c r="G822" s="439"/>
      <c r="H822" s="439"/>
      <c r="I822" s="499"/>
    </row>
    <row r="823" spans="1:9" s="147" customFormat="1" ht="15.5" x14ac:dyDescent="0.35">
      <c r="A823" s="332">
        <v>804</v>
      </c>
      <c r="B823" s="437"/>
      <c r="C823" s="438"/>
      <c r="D823" s="438"/>
      <c r="E823" s="214"/>
      <c r="F823" s="214"/>
      <c r="G823" s="439"/>
      <c r="H823" s="439"/>
      <c r="I823" s="499"/>
    </row>
    <row r="824" spans="1:9" s="147" customFormat="1" ht="15.5" x14ac:dyDescent="0.35">
      <c r="A824" s="332">
        <v>805</v>
      </c>
      <c r="B824" s="437"/>
      <c r="C824" s="438"/>
      <c r="D824" s="438"/>
      <c r="E824" s="214"/>
      <c r="F824" s="214"/>
      <c r="G824" s="439"/>
      <c r="H824" s="439"/>
      <c r="I824" s="499"/>
    </row>
    <row r="825" spans="1:9" s="147" customFormat="1" ht="15.5" x14ac:dyDescent="0.35">
      <c r="A825" s="332">
        <v>806</v>
      </c>
      <c r="B825" s="437"/>
      <c r="C825" s="438"/>
      <c r="D825" s="438"/>
      <c r="E825" s="214"/>
      <c r="F825" s="214"/>
      <c r="G825" s="439"/>
      <c r="H825" s="439"/>
      <c r="I825" s="499"/>
    </row>
    <row r="826" spans="1:9" s="147" customFormat="1" ht="15.5" x14ac:dyDescent="0.35">
      <c r="A826" s="332">
        <v>807</v>
      </c>
      <c r="B826" s="437"/>
      <c r="C826" s="438"/>
      <c r="D826" s="438"/>
      <c r="E826" s="214"/>
      <c r="F826" s="214"/>
      <c r="G826" s="439"/>
      <c r="H826" s="439"/>
      <c r="I826" s="499"/>
    </row>
    <row r="827" spans="1:9" s="147" customFormat="1" ht="15.5" x14ac:dyDescent="0.35">
      <c r="A827" s="332">
        <v>808</v>
      </c>
      <c r="B827" s="437"/>
      <c r="C827" s="438"/>
      <c r="D827" s="438"/>
      <c r="E827" s="214"/>
      <c r="F827" s="214"/>
      <c r="G827" s="439"/>
      <c r="H827" s="439"/>
      <c r="I827" s="499"/>
    </row>
    <row r="828" spans="1:9" s="147" customFormat="1" ht="15.5" x14ac:dyDescent="0.35">
      <c r="A828" s="332">
        <v>809</v>
      </c>
      <c r="B828" s="437"/>
      <c r="C828" s="438"/>
      <c r="D828" s="438"/>
      <c r="E828" s="214"/>
      <c r="F828" s="214"/>
      <c r="G828" s="439"/>
      <c r="H828" s="439"/>
      <c r="I828" s="499"/>
    </row>
    <row r="829" spans="1:9" s="147" customFormat="1" ht="15.5" x14ac:dyDescent="0.35">
      <c r="A829" s="332">
        <v>810</v>
      </c>
      <c r="B829" s="437"/>
      <c r="C829" s="438"/>
      <c r="D829" s="438"/>
      <c r="E829" s="214"/>
      <c r="F829" s="214"/>
      <c r="G829" s="439"/>
      <c r="H829" s="439"/>
      <c r="I829" s="499"/>
    </row>
    <row r="830" spans="1:9" s="147" customFormat="1" ht="15.5" x14ac:dyDescent="0.35">
      <c r="A830" s="332">
        <v>811</v>
      </c>
      <c r="B830" s="437"/>
      <c r="C830" s="438"/>
      <c r="D830" s="438"/>
      <c r="E830" s="214"/>
      <c r="F830" s="214"/>
      <c r="G830" s="439"/>
      <c r="H830" s="439"/>
      <c r="I830" s="499"/>
    </row>
    <row r="831" spans="1:9" s="147" customFormat="1" ht="15.5" x14ac:dyDescent="0.35">
      <c r="A831" s="332">
        <v>812</v>
      </c>
      <c r="B831" s="437"/>
      <c r="C831" s="438"/>
      <c r="D831" s="438"/>
      <c r="E831" s="214"/>
      <c r="F831" s="214"/>
      <c r="G831" s="439"/>
      <c r="H831" s="439"/>
      <c r="I831" s="499"/>
    </row>
    <row r="832" spans="1:9" s="147" customFormat="1" ht="15.5" x14ac:dyDescent="0.35">
      <c r="A832" s="332">
        <v>813</v>
      </c>
      <c r="B832" s="437"/>
      <c r="C832" s="438"/>
      <c r="D832" s="438"/>
      <c r="E832" s="214"/>
      <c r="F832" s="214"/>
      <c r="G832" s="439"/>
      <c r="H832" s="439"/>
      <c r="I832" s="499"/>
    </row>
    <row r="833" spans="1:9" s="147" customFormat="1" ht="15.5" x14ac:dyDescent="0.35">
      <c r="A833" s="332">
        <v>814</v>
      </c>
      <c r="B833" s="437"/>
      <c r="C833" s="438"/>
      <c r="D833" s="438"/>
      <c r="E833" s="214"/>
      <c r="F833" s="214"/>
      <c r="G833" s="439"/>
      <c r="H833" s="439"/>
      <c r="I833" s="499"/>
    </row>
    <row r="834" spans="1:9" s="147" customFormat="1" ht="15.5" x14ac:dyDescent="0.35">
      <c r="A834" s="332">
        <v>815</v>
      </c>
      <c r="B834" s="437"/>
      <c r="C834" s="438"/>
      <c r="D834" s="438"/>
      <c r="E834" s="214"/>
      <c r="F834" s="214"/>
      <c r="G834" s="439"/>
      <c r="H834" s="439"/>
      <c r="I834" s="499"/>
    </row>
    <row r="835" spans="1:9" s="147" customFormat="1" ht="15.5" x14ac:dyDescent="0.35">
      <c r="A835" s="332">
        <v>816</v>
      </c>
      <c r="B835" s="437"/>
      <c r="C835" s="438"/>
      <c r="D835" s="438"/>
      <c r="E835" s="214"/>
      <c r="F835" s="214"/>
      <c r="G835" s="439"/>
      <c r="H835" s="439"/>
      <c r="I835" s="499"/>
    </row>
    <row r="836" spans="1:9" s="147" customFormat="1" ht="15.5" x14ac:dyDescent="0.35">
      <c r="A836" s="332">
        <v>817</v>
      </c>
      <c r="B836" s="437"/>
      <c r="C836" s="438"/>
      <c r="D836" s="438"/>
      <c r="E836" s="214"/>
      <c r="F836" s="214"/>
      <c r="G836" s="439"/>
      <c r="H836" s="439"/>
      <c r="I836" s="499"/>
    </row>
    <row r="837" spans="1:9" s="147" customFormat="1" ht="15.5" x14ac:dyDescent="0.35">
      <c r="A837" s="332">
        <v>818</v>
      </c>
      <c r="B837" s="437"/>
      <c r="C837" s="438"/>
      <c r="D837" s="438"/>
      <c r="E837" s="214"/>
      <c r="F837" s="214"/>
      <c r="G837" s="439"/>
      <c r="H837" s="439"/>
      <c r="I837" s="499"/>
    </row>
    <row r="838" spans="1:9" s="147" customFormat="1" ht="15.5" x14ac:dyDescent="0.35">
      <c r="A838" s="332">
        <v>819</v>
      </c>
      <c r="B838" s="437"/>
      <c r="C838" s="438"/>
      <c r="D838" s="438"/>
      <c r="E838" s="214"/>
      <c r="F838" s="214"/>
      <c r="G838" s="439"/>
      <c r="H838" s="439"/>
      <c r="I838" s="499"/>
    </row>
    <row r="839" spans="1:9" s="147" customFormat="1" ht="15.5" x14ac:dyDescent="0.35">
      <c r="A839" s="332">
        <v>820</v>
      </c>
      <c r="B839" s="437"/>
      <c r="C839" s="438"/>
      <c r="D839" s="438"/>
      <c r="E839" s="214"/>
      <c r="F839" s="214"/>
      <c r="G839" s="439"/>
      <c r="H839" s="439"/>
      <c r="I839" s="499"/>
    </row>
    <row r="840" spans="1:9" s="147" customFormat="1" ht="15.5" x14ac:dyDescent="0.35">
      <c r="A840" s="332">
        <v>821</v>
      </c>
      <c r="B840" s="437"/>
      <c r="C840" s="438"/>
      <c r="D840" s="438"/>
      <c r="E840" s="214"/>
      <c r="F840" s="214"/>
      <c r="G840" s="439"/>
      <c r="H840" s="439"/>
      <c r="I840" s="499"/>
    </row>
    <row r="841" spans="1:9" s="147" customFormat="1" ht="15.5" x14ac:dyDescent="0.35">
      <c r="A841" s="332">
        <v>822</v>
      </c>
      <c r="B841" s="437"/>
      <c r="C841" s="438"/>
      <c r="D841" s="438"/>
      <c r="E841" s="214"/>
      <c r="F841" s="214"/>
      <c r="G841" s="439"/>
      <c r="H841" s="439"/>
      <c r="I841" s="499"/>
    </row>
    <row r="842" spans="1:9" s="147" customFormat="1" ht="15.5" x14ac:dyDescent="0.35">
      <c r="A842" s="332">
        <v>823</v>
      </c>
      <c r="B842" s="437"/>
      <c r="C842" s="438"/>
      <c r="D842" s="438"/>
      <c r="E842" s="214"/>
      <c r="F842" s="214"/>
      <c r="G842" s="439"/>
      <c r="H842" s="439"/>
      <c r="I842" s="499"/>
    </row>
    <row r="843" spans="1:9" s="147" customFormat="1" ht="15.5" x14ac:dyDescent="0.35">
      <c r="A843" s="332">
        <v>824</v>
      </c>
      <c r="B843" s="437"/>
      <c r="C843" s="438"/>
      <c r="D843" s="438"/>
      <c r="E843" s="214"/>
      <c r="F843" s="214"/>
      <c r="G843" s="439"/>
      <c r="H843" s="439"/>
      <c r="I843" s="499"/>
    </row>
    <row r="844" spans="1:9" s="147" customFormat="1" ht="15.5" x14ac:dyDescent="0.35">
      <c r="A844" s="332">
        <v>825</v>
      </c>
      <c r="B844" s="437"/>
      <c r="C844" s="438"/>
      <c r="D844" s="438"/>
      <c r="E844" s="214"/>
      <c r="F844" s="214"/>
      <c r="G844" s="439"/>
      <c r="H844" s="439"/>
      <c r="I844" s="499"/>
    </row>
    <row r="845" spans="1:9" s="147" customFormat="1" ht="15.5" x14ac:dyDescent="0.35">
      <c r="A845" s="332">
        <v>826</v>
      </c>
      <c r="B845" s="437"/>
      <c r="C845" s="438"/>
      <c r="D845" s="438"/>
      <c r="E845" s="214"/>
      <c r="F845" s="214"/>
      <c r="G845" s="439"/>
      <c r="H845" s="439"/>
      <c r="I845" s="499"/>
    </row>
    <row r="846" spans="1:9" s="147" customFormat="1" ht="15.5" x14ac:dyDescent="0.35">
      <c r="A846" s="332">
        <v>827</v>
      </c>
      <c r="B846" s="437"/>
      <c r="C846" s="438"/>
      <c r="D846" s="438"/>
      <c r="E846" s="214"/>
      <c r="F846" s="214"/>
      <c r="G846" s="439"/>
      <c r="H846" s="439"/>
      <c r="I846" s="499"/>
    </row>
    <row r="847" spans="1:9" s="147" customFormat="1" ht="15.5" x14ac:dyDescent="0.35">
      <c r="A847" s="332">
        <v>828</v>
      </c>
      <c r="B847" s="437"/>
      <c r="C847" s="438"/>
      <c r="D847" s="438"/>
      <c r="E847" s="214"/>
      <c r="F847" s="214"/>
      <c r="G847" s="439"/>
      <c r="H847" s="439"/>
      <c r="I847" s="499"/>
    </row>
    <row r="848" spans="1:9" s="147" customFormat="1" ht="15.5" x14ac:dyDescent="0.35">
      <c r="A848" s="332">
        <v>829</v>
      </c>
      <c r="B848" s="437"/>
      <c r="C848" s="438"/>
      <c r="D848" s="438"/>
      <c r="E848" s="214"/>
      <c r="F848" s="214"/>
      <c r="G848" s="439"/>
      <c r="H848" s="439"/>
      <c r="I848" s="499"/>
    </row>
    <row r="849" spans="1:9" s="147" customFormat="1" ht="15.5" x14ac:dyDescent="0.35">
      <c r="A849" s="332">
        <v>830</v>
      </c>
      <c r="B849" s="437"/>
      <c r="C849" s="438"/>
      <c r="D849" s="438"/>
      <c r="E849" s="214"/>
      <c r="F849" s="214"/>
      <c r="G849" s="439"/>
      <c r="H849" s="439"/>
      <c r="I849" s="499"/>
    </row>
    <row r="850" spans="1:9" s="147" customFormat="1" ht="15.5" x14ac:dyDescent="0.35">
      <c r="A850" s="332">
        <v>831</v>
      </c>
      <c r="B850" s="437"/>
      <c r="C850" s="438"/>
      <c r="D850" s="438"/>
      <c r="E850" s="214"/>
      <c r="F850" s="214"/>
      <c r="G850" s="439"/>
      <c r="H850" s="439"/>
      <c r="I850" s="499"/>
    </row>
    <row r="851" spans="1:9" s="147" customFormat="1" ht="15.5" x14ac:dyDescent="0.35">
      <c r="A851" s="332">
        <v>832</v>
      </c>
      <c r="B851" s="437"/>
      <c r="C851" s="438"/>
      <c r="D851" s="438"/>
      <c r="E851" s="214"/>
      <c r="F851" s="214"/>
      <c r="G851" s="439"/>
      <c r="H851" s="439"/>
      <c r="I851" s="499"/>
    </row>
    <row r="852" spans="1:9" s="147" customFormat="1" ht="15.5" x14ac:dyDescent="0.35">
      <c r="A852" s="332">
        <v>833</v>
      </c>
      <c r="B852" s="437"/>
      <c r="C852" s="438"/>
      <c r="D852" s="438"/>
      <c r="E852" s="214"/>
      <c r="F852" s="214"/>
      <c r="G852" s="439"/>
      <c r="H852" s="439"/>
      <c r="I852" s="499"/>
    </row>
    <row r="853" spans="1:9" s="147" customFormat="1" ht="15.5" x14ac:dyDescent="0.35">
      <c r="A853" s="332">
        <v>834</v>
      </c>
      <c r="B853" s="437"/>
      <c r="C853" s="438"/>
      <c r="D853" s="438"/>
      <c r="E853" s="214"/>
      <c r="F853" s="214"/>
      <c r="G853" s="439"/>
      <c r="H853" s="439"/>
      <c r="I853" s="499"/>
    </row>
    <row r="854" spans="1:9" s="147" customFormat="1" ht="15.5" x14ac:dyDescent="0.35">
      <c r="A854" s="332">
        <v>835</v>
      </c>
      <c r="B854" s="437"/>
      <c r="C854" s="438"/>
      <c r="D854" s="438"/>
      <c r="E854" s="214"/>
      <c r="F854" s="214"/>
      <c r="G854" s="439"/>
      <c r="H854" s="439"/>
      <c r="I854" s="499"/>
    </row>
    <row r="855" spans="1:9" s="147" customFormat="1" ht="15.5" x14ac:dyDescent="0.35">
      <c r="A855" s="332">
        <v>836</v>
      </c>
      <c r="B855" s="437"/>
      <c r="C855" s="438"/>
      <c r="D855" s="438"/>
      <c r="E855" s="214"/>
      <c r="F855" s="214"/>
      <c r="G855" s="439"/>
      <c r="H855" s="439"/>
      <c r="I855" s="499"/>
    </row>
    <row r="856" spans="1:9" s="147" customFormat="1" ht="15.5" x14ac:dyDescent="0.35">
      <c r="A856" s="332">
        <v>837</v>
      </c>
      <c r="B856" s="437"/>
      <c r="C856" s="438"/>
      <c r="D856" s="438"/>
      <c r="E856" s="214"/>
      <c r="F856" s="214"/>
      <c r="G856" s="439"/>
      <c r="H856" s="439"/>
      <c r="I856" s="499"/>
    </row>
    <row r="857" spans="1:9" s="147" customFormat="1" ht="15.5" x14ac:dyDescent="0.35">
      <c r="A857" s="332">
        <v>838</v>
      </c>
      <c r="B857" s="437"/>
      <c r="C857" s="438"/>
      <c r="D857" s="438"/>
      <c r="E857" s="214"/>
      <c r="F857" s="214"/>
      <c r="G857" s="439"/>
      <c r="H857" s="439"/>
      <c r="I857" s="499"/>
    </row>
    <row r="858" spans="1:9" s="147" customFormat="1" ht="15.5" x14ac:dyDescent="0.35">
      <c r="A858" s="332">
        <v>839</v>
      </c>
      <c r="B858" s="437"/>
      <c r="C858" s="438"/>
      <c r="D858" s="438"/>
      <c r="E858" s="214"/>
      <c r="F858" s="214"/>
      <c r="G858" s="439"/>
      <c r="H858" s="439"/>
      <c r="I858" s="499"/>
    </row>
    <row r="859" spans="1:9" s="147" customFormat="1" ht="15.5" x14ac:dyDescent="0.35">
      <c r="A859" s="332">
        <v>840</v>
      </c>
      <c r="B859" s="437"/>
      <c r="C859" s="438"/>
      <c r="D859" s="438"/>
      <c r="E859" s="214"/>
      <c r="F859" s="214"/>
      <c r="G859" s="439"/>
      <c r="H859" s="439"/>
      <c r="I859" s="499"/>
    </row>
    <row r="860" spans="1:9" s="147" customFormat="1" ht="15.5" x14ac:dyDescent="0.35">
      <c r="A860" s="332">
        <v>841</v>
      </c>
      <c r="B860" s="437"/>
      <c r="C860" s="438"/>
      <c r="D860" s="438"/>
      <c r="E860" s="214"/>
      <c r="F860" s="214"/>
      <c r="G860" s="439"/>
      <c r="H860" s="439"/>
      <c r="I860" s="499"/>
    </row>
    <row r="861" spans="1:9" s="147" customFormat="1" ht="15.5" x14ac:dyDescent="0.35">
      <c r="A861" s="332">
        <v>842</v>
      </c>
      <c r="B861" s="437"/>
      <c r="C861" s="438"/>
      <c r="D861" s="438"/>
      <c r="E861" s="214"/>
      <c r="F861" s="214"/>
      <c r="G861" s="439"/>
      <c r="H861" s="439"/>
      <c r="I861" s="499"/>
    </row>
    <row r="862" spans="1:9" s="147" customFormat="1" ht="15.5" x14ac:dyDescent="0.35">
      <c r="A862" s="332">
        <v>843</v>
      </c>
      <c r="B862" s="437"/>
      <c r="C862" s="438"/>
      <c r="D862" s="438"/>
      <c r="E862" s="214"/>
      <c r="F862" s="214"/>
      <c r="G862" s="439"/>
      <c r="H862" s="439"/>
      <c r="I862" s="499"/>
    </row>
    <row r="863" spans="1:9" s="147" customFormat="1" ht="15.5" x14ac:dyDescent="0.35">
      <c r="A863" s="332">
        <v>844</v>
      </c>
      <c r="B863" s="437"/>
      <c r="C863" s="438"/>
      <c r="D863" s="438"/>
      <c r="E863" s="214"/>
      <c r="F863" s="214"/>
      <c r="G863" s="439"/>
      <c r="H863" s="439"/>
      <c r="I863" s="499"/>
    </row>
    <row r="864" spans="1:9" s="147" customFormat="1" ht="15.5" x14ac:dyDescent="0.35">
      <c r="A864" s="332">
        <v>845</v>
      </c>
      <c r="B864" s="437"/>
      <c r="C864" s="438"/>
      <c r="D864" s="438"/>
      <c r="E864" s="214"/>
      <c r="F864" s="214"/>
      <c r="G864" s="439"/>
      <c r="H864" s="439"/>
      <c r="I864" s="499"/>
    </row>
    <row r="865" spans="1:9" s="147" customFormat="1" ht="15.5" x14ac:dyDescent="0.35">
      <c r="A865" s="332">
        <v>846</v>
      </c>
      <c r="B865" s="437"/>
      <c r="C865" s="438"/>
      <c r="D865" s="438"/>
      <c r="E865" s="214"/>
      <c r="F865" s="214"/>
      <c r="G865" s="439"/>
      <c r="H865" s="439"/>
      <c r="I865" s="499"/>
    </row>
    <row r="866" spans="1:9" s="147" customFormat="1" ht="15.5" x14ac:dyDescent="0.35">
      <c r="A866" s="332">
        <v>847</v>
      </c>
      <c r="B866" s="437"/>
      <c r="C866" s="438"/>
      <c r="D866" s="438"/>
      <c r="E866" s="214"/>
      <c r="F866" s="214"/>
      <c r="G866" s="439"/>
      <c r="H866" s="439"/>
      <c r="I866" s="499"/>
    </row>
    <row r="867" spans="1:9" s="147" customFormat="1" ht="15.5" x14ac:dyDescent="0.35">
      <c r="A867" s="332">
        <v>848</v>
      </c>
      <c r="B867" s="437"/>
      <c r="C867" s="438"/>
      <c r="D867" s="438"/>
      <c r="E867" s="214"/>
      <c r="F867" s="214"/>
      <c r="G867" s="439"/>
      <c r="H867" s="439"/>
      <c r="I867" s="499"/>
    </row>
    <row r="868" spans="1:9" s="147" customFormat="1" ht="15.5" x14ac:dyDescent="0.35">
      <c r="A868" s="332">
        <v>849</v>
      </c>
      <c r="B868" s="437"/>
      <c r="C868" s="438"/>
      <c r="D868" s="438"/>
      <c r="E868" s="214"/>
      <c r="F868" s="214"/>
      <c r="G868" s="439"/>
      <c r="H868" s="439"/>
      <c r="I868" s="499"/>
    </row>
    <row r="869" spans="1:9" s="147" customFormat="1" ht="15.5" x14ac:dyDescent="0.35">
      <c r="A869" s="332">
        <v>850</v>
      </c>
      <c r="B869" s="437"/>
      <c r="C869" s="438"/>
      <c r="D869" s="438"/>
      <c r="E869" s="214"/>
      <c r="F869" s="214"/>
      <c r="G869" s="439"/>
      <c r="H869" s="439"/>
      <c r="I869" s="499"/>
    </row>
    <row r="870" spans="1:9" s="147" customFormat="1" ht="15.5" x14ac:dyDescent="0.35">
      <c r="A870" s="332">
        <v>851</v>
      </c>
      <c r="B870" s="437"/>
      <c r="C870" s="438"/>
      <c r="D870" s="438"/>
      <c r="E870" s="214"/>
      <c r="F870" s="214"/>
      <c r="G870" s="439"/>
      <c r="H870" s="439"/>
      <c r="I870" s="499"/>
    </row>
    <row r="871" spans="1:9" s="147" customFormat="1" ht="15.5" x14ac:dyDescent="0.35">
      <c r="A871" s="332">
        <v>852</v>
      </c>
      <c r="B871" s="437"/>
      <c r="C871" s="438"/>
      <c r="D871" s="438"/>
      <c r="E871" s="214"/>
      <c r="F871" s="214"/>
      <c r="G871" s="439"/>
      <c r="H871" s="439"/>
      <c r="I871" s="499"/>
    </row>
    <row r="872" spans="1:9" s="147" customFormat="1" ht="15.5" x14ac:dyDescent="0.35">
      <c r="A872" s="332">
        <v>853</v>
      </c>
      <c r="B872" s="437"/>
      <c r="C872" s="438"/>
      <c r="D872" s="438"/>
      <c r="E872" s="214"/>
      <c r="F872" s="214"/>
      <c r="G872" s="439"/>
      <c r="H872" s="439"/>
      <c r="I872" s="499"/>
    </row>
    <row r="873" spans="1:9" s="147" customFormat="1" ht="15.5" x14ac:dyDescent="0.35">
      <c r="A873" s="332">
        <v>854</v>
      </c>
      <c r="B873" s="437"/>
      <c r="C873" s="438"/>
      <c r="D873" s="438"/>
      <c r="E873" s="214"/>
      <c r="F873" s="214"/>
      <c r="G873" s="439"/>
      <c r="H873" s="439"/>
      <c r="I873" s="499"/>
    </row>
    <row r="874" spans="1:9" s="147" customFormat="1" ht="15.5" x14ac:dyDescent="0.35">
      <c r="A874" s="332">
        <v>855</v>
      </c>
      <c r="B874" s="437"/>
      <c r="C874" s="438"/>
      <c r="D874" s="438"/>
      <c r="E874" s="214"/>
      <c r="F874" s="214"/>
      <c r="G874" s="439"/>
      <c r="H874" s="439"/>
      <c r="I874" s="499"/>
    </row>
    <row r="875" spans="1:9" s="147" customFormat="1" ht="15.5" x14ac:dyDescent="0.35">
      <c r="A875" s="332">
        <v>856</v>
      </c>
      <c r="B875" s="437"/>
      <c r="C875" s="438"/>
      <c r="D875" s="438"/>
      <c r="E875" s="214"/>
      <c r="F875" s="214"/>
      <c r="G875" s="439"/>
      <c r="H875" s="439"/>
      <c r="I875" s="499"/>
    </row>
    <row r="876" spans="1:9" s="147" customFormat="1" ht="15.5" x14ac:dyDescent="0.35">
      <c r="A876" s="332">
        <v>857</v>
      </c>
      <c r="B876" s="437"/>
      <c r="C876" s="438"/>
      <c r="D876" s="438"/>
      <c r="E876" s="214"/>
      <c r="F876" s="214"/>
      <c r="G876" s="439"/>
      <c r="H876" s="439"/>
      <c r="I876" s="499"/>
    </row>
    <row r="877" spans="1:9" s="147" customFormat="1" ht="15.5" x14ac:dyDescent="0.35">
      <c r="A877" s="332">
        <v>858</v>
      </c>
      <c r="B877" s="437"/>
      <c r="C877" s="438"/>
      <c r="D877" s="438"/>
      <c r="E877" s="214"/>
      <c r="F877" s="214"/>
      <c r="G877" s="439"/>
      <c r="H877" s="439"/>
      <c r="I877" s="499"/>
    </row>
    <row r="878" spans="1:9" s="147" customFormat="1" ht="15.5" x14ac:dyDescent="0.35">
      <c r="A878" s="332">
        <v>859</v>
      </c>
      <c r="B878" s="437"/>
      <c r="C878" s="438"/>
      <c r="D878" s="438"/>
      <c r="E878" s="214"/>
      <c r="F878" s="214"/>
      <c r="G878" s="439"/>
      <c r="H878" s="439"/>
      <c r="I878" s="499"/>
    </row>
    <row r="879" spans="1:9" s="147" customFormat="1" ht="15.5" x14ac:dyDescent="0.35">
      <c r="A879" s="332">
        <v>860</v>
      </c>
      <c r="B879" s="437"/>
      <c r="C879" s="438"/>
      <c r="D879" s="438"/>
      <c r="E879" s="214"/>
      <c r="F879" s="214"/>
      <c r="G879" s="439"/>
      <c r="H879" s="439"/>
      <c r="I879" s="499"/>
    </row>
    <row r="880" spans="1:9" s="147" customFormat="1" ht="15.5" x14ac:dyDescent="0.35">
      <c r="A880" s="332">
        <v>861</v>
      </c>
      <c r="B880" s="437"/>
      <c r="C880" s="438"/>
      <c r="D880" s="438"/>
      <c r="E880" s="214"/>
      <c r="F880" s="214"/>
      <c r="G880" s="439"/>
      <c r="H880" s="439"/>
      <c r="I880" s="499"/>
    </row>
    <row r="881" spans="1:9" s="147" customFormat="1" ht="15.5" x14ac:dyDescent="0.35">
      <c r="A881" s="332">
        <v>862</v>
      </c>
      <c r="B881" s="437"/>
      <c r="C881" s="438"/>
      <c r="D881" s="438"/>
      <c r="E881" s="214"/>
      <c r="F881" s="214"/>
      <c r="G881" s="439"/>
      <c r="H881" s="439"/>
      <c r="I881" s="499"/>
    </row>
    <row r="882" spans="1:9" s="147" customFormat="1" ht="15.5" x14ac:dyDescent="0.35">
      <c r="A882" s="332">
        <v>863</v>
      </c>
      <c r="B882" s="437"/>
      <c r="C882" s="438"/>
      <c r="D882" s="438"/>
      <c r="E882" s="214"/>
      <c r="F882" s="214"/>
      <c r="G882" s="439"/>
      <c r="H882" s="439"/>
      <c r="I882" s="499"/>
    </row>
    <row r="883" spans="1:9" s="147" customFormat="1" ht="15.5" x14ac:dyDescent="0.35">
      <c r="A883" s="332">
        <v>864</v>
      </c>
      <c r="B883" s="437"/>
      <c r="C883" s="438"/>
      <c r="D883" s="438"/>
      <c r="E883" s="214"/>
      <c r="F883" s="214"/>
      <c r="G883" s="439"/>
      <c r="H883" s="439"/>
      <c r="I883" s="499"/>
    </row>
    <row r="884" spans="1:9" s="147" customFormat="1" ht="15.5" x14ac:dyDescent="0.35">
      <c r="A884" s="332">
        <v>865</v>
      </c>
      <c r="B884" s="437"/>
      <c r="C884" s="438"/>
      <c r="D884" s="438"/>
      <c r="E884" s="214"/>
      <c r="F884" s="214"/>
      <c r="G884" s="439"/>
      <c r="H884" s="439"/>
      <c r="I884" s="499"/>
    </row>
    <row r="885" spans="1:9" s="147" customFormat="1" ht="15.5" x14ac:dyDescent="0.35">
      <c r="A885" s="332">
        <v>866</v>
      </c>
      <c r="B885" s="437"/>
      <c r="C885" s="438"/>
      <c r="D885" s="438"/>
      <c r="E885" s="214"/>
      <c r="F885" s="214"/>
      <c r="G885" s="439"/>
      <c r="H885" s="439"/>
      <c r="I885" s="499"/>
    </row>
    <row r="886" spans="1:9" s="147" customFormat="1" ht="15.5" x14ac:dyDescent="0.35">
      <c r="A886" s="332">
        <v>867</v>
      </c>
      <c r="B886" s="437"/>
      <c r="C886" s="438"/>
      <c r="D886" s="438"/>
      <c r="E886" s="214"/>
      <c r="F886" s="214"/>
      <c r="G886" s="439"/>
      <c r="H886" s="439"/>
      <c r="I886" s="499"/>
    </row>
    <row r="887" spans="1:9" s="147" customFormat="1" ht="15.5" x14ac:dyDescent="0.35">
      <c r="A887" s="332">
        <v>868</v>
      </c>
      <c r="B887" s="437"/>
      <c r="C887" s="438"/>
      <c r="D887" s="438"/>
      <c r="E887" s="214"/>
      <c r="F887" s="214"/>
      <c r="G887" s="439"/>
      <c r="H887" s="439"/>
      <c r="I887" s="499"/>
    </row>
    <row r="888" spans="1:9" s="147" customFormat="1" ht="15.5" x14ac:dyDescent="0.35">
      <c r="A888" s="332">
        <v>869</v>
      </c>
      <c r="B888" s="437"/>
      <c r="C888" s="438"/>
      <c r="D888" s="438"/>
      <c r="E888" s="214"/>
      <c r="F888" s="214"/>
      <c r="G888" s="439"/>
      <c r="H888" s="439"/>
      <c r="I888" s="499"/>
    </row>
    <row r="889" spans="1:9" s="147" customFormat="1" ht="15.5" x14ac:dyDescent="0.35">
      <c r="A889" s="332">
        <v>870</v>
      </c>
      <c r="B889" s="437"/>
      <c r="C889" s="438"/>
      <c r="D889" s="438"/>
      <c r="E889" s="214"/>
      <c r="F889" s="214"/>
      <c r="G889" s="439"/>
      <c r="H889" s="439"/>
      <c r="I889" s="499"/>
    </row>
    <row r="890" spans="1:9" s="147" customFormat="1" ht="15.5" x14ac:dyDescent="0.35">
      <c r="A890" s="332">
        <v>871</v>
      </c>
      <c r="B890" s="437"/>
      <c r="C890" s="438"/>
      <c r="D890" s="438"/>
      <c r="E890" s="214"/>
      <c r="F890" s="214"/>
      <c r="G890" s="439"/>
      <c r="H890" s="439"/>
      <c r="I890" s="499"/>
    </row>
    <row r="891" spans="1:9" s="147" customFormat="1" ht="15.5" x14ac:dyDescent="0.35">
      <c r="A891" s="332">
        <v>872</v>
      </c>
      <c r="B891" s="437"/>
      <c r="C891" s="438"/>
      <c r="D891" s="438"/>
      <c r="E891" s="214"/>
      <c r="F891" s="214"/>
      <c r="G891" s="439"/>
      <c r="H891" s="439"/>
      <c r="I891" s="499"/>
    </row>
    <row r="892" spans="1:9" s="147" customFormat="1" ht="15.5" x14ac:dyDescent="0.35">
      <c r="A892" s="332">
        <v>873</v>
      </c>
      <c r="B892" s="437"/>
      <c r="C892" s="438"/>
      <c r="D892" s="438"/>
      <c r="E892" s="214"/>
      <c r="F892" s="214"/>
      <c r="G892" s="439"/>
      <c r="H892" s="439"/>
      <c r="I892" s="499"/>
    </row>
    <row r="893" spans="1:9" s="147" customFormat="1" ht="15.5" x14ac:dyDescent="0.35">
      <c r="A893" s="332">
        <v>874</v>
      </c>
      <c r="B893" s="437"/>
      <c r="C893" s="438"/>
      <c r="D893" s="438"/>
      <c r="E893" s="214"/>
      <c r="F893" s="214"/>
      <c r="G893" s="439"/>
      <c r="H893" s="439"/>
      <c r="I893" s="499"/>
    </row>
    <row r="894" spans="1:9" s="147" customFormat="1" ht="15.5" x14ac:dyDescent="0.35">
      <c r="A894" s="332">
        <v>875</v>
      </c>
      <c r="B894" s="437"/>
      <c r="C894" s="438"/>
      <c r="D894" s="438"/>
      <c r="E894" s="214"/>
      <c r="F894" s="214"/>
      <c r="G894" s="439"/>
      <c r="H894" s="439"/>
      <c r="I894" s="499"/>
    </row>
    <row r="895" spans="1:9" s="147" customFormat="1" ht="15.5" x14ac:dyDescent="0.35">
      <c r="A895" s="332">
        <v>876</v>
      </c>
      <c r="B895" s="437"/>
      <c r="C895" s="438"/>
      <c r="D895" s="438"/>
      <c r="E895" s="214"/>
      <c r="F895" s="214"/>
      <c r="G895" s="439"/>
      <c r="H895" s="439"/>
      <c r="I895" s="499"/>
    </row>
    <row r="896" spans="1:9" s="147" customFormat="1" ht="15.5" x14ac:dyDescent="0.35">
      <c r="A896" s="332">
        <v>877</v>
      </c>
      <c r="B896" s="437"/>
      <c r="C896" s="438"/>
      <c r="D896" s="438"/>
      <c r="E896" s="214"/>
      <c r="F896" s="214"/>
      <c r="G896" s="439"/>
      <c r="H896" s="439"/>
      <c r="I896" s="499"/>
    </row>
    <row r="897" spans="1:9" s="147" customFormat="1" ht="15.5" x14ac:dyDescent="0.35">
      <c r="A897" s="332">
        <v>878</v>
      </c>
      <c r="B897" s="437"/>
      <c r="C897" s="438"/>
      <c r="D897" s="438"/>
      <c r="E897" s="214"/>
      <c r="F897" s="214"/>
      <c r="G897" s="439"/>
      <c r="H897" s="439"/>
      <c r="I897" s="499"/>
    </row>
    <row r="898" spans="1:9" s="147" customFormat="1" ht="15.5" x14ac:dyDescent="0.35">
      <c r="A898" s="332">
        <v>879</v>
      </c>
      <c r="B898" s="437"/>
      <c r="C898" s="438"/>
      <c r="D898" s="438"/>
      <c r="E898" s="214"/>
      <c r="F898" s="214"/>
      <c r="G898" s="439"/>
      <c r="H898" s="439"/>
      <c r="I898" s="499"/>
    </row>
    <row r="899" spans="1:9" s="147" customFormat="1" ht="15.5" x14ac:dyDescent="0.35">
      <c r="A899" s="332">
        <v>880</v>
      </c>
      <c r="B899" s="437"/>
      <c r="C899" s="438"/>
      <c r="D899" s="438"/>
      <c r="E899" s="214"/>
      <c r="F899" s="214"/>
      <c r="G899" s="439"/>
      <c r="H899" s="439"/>
      <c r="I899" s="499"/>
    </row>
    <row r="900" spans="1:9" s="147" customFormat="1" ht="15.5" x14ac:dyDescent="0.35">
      <c r="A900" s="332">
        <v>881</v>
      </c>
      <c r="B900" s="437"/>
      <c r="C900" s="438"/>
      <c r="D900" s="438"/>
      <c r="E900" s="214"/>
      <c r="F900" s="214"/>
      <c r="G900" s="439"/>
      <c r="H900" s="439"/>
      <c r="I900" s="499"/>
    </row>
    <row r="901" spans="1:9" s="147" customFormat="1" ht="15.5" x14ac:dyDescent="0.35">
      <c r="A901" s="332">
        <v>882</v>
      </c>
      <c r="B901" s="437"/>
      <c r="C901" s="438"/>
      <c r="D901" s="438"/>
      <c r="E901" s="214"/>
      <c r="F901" s="214"/>
      <c r="G901" s="439"/>
      <c r="H901" s="439"/>
      <c r="I901" s="499"/>
    </row>
    <row r="902" spans="1:9" s="147" customFormat="1" ht="15.5" x14ac:dyDescent="0.35">
      <c r="A902" s="332">
        <v>883</v>
      </c>
      <c r="B902" s="437"/>
      <c r="C902" s="438"/>
      <c r="D902" s="438"/>
      <c r="E902" s="214"/>
      <c r="F902" s="214"/>
      <c r="G902" s="439"/>
      <c r="H902" s="439"/>
      <c r="I902" s="499"/>
    </row>
    <row r="903" spans="1:9" s="147" customFormat="1" ht="15.5" x14ac:dyDescent="0.35">
      <c r="A903" s="332">
        <v>884</v>
      </c>
      <c r="B903" s="437"/>
      <c r="C903" s="438"/>
      <c r="D903" s="438"/>
      <c r="E903" s="214"/>
      <c r="F903" s="214"/>
      <c r="G903" s="439"/>
      <c r="H903" s="439"/>
      <c r="I903" s="499"/>
    </row>
    <row r="904" spans="1:9" s="147" customFormat="1" ht="15.5" x14ac:dyDescent="0.35">
      <c r="A904" s="332">
        <v>885</v>
      </c>
      <c r="B904" s="437"/>
      <c r="C904" s="438"/>
      <c r="D904" s="438"/>
      <c r="E904" s="214"/>
      <c r="F904" s="214"/>
      <c r="G904" s="439"/>
      <c r="H904" s="439"/>
      <c r="I904" s="499"/>
    </row>
    <row r="905" spans="1:9" s="147" customFormat="1" ht="15.5" x14ac:dyDescent="0.35">
      <c r="A905" s="332">
        <v>886</v>
      </c>
      <c r="B905" s="437"/>
      <c r="C905" s="438"/>
      <c r="D905" s="438"/>
      <c r="E905" s="214"/>
      <c r="F905" s="214"/>
      <c r="G905" s="439"/>
      <c r="H905" s="439"/>
      <c r="I905" s="499"/>
    </row>
    <row r="906" spans="1:9" s="147" customFormat="1" ht="15.5" x14ac:dyDescent="0.35">
      <c r="A906" s="332">
        <v>887</v>
      </c>
      <c r="B906" s="437"/>
      <c r="C906" s="438"/>
      <c r="D906" s="438"/>
      <c r="E906" s="214"/>
      <c r="F906" s="214"/>
      <c r="G906" s="439"/>
      <c r="H906" s="439"/>
      <c r="I906" s="499"/>
    </row>
    <row r="907" spans="1:9" s="147" customFormat="1" ht="15.5" x14ac:dyDescent="0.35">
      <c r="A907" s="332">
        <v>888</v>
      </c>
      <c r="B907" s="437"/>
      <c r="C907" s="438"/>
      <c r="D907" s="438"/>
      <c r="E907" s="214"/>
      <c r="F907" s="214"/>
      <c r="G907" s="439"/>
      <c r="H907" s="439"/>
      <c r="I907" s="499"/>
    </row>
    <row r="908" spans="1:9" s="147" customFormat="1" ht="15.5" x14ac:dyDescent="0.35">
      <c r="A908" s="332">
        <v>889</v>
      </c>
      <c r="B908" s="437"/>
      <c r="C908" s="438"/>
      <c r="D908" s="438"/>
      <c r="E908" s="214"/>
      <c r="F908" s="214"/>
      <c r="G908" s="439"/>
      <c r="H908" s="439"/>
      <c r="I908" s="499"/>
    </row>
    <row r="909" spans="1:9" s="147" customFormat="1" ht="15.5" x14ac:dyDescent="0.35">
      <c r="A909" s="332">
        <v>890</v>
      </c>
      <c r="B909" s="437"/>
      <c r="C909" s="438"/>
      <c r="D909" s="438"/>
      <c r="E909" s="214"/>
      <c r="F909" s="214"/>
      <c r="G909" s="439"/>
      <c r="H909" s="439"/>
      <c r="I909" s="499"/>
    </row>
    <row r="910" spans="1:9" s="147" customFormat="1" ht="15.5" x14ac:dyDescent="0.35">
      <c r="A910" s="332">
        <v>891</v>
      </c>
      <c r="B910" s="437"/>
      <c r="C910" s="438"/>
      <c r="D910" s="438"/>
      <c r="E910" s="214"/>
      <c r="F910" s="214"/>
      <c r="G910" s="439"/>
      <c r="H910" s="439"/>
      <c r="I910" s="499"/>
    </row>
    <row r="911" spans="1:9" s="147" customFormat="1" ht="15.5" x14ac:dyDescent="0.35">
      <c r="A911" s="332">
        <v>892</v>
      </c>
      <c r="B911" s="437"/>
      <c r="C911" s="438"/>
      <c r="D911" s="438"/>
      <c r="E911" s="214"/>
      <c r="F911" s="214"/>
      <c r="G911" s="439"/>
      <c r="H911" s="439"/>
      <c r="I911" s="499"/>
    </row>
    <row r="912" spans="1:9" s="147" customFormat="1" ht="15.5" x14ac:dyDescent="0.35">
      <c r="A912" s="332">
        <v>893</v>
      </c>
      <c r="B912" s="437"/>
      <c r="C912" s="438"/>
      <c r="D912" s="438"/>
      <c r="E912" s="214"/>
      <c r="F912" s="214"/>
      <c r="G912" s="439"/>
      <c r="H912" s="439"/>
      <c r="I912" s="499"/>
    </row>
    <row r="913" spans="1:9" s="147" customFormat="1" ht="15.5" x14ac:dyDescent="0.35">
      <c r="A913" s="332">
        <v>894</v>
      </c>
      <c r="B913" s="437"/>
      <c r="C913" s="438"/>
      <c r="D913" s="438"/>
      <c r="E913" s="214"/>
      <c r="F913" s="214"/>
      <c r="G913" s="439"/>
      <c r="H913" s="439"/>
      <c r="I913" s="499"/>
    </row>
    <row r="914" spans="1:9" s="147" customFormat="1" ht="15.5" x14ac:dyDescent="0.35">
      <c r="A914" s="332">
        <v>895</v>
      </c>
      <c r="B914" s="437"/>
      <c r="C914" s="438"/>
      <c r="D914" s="438"/>
      <c r="E914" s="214"/>
      <c r="F914" s="214"/>
      <c r="G914" s="439"/>
      <c r="H914" s="439"/>
      <c r="I914" s="499"/>
    </row>
    <row r="915" spans="1:9" s="147" customFormat="1" ht="15.5" x14ac:dyDescent="0.35">
      <c r="A915" s="332">
        <v>896</v>
      </c>
      <c r="B915" s="437"/>
      <c r="C915" s="438"/>
      <c r="D915" s="438"/>
      <c r="E915" s="214"/>
      <c r="F915" s="214"/>
      <c r="G915" s="439"/>
      <c r="H915" s="439"/>
      <c r="I915" s="499"/>
    </row>
    <row r="916" spans="1:9" s="147" customFormat="1" ht="15.5" x14ac:dyDescent="0.35">
      <c r="A916" s="332">
        <v>897</v>
      </c>
      <c r="B916" s="437"/>
      <c r="C916" s="438"/>
      <c r="D916" s="438"/>
      <c r="E916" s="214"/>
      <c r="F916" s="214"/>
      <c r="G916" s="439"/>
      <c r="H916" s="439"/>
      <c r="I916" s="499"/>
    </row>
    <row r="917" spans="1:9" s="147" customFormat="1" ht="15.5" x14ac:dyDescent="0.35">
      <c r="A917" s="332">
        <v>898</v>
      </c>
      <c r="B917" s="437"/>
      <c r="C917" s="438"/>
      <c r="D917" s="438"/>
      <c r="E917" s="214"/>
      <c r="F917" s="214"/>
      <c r="G917" s="439"/>
      <c r="H917" s="439"/>
      <c r="I917" s="499"/>
    </row>
    <row r="918" spans="1:9" s="147" customFormat="1" ht="15.5" x14ac:dyDescent="0.35">
      <c r="A918" s="332">
        <v>899</v>
      </c>
      <c r="B918" s="437"/>
      <c r="C918" s="438"/>
      <c r="D918" s="438"/>
      <c r="E918" s="214"/>
      <c r="F918" s="214"/>
      <c r="G918" s="439"/>
      <c r="H918" s="439"/>
      <c r="I918" s="499"/>
    </row>
    <row r="919" spans="1:9" s="147" customFormat="1" ht="15.5" x14ac:dyDescent="0.35">
      <c r="A919" s="332">
        <v>900</v>
      </c>
      <c r="B919" s="437"/>
      <c r="C919" s="438"/>
      <c r="D919" s="438"/>
      <c r="E919" s="214"/>
      <c r="F919" s="214"/>
      <c r="G919" s="439"/>
      <c r="H919" s="439"/>
      <c r="I919" s="499"/>
    </row>
    <row r="920" spans="1:9" s="147" customFormat="1" ht="15.5" x14ac:dyDescent="0.35">
      <c r="A920" s="332">
        <v>901</v>
      </c>
      <c r="B920" s="437"/>
      <c r="C920" s="438"/>
      <c r="D920" s="438"/>
      <c r="E920" s="214"/>
      <c r="F920" s="214"/>
      <c r="G920" s="439"/>
      <c r="H920" s="439"/>
      <c r="I920" s="499"/>
    </row>
    <row r="921" spans="1:9" s="147" customFormat="1" ht="15.5" x14ac:dyDescent="0.35">
      <c r="A921" s="332">
        <v>902</v>
      </c>
      <c r="B921" s="437"/>
      <c r="C921" s="438"/>
      <c r="D921" s="438"/>
      <c r="E921" s="214"/>
      <c r="F921" s="214"/>
      <c r="G921" s="439"/>
      <c r="H921" s="439"/>
      <c r="I921" s="499"/>
    </row>
    <row r="922" spans="1:9" s="147" customFormat="1" ht="15.5" x14ac:dyDescent="0.35">
      <c r="A922" s="332">
        <v>903</v>
      </c>
      <c r="B922" s="437"/>
      <c r="C922" s="438"/>
      <c r="D922" s="438"/>
      <c r="E922" s="214"/>
      <c r="F922" s="214"/>
      <c r="G922" s="439"/>
      <c r="H922" s="439"/>
      <c r="I922" s="499"/>
    </row>
    <row r="923" spans="1:9" s="147" customFormat="1" ht="15.5" x14ac:dyDescent="0.35">
      <c r="A923" s="332">
        <v>904</v>
      </c>
      <c r="B923" s="437"/>
      <c r="C923" s="438"/>
      <c r="D923" s="438"/>
      <c r="E923" s="214"/>
      <c r="F923" s="214"/>
      <c r="G923" s="439"/>
      <c r="H923" s="439"/>
      <c r="I923" s="499"/>
    </row>
    <row r="924" spans="1:9" s="147" customFormat="1" ht="15.5" x14ac:dyDescent="0.35">
      <c r="A924" s="332">
        <v>905</v>
      </c>
      <c r="B924" s="437"/>
      <c r="C924" s="438"/>
      <c r="D924" s="438"/>
      <c r="E924" s="214"/>
      <c r="F924" s="214"/>
      <c r="G924" s="439"/>
      <c r="H924" s="439"/>
      <c r="I924" s="499"/>
    </row>
    <row r="925" spans="1:9" s="147" customFormat="1" ht="15.5" x14ac:dyDescent="0.35">
      <c r="A925" s="332">
        <v>906</v>
      </c>
      <c r="B925" s="437"/>
      <c r="C925" s="438"/>
      <c r="D925" s="438"/>
      <c r="E925" s="214"/>
      <c r="F925" s="214"/>
      <c r="G925" s="439"/>
      <c r="H925" s="439"/>
      <c r="I925" s="499"/>
    </row>
    <row r="926" spans="1:9" s="147" customFormat="1" ht="15.5" x14ac:dyDescent="0.35">
      <c r="A926" s="332">
        <v>907</v>
      </c>
      <c r="B926" s="437"/>
      <c r="C926" s="438"/>
      <c r="D926" s="438"/>
      <c r="E926" s="214"/>
      <c r="F926" s="214"/>
      <c r="G926" s="439"/>
      <c r="H926" s="439"/>
      <c r="I926" s="499"/>
    </row>
    <row r="927" spans="1:9" s="147" customFormat="1" ht="15.5" x14ac:dyDescent="0.35">
      <c r="A927" s="332">
        <v>908</v>
      </c>
      <c r="B927" s="437"/>
      <c r="C927" s="438"/>
      <c r="D927" s="438"/>
      <c r="E927" s="214"/>
      <c r="F927" s="214"/>
      <c r="G927" s="439"/>
      <c r="H927" s="439"/>
      <c r="I927" s="499"/>
    </row>
    <row r="928" spans="1:9" s="147" customFormat="1" ht="15.5" x14ac:dyDescent="0.35">
      <c r="A928" s="332">
        <v>909</v>
      </c>
      <c r="B928" s="437"/>
      <c r="C928" s="438"/>
      <c r="D928" s="438"/>
      <c r="E928" s="214"/>
      <c r="F928" s="214"/>
      <c r="G928" s="439"/>
      <c r="H928" s="439"/>
      <c r="I928" s="499"/>
    </row>
    <row r="929" spans="1:9" s="147" customFormat="1" ht="15.5" x14ac:dyDescent="0.35">
      <c r="A929" s="332">
        <v>910</v>
      </c>
      <c r="B929" s="437"/>
      <c r="C929" s="438"/>
      <c r="D929" s="438"/>
      <c r="E929" s="214"/>
      <c r="F929" s="214"/>
      <c r="G929" s="439"/>
      <c r="H929" s="439"/>
      <c r="I929" s="499"/>
    </row>
    <row r="930" spans="1:9" s="147" customFormat="1" ht="15.5" x14ac:dyDescent="0.35">
      <c r="A930" s="332">
        <v>911</v>
      </c>
      <c r="B930" s="437"/>
      <c r="C930" s="438"/>
      <c r="D930" s="438"/>
      <c r="E930" s="214"/>
      <c r="F930" s="214"/>
      <c r="G930" s="439"/>
      <c r="H930" s="439"/>
      <c r="I930" s="499"/>
    </row>
    <row r="931" spans="1:9" s="147" customFormat="1" ht="15.5" x14ac:dyDescent="0.35">
      <c r="A931" s="332">
        <v>912</v>
      </c>
      <c r="B931" s="437"/>
      <c r="C931" s="438"/>
      <c r="D931" s="438"/>
      <c r="E931" s="214"/>
      <c r="F931" s="214"/>
      <c r="G931" s="439"/>
      <c r="H931" s="439"/>
      <c r="I931" s="499"/>
    </row>
    <row r="932" spans="1:9" s="147" customFormat="1" ht="15.5" x14ac:dyDescent="0.35">
      <c r="A932" s="332">
        <v>913</v>
      </c>
      <c r="B932" s="437"/>
      <c r="C932" s="438"/>
      <c r="D932" s="438"/>
      <c r="E932" s="214"/>
      <c r="F932" s="214"/>
      <c r="G932" s="439"/>
      <c r="H932" s="439"/>
      <c r="I932" s="499"/>
    </row>
    <row r="933" spans="1:9" s="147" customFormat="1" ht="15.5" x14ac:dyDescent="0.35">
      <c r="A933" s="332">
        <v>914</v>
      </c>
      <c r="B933" s="437"/>
      <c r="C933" s="438"/>
      <c r="D933" s="438"/>
      <c r="E933" s="214"/>
      <c r="F933" s="214"/>
      <c r="G933" s="439"/>
      <c r="H933" s="439"/>
      <c r="I933" s="499"/>
    </row>
    <row r="934" spans="1:9" s="147" customFormat="1" ht="15.5" x14ac:dyDescent="0.35">
      <c r="A934" s="332">
        <v>915</v>
      </c>
      <c r="B934" s="437"/>
      <c r="C934" s="438"/>
      <c r="D934" s="438"/>
      <c r="E934" s="214"/>
      <c r="F934" s="214"/>
      <c r="G934" s="439"/>
      <c r="H934" s="439"/>
      <c r="I934" s="499"/>
    </row>
    <row r="935" spans="1:9" s="147" customFormat="1" ht="15.5" x14ac:dyDescent="0.35">
      <c r="A935" s="332">
        <v>916</v>
      </c>
      <c r="B935" s="437"/>
      <c r="C935" s="438"/>
      <c r="D935" s="438"/>
      <c r="E935" s="214"/>
      <c r="F935" s="214"/>
      <c r="G935" s="439"/>
      <c r="H935" s="439"/>
      <c r="I935" s="499"/>
    </row>
    <row r="936" spans="1:9" s="147" customFormat="1" ht="15.5" x14ac:dyDescent="0.35">
      <c r="A936" s="332">
        <v>917</v>
      </c>
      <c r="B936" s="437"/>
      <c r="C936" s="438"/>
      <c r="D936" s="438"/>
      <c r="E936" s="214"/>
      <c r="F936" s="214"/>
      <c r="G936" s="439"/>
      <c r="H936" s="439"/>
      <c r="I936" s="499"/>
    </row>
    <row r="937" spans="1:9" s="147" customFormat="1" ht="15.5" x14ac:dyDescent="0.35">
      <c r="A937" s="332">
        <v>918</v>
      </c>
      <c r="B937" s="437"/>
      <c r="C937" s="438"/>
      <c r="D937" s="438"/>
      <c r="E937" s="214"/>
      <c r="F937" s="214"/>
      <c r="G937" s="439"/>
      <c r="H937" s="439"/>
      <c r="I937" s="499"/>
    </row>
    <row r="938" spans="1:9" s="147" customFormat="1" ht="15.5" x14ac:dyDescent="0.35">
      <c r="A938" s="332">
        <v>919</v>
      </c>
      <c r="B938" s="437"/>
      <c r="C938" s="438"/>
      <c r="D938" s="438"/>
      <c r="E938" s="214"/>
      <c r="F938" s="214"/>
      <c r="G938" s="439"/>
      <c r="H938" s="439"/>
      <c r="I938" s="499"/>
    </row>
    <row r="939" spans="1:9" s="147" customFormat="1" ht="15.5" x14ac:dyDescent="0.35">
      <c r="A939" s="332">
        <v>920</v>
      </c>
      <c r="B939" s="437"/>
      <c r="C939" s="438"/>
      <c r="D939" s="438"/>
      <c r="E939" s="214"/>
      <c r="F939" s="214"/>
      <c r="G939" s="439"/>
      <c r="H939" s="439"/>
      <c r="I939" s="499"/>
    </row>
    <row r="940" spans="1:9" s="147" customFormat="1" ht="15.5" x14ac:dyDescent="0.35">
      <c r="A940" s="332">
        <v>921</v>
      </c>
      <c r="B940" s="437"/>
      <c r="C940" s="438"/>
      <c r="D940" s="438"/>
      <c r="E940" s="214"/>
      <c r="F940" s="214"/>
      <c r="G940" s="439"/>
      <c r="H940" s="439"/>
      <c r="I940" s="499"/>
    </row>
    <row r="941" spans="1:9" s="147" customFormat="1" ht="15.5" x14ac:dyDescent="0.35">
      <c r="A941" s="332">
        <v>922</v>
      </c>
      <c r="B941" s="437"/>
      <c r="C941" s="438"/>
      <c r="D941" s="438"/>
      <c r="E941" s="214"/>
      <c r="F941" s="214"/>
      <c r="G941" s="439"/>
      <c r="H941" s="439"/>
      <c r="I941" s="499"/>
    </row>
    <row r="942" spans="1:9" s="147" customFormat="1" ht="15.5" x14ac:dyDescent="0.35">
      <c r="A942" s="332">
        <v>923</v>
      </c>
      <c r="B942" s="437"/>
      <c r="C942" s="438"/>
      <c r="D942" s="438"/>
      <c r="E942" s="214"/>
      <c r="F942" s="214"/>
      <c r="G942" s="439"/>
      <c r="H942" s="439"/>
      <c r="I942" s="499"/>
    </row>
    <row r="943" spans="1:9" s="147" customFormat="1" ht="15.5" x14ac:dyDescent="0.35">
      <c r="A943" s="332">
        <v>924</v>
      </c>
      <c r="B943" s="437"/>
      <c r="C943" s="438"/>
      <c r="D943" s="438"/>
      <c r="E943" s="214"/>
      <c r="F943" s="214"/>
      <c r="G943" s="439"/>
      <c r="H943" s="439"/>
      <c r="I943" s="499"/>
    </row>
    <row r="944" spans="1:9" s="147" customFormat="1" ht="15.5" x14ac:dyDescent="0.35">
      <c r="A944" s="332">
        <v>925</v>
      </c>
      <c r="B944" s="437"/>
      <c r="C944" s="438"/>
      <c r="D944" s="438"/>
      <c r="E944" s="214"/>
      <c r="F944" s="214"/>
      <c r="G944" s="439"/>
      <c r="H944" s="439"/>
      <c r="I944" s="499"/>
    </row>
    <row r="945" spans="1:9" s="147" customFormat="1" ht="15.5" x14ac:dyDescent="0.35">
      <c r="A945" s="332">
        <v>926</v>
      </c>
      <c r="B945" s="437"/>
      <c r="C945" s="438"/>
      <c r="D945" s="438"/>
      <c r="E945" s="214"/>
      <c r="F945" s="214"/>
      <c r="G945" s="439"/>
      <c r="H945" s="439"/>
      <c r="I945" s="499"/>
    </row>
    <row r="946" spans="1:9" s="147" customFormat="1" ht="15.5" x14ac:dyDescent="0.35">
      <c r="A946" s="332">
        <v>927</v>
      </c>
      <c r="B946" s="437"/>
      <c r="C946" s="438"/>
      <c r="D946" s="438"/>
      <c r="E946" s="214"/>
      <c r="F946" s="214"/>
      <c r="G946" s="439"/>
      <c r="H946" s="439"/>
      <c r="I946" s="499"/>
    </row>
    <row r="947" spans="1:9" s="147" customFormat="1" ht="15.5" x14ac:dyDescent="0.35">
      <c r="A947" s="332">
        <v>928</v>
      </c>
      <c r="B947" s="437"/>
      <c r="C947" s="438"/>
      <c r="D947" s="438"/>
      <c r="E947" s="214"/>
      <c r="F947" s="214"/>
      <c r="G947" s="439"/>
      <c r="H947" s="439"/>
      <c r="I947" s="499"/>
    </row>
    <row r="948" spans="1:9" s="147" customFormat="1" ht="15.5" x14ac:dyDescent="0.35">
      <c r="A948" s="332">
        <v>929</v>
      </c>
      <c r="B948" s="437"/>
      <c r="C948" s="438"/>
      <c r="D948" s="438"/>
      <c r="E948" s="214"/>
      <c r="F948" s="214"/>
      <c r="G948" s="439"/>
      <c r="H948" s="439"/>
      <c r="I948" s="499"/>
    </row>
    <row r="949" spans="1:9" s="147" customFormat="1" ht="15.5" x14ac:dyDescent="0.35">
      <c r="A949" s="332">
        <v>930</v>
      </c>
      <c r="B949" s="437"/>
      <c r="C949" s="438"/>
      <c r="D949" s="438"/>
      <c r="E949" s="214"/>
      <c r="F949" s="214"/>
      <c r="G949" s="439"/>
      <c r="H949" s="439"/>
      <c r="I949" s="499"/>
    </row>
    <row r="950" spans="1:9" s="147" customFormat="1" ht="15.5" x14ac:dyDescent="0.35">
      <c r="A950" s="332">
        <v>931</v>
      </c>
      <c r="B950" s="437"/>
      <c r="C950" s="438"/>
      <c r="D950" s="438"/>
      <c r="E950" s="214"/>
      <c r="F950" s="214"/>
      <c r="G950" s="439"/>
      <c r="H950" s="439"/>
      <c r="I950" s="499"/>
    </row>
    <row r="951" spans="1:9" s="147" customFormat="1" ht="15.5" x14ac:dyDescent="0.35">
      <c r="A951" s="332">
        <v>932</v>
      </c>
      <c r="B951" s="437"/>
      <c r="C951" s="438"/>
      <c r="D951" s="438"/>
      <c r="E951" s="214"/>
      <c r="F951" s="214"/>
      <c r="G951" s="439"/>
      <c r="H951" s="439"/>
      <c r="I951" s="499"/>
    </row>
    <row r="952" spans="1:9" s="147" customFormat="1" ht="15.5" x14ac:dyDescent="0.35">
      <c r="A952" s="332">
        <v>933</v>
      </c>
      <c r="B952" s="437"/>
      <c r="C952" s="438"/>
      <c r="D952" s="438"/>
      <c r="E952" s="214"/>
      <c r="F952" s="214"/>
      <c r="G952" s="439"/>
      <c r="H952" s="439"/>
      <c r="I952" s="499"/>
    </row>
    <row r="953" spans="1:9" s="147" customFormat="1" ht="15.5" x14ac:dyDescent="0.35">
      <c r="A953" s="332">
        <v>934</v>
      </c>
      <c r="B953" s="437"/>
      <c r="C953" s="438"/>
      <c r="D953" s="438"/>
      <c r="E953" s="214"/>
      <c r="F953" s="214"/>
      <c r="G953" s="439"/>
      <c r="H953" s="439"/>
      <c r="I953" s="499"/>
    </row>
    <row r="954" spans="1:9" s="147" customFormat="1" ht="15.5" x14ac:dyDescent="0.35">
      <c r="A954" s="332">
        <v>935</v>
      </c>
      <c r="B954" s="437"/>
      <c r="C954" s="438"/>
      <c r="D954" s="438"/>
      <c r="E954" s="214"/>
      <c r="F954" s="214"/>
      <c r="G954" s="439"/>
      <c r="H954" s="439"/>
      <c r="I954" s="499"/>
    </row>
    <row r="955" spans="1:9" s="147" customFormat="1" ht="15.5" x14ac:dyDescent="0.35">
      <c r="A955" s="332">
        <v>936</v>
      </c>
      <c r="B955" s="437"/>
      <c r="C955" s="438"/>
      <c r="D955" s="438"/>
      <c r="E955" s="214"/>
      <c r="F955" s="214"/>
      <c r="G955" s="439"/>
      <c r="H955" s="439"/>
      <c r="I955" s="499"/>
    </row>
    <row r="956" spans="1:9" s="147" customFormat="1" ht="15.5" x14ac:dyDescent="0.35">
      <c r="A956" s="332">
        <v>937</v>
      </c>
      <c r="B956" s="437"/>
      <c r="C956" s="438"/>
      <c r="D956" s="438"/>
      <c r="E956" s="214"/>
      <c r="F956" s="214"/>
      <c r="G956" s="439"/>
      <c r="H956" s="439"/>
      <c r="I956" s="499"/>
    </row>
    <row r="957" spans="1:9" s="147" customFormat="1" ht="15.5" x14ac:dyDescent="0.35">
      <c r="A957" s="332">
        <v>938</v>
      </c>
      <c r="B957" s="437"/>
      <c r="C957" s="438"/>
      <c r="D957" s="438"/>
      <c r="E957" s="214"/>
      <c r="F957" s="214"/>
      <c r="G957" s="439"/>
      <c r="H957" s="439"/>
      <c r="I957" s="499"/>
    </row>
    <row r="958" spans="1:9" s="147" customFormat="1" ht="15.5" x14ac:dyDescent="0.35">
      <c r="A958" s="332">
        <v>939</v>
      </c>
      <c r="B958" s="437"/>
      <c r="C958" s="438"/>
      <c r="D958" s="438"/>
      <c r="E958" s="214"/>
      <c r="F958" s="214"/>
      <c r="G958" s="439"/>
      <c r="H958" s="439"/>
      <c r="I958" s="499"/>
    </row>
    <row r="959" spans="1:9" s="147" customFormat="1" ht="15.5" x14ac:dyDescent="0.35">
      <c r="A959" s="332">
        <v>940</v>
      </c>
      <c r="B959" s="437"/>
      <c r="C959" s="438"/>
      <c r="D959" s="438"/>
      <c r="E959" s="214"/>
      <c r="F959" s="214"/>
      <c r="G959" s="439"/>
      <c r="H959" s="439"/>
      <c r="I959" s="499"/>
    </row>
    <row r="960" spans="1:9" s="147" customFormat="1" ht="15.5" x14ac:dyDescent="0.35">
      <c r="A960" s="332">
        <v>941</v>
      </c>
      <c r="B960" s="437"/>
      <c r="C960" s="438"/>
      <c r="D960" s="438"/>
      <c r="E960" s="214"/>
      <c r="F960" s="214"/>
      <c r="G960" s="439"/>
      <c r="H960" s="439"/>
      <c r="I960" s="499"/>
    </row>
    <row r="961" spans="1:9" s="147" customFormat="1" ht="15.5" x14ac:dyDescent="0.35">
      <c r="A961" s="332">
        <v>942</v>
      </c>
      <c r="B961" s="437"/>
      <c r="C961" s="438"/>
      <c r="D961" s="438"/>
      <c r="E961" s="214"/>
      <c r="F961" s="214"/>
      <c r="G961" s="439"/>
      <c r="H961" s="439"/>
      <c r="I961" s="499"/>
    </row>
    <row r="962" spans="1:9" s="147" customFormat="1" ht="15.5" x14ac:dyDescent="0.35">
      <c r="A962" s="332">
        <v>943</v>
      </c>
      <c r="B962" s="437"/>
      <c r="C962" s="438"/>
      <c r="D962" s="438"/>
      <c r="E962" s="214"/>
      <c r="F962" s="214"/>
      <c r="G962" s="439"/>
      <c r="H962" s="439"/>
      <c r="I962" s="499"/>
    </row>
    <row r="963" spans="1:9" s="147" customFormat="1" ht="15.5" x14ac:dyDescent="0.35">
      <c r="A963" s="332">
        <v>944</v>
      </c>
      <c r="B963" s="437"/>
      <c r="C963" s="438"/>
      <c r="D963" s="438"/>
      <c r="E963" s="214"/>
      <c r="F963" s="214"/>
      <c r="G963" s="439"/>
      <c r="H963" s="439"/>
      <c r="I963" s="499"/>
    </row>
    <row r="964" spans="1:9" s="147" customFormat="1" ht="15.5" x14ac:dyDescent="0.35">
      <c r="A964" s="332">
        <v>945</v>
      </c>
      <c r="B964" s="437"/>
      <c r="C964" s="438"/>
      <c r="D964" s="438"/>
      <c r="E964" s="214"/>
      <c r="F964" s="214"/>
      <c r="G964" s="439"/>
      <c r="H964" s="439"/>
      <c r="I964" s="499"/>
    </row>
    <row r="965" spans="1:9" s="147" customFormat="1" ht="15.5" x14ac:dyDescent="0.35">
      <c r="A965" s="332">
        <v>946</v>
      </c>
      <c r="B965" s="437"/>
      <c r="C965" s="438"/>
      <c r="D965" s="438"/>
      <c r="E965" s="214"/>
      <c r="F965" s="214"/>
      <c r="G965" s="439"/>
      <c r="H965" s="439"/>
      <c r="I965" s="499"/>
    </row>
    <row r="966" spans="1:9" s="147" customFormat="1" ht="15.5" x14ac:dyDescent="0.35">
      <c r="A966" s="332">
        <v>947</v>
      </c>
      <c r="B966" s="437"/>
      <c r="C966" s="438"/>
      <c r="D966" s="438"/>
      <c r="E966" s="214"/>
      <c r="F966" s="214"/>
      <c r="G966" s="439"/>
      <c r="H966" s="439"/>
      <c r="I966" s="499"/>
    </row>
    <row r="967" spans="1:9" s="147" customFormat="1" ht="15.5" x14ac:dyDescent="0.35">
      <c r="A967" s="332">
        <v>948</v>
      </c>
      <c r="B967" s="437"/>
      <c r="C967" s="438"/>
      <c r="D967" s="438"/>
      <c r="E967" s="214"/>
      <c r="F967" s="214"/>
      <c r="G967" s="439"/>
      <c r="H967" s="439"/>
      <c r="I967" s="499"/>
    </row>
    <row r="968" spans="1:9" s="147" customFormat="1" ht="15.5" x14ac:dyDescent="0.35">
      <c r="A968" s="332">
        <v>949</v>
      </c>
      <c r="B968" s="437"/>
      <c r="C968" s="438"/>
      <c r="D968" s="438"/>
      <c r="E968" s="214"/>
      <c r="F968" s="214"/>
      <c r="G968" s="439"/>
      <c r="H968" s="439"/>
      <c r="I968" s="499"/>
    </row>
    <row r="969" spans="1:9" s="147" customFormat="1" ht="15.5" x14ac:dyDescent="0.35">
      <c r="A969" s="332">
        <v>950</v>
      </c>
      <c r="B969" s="437"/>
      <c r="C969" s="438"/>
      <c r="D969" s="438"/>
      <c r="E969" s="214"/>
      <c r="F969" s="214"/>
      <c r="G969" s="439"/>
      <c r="H969" s="439"/>
      <c r="I969" s="499"/>
    </row>
    <row r="970" spans="1:9" s="147" customFormat="1" ht="15.5" x14ac:dyDescent="0.35">
      <c r="A970" s="332">
        <v>951</v>
      </c>
      <c r="B970" s="437"/>
      <c r="C970" s="438"/>
      <c r="D970" s="438"/>
      <c r="E970" s="214"/>
      <c r="F970" s="214"/>
      <c r="G970" s="439"/>
      <c r="H970" s="439"/>
      <c r="I970" s="499"/>
    </row>
    <row r="971" spans="1:9" s="147" customFormat="1" ht="15.5" x14ac:dyDescent="0.35">
      <c r="A971" s="332">
        <v>952</v>
      </c>
      <c r="B971" s="437"/>
      <c r="C971" s="438"/>
      <c r="D971" s="438"/>
      <c r="E971" s="214"/>
      <c r="F971" s="214"/>
      <c r="G971" s="439"/>
      <c r="H971" s="439"/>
      <c r="I971" s="499"/>
    </row>
    <row r="972" spans="1:9" s="147" customFormat="1" ht="15.5" x14ac:dyDescent="0.35">
      <c r="A972" s="332">
        <v>953</v>
      </c>
      <c r="B972" s="437"/>
      <c r="C972" s="438"/>
      <c r="D972" s="438"/>
      <c r="E972" s="214"/>
      <c r="F972" s="214"/>
      <c r="G972" s="439"/>
      <c r="H972" s="439"/>
      <c r="I972" s="499"/>
    </row>
    <row r="973" spans="1:9" s="147" customFormat="1" ht="15.5" x14ac:dyDescent="0.35">
      <c r="A973" s="332">
        <v>954</v>
      </c>
      <c r="B973" s="437"/>
      <c r="C973" s="438"/>
      <c r="D973" s="438"/>
      <c r="E973" s="214"/>
      <c r="F973" s="214"/>
      <c r="G973" s="439"/>
      <c r="H973" s="439"/>
      <c r="I973" s="499"/>
    </row>
    <row r="974" spans="1:9" s="147" customFormat="1" ht="15.5" x14ac:dyDescent="0.35">
      <c r="A974" s="332">
        <v>955</v>
      </c>
      <c r="B974" s="437"/>
      <c r="C974" s="438"/>
      <c r="D974" s="438"/>
      <c r="E974" s="214"/>
      <c r="F974" s="214"/>
      <c r="G974" s="439"/>
      <c r="H974" s="439"/>
      <c r="I974" s="499"/>
    </row>
    <row r="975" spans="1:9" s="147" customFormat="1" ht="15.5" x14ac:dyDescent="0.35">
      <c r="A975" s="332">
        <v>956</v>
      </c>
      <c r="B975" s="437"/>
      <c r="C975" s="438"/>
      <c r="D975" s="438"/>
      <c r="E975" s="214"/>
      <c r="F975" s="214"/>
      <c r="G975" s="439"/>
      <c r="H975" s="439"/>
      <c r="I975" s="499"/>
    </row>
    <row r="976" spans="1:9" s="147" customFormat="1" ht="15.5" x14ac:dyDescent="0.35">
      <c r="A976" s="332">
        <v>957</v>
      </c>
      <c r="B976" s="437"/>
      <c r="C976" s="438"/>
      <c r="D976" s="438"/>
      <c r="E976" s="214"/>
      <c r="F976" s="214"/>
      <c r="G976" s="439"/>
      <c r="H976" s="439"/>
      <c r="I976" s="499"/>
    </row>
    <row r="977" spans="1:9" s="147" customFormat="1" ht="15.5" x14ac:dyDescent="0.35">
      <c r="A977" s="332">
        <v>958</v>
      </c>
      <c r="B977" s="437"/>
      <c r="C977" s="438"/>
      <c r="D977" s="438"/>
      <c r="E977" s="214"/>
      <c r="F977" s="214"/>
      <c r="G977" s="439"/>
      <c r="H977" s="439"/>
      <c r="I977" s="499"/>
    </row>
    <row r="978" spans="1:9" s="147" customFormat="1" ht="15.5" x14ac:dyDescent="0.35">
      <c r="A978" s="332">
        <v>959</v>
      </c>
      <c r="B978" s="437"/>
      <c r="C978" s="438"/>
      <c r="D978" s="438"/>
      <c r="E978" s="214"/>
      <c r="F978" s="214"/>
      <c r="G978" s="439"/>
      <c r="H978" s="439"/>
      <c r="I978" s="499"/>
    </row>
    <row r="979" spans="1:9" s="147" customFormat="1" ht="15.5" x14ac:dyDescent="0.35">
      <c r="A979" s="332">
        <v>960</v>
      </c>
      <c r="B979" s="437"/>
      <c r="C979" s="438"/>
      <c r="D979" s="438"/>
      <c r="E979" s="214"/>
      <c r="F979" s="214"/>
      <c r="G979" s="439"/>
      <c r="H979" s="439"/>
      <c r="I979" s="499"/>
    </row>
    <row r="980" spans="1:9" s="147" customFormat="1" ht="15.5" x14ac:dyDescent="0.35">
      <c r="A980" s="332">
        <v>961</v>
      </c>
      <c r="B980" s="437"/>
      <c r="C980" s="438"/>
      <c r="D980" s="438"/>
      <c r="E980" s="214"/>
      <c r="F980" s="214"/>
      <c r="G980" s="439"/>
      <c r="H980" s="439"/>
      <c r="I980" s="499"/>
    </row>
    <row r="981" spans="1:9" s="147" customFormat="1" ht="15.5" x14ac:dyDescent="0.35">
      <c r="A981" s="332">
        <v>962</v>
      </c>
      <c r="B981" s="437"/>
      <c r="C981" s="438"/>
      <c r="D981" s="438"/>
      <c r="E981" s="214"/>
      <c r="F981" s="214"/>
      <c r="G981" s="439"/>
      <c r="H981" s="439"/>
      <c r="I981" s="499"/>
    </row>
    <row r="982" spans="1:9" s="147" customFormat="1" ht="15.5" x14ac:dyDescent="0.35">
      <c r="A982" s="332">
        <v>963</v>
      </c>
      <c r="B982" s="437"/>
      <c r="C982" s="438"/>
      <c r="D982" s="438"/>
      <c r="E982" s="214"/>
      <c r="F982" s="214"/>
      <c r="G982" s="439"/>
      <c r="H982" s="439"/>
      <c r="I982" s="499"/>
    </row>
    <row r="983" spans="1:9" s="147" customFormat="1" ht="15.5" x14ac:dyDescent="0.35">
      <c r="A983" s="332">
        <v>964</v>
      </c>
      <c r="B983" s="437"/>
      <c r="C983" s="438"/>
      <c r="D983" s="438"/>
      <c r="E983" s="214"/>
      <c r="F983" s="214"/>
      <c r="G983" s="439"/>
      <c r="H983" s="439"/>
      <c r="I983" s="499"/>
    </row>
    <row r="984" spans="1:9" s="147" customFormat="1" ht="15.5" x14ac:dyDescent="0.35">
      <c r="A984" s="332">
        <v>965</v>
      </c>
      <c r="B984" s="437"/>
      <c r="C984" s="438"/>
      <c r="D984" s="438"/>
      <c r="E984" s="214"/>
      <c r="F984" s="214"/>
      <c r="G984" s="439"/>
      <c r="H984" s="439"/>
      <c r="I984" s="499"/>
    </row>
    <row r="985" spans="1:9" s="147" customFormat="1" ht="15.5" x14ac:dyDescent="0.35">
      <c r="A985" s="332">
        <v>966</v>
      </c>
      <c r="B985" s="437"/>
      <c r="C985" s="438"/>
      <c r="D985" s="438"/>
      <c r="E985" s="214"/>
      <c r="F985" s="214"/>
      <c r="G985" s="439"/>
      <c r="H985" s="439"/>
      <c r="I985" s="499"/>
    </row>
    <row r="986" spans="1:9" s="147" customFormat="1" ht="15.5" x14ac:dyDescent="0.35">
      <c r="A986" s="332">
        <v>967</v>
      </c>
      <c r="B986" s="437"/>
      <c r="C986" s="438"/>
      <c r="D986" s="438"/>
      <c r="E986" s="214"/>
      <c r="F986" s="214"/>
      <c r="G986" s="439"/>
      <c r="H986" s="439"/>
      <c r="I986" s="499"/>
    </row>
    <row r="987" spans="1:9" s="147" customFormat="1" ht="15.5" x14ac:dyDescent="0.35">
      <c r="A987" s="332">
        <v>968</v>
      </c>
      <c r="B987" s="437"/>
      <c r="C987" s="438"/>
      <c r="D987" s="438"/>
      <c r="E987" s="214"/>
      <c r="F987" s="214"/>
      <c r="G987" s="439"/>
      <c r="H987" s="439"/>
      <c r="I987" s="499"/>
    </row>
    <row r="988" spans="1:9" s="147" customFormat="1" ht="15.5" x14ac:dyDescent="0.35">
      <c r="A988" s="332">
        <v>969</v>
      </c>
      <c r="B988" s="437"/>
      <c r="C988" s="438"/>
      <c r="D988" s="438"/>
      <c r="E988" s="214"/>
      <c r="F988" s="214"/>
      <c r="G988" s="439"/>
      <c r="H988" s="439"/>
      <c r="I988" s="499"/>
    </row>
    <row r="989" spans="1:9" s="147" customFormat="1" ht="15.5" x14ac:dyDescent="0.35">
      <c r="A989" s="332">
        <v>970</v>
      </c>
      <c r="B989" s="437"/>
      <c r="C989" s="438"/>
      <c r="D989" s="438"/>
      <c r="E989" s="214"/>
      <c r="F989" s="214"/>
      <c r="G989" s="439"/>
      <c r="H989" s="439"/>
      <c r="I989" s="499"/>
    </row>
    <row r="990" spans="1:9" s="147" customFormat="1" ht="15.5" x14ac:dyDescent="0.35">
      <c r="A990" s="332">
        <v>971</v>
      </c>
      <c r="B990" s="437"/>
      <c r="C990" s="438"/>
      <c r="D990" s="438"/>
      <c r="E990" s="214"/>
      <c r="F990" s="214"/>
      <c r="G990" s="439"/>
      <c r="H990" s="439"/>
      <c r="I990" s="499"/>
    </row>
    <row r="991" spans="1:9" s="147" customFormat="1" ht="15.5" x14ac:dyDescent="0.35">
      <c r="A991" s="332">
        <v>972</v>
      </c>
      <c r="B991" s="437"/>
      <c r="C991" s="438"/>
      <c r="D991" s="438"/>
      <c r="E991" s="214"/>
      <c r="F991" s="214"/>
      <c r="G991" s="439"/>
      <c r="H991" s="439"/>
      <c r="I991" s="499"/>
    </row>
    <row r="992" spans="1:9" s="147" customFormat="1" ht="15.5" x14ac:dyDescent="0.35">
      <c r="A992" s="332">
        <v>973</v>
      </c>
      <c r="B992" s="437"/>
      <c r="C992" s="438"/>
      <c r="D992" s="438"/>
      <c r="E992" s="214"/>
      <c r="F992" s="214"/>
      <c r="G992" s="439"/>
      <c r="H992" s="439"/>
      <c r="I992" s="499"/>
    </row>
    <row r="993" spans="1:9" s="147" customFormat="1" ht="15.5" x14ac:dyDescent="0.35">
      <c r="A993" s="332">
        <v>974</v>
      </c>
      <c r="B993" s="437"/>
      <c r="C993" s="438"/>
      <c r="D993" s="438"/>
      <c r="E993" s="214"/>
      <c r="F993" s="214"/>
      <c r="G993" s="439"/>
      <c r="H993" s="439"/>
      <c r="I993" s="499"/>
    </row>
    <row r="994" spans="1:9" s="147" customFormat="1" ht="15.5" x14ac:dyDescent="0.35">
      <c r="A994" s="332">
        <v>975</v>
      </c>
      <c r="B994" s="437"/>
      <c r="C994" s="438"/>
      <c r="D994" s="438"/>
      <c r="E994" s="214"/>
      <c r="F994" s="214"/>
      <c r="G994" s="439"/>
      <c r="H994" s="439"/>
      <c r="I994" s="499"/>
    </row>
    <row r="995" spans="1:9" s="147" customFormat="1" ht="15.5" x14ac:dyDescent="0.35">
      <c r="A995" s="332">
        <v>976</v>
      </c>
      <c r="B995" s="437"/>
      <c r="C995" s="438"/>
      <c r="D995" s="438"/>
      <c r="E995" s="214"/>
      <c r="F995" s="214"/>
      <c r="G995" s="439"/>
      <c r="H995" s="439"/>
      <c r="I995" s="499"/>
    </row>
    <row r="996" spans="1:9" s="147" customFormat="1" ht="15.5" x14ac:dyDescent="0.35">
      <c r="A996" s="332">
        <v>977</v>
      </c>
      <c r="B996" s="437"/>
      <c r="C996" s="438"/>
      <c r="D996" s="438"/>
      <c r="E996" s="214"/>
      <c r="F996" s="214"/>
      <c r="G996" s="439"/>
      <c r="H996" s="439"/>
      <c r="I996" s="499"/>
    </row>
    <row r="997" spans="1:9" s="147" customFormat="1" ht="15.5" x14ac:dyDescent="0.35">
      <c r="A997" s="332">
        <v>978</v>
      </c>
      <c r="B997" s="437"/>
      <c r="C997" s="438"/>
      <c r="D997" s="438"/>
      <c r="E997" s="214"/>
      <c r="F997" s="214"/>
      <c r="G997" s="439"/>
      <c r="H997" s="439"/>
      <c r="I997" s="499"/>
    </row>
    <row r="998" spans="1:9" s="147" customFormat="1" ht="15.5" x14ac:dyDescent="0.35">
      <c r="A998" s="332">
        <v>979</v>
      </c>
      <c r="B998" s="437"/>
      <c r="C998" s="438"/>
      <c r="D998" s="438"/>
      <c r="E998" s="214"/>
      <c r="F998" s="214"/>
      <c r="G998" s="439"/>
      <c r="H998" s="439"/>
      <c r="I998" s="499"/>
    </row>
    <row r="999" spans="1:9" s="147" customFormat="1" ht="15.5" x14ac:dyDescent="0.35">
      <c r="A999" s="332">
        <v>980</v>
      </c>
      <c r="B999" s="437"/>
      <c r="C999" s="438"/>
      <c r="D999" s="438"/>
      <c r="E999" s="214"/>
      <c r="F999" s="214"/>
      <c r="G999" s="439"/>
      <c r="H999" s="439"/>
      <c r="I999" s="499"/>
    </row>
    <row r="1000" spans="1:9" s="147" customFormat="1" ht="15.5" x14ac:dyDescent="0.35">
      <c r="A1000" s="332">
        <v>981</v>
      </c>
      <c r="B1000" s="437"/>
      <c r="C1000" s="438"/>
      <c r="D1000" s="438"/>
      <c r="E1000" s="214"/>
      <c r="F1000" s="214"/>
      <c r="G1000" s="439"/>
      <c r="H1000" s="439"/>
      <c r="I1000" s="499"/>
    </row>
    <row r="1001" spans="1:9" s="147" customFormat="1" ht="15.5" x14ac:dyDescent="0.35">
      <c r="A1001" s="332">
        <v>982</v>
      </c>
      <c r="B1001" s="437"/>
      <c r="C1001" s="438"/>
      <c r="D1001" s="438"/>
      <c r="E1001" s="214"/>
      <c r="F1001" s="214"/>
      <c r="G1001" s="439"/>
      <c r="H1001" s="439"/>
      <c r="I1001" s="499"/>
    </row>
    <row r="1002" spans="1:9" s="147" customFormat="1" ht="15.5" x14ac:dyDescent="0.35">
      <c r="A1002" s="332">
        <v>983</v>
      </c>
      <c r="B1002" s="437"/>
      <c r="C1002" s="438"/>
      <c r="D1002" s="438"/>
      <c r="E1002" s="214"/>
      <c r="F1002" s="214"/>
      <c r="G1002" s="439"/>
      <c r="H1002" s="439"/>
      <c r="I1002" s="499"/>
    </row>
    <row r="1003" spans="1:9" s="147" customFormat="1" ht="15.5" x14ac:dyDescent="0.35">
      <c r="A1003" s="332">
        <v>984</v>
      </c>
      <c r="B1003" s="437"/>
      <c r="C1003" s="438"/>
      <c r="D1003" s="438"/>
      <c r="E1003" s="214"/>
      <c r="F1003" s="214"/>
      <c r="G1003" s="439"/>
      <c r="H1003" s="439"/>
      <c r="I1003" s="499"/>
    </row>
    <row r="1004" spans="1:9" s="147" customFormat="1" ht="15.5" x14ac:dyDescent="0.35">
      <c r="A1004" s="332">
        <v>985</v>
      </c>
      <c r="B1004" s="437"/>
      <c r="C1004" s="438"/>
      <c r="D1004" s="438"/>
      <c r="E1004" s="214"/>
      <c r="F1004" s="214"/>
      <c r="G1004" s="439"/>
      <c r="H1004" s="439"/>
      <c r="I1004" s="499"/>
    </row>
    <row r="1005" spans="1:9" s="147" customFormat="1" ht="15.5" x14ac:dyDescent="0.35">
      <c r="A1005" s="332">
        <v>986</v>
      </c>
      <c r="B1005" s="437"/>
      <c r="C1005" s="438"/>
      <c r="D1005" s="438"/>
      <c r="E1005" s="214"/>
      <c r="F1005" s="214"/>
      <c r="G1005" s="439"/>
      <c r="H1005" s="439"/>
      <c r="I1005" s="499"/>
    </row>
    <row r="1006" spans="1:9" s="147" customFormat="1" ht="15.5" x14ac:dyDescent="0.35">
      <c r="A1006" s="332">
        <v>987</v>
      </c>
      <c r="B1006" s="437"/>
      <c r="C1006" s="438"/>
      <c r="D1006" s="438"/>
      <c r="E1006" s="214"/>
      <c r="F1006" s="214"/>
      <c r="G1006" s="439"/>
      <c r="H1006" s="439"/>
      <c r="I1006" s="499"/>
    </row>
    <row r="1007" spans="1:9" s="147" customFormat="1" ht="15.5" x14ac:dyDescent="0.35">
      <c r="A1007" s="332">
        <v>988</v>
      </c>
      <c r="B1007" s="437"/>
      <c r="C1007" s="438"/>
      <c r="D1007" s="438"/>
      <c r="E1007" s="214"/>
      <c r="F1007" s="214"/>
      <c r="G1007" s="439"/>
      <c r="H1007" s="439"/>
      <c r="I1007" s="499"/>
    </row>
    <row r="1008" spans="1:9" s="147" customFormat="1" ht="15.5" x14ac:dyDescent="0.35">
      <c r="A1008" s="332">
        <v>989</v>
      </c>
      <c r="B1008" s="437"/>
      <c r="C1008" s="438"/>
      <c r="D1008" s="438"/>
      <c r="E1008" s="214"/>
      <c r="F1008" s="214"/>
      <c r="G1008" s="439"/>
      <c r="H1008" s="439"/>
      <c r="I1008" s="499"/>
    </row>
    <row r="1009" spans="1:9" s="147" customFormat="1" ht="15.5" x14ac:dyDescent="0.35">
      <c r="A1009" s="332">
        <v>990</v>
      </c>
      <c r="B1009" s="437"/>
      <c r="C1009" s="438"/>
      <c r="D1009" s="438"/>
      <c r="E1009" s="214"/>
      <c r="F1009" s="214"/>
      <c r="G1009" s="439"/>
      <c r="H1009" s="439"/>
      <c r="I1009" s="499"/>
    </row>
    <row r="1010" spans="1:9" s="147" customFormat="1" ht="15.5" x14ac:dyDescent="0.35">
      <c r="A1010" s="332">
        <v>991</v>
      </c>
      <c r="B1010" s="437"/>
      <c r="C1010" s="438"/>
      <c r="D1010" s="438"/>
      <c r="E1010" s="214"/>
      <c r="F1010" s="214"/>
      <c r="G1010" s="439"/>
      <c r="H1010" s="439"/>
      <c r="I1010" s="499"/>
    </row>
    <row r="1011" spans="1:9" s="147" customFormat="1" ht="15.5" x14ac:dyDescent="0.35">
      <c r="A1011" s="332">
        <v>992</v>
      </c>
      <c r="B1011" s="437"/>
      <c r="C1011" s="438"/>
      <c r="D1011" s="438"/>
      <c r="E1011" s="214"/>
      <c r="F1011" s="214"/>
      <c r="G1011" s="439"/>
      <c r="H1011" s="439"/>
      <c r="I1011" s="499"/>
    </row>
    <row r="1012" spans="1:9" s="147" customFormat="1" ht="15.5" x14ac:dyDescent="0.35">
      <c r="A1012" s="332">
        <v>993</v>
      </c>
      <c r="B1012" s="437"/>
      <c r="C1012" s="438"/>
      <c r="D1012" s="438"/>
      <c r="E1012" s="214"/>
      <c r="F1012" s="214"/>
      <c r="G1012" s="439"/>
      <c r="H1012" s="439"/>
      <c r="I1012" s="499"/>
    </row>
    <row r="1013" spans="1:9" s="147" customFormat="1" ht="15.5" x14ac:dyDescent="0.35">
      <c r="A1013" s="332">
        <v>994</v>
      </c>
      <c r="B1013" s="437"/>
      <c r="C1013" s="438"/>
      <c r="D1013" s="438"/>
      <c r="E1013" s="214"/>
      <c r="F1013" s="214"/>
      <c r="G1013" s="439"/>
      <c r="H1013" s="439"/>
      <c r="I1013" s="499"/>
    </row>
    <row r="1014" spans="1:9" s="147" customFormat="1" ht="15.5" x14ac:dyDescent="0.35">
      <c r="A1014" s="332">
        <v>995</v>
      </c>
      <c r="B1014" s="437"/>
      <c r="C1014" s="438"/>
      <c r="D1014" s="438"/>
      <c r="E1014" s="214"/>
      <c r="F1014" s="214"/>
      <c r="G1014" s="439"/>
      <c r="H1014" s="439"/>
      <c r="I1014" s="499"/>
    </row>
    <row r="1015" spans="1:9" s="147" customFormat="1" ht="15.5" x14ac:dyDescent="0.35">
      <c r="A1015" s="332">
        <v>996</v>
      </c>
      <c r="B1015" s="437"/>
      <c r="C1015" s="438"/>
      <c r="D1015" s="438"/>
      <c r="E1015" s="214"/>
      <c r="F1015" s="214"/>
      <c r="G1015" s="439"/>
      <c r="H1015" s="439"/>
      <c r="I1015" s="499"/>
    </row>
    <row r="1016" spans="1:9" s="147" customFormat="1" ht="15.5" x14ac:dyDescent="0.35">
      <c r="A1016" s="332">
        <v>997</v>
      </c>
      <c r="B1016" s="437"/>
      <c r="C1016" s="438"/>
      <c r="D1016" s="438"/>
      <c r="E1016" s="214"/>
      <c r="F1016" s="214"/>
      <c r="G1016" s="439"/>
      <c r="H1016" s="439"/>
      <c r="I1016" s="499"/>
    </row>
    <row r="1017" spans="1:9" s="147" customFormat="1" ht="15.5" x14ac:dyDescent="0.35">
      <c r="A1017" s="332">
        <v>998</v>
      </c>
      <c r="B1017" s="437"/>
      <c r="C1017" s="438"/>
      <c r="D1017" s="438"/>
      <c r="E1017" s="214"/>
      <c r="F1017" s="214"/>
      <c r="G1017" s="439"/>
      <c r="H1017" s="439"/>
      <c r="I1017" s="499"/>
    </row>
    <row r="1018" spans="1:9" s="147" customFormat="1" ht="15.5" x14ac:dyDescent="0.35">
      <c r="A1018" s="332">
        <v>999</v>
      </c>
      <c r="B1018" s="437"/>
      <c r="C1018" s="438"/>
      <c r="D1018" s="438"/>
      <c r="E1018" s="214"/>
      <c r="F1018" s="214"/>
      <c r="G1018" s="439"/>
      <c r="H1018" s="439"/>
      <c r="I1018" s="499"/>
    </row>
    <row r="1019" spans="1:9" s="147" customFormat="1" ht="15.5" x14ac:dyDescent="0.35">
      <c r="A1019" s="332">
        <v>1000</v>
      </c>
      <c r="B1019" s="437"/>
      <c r="C1019" s="438"/>
      <c r="D1019" s="438"/>
      <c r="E1019" s="214"/>
      <c r="F1019" s="214"/>
      <c r="G1019" s="439"/>
      <c r="H1019" s="439"/>
      <c r="I1019" s="499"/>
    </row>
  </sheetData>
  <sheetProtection password="E8E7" sheet="1" objects="1" scenarios="1" autoFilter="0"/>
  <mergeCells count="12">
    <mergeCell ref="G6:H6"/>
    <mergeCell ref="G7:H7"/>
    <mergeCell ref="G8:H8"/>
    <mergeCell ref="G9:H9"/>
    <mergeCell ref="F16:F19"/>
    <mergeCell ref="G16:G19"/>
    <mergeCell ref="H16:H19"/>
    <mergeCell ref="A16:A19"/>
    <mergeCell ref="B16:B19"/>
    <mergeCell ref="C16:C19"/>
    <mergeCell ref="D16:D19"/>
    <mergeCell ref="E16:E19"/>
  </mergeCells>
  <conditionalFormatting sqref="B20:H1019">
    <cfRule type="cellIs" dxfId="8" priority="3" stopIfTrue="1" operator="notEqual">
      <formula>0</formula>
    </cfRule>
  </conditionalFormatting>
  <conditionalFormatting sqref="G6:H9">
    <cfRule type="cellIs" dxfId="7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5 liegen!" sqref="C20:D1019">
      <formula1>41640</formula1>
      <formula2>46022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1" fitToHeight="0" orientation="landscape" useFirstPageNumber="1" r:id="rId1"/>
  <headerFooter>
    <oddFooter>&amp;L&amp;"Arial,Kursiv"&amp;8___________
¹ Siehe Fußnote 1 Seite 1 dieses Nachweises.&amp;C&amp;9Seite 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019"/>
  <sheetViews>
    <sheetView showGridLines="0" topLeftCell="A6" workbookViewId="0">
      <selection activeCell="B20" sqref="B20"/>
    </sheetView>
  </sheetViews>
  <sheetFormatPr baseColWidth="10" defaultRowHeight="12.5" x14ac:dyDescent="0.25"/>
  <cols>
    <col min="1" max="1" width="5.7265625" customWidth="1"/>
    <col min="2" max="2" width="15.7265625" customWidth="1"/>
    <col min="3" max="4" width="10.7265625" customWidth="1"/>
    <col min="5" max="5" width="40.7265625" customWidth="1"/>
    <col min="6" max="6" width="44.7265625" customWidth="1"/>
    <col min="7" max="8" width="16.7265625" customWidth="1"/>
  </cols>
  <sheetData>
    <row r="1" spans="1:10" ht="12" hidden="1" customHeight="1" x14ac:dyDescent="0.25">
      <c r="A1" s="352" t="s">
        <v>59</v>
      </c>
      <c r="B1" s="206"/>
      <c r="C1" s="216"/>
      <c r="D1" s="221"/>
      <c r="E1" s="209"/>
      <c r="F1" s="209"/>
      <c r="G1" s="207"/>
      <c r="H1" s="207"/>
      <c r="I1" s="153"/>
      <c r="J1" s="153"/>
    </row>
    <row r="2" spans="1:10" ht="12" hidden="1" customHeight="1" x14ac:dyDescent="0.25">
      <c r="A2" s="352" t="s">
        <v>60</v>
      </c>
      <c r="B2" s="206"/>
      <c r="C2" s="216"/>
      <c r="D2" s="221"/>
      <c r="E2" s="209"/>
      <c r="F2" s="209"/>
      <c r="G2" s="207"/>
      <c r="H2" s="207"/>
      <c r="I2" s="153"/>
      <c r="J2" s="153"/>
    </row>
    <row r="3" spans="1:10" ht="12" hidden="1" customHeight="1" x14ac:dyDescent="0.25">
      <c r="A3" s="249">
        <f>ROW(A20)</f>
        <v>20</v>
      </c>
      <c r="B3" s="206"/>
      <c r="C3" s="216"/>
      <c r="D3" s="221"/>
      <c r="E3" s="209"/>
      <c r="F3" s="209"/>
      <c r="G3" s="349"/>
      <c r="H3" s="349"/>
      <c r="I3" s="153"/>
      <c r="J3" s="153"/>
    </row>
    <row r="4" spans="1:10" ht="12" hidden="1" customHeight="1" x14ac:dyDescent="0.25">
      <c r="A4" s="346" t="s">
        <v>82</v>
      </c>
      <c r="B4" s="206"/>
      <c r="C4" s="216"/>
      <c r="D4" s="221"/>
      <c r="E4" s="209"/>
      <c r="F4" s="209"/>
      <c r="G4" s="339"/>
      <c r="H4" s="339"/>
      <c r="I4" s="153"/>
      <c r="J4" s="153"/>
    </row>
    <row r="5" spans="1:10" ht="12" hidden="1" customHeight="1" x14ac:dyDescent="0.25">
      <c r="A5" s="347" t="str">
        <f>"$A$6:$H$"&amp;IF(LOOKUP(2,1/(H1:H1019&lt;&gt;""),ROW(H:H))=ROW(A16),A3-1,LOOKUP(2,1/(H1:H1019&lt;&gt;""),ROW(H:H)))</f>
        <v>$A$6:$H$19</v>
      </c>
      <c r="B5" s="206"/>
      <c r="C5" s="216"/>
      <c r="D5" s="221"/>
      <c r="E5" s="209"/>
      <c r="F5" s="209"/>
      <c r="G5" s="339"/>
      <c r="H5" s="339"/>
      <c r="I5" s="153"/>
      <c r="J5" s="153"/>
    </row>
    <row r="6" spans="1:10" ht="15" customHeight="1" x14ac:dyDescent="0.25">
      <c r="A6" s="247" t="str">
        <f>'Seite 2'!A20</f>
        <v>2.</v>
      </c>
      <c r="B6" s="246" t="str">
        <f>'Seite 2'!B20</f>
        <v>Sachausgaben</v>
      </c>
      <c r="C6" s="217"/>
      <c r="D6" s="217"/>
      <c r="E6" s="210"/>
      <c r="F6" s="31" t="s">
        <v>104</v>
      </c>
      <c r="G6" s="788">
        <f>'Seite 1'!$O$19</f>
        <v>0</v>
      </c>
      <c r="H6" s="790"/>
      <c r="I6" s="153"/>
      <c r="J6" s="153"/>
    </row>
    <row r="7" spans="1:10" ht="15" customHeight="1" x14ac:dyDescent="0.25">
      <c r="A7" s="243" t="str">
        <f>'Seite 2'!A26</f>
        <v>2.6</v>
      </c>
      <c r="B7" s="245" t="str">
        <f>'Seite 2'!B26</f>
        <v>lineares Leasing von Maschinen und Ausrüstung</v>
      </c>
      <c r="C7" s="217"/>
      <c r="D7" s="217"/>
      <c r="E7" s="211"/>
      <c r="F7" s="31" t="s">
        <v>103</v>
      </c>
      <c r="G7" s="788" t="str">
        <f>'Seite 1'!$Z$7</f>
        <v>____ - ____</v>
      </c>
      <c r="H7" s="790"/>
      <c r="I7" s="153"/>
      <c r="J7" s="153"/>
    </row>
    <row r="8" spans="1:10" ht="15" customHeight="1" x14ac:dyDescent="0.25">
      <c r="A8" s="243"/>
      <c r="B8" s="245"/>
      <c r="C8" s="217"/>
      <c r="D8" s="217"/>
      <c r="E8" s="211"/>
      <c r="F8" s="31" t="s">
        <v>102</v>
      </c>
      <c r="G8" s="788" t="str">
        <f>'Seite 1'!$AA$7</f>
        <v>__.__.____ - __.__.____</v>
      </c>
      <c r="H8" s="790"/>
      <c r="I8" s="153"/>
      <c r="J8" s="153"/>
    </row>
    <row r="9" spans="1:10" ht="15" customHeight="1" x14ac:dyDescent="0.25">
      <c r="A9" s="212"/>
      <c r="B9" s="212"/>
      <c r="C9" s="212"/>
      <c r="D9" s="212"/>
      <c r="E9" s="212"/>
      <c r="F9" s="135" t="s">
        <v>105</v>
      </c>
      <c r="G9" s="791">
        <f ca="1">'Seite 1'!$O$18</f>
        <v>45366</v>
      </c>
      <c r="H9" s="793"/>
      <c r="I9" s="153"/>
      <c r="J9" s="153"/>
    </row>
    <row r="10" spans="1:10" ht="15" customHeight="1" x14ac:dyDescent="0.25">
      <c r="H10" s="141" t="str">
        <f>'Seite 1'!$A$66</f>
        <v>VWN Wissenstransfer und Informationsmaßnahmen</v>
      </c>
      <c r="I10" s="153"/>
      <c r="J10" s="153"/>
    </row>
    <row r="11" spans="1:10" ht="15" customHeight="1" x14ac:dyDescent="0.25">
      <c r="H11" s="142" t="str">
        <f ca="1">'Seite 1'!$A$67</f>
        <v>Formularversion: V 2.1 vom 15.03.24 - öffentlich -</v>
      </c>
      <c r="I11" s="153"/>
    </row>
    <row r="12" spans="1:10" ht="18" customHeight="1" x14ac:dyDescent="0.25">
      <c r="A12" s="155"/>
      <c r="B12" s="156"/>
      <c r="C12" s="219"/>
      <c r="D12" s="187"/>
      <c r="E12" s="239" t="str">
        <f>B7</f>
        <v>lineares Leasing von Maschinen und Ausrüstung</v>
      </c>
      <c r="F12" s="215"/>
      <c r="G12" s="215"/>
      <c r="H12" s="491">
        <f>SUMPRODUCT(ROUND(H20:H1019,2))</f>
        <v>0</v>
      </c>
      <c r="I12" s="153"/>
    </row>
    <row r="13" spans="1:10" ht="12" customHeight="1" x14ac:dyDescent="0.25">
      <c r="A13" s="240"/>
      <c r="B13" s="157"/>
      <c r="C13" s="220"/>
      <c r="D13" s="222"/>
      <c r="E13" s="213"/>
      <c r="F13" s="213"/>
      <c r="G13" s="158"/>
      <c r="H13" s="153"/>
      <c r="I13" s="153"/>
      <c r="J13" s="153"/>
    </row>
    <row r="14" spans="1:10" ht="15" customHeight="1" x14ac:dyDescent="0.25">
      <c r="A14" s="159" t="str">
        <f ca="1">CONCATENATE("Belegliste¹ für Ausgabenart ",$A$7," ",$B$7," - Aktenzeichen ",IF($G$6=0,"__________",$G$6)," - Nachweis vom ",IF($G$9=0,"_________",TEXT($G$9,"TT.MM.JJJJ")))</f>
        <v>Belegliste¹ für Ausgabenart 2.6 lineares Leasing von Maschinen und Ausrüstung - Aktenzeichen __________ - Nachweis vom 15.03.2024</v>
      </c>
      <c r="B14" s="157"/>
      <c r="C14" s="220"/>
      <c r="D14" s="222"/>
      <c r="E14" s="213"/>
      <c r="F14" s="213"/>
      <c r="G14" s="158"/>
      <c r="H14" s="153"/>
      <c r="I14" s="153"/>
      <c r="J14" s="153"/>
    </row>
    <row r="15" spans="1:10" ht="5.15" customHeight="1" x14ac:dyDescent="0.25">
      <c r="A15" s="202"/>
      <c r="B15" s="157"/>
      <c r="C15" s="220"/>
      <c r="D15" s="222"/>
      <c r="E15" s="213"/>
      <c r="F15" s="213"/>
      <c r="G15" s="158"/>
      <c r="H15" s="153"/>
      <c r="I15" s="153"/>
      <c r="J15" s="153"/>
    </row>
    <row r="16" spans="1:10" ht="12" customHeight="1" x14ac:dyDescent="0.25">
      <c r="A16" s="912" t="s">
        <v>23</v>
      </c>
      <c r="B16" s="909" t="s">
        <v>66</v>
      </c>
      <c r="C16" s="912" t="s">
        <v>44</v>
      </c>
      <c r="D16" s="912" t="s">
        <v>49</v>
      </c>
      <c r="E16" s="909" t="s">
        <v>76</v>
      </c>
      <c r="F16" s="909" t="s">
        <v>67</v>
      </c>
      <c r="G16" s="903" t="s">
        <v>234</v>
      </c>
      <c r="H16" s="894" t="s">
        <v>241</v>
      </c>
      <c r="I16" s="153"/>
      <c r="J16" s="153"/>
    </row>
    <row r="17" spans="1:10" ht="12" customHeight="1" x14ac:dyDescent="0.25">
      <c r="A17" s="913"/>
      <c r="B17" s="915"/>
      <c r="C17" s="913"/>
      <c r="D17" s="913"/>
      <c r="E17" s="910"/>
      <c r="F17" s="910"/>
      <c r="G17" s="904"/>
      <c r="H17" s="895"/>
      <c r="I17" s="153"/>
      <c r="J17" s="153"/>
    </row>
    <row r="18" spans="1:10" ht="12" customHeight="1" x14ac:dyDescent="0.25">
      <c r="A18" s="913"/>
      <c r="B18" s="915"/>
      <c r="C18" s="913"/>
      <c r="D18" s="913"/>
      <c r="E18" s="910"/>
      <c r="F18" s="910"/>
      <c r="G18" s="905"/>
      <c r="H18" s="896"/>
      <c r="I18" s="153"/>
      <c r="J18" s="153"/>
    </row>
    <row r="19" spans="1:10" ht="12" customHeight="1" thickBot="1" x14ac:dyDescent="0.3">
      <c r="A19" s="914"/>
      <c r="B19" s="916"/>
      <c r="C19" s="914"/>
      <c r="D19" s="914"/>
      <c r="E19" s="911"/>
      <c r="F19" s="911"/>
      <c r="G19" s="906"/>
      <c r="H19" s="897"/>
      <c r="I19" s="153"/>
      <c r="J19" s="153"/>
    </row>
    <row r="20" spans="1:10" s="147" customFormat="1" ht="14.5" thickTop="1" x14ac:dyDescent="0.25">
      <c r="A20" s="331">
        <v>1</v>
      </c>
      <c r="B20" s="437"/>
      <c r="C20" s="438"/>
      <c r="D20" s="438"/>
      <c r="E20" s="214"/>
      <c r="F20" s="214"/>
      <c r="G20" s="439"/>
      <c r="H20" s="439"/>
      <c r="I20" s="498"/>
    </row>
    <row r="21" spans="1:10" s="147" customFormat="1" ht="15.5" x14ac:dyDescent="0.25">
      <c r="A21" s="332">
        <v>2</v>
      </c>
      <c r="B21" s="437"/>
      <c r="C21" s="438"/>
      <c r="D21" s="438"/>
      <c r="E21" s="214"/>
      <c r="F21" s="214"/>
      <c r="G21" s="439"/>
      <c r="H21" s="439"/>
      <c r="I21" s="500"/>
    </row>
    <row r="22" spans="1:10" s="147" customFormat="1" ht="15.5" x14ac:dyDescent="0.25">
      <c r="A22" s="332">
        <v>3</v>
      </c>
      <c r="B22" s="437"/>
      <c r="C22" s="438"/>
      <c r="D22" s="438"/>
      <c r="E22" s="214"/>
      <c r="F22" s="214"/>
      <c r="G22" s="439"/>
      <c r="H22" s="439"/>
      <c r="I22" s="500"/>
      <c r="J22" s="160"/>
    </row>
    <row r="23" spans="1:10" s="147" customFormat="1" ht="15.5" x14ac:dyDescent="0.25">
      <c r="A23" s="332">
        <v>4</v>
      </c>
      <c r="B23" s="437"/>
      <c r="C23" s="438"/>
      <c r="D23" s="438"/>
      <c r="E23" s="214"/>
      <c r="F23" s="214"/>
      <c r="G23" s="439"/>
      <c r="H23" s="439"/>
      <c r="I23" s="500"/>
      <c r="J23" s="160"/>
    </row>
    <row r="24" spans="1:10" s="147" customFormat="1" ht="15.5" x14ac:dyDescent="0.25">
      <c r="A24" s="332">
        <v>5</v>
      </c>
      <c r="B24" s="437"/>
      <c r="C24" s="438"/>
      <c r="D24" s="438"/>
      <c r="E24" s="214"/>
      <c r="F24" s="214"/>
      <c r="G24" s="439"/>
      <c r="H24" s="439"/>
      <c r="I24" s="500"/>
      <c r="J24" s="160"/>
    </row>
    <row r="25" spans="1:10" s="147" customFormat="1" ht="15.5" x14ac:dyDescent="0.35">
      <c r="A25" s="332">
        <v>6</v>
      </c>
      <c r="B25" s="437"/>
      <c r="C25" s="438"/>
      <c r="D25" s="438"/>
      <c r="E25" s="214"/>
      <c r="F25" s="214"/>
      <c r="G25" s="439"/>
      <c r="H25" s="439"/>
      <c r="I25" s="499"/>
    </row>
    <row r="26" spans="1:10" s="147" customFormat="1" ht="15.5" x14ac:dyDescent="0.35">
      <c r="A26" s="332">
        <v>7</v>
      </c>
      <c r="B26" s="437"/>
      <c r="C26" s="438"/>
      <c r="D26" s="438"/>
      <c r="E26" s="214"/>
      <c r="F26" s="214"/>
      <c r="G26" s="439"/>
      <c r="H26" s="439"/>
      <c r="I26" s="499"/>
    </row>
    <row r="27" spans="1:10" s="147" customFormat="1" ht="15.5" x14ac:dyDescent="0.35">
      <c r="A27" s="332">
        <v>8</v>
      </c>
      <c r="B27" s="437"/>
      <c r="C27" s="438"/>
      <c r="D27" s="438"/>
      <c r="E27" s="214"/>
      <c r="F27" s="214"/>
      <c r="G27" s="439"/>
      <c r="H27" s="439"/>
      <c r="I27" s="499"/>
    </row>
    <row r="28" spans="1:10" s="147" customFormat="1" ht="15.5" x14ac:dyDescent="0.35">
      <c r="A28" s="332">
        <v>9</v>
      </c>
      <c r="B28" s="437"/>
      <c r="C28" s="438"/>
      <c r="D28" s="438"/>
      <c r="E28" s="214"/>
      <c r="F28" s="214"/>
      <c r="G28" s="439"/>
      <c r="H28" s="439"/>
      <c r="I28" s="499"/>
    </row>
    <row r="29" spans="1:10" s="147" customFormat="1" ht="15.5" x14ac:dyDescent="0.35">
      <c r="A29" s="332">
        <v>10</v>
      </c>
      <c r="B29" s="437"/>
      <c r="C29" s="438"/>
      <c r="D29" s="438"/>
      <c r="E29" s="214"/>
      <c r="F29" s="214"/>
      <c r="G29" s="439"/>
      <c r="H29" s="439"/>
      <c r="I29" s="499"/>
    </row>
    <row r="30" spans="1:10" s="147" customFormat="1" ht="15.5" x14ac:dyDescent="0.35">
      <c r="A30" s="332">
        <v>11</v>
      </c>
      <c r="B30" s="437"/>
      <c r="C30" s="438"/>
      <c r="D30" s="438"/>
      <c r="E30" s="214"/>
      <c r="F30" s="214"/>
      <c r="G30" s="439"/>
      <c r="H30" s="439"/>
      <c r="I30" s="499"/>
    </row>
    <row r="31" spans="1:10" s="147" customFormat="1" ht="15.5" x14ac:dyDescent="0.35">
      <c r="A31" s="332">
        <v>12</v>
      </c>
      <c r="B31" s="437"/>
      <c r="C31" s="438"/>
      <c r="D31" s="438"/>
      <c r="E31" s="214"/>
      <c r="F31" s="214"/>
      <c r="G31" s="439"/>
      <c r="H31" s="439"/>
      <c r="I31" s="499"/>
    </row>
    <row r="32" spans="1:10" s="147" customFormat="1" ht="15.5" x14ac:dyDescent="0.35">
      <c r="A32" s="332">
        <v>13</v>
      </c>
      <c r="B32" s="437"/>
      <c r="C32" s="438"/>
      <c r="D32" s="438"/>
      <c r="E32" s="214"/>
      <c r="F32" s="214"/>
      <c r="G32" s="439"/>
      <c r="H32" s="439"/>
      <c r="I32" s="499"/>
    </row>
    <row r="33" spans="1:9" s="147" customFormat="1" ht="15.5" x14ac:dyDescent="0.35">
      <c r="A33" s="332">
        <v>14</v>
      </c>
      <c r="B33" s="437"/>
      <c r="C33" s="438"/>
      <c r="D33" s="438"/>
      <c r="E33" s="214"/>
      <c r="F33" s="214"/>
      <c r="G33" s="439"/>
      <c r="H33" s="439"/>
      <c r="I33" s="499"/>
    </row>
    <row r="34" spans="1:9" s="147" customFormat="1" ht="15.5" x14ac:dyDescent="0.35">
      <c r="A34" s="332">
        <v>15</v>
      </c>
      <c r="B34" s="437"/>
      <c r="C34" s="438"/>
      <c r="D34" s="438"/>
      <c r="E34" s="214"/>
      <c r="F34" s="214"/>
      <c r="G34" s="439"/>
      <c r="H34" s="439"/>
      <c r="I34" s="499"/>
    </row>
    <row r="35" spans="1:9" s="147" customFormat="1" ht="15.5" x14ac:dyDescent="0.35">
      <c r="A35" s="332">
        <v>16</v>
      </c>
      <c r="B35" s="437"/>
      <c r="C35" s="438"/>
      <c r="D35" s="438"/>
      <c r="E35" s="214"/>
      <c r="F35" s="214"/>
      <c r="G35" s="439"/>
      <c r="H35" s="439"/>
      <c r="I35" s="499"/>
    </row>
    <row r="36" spans="1:9" s="147" customFormat="1" ht="15.5" x14ac:dyDescent="0.35">
      <c r="A36" s="332">
        <v>17</v>
      </c>
      <c r="B36" s="437"/>
      <c r="C36" s="438"/>
      <c r="D36" s="438"/>
      <c r="E36" s="214"/>
      <c r="F36" s="214"/>
      <c r="G36" s="439"/>
      <c r="H36" s="439"/>
      <c r="I36" s="499"/>
    </row>
    <row r="37" spans="1:9" s="147" customFormat="1" ht="15.5" x14ac:dyDescent="0.35">
      <c r="A37" s="332">
        <v>18</v>
      </c>
      <c r="B37" s="437"/>
      <c r="C37" s="438"/>
      <c r="D37" s="438"/>
      <c r="E37" s="214"/>
      <c r="F37" s="214"/>
      <c r="G37" s="439"/>
      <c r="H37" s="439"/>
      <c r="I37" s="499"/>
    </row>
    <row r="38" spans="1:9" s="147" customFormat="1" ht="15.5" x14ac:dyDescent="0.35">
      <c r="A38" s="332">
        <v>19</v>
      </c>
      <c r="B38" s="437"/>
      <c r="C38" s="438"/>
      <c r="D38" s="438"/>
      <c r="E38" s="214"/>
      <c r="F38" s="214"/>
      <c r="G38" s="439"/>
      <c r="H38" s="439"/>
      <c r="I38" s="499"/>
    </row>
    <row r="39" spans="1:9" s="147" customFormat="1" ht="15.5" x14ac:dyDescent="0.35">
      <c r="A39" s="332">
        <v>20</v>
      </c>
      <c r="B39" s="437"/>
      <c r="C39" s="438"/>
      <c r="D39" s="438"/>
      <c r="E39" s="214"/>
      <c r="F39" s="214"/>
      <c r="G39" s="439"/>
      <c r="H39" s="439"/>
      <c r="I39" s="499"/>
    </row>
    <row r="40" spans="1:9" s="147" customFormat="1" ht="15.5" x14ac:dyDescent="0.35">
      <c r="A40" s="332">
        <v>21</v>
      </c>
      <c r="B40" s="437"/>
      <c r="C40" s="438"/>
      <c r="D40" s="438"/>
      <c r="E40" s="214"/>
      <c r="F40" s="214"/>
      <c r="G40" s="439"/>
      <c r="H40" s="439"/>
      <c r="I40" s="499"/>
    </row>
    <row r="41" spans="1:9" s="147" customFormat="1" ht="15.5" x14ac:dyDescent="0.35">
      <c r="A41" s="332">
        <v>22</v>
      </c>
      <c r="B41" s="437"/>
      <c r="C41" s="438"/>
      <c r="D41" s="438"/>
      <c r="E41" s="214"/>
      <c r="F41" s="214"/>
      <c r="G41" s="439"/>
      <c r="H41" s="439"/>
      <c r="I41" s="499"/>
    </row>
    <row r="42" spans="1:9" s="147" customFormat="1" ht="15.5" x14ac:dyDescent="0.35">
      <c r="A42" s="332">
        <v>23</v>
      </c>
      <c r="B42" s="437"/>
      <c r="C42" s="438"/>
      <c r="D42" s="438"/>
      <c r="E42" s="214"/>
      <c r="F42" s="214"/>
      <c r="G42" s="439"/>
      <c r="H42" s="439"/>
      <c r="I42" s="499"/>
    </row>
    <row r="43" spans="1:9" s="147" customFormat="1" ht="15.5" x14ac:dyDescent="0.35">
      <c r="A43" s="332">
        <v>24</v>
      </c>
      <c r="B43" s="437"/>
      <c r="C43" s="438"/>
      <c r="D43" s="438"/>
      <c r="E43" s="214"/>
      <c r="F43" s="214"/>
      <c r="G43" s="439"/>
      <c r="H43" s="439"/>
      <c r="I43" s="499"/>
    </row>
    <row r="44" spans="1:9" s="147" customFormat="1" ht="15.5" x14ac:dyDescent="0.35">
      <c r="A44" s="332">
        <v>25</v>
      </c>
      <c r="B44" s="437"/>
      <c r="C44" s="438"/>
      <c r="D44" s="438"/>
      <c r="E44" s="214"/>
      <c r="F44" s="214"/>
      <c r="G44" s="439"/>
      <c r="H44" s="439"/>
      <c r="I44" s="499"/>
    </row>
    <row r="45" spans="1:9" s="147" customFormat="1" ht="15.5" x14ac:dyDescent="0.35">
      <c r="A45" s="332">
        <v>26</v>
      </c>
      <c r="B45" s="437"/>
      <c r="C45" s="438"/>
      <c r="D45" s="438"/>
      <c r="E45" s="214"/>
      <c r="F45" s="214"/>
      <c r="G45" s="439"/>
      <c r="H45" s="439"/>
      <c r="I45" s="499"/>
    </row>
    <row r="46" spans="1:9" s="147" customFormat="1" ht="15.5" x14ac:dyDescent="0.35">
      <c r="A46" s="332">
        <v>27</v>
      </c>
      <c r="B46" s="437"/>
      <c r="C46" s="438"/>
      <c r="D46" s="438"/>
      <c r="E46" s="214"/>
      <c r="F46" s="214"/>
      <c r="G46" s="439"/>
      <c r="H46" s="439"/>
      <c r="I46" s="499"/>
    </row>
    <row r="47" spans="1:9" s="147" customFormat="1" ht="15.5" x14ac:dyDescent="0.35">
      <c r="A47" s="332">
        <v>28</v>
      </c>
      <c r="B47" s="437"/>
      <c r="C47" s="438"/>
      <c r="D47" s="438"/>
      <c r="E47" s="214"/>
      <c r="F47" s="214"/>
      <c r="G47" s="439"/>
      <c r="H47" s="439"/>
      <c r="I47" s="499"/>
    </row>
    <row r="48" spans="1:9" s="147" customFormat="1" ht="15.5" x14ac:dyDescent="0.35">
      <c r="A48" s="332">
        <v>29</v>
      </c>
      <c r="B48" s="437"/>
      <c r="C48" s="438"/>
      <c r="D48" s="438"/>
      <c r="E48" s="214"/>
      <c r="F48" s="214"/>
      <c r="G48" s="439"/>
      <c r="H48" s="439"/>
      <c r="I48" s="499"/>
    </row>
    <row r="49" spans="1:9" s="147" customFormat="1" ht="15.5" x14ac:dyDescent="0.35">
      <c r="A49" s="332">
        <v>30</v>
      </c>
      <c r="B49" s="437"/>
      <c r="C49" s="438"/>
      <c r="D49" s="438"/>
      <c r="E49" s="214"/>
      <c r="F49" s="214"/>
      <c r="G49" s="439"/>
      <c r="H49" s="439"/>
      <c r="I49" s="499"/>
    </row>
    <row r="50" spans="1:9" s="147" customFormat="1" ht="15.5" x14ac:dyDescent="0.35">
      <c r="A50" s="332">
        <v>31</v>
      </c>
      <c r="B50" s="437"/>
      <c r="C50" s="438"/>
      <c r="D50" s="438"/>
      <c r="E50" s="214"/>
      <c r="F50" s="214"/>
      <c r="G50" s="439"/>
      <c r="H50" s="439"/>
      <c r="I50" s="499"/>
    </row>
    <row r="51" spans="1:9" s="147" customFormat="1" ht="15.5" x14ac:dyDescent="0.35">
      <c r="A51" s="332">
        <v>32</v>
      </c>
      <c r="B51" s="437"/>
      <c r="C51" s="438"/>
      <c r="D51" s="438"/>
      <c r="E51" s="214"/>
      <c r="F51" s="214"/>
      <c r="G51" s="439"/>
      <c r="H51" s="439"/>
      <c r="I51" s="499"/>
    </row>
    <row r="52" spans="1:9" s="147" customFormat="1" ht="15.5" x14ac:dyDescent="0.35">
      <c r="A52" s="332">
        <v>33</v>
      </c>
      <c r="B52" s="437"/>
      <c r="C52" s="438"/>
      <c r="D52" s="438"/>
      <c r="E52" s="214"/>
      <c r="F52" s="214"/>
      <c r="G52" s="439"/>
      <c r="H52" s="439"/>
      <c r="I52" s="499"/>
    </row>
    <row r="53" spans="1:9" s="147" customFormat="1" ht="15.5" x14ac:dyDescent="0.35">
      <c r="A53" s="332">
        <v>34</v>
      </c>
      <c r="B53" s="437"/>
      <c r="C53" s="438"/>
      <c r="D53" s="438"/>
      <c r="E53" s="214"/>
      <c r="F53" s="214"/>
      <c r="G53" s="439"/>
      <c r="H53" s="439"/>
      <c r="I53" s="499"/>
    </row>
    <row r="54" spans="1:9" s="147" customFormat="1" ht="15.5" x14ac:dyDescent="0.35">
      <c r="A54" s="332">
        <v>35</v>
      </c>
      <c r="B54" s="437"/>
      <c r="C54" s="438"/>
      <c r="D54" s="438"/>
      <c r="E54" s="214"/>
      <c r="F54" s="214"/>
      <c r="G54" s="439"/>
      <c r="H54" s="439"/>
      <c r="I54" s="499"/>
    </row>
    <row r="55" spans="1:9" s="147" customFormat="1" ht="15.5" x14ac:dyDescent="0.35">
      <c r="A55" s="332">
        <v>36</v>
      </c>
      <c r="B55" s="437"/>
      <c r="C55" s="438"/>
      <c r="D55" s="438"/>
      <c r="E55" s="214"/>
      <c r="F55" s="214"/>
      <c r="G55" s="439"/>
      <c r="H55" s="439"/>
      <c r="I55" s="499"/>
    </row>
    <row r="56" spans="1:9" s="147" customFormat="1" ht="15.5" x14ac:dyDescent="0.35">
      <c r="A56" s="332">
        <v>37</v>
      </c>
      <c r="B56" s="437"/>
      <c r="C56" s="438"/>
      <c r="D56" s="438"/>
      <c r="E56" s="214"/>
      <c r="F56" s="214"/>
      <c r="G56" s="439"/>
      <c r="H56" s="439"/>
      <c r="I56" s="499"/>
    </row>
    <row r="57" spans="1:9" s="147" customFormat="1" ht="15.5" x14ac:dyDescent="0.35">
      <c r="A57" s="332">
        <v>38</v>
      </c>
      <c r="B57" s="437"/>
      <c r="C57" s="438"/>
      <c r="D57" s="438"/>
      <c r="E57" s="214"/>
      <c r="F57" s="214"/>
      <c r="G57" s="439"/>
      <c r="H57" s="439"/>
      <c r="I57" s="499"/>
    </row>
    <row r="58" spans="1:9" s="147" customFormat="1" ht="15.5" x14ac:dyDescent="0.35">
      <c r="A58" s="332">
        <v>39</v>
      </c>
      <c r="B58" s="437"/>
      <c r="C58" s="438"/>
      <c r="D58" s="438"/>
      <c r="E58" s="214"/>
      <c r="F58" s="214"/>
      <c r="G58" s="439"/>
      <c r="H58" s="439"/>
      <c r="I58" s="499"/>
    </row>
    <row r="59" spans="1:9" s="147" customFormat="1" ht="15.5" x14ac:dyDescent="0.35">
      <c r="A59" s="332">
        <v>40</v>
      </c>
      <c r="B59" s="437"/>
      <c r="C59" s="438"/>
      <c r="D59" s="438"/>
      <c r="E59" s="214"/>
      <c r="F59" s="214"/>
      <c r="G59" s="439"/>
      <c r="H59" s="439"/>
      <c r="I59" s="499"/>
    </row>
    <row r="60" spans="1:9" s="147" customFormat="1" ht="15.5" x14ac:dyDescent="0.35">
      <c r="A60" s="332">
        <v>41</v>
      </c>
      <c r="B60" s="437"/>
      <c r="C60" s="438"/>
      <c r="D60" s="438"/>
      <c r="E60" s="214"/>
      <c r="F60" s="214"/>
      <c r="G60" s="439"/>
      <c r="H60" s="439"/>
      <c r="I60" s="499"/>
    </row>
    <row r="61" spans="1:9" s="147" customFormat="1" ht="15.5" x14ac:dyDescent="0.35">
      <c r="A61" s="332">
        <v>42</v>
      </c>
      <c r="B61" s="437"/>
      <c r="C61" s="438"/>
      <c r="D61" s="438"/>
      <c r="E61" s="214"/>
      <c r="F61" s="214"/>
      <c r="G61" s="439"/>
      <c r="H61" s="439"/>
      <c r="I61" s="499"/>
    </row>
    <row r="62" spans="1:9" s="147" customFormat="1" ht="15.5" x14ac:dyDescent="0.35">
      <c r="A62" s="332">
        <v>43</v>
      </c>
      <c r="B62" s="437"/>
      <c r="C62" s="438"/>
      <c r="D62" s="438"/>
      <c r="E62" s="214"/>
      <c r="F62" s="214"/>
      <c r="G62" s="439"/>
      <c r="H62" s="439"/>
      <c r="I62" s="499"/>
    </row>
    <row r="63" spans="1:9" s="147" customFormat="1" ht="15.5" x14ac:dyDescent="0.35">
      <c r="A63" s="332">
        <v>44</v>
      </c>
      <c r="B63" s="437"/>
      <c r="C63" s="438"/>
      <c r="D63" s="438"/>
      <c r="E63" s="214"/>
      <c r="F63" s="214"/>
      <c r="G63" s="439"/>
      <c r="H63" s="439"/>
      <c r="I63" s="499"/>
    </row>
    <row r="64" spans="1:9" s="147" customFormat="1" ht="15.5" x14ac:dyDescent="0.35">
      <c r="A64" s="332">
        <v>45</v>
      </c>
      <c r="B64" s="437"/>
      <c r="C64" s="438"/>
      <c r="D64" s="438"/>
      <c r="E64" s="214"/>
      <c r="F64" s="214"/>
      <c r="G64" s="439"/>
      <c r="H64" s="439"/>
      <c r="I64" s="499"/>
    </row>
    <row r="65" spans="1:9" s="147" customFormat="1" ht="15.5" x14ac:dyDescent="0.35">
      <c r="A65" s="332">
        <v>46</v>
      </c>
      <c r="B65" s="437"/>
      <c r="C65" s="438"/>
      <c r="D65" s="438"/>
      <c r="E65" s="214"/>
      <c r="F65" s="214"/>
      <c r="G65" s="439"/>
      <c r="H65" s="439"/>
      <c r="I65" s="499"/>
    </row>
    <row r="66" spans="1:9" s="147" customFormat="1" ht="15.5" x14ac:dyDescent="0.35">
      <c r="A66" s="332">
        <v>47</v>
      </c>
      <c r="B66" s="437"/>
      <c r="C66" s="438"/>
      <c r="D66" s="438"/>
      <c r="E66" s="214"/>
      <c r="F66" s="214"/>
      <c r="G66" s="439"/>
      <c r="H66" s="439"/>
      <c r="I66" s="499"/>
    </row>
    <row r="67" spans="1:9" s="147" customFormat="1" ht="15.5" x14ac:dyDescent="0.35">
      <c r="A67" s="332">
        <v>48</v>
      </c>
      <c r="B67" s="437"/>
      <c r="C67" s="438"/>
      <c r="D67" s="438"/>
      <c r="E67" s="214"/>
      <c r="F67" s="214"/>
      <c r="G67" s="439"/>
      <c r="H67" s="439"/>
      <c r="I67" s="499"/>
    </row>
    <row r="68" spans="1:9" s="147" customFormat="1" ht="15.5" x14ac:dyDescent="0.35">
      <c r="A68" s="332">
        <v>49</v>
      </c>
      <c r="B68" s="437"/>
      <c r="C68" s="438"/>
      <c r="D68" s="438"/>
      <c r="E68" s="214"/>
      <c r="F68" s="214"/>
      <c r="G68" s="439"/>
      <c r="H68" s="439"/>
      <c r="I68" s="499"/>
    </row>
    <row r="69" spans="1:9" s="147" customFormat="1" ht="15.5" x14ac:dyDescent="0.35">
      <c r="A69" s="332">
        <v>50</v>
      </c>
      <c r="B69" s="437"/>
      <c r="C69" s="438"/>
      <c r="D69" s="438"/>
      <c r="E69" s="214"/>
      <c r="F69" s="214"/>
      <c r="G69" s="439"/>
      <c r="H69" s="439"/>
      <c r="I69" s="499"/>
    </row>
    <row r="70" spans="1:9" s="147" customFormat="1" ht="15.5" x14ac:dyDescent="0.35">
      <c r="A70" s="332">
        <v>51</v>
      </c>
      <c r="B70" s="437"/>
      <c r="C70" s="438"/>
      <c r="D70" s="438"/>
      <c r="E70" s="214"/>
      <c r="F70" s="214"/>
      <c r="G70" s="439"/>
      <c r="H70" s="439"/>
      <c r="I70" s="499"/>
    </row>
    <row r="71" spans="1:9" s="147" customFormat="1" ht="15.5" x14ac:dyDescent="0.35">
      <c r="A71" s="332">
        <v>52</v>
      </c>
      <c r="B71" s="437"/>
      <c r="C71" s="438"/>
      <c r="D71" s="438"/>
      <c r="E71" s="214"/>
      <c r="F71" s="214"/>
      <c r="G71" s="439"/>
      <c r="H71" s="439"/>
      <c r="I71" s="499"/>
    </row>
    <row r="72" spans="1:9" s="147" customFormat="1" ht="15.5" x14ac:dyDescent="0.35">
      <c r="A72" s="332">
        <v>53</v>
      </c>
      <c r="B72" s="437"/>
      <c r="C72" s="438"/>
      <c r="D72" s="438"/>
      <c r="E72" s="214"/>
      <c r="F72" s="214"/>
      <c r="G72" s="439"/>
      <c r="H72" s="439"/>
      <c r="I72" s="499"/>
    </row>
    <row r="73" spans="1:9" s="147" customFormat="1" ht="15.5" x14ac:dyDescent="0.35">
      <c r="A73" s="332">
        <v>54</v>
      </c>
      <c r="B73" s="437"/>
      <c r="C73" s="438"/>
      <c r="D73" s="438"/>
      <c r="E73" s="214"/>
      <c r="F73" s="214"/>
      <c r="G73" s="439"/>
      <c r="H73" s="439"/>
      <c r="I73" s="499"/>
    </row>
    <row r="74" spans="1:9" s="147" customFormat="1" ht="15.5" x14ac:dyDescent="0.35">
      <c r="A74" s="332">
        <v>55</v>
      </c>
      <c r="B74" s="437"/>
      <c r="C74" s="438"/>
      <c r="D74" s="438"/>
      <c r="E74" s="214"/>
      <c r="F74" s="214"/>
      <c r="G74" s="439"/>
      <c r="H74" s="439"/>
      <c r="I74" s="499"/>
    </row>
    <row r="75" spans="1:9" s="147" customFormat="1" ht="15.5" x14ac:dyDescent="0.35">
      <c r="A75" s="332">
        <v>56</v>
      </c>
      <c r="B75" s="437"/>
      <c r="C75" s="438"/>
      <c r="D75" s="438"/>
      <c r="E75" s="214"/>
      <c r="F75" s="214"/>
      <c r="G75" s="439"/>
      <c r="H75" s="439"/>
      <c r="I75" s="499"/>
    </row>
    <row r="76" spans="1:9" s="147" customFormat="1" ht="15.5" x14ac:dyDescent="0.35">
      <c r="A76" s="332">
        <v>57</v>
      </c>
      <c r="B76" s="437"/>
      <c r="C76" s="438"/>
      <c r="D76" s="438"/>
      <c r="E76" s="214"/>
      <c r="F76" s="214"/>
      <c r="G76" s="439"/>
      <c r="H76" s="439"/>
      <c r="I76" s="499"/>
    </row>
    <row r="77" spans="1:9" s="147" customFormat="1" ht="15.5" x14ac:dyDescent="0.35">
      <c r="A77" s="332">
        <v>58</v>
      </c>
      <c r="B77" s="437"/>
      <c r="C77" s="438"/>
      <c r="D77" s="438"/>
      <c r="E77" s="214"/>
      <c r="F77" s="214"/>
      <c r="G77" s="439"/>
      <c r="H77" s="439"/>
      <c r="I77" s="499"/>
    </row>
    <row r="78" spans="1:9" s="147" customFormat="1" ht="15.5" x14ac:dyDescent="0.35">
      <c r="A78" s="332">
        <v>59</v>
      </c>
      <c r="B78" s="437"/>
      <c r="C78" s="438"/>
      <c r="D78" s="438"/>
      <c r="E78" s="214"/>
      <c r="F78" s="214"/>
      <c r="G78" s="439"/>
      <c r="H78" s="439"/>
      <c r="I78" s="499"/>
    </row>
    <row r="79" spans="1:9" s="147" customFormat="1" ht="15.5" x14ac:dyDescent="0.35">
      <c r="A79" s="332">
        <v>60</v>
      </c>
      <c r="B79" s="437"/>
      <c r="C79" s="438"/>
      <c r="D79" s="438"/>
      <c r="E79" s="214"/>
      <c r="F79" s="214"/>
      <c r="G79" s="439"/>
      <c r="H79" s="439"/>
      <c r="I79" s="499"/>
    </row>
    <row r="80" spans="1:9" s="147" customFormat="1" ht="15.5" x14ac:dyDescent="0.35">
      <c r="A80" s="332">
        <v>61</v>
      </c>
      <c r="B80" s="437"/>
      <c r="C80" s="438"/>
      <c r="D80" s="438"/>
      <c r="E80" s="214"/>
      <c r="F80" s="214"/>
      <c r="G80" s="439"/>
      <c r="H80" s="439"/>
      <c r="I80" s="499"/>
    </row>
    <row r="81" spans="1:9" s="147" customFormat="1" ht="15.5" x14ac:dyDescent="0.35">
      <c r="A81" s="332">
        <v>62</v>
      </c>
      <c r="B81" s="437"/>
      <c r="C81" s="438"/>
      <c r="D81" s="438"/>
      <c r="E81" s="214"/>
      <c r="F81" s="214"/>
      <c r="G81" s="439"/>
      <c r="H81" s="439"/>
      <c r="I81" s="499"/>
    </row>
    <row r="82" spans="1:9" s="147" customFormat="1" ht="15.5" x14ac:dyDescent="0.35">
      <c r="A82" s="332">
        <v>63</v>
      </c>
      <c r="B82" s="437"/>
      <c r="C82" s="438"/>
      <c r="D82" s="438"/>
      <c r="E82" s="214"/>
      <c r="F82" s="214"/>
      <c r="G82" s="439"/>
      <c r="H82" s="439"/>
      <c r="I82" s="499"/>
    </row>
    <row r="83" spans="1:9" s="147" customFormat="1" ht="15.5" x14ac:dyDescent="0.35">
      <c r="A83" s="332">
        <v>64</v>
      </c>
      <c r="B83" s="437"/>
      <c r="C83" s="438"/>
      <c r="D83" s="438"/>
      <c r="E83" s="214"/>
      <c r="F83" s="214"/>
      <c r="G83" s="439"/>
      <c r="H83" s="439"/>
      <c r="I83" s="499"/>
    </row>
    <row r="84" spans="1:9" s="147" customFormat="1" ht="15.5" x14ac:dyDescent="0.35">
      <c r="A84" s="332">
        <v>65</v>
      </c>
      <c r="B84" s="437"/>
      <c r="C84" s="438"/>
      <c r="D84" s="438"/>
      <c r="E84" s="214"/>
      <c r="F84" s="214"/>
      <c r="G84" s="439"/>
      <c r="H84" s="439"/>
      <c r="I84" s="499"/>
    </row>
    <row r="85" spans="1:9" s="147" customFormat="1" ht="15.5" x14ac:dyDescent="0.35">
      <c r="A85" s="332">
        <v>66</v>
      </c>
      <c r="B85" s="437"/>
      <c r="C85" s="438"/>
      <c r="D85" s="438"/>
      <c r="E85" s="214"/>
      <c r="F85" s="214"/>
      <c r="G85" s="439"/>
      <c r="H85" s="439"/>
      <c r="I85" s="499"/>
    </row>
    <row r="86" spans="1:9" s="147" customFormat="1" ht="15.5" x14ac:dyDescent="0.35">
      <c r="A86" s="332">
        <v>67</v>
      </c>
      <c r="B86" s="437"/>
      <c r="C86" s="438"/>
      <c r="D86" s="438"/>
      <c r="E86" s="214"/>
      <c r="F86" s="214"/>
      <c r="G86" s="439"/>
      <c r="H86" s="439"/>
      <c r="I86" s="499"/>
    </row>
    <row r="87" spans="1:9" s="147" customFormat="1" ht="15.5" x14ac:dyDescent="0.35">
      <c r="A87" s="332">
        <v>68</v>
      </c>
      <c r="B87" s="437"/>
      <c r="C87" s="438"/>
      <c r="D87" s="438"/>
      <c r="E87" s="214"/>
      <c r="F87" s="214"/>
      <c r="G87" s="439"/>
      <c r="H87" s="439"/>
      <c r="I87" s="499"/>
    </row>
    <row r="88" spans="1:9" s="147" customFormat="1" ht="15.5" x14ac:dyDescent="0.35">
      <c r="A88" s="332">
        <v>69</v>
      </c>
      <c r="B88" s="437"/>
      <c r="C88" s="438"/>
      <c r="D88" s="438"/>
      <c r="E88" s="214"/>
      <c r="F88" s="214"/>
      <c r="G88" s="439"/>
      <c r="H88" s="439"/>
      <c r="I88" s="499"/>
    </row>
    <row r="89" spans="1:9" s="147" customFormat="1" ht="15.5" x14ac:dyDescent="0.35">
      <c r="A89" s="332">
        <v>70</v>
      </c>
      <c r="B89" s="437"/>
      <c r="C89" s="438"/>
      <c r="D89" s="438"/>
      <c r="E89" s="214"/>
      <c r="F89" s="214"/>
      <c r="G89" s="439"/>
      <c r="H89" s="439"/>
      <c r="I89" s="499"/>
    </row>
    <row r="90" spans="1:9" s="147" customFormat="1" ht="15.5" x14ac:dyDescent="0.35">
      <c r="A90" s="332">
        <v>71</v>
      </c>
      <c r="B90" s="437"/>
      <c r="C90" s="438"/>
      <c r="D90" s="438"/>
      <c r="E90" s="214"/>
      <c r="F90" s="214"/>
      <c r="G90" s="439"/>
      <c r="H90" s="439"/>
      <c r="I90" s="499"/>
    </row>
    <row r="91" spans="1:9" s="147" customFormat="1" ht="15.5" x14ac:dyDescent="0.35">
      <c r="A91" s="332">
        <v>72</v>
      </c>
      <c r="B91" s="437"/>
      <c r="C91" s="438"/>
      <c r="D91" s="438"/>
      <c r="E91" s="214"/>
      <c r="F91" s="214"/>
      <c r="G91" s="439"/>
      <c r="H91" s="439"/>
      <c r="I91" s="499"/>
    </row>
    <row r="92" spans="1:9" s="147" customFormat="1" ht="15.5" x14ac:dyDescent="0.35">
      <c r="A92" s="332">
        <v>73</v>
      </c>
      <c r="B92" s="437"/>
      <c r="C92" s="438"/>
      <c r="D92" s="438"/>
      <c r="E92" s="214"/>
      <c r="F92" s="214"/>
      <c r="G92" s="439"/>
      <c r="H92" s="439"/>
      <c r="I92" s="499"/>
    </row>
    <row r="93" spans="1:9" s="147" customFormat="1" ht="15.5" x14ac:dyDescent="0.35">
      <c r="A93" s="332">
        <v>74</v>
      </c>
      <c r="B93" s="437"/>
      <c r="C93" s="438"/>
      <c r="D93" s="438"/>
      <c r="E93" s="214"/>
      <c r="F93" s="214"/>
      <c r="G93" s="439"/>
      <c r="H93" s="439"/>
      <c r="I93" s="499"/>
    </row>
    <row r="94" spans="1:9" s="147" customFormat="1" ht="15.5" x14ac:dyDescent="0.35">
      <c r="A94" s="332">
        <v>75</v>
      </c>
      <c r="B94" s="437"/>
      <c r="C94" s="438"/>
      <c r="D94" s="438"/>
      <c r="E94" s="214"/>
      <c r="F94" s="214"/>
      <c r="G94" s="439"/>
      <c r="H94" s="439"/>
      <c r="I94" s="499"/>
    </row>
    <row r="95" spans="1:9" s="147" customFormat="1" ht="15.5" x14ac:dyDescent="0.35">
      <c r="A95" s="332">
        <v>76</v>
      </c>
      <c r="B95" s="437"/>
      <c r="C95" s="438"/>
      <c r="D95" s="438"/>
      <c r="E95" s="214"/>
      <c r="F95" s="214"/>
      <c r="G95" s="439"/>
      <c r="H95" s="439"/>
      <c r="I95" s="499"/>
    </row>
    <row r="96" spans="1:9" s="147" customFormat="1" ht="15.5" x14ac:dyDescent="0.35">
      <c r="A96" s="332">
        <v>77</v>
      </c>
      <c r="B96" s="437"/>
      <c r="C96" s="438"/>
      <c r="D96" s="438"/>
      <c r="E96" s="214"/>
      <c r="F96" s="214"/>
      <c r="G96" s="439"/>
      <c r="H96" s="439"/>
      <c r="I96" s="499"/>
    </row>
    <row r="97" spans="1:9" s="147" customFormat="1" ht="15.5" x14ac:dyDescent="0.35">
      <c r="A97" s="332">
        <v>78</v>
      </c>
      <c r="B97" s="437"/>
      <c r="C97" s="438"/>
      <c r="D97" s="438"/>
      <c r="E97" s="214"/>
      <c r="F97" s="214"/>
      <c r="G97" s="439"/>
      <c r="H97" s="439"/>
      <c r="I97" s="499"/>
    </row>
    <row r="98" spans="1:9" s="147" customFormat="1" ht="15.5" x14ac:dyDescent="0.35">
      <c r="A98" s="332">
        <v>79</v>
      </c>
      <c r="B98" s="437"/>
      <c r="C98" s="438"/>
      <c r="D98" s="438"/>
      <c r="E98" s="214"/>
      <c r="F98" s="214"/>
      <c r="G98" s="439"/>
      <c r="H98" s="439"/>
      <c r="I98" s="499"/>
    </row>
    <row r="99" spans="1:9" s="147" customFormat="1" ht="15.5" x14ac:dyDescent="0.35">
      <c r="A99" s="332">
        <v>80</v>
      </c>
      <c r="B99" s="437"/>
      <c r="C99" s="438"/>
      <c r="D99" s="438"/>
      <c r="E99" s="214"/>
      <c r="F99" s="214"/>
      <c r="G99" s="439"/>
      <c r="H99" s="439"/>
      <c r="I99" s="499"/>
    </row>
    <row r="100" spans="1:9" s="147" customFormat="1" ht="15.5" x14ac:dyDescent="0.35">
      <c r="A100" s="332">
        <v>81</v>
      </c>
      <c r="B100" s="437"/>
      <c r="C100" s="438"/>
      <c r="D100" s="438"/>
      <c r="E100" s="214"/>
      <c r="F100" s="214"/>
      <c r="G100" s="439"/>
      <c r="H100" s="439"/>
      <c r="I100" s="499"/>
    </row>
    <row r="101" spans="1:9" s="147" customFormat="1" ht="15.5" x14ac:dyDescent="0.35">
      <c r="A101" s="332">
        <v>82</v>
      </c>
      <c r="B101" s="437"/>
      <c r="C101" s="438"/>
      <c r="D101" s="438"/>
      <c r="E101" s="214"/>
      <c r="F101" s="214"/>
      <c r="G101" s="439"/>
      <c r="H101" s="439"/>
      <c r="I101" s="499"/>
    </row>
    <row r="102" spans="1:9" s="147" customFormat="1" ht="15.5" x14ac:dyDescent="0.35">
      <c r="A102" s="332">
        <v>83</v>
      </c>
      <c r="B102" s="437"/>
      <c r="C102" s="438"/>
      <c r="D102" s="438"/>
      <c r="E102" s="214"/>
      <c r="F102" s="214"/>
      <c r="G102" s="439"/>
      <c r="H102" s="439"/>
      <c r="I102" s="499"/>
    </row>
    <row r="103" spans="1:9" s="147" customFormat="1" ht="15.5" x14ac:dyDescent="0.35">
      <c r="A103" s="332">
        <v>84</v>
      </c>
      <c r="B103" s="437"/>
      <c r="C103" s="438"/>
      <c r="D103" s="438"/>
      <c r="E103" s="214"/>
      <c r="F103" s="214"/>
      <c r="G103" s="439"/>
      <c r="H103" s="439"/>
      <c r="I103" s="499"/>
    </row>
    <row r="104" spans="1:9" s="147" customFormat="1" ht="15.5" x14ac:dyDescent="0.35">
      <c r="A104" s="332">
        <v>85</v>
      </c>
      <c r="B104" s="437"/>
      <c r="C104" s="438"/>
      <c r="D104" s="438"/>
      <c r="E104" s="214"/>
      <c r="F104" s="214"/>
      <c r="G104" s="439"/>
      <c r="H104" s="439"/>
      <c r="I104" s="499"/>
    </row>
    <row r="105" spans="1:9" s="147" customFormat="1" ht="15.5" x14ac:dyDescent="0.35">
      <c r="A105" s="332">
        <v>86</v>
      </c>
      <c r="B105" s="437"/>
      <c r="C105" s="438"/>
      <c r="D105" s="438"/>
      <c r="E105" s="214"/>
      <c r="F105" s="214"/>
      <c r="G105" s="439"/>
      <c r="H105" s="439"/>
      <c r="I105" s="499"/>
    </row>
    <row r="106" spans="1:9" s="147" customFormat="1" ht="15.5" x14ac:dyDescent="0.35">
      <c r="A106" s="332">
        <v>87</v>
      </c>
      <c r="B106" s="437"/>
      <c r="C106" s="438"/>
      <c r="D106" s="438"/>
      <c r="E106" s="214"/>
      <c r="F106" s="214"/>
      <c r="G106" s="439"/>
      <c r="H106" s="439"/>
      <c r="I106" s="499"/>
    </row>
    <row r="107" spans="1:9" s="147" customFormat="1" ht="15.5" x14ac:dyDescent="0.35">
      <c r="A107" s="332">
        <v>88</v>
      </c>
      <c r="B107" s="437"/>
      <c r="C107" s="438"/>
      <c r="D107" s="438"/>
      <c r="E107" s="214"/>
      <c r="F107" s="214"/>
      <c r="G107" s="439"/>
      <c r="H107" s="439"/>
      <c r="I107" s="499"/>
    </row>
    <row r="108" spans="1:9" s="147" customFormat="1" ht="15.5" x14ac:dyDescent="0.35">
      <c r="A108" s="332">
        <v>89</v>
      </c>
      <c r="B108" s="437"/>
      <c r="C108" s="438"/>
      <c r="D108" s="438"/>
      <c r="E108" s="214"/>
      <c r="F108" s="214"/>
      <c r="G108" s="439"/>
      <c r="H108" s="439"/>
      <c r="I108" s="499"/>
    </row>
    <row r="109" spans="1:9" s="147" customFormat="1" ht="15.5" x14ac:dyDescent="0.35">
      <c r="A109" s="332">
        <v>90</v>
      </c>
      <c r="B109" s="437"/>
      <c r="C109" s="438"/>
      <c r="D109" s="438"/>
      <c r="E109" s="214"/>
      <c r="F109" s="214"/>
      <c r="G109" s="439"/>
      <c r="H109" s="439"/>
      <c r="I109" s="499"/>
    </row>
    <row r="110" spans="1:9" s="147" customFormat="1" ht="15.5" x14ac:dyDescent="0.35">
      <c r="A110" s="332">
        <v>91</v>
      </c>
      <c r="B110" s="437"/>
      <c r="C110" s="438"/>
      <c r="D110" s="438"/>
      <c r="E110" s="214"/>
      <c r="F110" s="214"/>
      <c r="G110" s="439"/>
      <c r="H110" s="439"/>
      <c r="I110" s="499"/>
    </row>
    <row r="111" spans="1:9" s="147" customFormat="1" ht="15.5" x14ac:dyDescent="0.35">
      <c r="A111" s="332">
        <v>92</v>
      </c>
      <c r="B111" s="437"/>
      <c r="C111" s="438"/>
      <c r="D111" s="438"/>
      <c r="E111" s="214"/>
      <c r="F111" s="214"/>
      <c r="G111" s="439"/>
      <c r="H111" s="439"/>
      <c r="I111" s="499"/>
    </row>
    <row r="112" spans="1:9" s="147" customFormat="1" ht="15.5" x14ac:dyDescent="0.35">
      <c r="A112" s="332">
        <v>93</v>
      </c>
      <c r="B112" s="437"/>
      <c r="C112" s="438"/>
      <c r="D112" s="438"/>
      <c r="E112" s="214"/>
      <c r="F112" s="214"/>
      <c r="G112" s="439"/>
      <c r="H112" s="439"/>
      <c r="I112" s="499"/>
    </row>
    <row r="113" spans="1:9" s="147" customFormat="1" ht="15.5" x14ac:dyDescent="0.35">
      <c r="A113" s="332">
        <v>94</v>
      </c>
      <c r="B113" s="437"/>
      <c r="C113" s="438"/>
      <c r="D113" s="438"/>
      <c r="E113" s="214"/>
      <c r="F113" s="214"/>
      <c r="G113" s="439"/>
      <c r="H113" s="439"/>
      <c r="I113" s="499"/>
    </row>
    <row r="114" spans="1:9" s="147" customFormat="1" ht="15.5" x14ac:dyDescent="0.35">
      <c r="A114" s="332">
        <v>95</v>
      </c>
      <c r="B114" s="437"/>
      <c r="C114" s="438"/>
      <c r="D114" s="438"/>
      <c r="E114" s="214"/>
      <c r="F114" s="214"/>
      <c r="G114" s="439"/>
      <c r="H114" s="439"/>
      <c r="I114" s="499"/>
    </row>
    <row r="115" spans="1:9" s="147" customFormat="1" ht="15.5" x14ac:dyDescent="0.35">
      <c r="A115" s="332">
        <v>96</v>
      </c>
      <c r="B115" s="437"/>
      <c r="C115" s="438"/>
      <c r="D115" s="438"/>
      <c r="E115" s="214"/>
      <c r="F115" s="214"/>
      <c r="G115" s="439"/>
      <c r="H115" s="439"/>
      <c r="I115" s="499"/>
    </row>
    <row r="116" spans="1:9" s="147" customFormat="1" ht="15.5" x14ac:dyDescent="0.35">
      <c r="A116" s="332">
        <v>97</v>
      </c>
      <c r="B116" s="437"/>
      <c r="C116" s="438"/>
      <c r="D116" s="438"/>
      <c r="E116" s="214"/>
      <c r="F116" s="214"/>
      <c r="G116" s="439"/>
      <c r="H116" s="439"/>
      <c r="I116" s="499"/>
    </row>
    <row r="117" spans="1:9" s="147" customFormat="1" ht="15.5" x14ac:dyDescent="0.35">
      <c r="A117" s="332">
        <v>98</v>
      </c>
      <c r="B117" s="437"/>
      <c r="C117" s="438"/>
      <c r="D117" s="438"/>
      <c r="E117" s="214"/>
      <c r="F117" s="214"/>
      <c r="G117" s="439"/>
      <c r="H117" s="439"/>
      <c r="I117" s="499"/>
    </row>
    <row r="118" spans="1:9" s="147" customFormat="1" ht="15.5" x14ac:dyDescent="0.35">
      <c r="A118" s="332">
        <v>99</v>
      </c>
      <c r="B118" s="437"/>
      <c r="C118" s="438"/>
      <c r="D118" s="438"/>
      <c r="E118" s="214"/>
      <c r="F118" s="214"/>
      <c r="G118" s="439"/>
      <c r="H118" s="439"/>
      <c r="I118" s="499"/>
    </row>
    <row r="119" spans="1:9" s="147" customFormat="1" ht="15.5" x14ac:dyDescent="0.35">
      <c r="A119" s="332">
        <v>100</v>
      </c>
      <c r="B119" s="437"/>
      <c r="C119" s="438"/>
      <c r="D119" s="438"/>
      <c r="E119" s="214"/>
      <c r="F119" s="214"/>
      <c r="G119" s="439"/>
      <c r="H119" s="439"/>
      <c r="I119" s="499"/>
    </row>
    <row r="120" spans="1:9" s="147" customFormat="1" ht="15.5" x14ac:dyDescent="0.35">
      <c r="A120" s="332">
        <v>101</v>
      </c>
      <c r="B120" s="437"/>
      <c r="C120" s="438"/>
      <c r="D120" s="438"/>
      <c r="E120" s="214"/>
      <c r="F120" s="214"/>
      <c r="G120" s="439"/>
      <c r="H120" s="439"/>
      <c r="I120" s="499"/>
    </row>
    <row r="121" spans="1:9" s="147" customFormat="1" ht="15.5" x14ac:dyDescent="0.35">
      <c r="A121" s="332">
        <v>102</v>
      </c>
      <c r="B121" s="437"/>
      <c r="C121" s="438"/>
      <c r="D121" s="438"/>
      <c r="E121" s="214"/>
      <c r="F121" s="214"/>
      <c r="G121" s="439"/>
      <c r="H121" s="439"/>
      <c r="I121" s="499"/>
    </row>
    <row r="122" spans="1:9" s="147" customFormat="1" ht="15.5" x14ac:dyDescent="0.35">
      <c r="A122" s="332">
        <v>103</v>
      </c>
      <c r="B122" s="437"/>
      <c r="C122" s="438"/>
      <c r="D122" s="438"/>
      <c r="E122" s="214"/>
      <c r="F122" s="214"/>
      <c r="G122" s="439"/>
      <c r="H122" s="439"/>
      <c r="I122" s="499"/>
    </row>
    <row r="123" spans="1:9" s="147" customFormat="1" ht="15.5" x14ac:dyDescent="0.35">
      <c r="A123" s="332">
        <v>104</v>
      </c>
      <c r="B123" s="437"/>
      <c r="C123" s="438"/>
      <c r="D123" s="438"/>
      <c r="E123" s="214"/>
      <c r="F123" s="214"/>
      <c r="G123" s="439"/>
      <c r="H123" s="439"/>
      <c r="I123" s="499"/>
    </row>
    <row r="124" spans="1:9" s="147" customFormat="1" ht="15.5" x14ac:dyDescent="0.35">
      <c r="A124" s="332">
        <v>105</v>
      </c>
      <c r="B124" s="437"/>
      <c r="C124" s="438"/>
      <c r="D124" s="438"/>
      <c r="E124" s="214"/>
      <c r="F124" s="214"/>
      <c r="G124" s="439"/>
      <c r="H124" s="439"/>
      <c r="I124" s="499"/>
    </row>
    <row r="125" spans="1:9" s="147" customFormat="1" ht="15.5" x14ac:dyDescent="0.35">
      <c r="A125" s="332">
        <v>106</v>
      </c>
      <c r="B125" s="437"/>
      <c r="C125" s="438"/>
      <c r="D125" s="438"/>
      <c r="E125" s="214"/>
      <c r="F125" s="214"/>
      <c r="G125" s="439"/>
      <c r="H125" s="439"/>
      <c r="I125" s="499"/>
    </row>
    <row r="126" spans="1:9" s="147" customFormat="1" ht="15.5" x14ac:dyDescent="0.35">
      <c r="A126" s="332">
        <v>107</v>
      </c>
      <c r="B126" s="437"/>
      <c r="C126" s="438"/>
      <c r="D126" s="438"/>
      <c r="E126" s="214"/>
      <c r="F126" s="214"/>
      <c r="G126" s="439"/>
      <c r="H126" s="439"/>
      <c r="I126" s="499"/>
    </row>
    <row r="127" spans="1:9" s="147" customFormat="1" ht="15.5" x14ac:dyDescent="0.35">
      <c r="A127" s="332">
        <v>108</v>
      </c>
      <c r="B127" s="437"/>
      <c r="C127" s="438"/>
      <c r="D127" s="438"/>
      <c r="E127" s="214"/>
      <c r="F127" s="214"/>
      <c r="G127" s="439"/>
      <c r="H127" s="439"/>
      <c r="I127" s="499"/>
    </row>
    <row r="128" spans="1:9" s="147" customFormat="1" ht="15.5" x14ac:dyDescent="0.35">
      <c r="A128" s="332">
        <v>109</v>
      </c>
      <c r="B128" s="437"/>
      <c r="C128" s="438"/>
      <c r="D128" s="438"/>
      <c r="E128" s="214"/>
      <c r="F128" s="214"/>
      <c r="G128" s="439"/>
      <c r="H128" s="439"/>
      <c r="I128" s="499"/>
    </row>
    <row r="129" spans="1:9" s="147" customFormat="1" ht="15.5" x14ac:dyDescent="0.35">
      <c r="A129" s="332">
        <v>110</v>
      </c>
      <c r="B129" s="437"/>
      <c r="C129" s="438"/>
      <c r="D129" s="438"/>
      <c r="E129" s="214"/>
      <c r="F129" s="214"/>
      <c r="G129" s="439"/>
      <c r="H129" s="439"/>
      <c r="I129" s="499"/>
    </row>
    <row r="130" spans="1:9" s="147" customFormat="1" ht="15.5" x14ac:dyDescent="0.35">
      <c r="A130" s="332">
        <v>111</v>
      </c>
      <c r="B130" s="437"/>
      <c r="C130" s="438"/>
      <c r="D130" s="438"/>
      <c r="E130" s="214"/>
      <c r="F130" s="214"/>
      <c r="G130" s="439"/>
      <c r="H130" s="439"/>
      <c r="I130" s="499"/>
    </row>
    <row r="131" spans="1:9" s="147" customFormat="1" ht="15.5" x14ac:dyDescent="0.35">
      <c r="A131" s="332">
        <v>112</v>
      </c>
      <c r="B131" s="437"/>
      <c r="C131" s="438"/>
      <c r="D131" s="438"/>
      <c r="E131" s="214"/>
      <c r="F131" s="214"/>
      <c r="G131" s="439"/>
      <c r="H131" s="439"/>
      <c r="I131" s="499"/>
    </row>
    <row r="132" spans="1:9" s="147" customFormat="1" ht="15.5" x14ac:dyDescent="0.35">
      <c r="A132" s="332">
        <v>113</v>
      </c>
      <c r="B132" s="437"/>
      <c r="C132" s="438"/>
      <c r="D132" s="438"/>
      <c r="E132" s="214"/>
      <c r="F132" s="214"/>
      <c r="G132" s="439"/>
      <c r="H132" s="439"/>
      <c r="I132" s="499"/>
    </row>
    <row r="133" spans="1:9" s="147" customFormat="1" ht="15.5" x14ac:dyDescent="0.35">
      <c r="A133" s="332">
        <v>114</v>
      </c>
      <c r="B133" s="437"/>
      <c r="C133" s="438"/>
      <c r="D133" s="438"/>
      <c r="E133" s="214"/>
      <c r="F133" s="214"/>
      <c r="G133" s="439"/>
      <c r="H133" s="439"/>
      <c r="I133" s="499"/>
    </row>
    <row r="134" spans="1:9" s="147" customFormat="1" ht="15.5" x14ac:dyDescent="0.35">
      <c r="A134" s="332">
        <v>115</v>
      </c>
      <c r="B134" s="437"/>
      <c r="C134" s="438"/>
      <c r="D134" s="438"/>
      <c r="E134" s="214"/>
      <c r="F134" s="214"/>
      <c r="G134" s="439"/>
      <c r="H134" s="439"/>
      <c r="I134" s="499"/>
    </row>
    <row r="135" spans="1:9" s="147" customFormat="1" ht="15.5" x14ac:dyDescent="0.35">
      <c r="A135" s="332">
        <v>116</v>
      </c>
      <c r="B135" s="437"/>
      <c r="C135" s="438"/>
      <c r="D135" s="438"/>
      <c r="E135" s="214"/>
      <c r="F135" s="214"/>
      <c r="G135" s="439"/>
      <c r="H135" s="439"/>
      <c r="I135" s="499"/>
    </row>
    <row r="136" spans="1:9" s="147" customFormat="1" ht="15.5" x14ac:dyDescent="0.35">
      <c r="A136" s="332">
        <v>117</v>
      </c>
      <c r="B136" s="437"/>
      <c r="C136" s="438"/>
      <c r="D136" s="438"/>
      <c r="E136" s="214"/>
      <c r="F136" s="214"/>
      <c r="G136" s="439"/>
      <c r="H136" s="439"/>
      <c r="I136" s="499"/>
    </row>
    <row r="137" spans="1:9" s="147" customFormat="1" ht="15.5" x14ac:dyDescent="0.35">
      <c r="A137" s="332">
        <v>118</v>
      </c>
      <c r="B137" s="437"/>
      <c r="C137" s="438"/>
      <c r="D137" s="438"/>
      <c r="E137" s="214"/>
      <c r="F137" s="214"/>
      <c r="G137" s="439"/>
      <c r="H137" s="439"/>
      <c r="I137" s="499"/>
    </row>
    <row r="138" spans="1:9" s="147" customFormat="1" ht="15.5" x14ac:dyDescent="0.35">
      <c r="A138" s="332">
        <v>119</v>
      </c>
      <c r="B138" s="437"/>
      <c r="C138" s="438"/>
      <c r="D138" s="438"/>
      <c r="E138" s="214"/>
      <c r="F138" s="214"/>
      <c r="G138" s="439"/>
      <c r="H138" s="439"/>
      <c r="I138" s="499"/>
    </row>
    <row r="139" spans="1:9" s="147" customFormat="1" ht="15.5" x14ac:dyDescent="0.35">
      <c r="A139" s="332">
        <v>120</v>
      </c>
      <c r="B139" s="437"/>
      <c r="C139" s="438"/>
      <c r="D139" s="438"/>
      <c r="E139" s="214"/>
      <c r="F139" s="214"/>
      <c r="G139" s="439"/>
      <c r="H139" s="439"/>
      <c r="I139" s="499"/>
    </row>
    <row r="140" spans="1:9" s="147" customFormat="1" ht="15.5" x14ac:dyDescent="0.35">
      <c r="A140" s="332">
        <v>121</v>
      </c>
      <c r="B140" s="437"/>
      <c r="C140" s="438"/>
      <c r="D140" s="438"/>
      <c r="E140" s="214"/>
      <c r="F140" s="214"/>
      <c r="G140" s="439"/>
      <c r="H140" s="439"/>
      <c r="I140" s="499"/>
    </row>
    <row r="141" spans="1:9" s="147" customFormat="1" ht="15.5" x14ac:dyDescent="0.35">
      <c r="A141" s="332">
        <v>122</v>
      </c>
      <c r="B141" s="437"/>
      <c r="C141" s="438"/>
      <c r="D141" s="438"/>
      <c r="E141" s="214"/>
      <c r="F141" s="214"/>
      <c r="G141" s="439"/>
      <c r="H141" s="439"/>
      <c r="I141" s="499"/>
    </row>
    <row r="142" spans="1:9" s="147" customFormat="1" ht="15.5" x14ac:dyDescent="0.35">
      <c r="A142" s="332">
        <v>123</v>
      </c>
      <c r="B142" s="437"/>
      <c r="C142" s="438"/>
      <c r="D142" s="438"/>
      <c r="E142" s="214"/>
      <c r="F142" s="214"/>
      <c r="G142" s="439"/>
      <c r="H142" s="439"/>
      <c r="I142" s="499"/>
    </row>
    <row r="143" spans="1:9" s="147" customFormat="1" ht="15.5" x14ac:dyDescent="0.35">
      <c r="A143" s="332">
        <v>124</v>
      </c>
      <c r="B143" s="437"/>
      <c r="C143" s="438"/>
      <c r="D143" s="438"/>
      <c r="E143" s="214"/>
      <c r="F143" s="214"/>
      <c r="G143" s="439"/>
      <c r="H143" s="439"/>
      <c r="I143" s="499"/>
    </row>
    <row r="144" spans="1:9" s="147" customFormat="1" ht="15.5" x14ac:dyDescent="0.35">
      <c r="A144" s="332">
        <v>125</v>
      </c>
      <c r="B144" s="437"/>
      <c r="C144" s="438"/>
      <c r="D144" s="438"/>
      <c r="E144" s="214"/>
      <c r="F144" s="214"/>
      <c r="G144" s="439"/>
      <c r="H144" s="439"/>
      <c r="I144" s="499"/>
    </row>
    <row r="145" spans="1:9" s="147" customFormat="1" ht="15.5" x14ac:dyDescent="0.35">
      <c r="A145" s="332">
        <v>126</v>
      </c>
      <c r="B145" s="437"/>
      <c r="C145" s="438"/>
      <c r="D145" s="438"/>
      <c r="E145" s="214"/>
      <c r="F145" s="214"/>
      <c r="G145" s="439"/>
      <c r="H145" s="439"/>
      <c r="I145" s="499"/>
    </row>
    <row r="146" spans="1:9" s="147" customFormat="1" ht="15.5" x14ac:dyDescent="0.35">
      <c r="A146" s="332">
        <v>127</v>
      </c>
      <c r="B146" s="437"/>
      <c r="C146" s="438"/>
      <c r="D146" s="438"/>
      <c r="E146" s="214"/>
      <c r="F146" s="214"/>
      <c r="G146" s="439"/>
      <c r="H146" s="439"/>
      <c r="I146" s="499"/>
    </row>
    <row r="147" spans="1:9" s="147" customFormat="1" ht="15.5" x14ac:dyDescent="0.35">
      <c r="A147" s="332">
        <v>128</v>
      </c>
      <c r="B147" s="437"/>
      <c r="C147" s="438"/>
      <c r="D147" s="438"/>
      <c r="E147" s="214"/>
      <c r="F147" s="214"/>
      <c r="G147" s="439"/>
      <c r="H147" s="439"/>
      <c r="I147" s="499"/>
    </row>
    <row r="148" spans="1:9" s="147" customFormat="1" ht="15.5" x14ac:dyDescent="0.35">
      <c r="A148" s="332">
        <v>129</v>
      </c>
      <c r="B148" s="437"/>
      <c r="C148" s="438"/>
      <c r="D148" s="438"/>
      <c r="E148" s="214"/>
      <c r="F148" s="214"/>
      <c r="G148" s="439"/>
      <c r="H148" s="439"/>
      <c r="I148" s="499"/>
    </row>
    <row r="149" spans="1:9" s="147" customFormat="1" ht="15.5" x14ac:dyDescent="0.35">
      <c r="A149" s="332">
        <v>130</v>
      </c>
      <c r="B149" s="437"/>
      <c r="C149" s="438"/>
      <c r="D149" s="438"/>
      <c r="E149" s="214"/>
      <c r="F149" s="214"/>
      <c r="G149" s="439"/>
      <c r="H149" s="439"/>
      <c r="I149" s="499"/>
    </row>
    <row r="150" spans="1:9" s="147" customFormat="1" ht="15.5" x14ac:dyDescent="0.35">
      <c r="A150" s="332">
        <v>131</v>
      </c>
      <c r="B150" s="437"/>
      <c r="C150" s="438"/>
      <c r="D150" s="438"/>
      <c r="E150" s="214"/>
      <c r="F150" s="214"/>
      <c r="G150" s="439"/>
      <c r="H150" s="439"/>
      <c r="I150" s="499"/>
    </row>
    <row r="151" spans="1:9" s="147" customFormat="1" ht="15.5" x14ac:dyDescent="0.35">
      <c r="A151" s="332">
        <v>132</v>
      </c>
      <c r="B151" s="437"/>
      <c r="C151" s="438"/>
      <c r="D151" s="438"/>
      <c r="E151" s="214"/>
      <c r="F151" s="214"/>
      <c r="G151" s="439"/>
      <c r="H151" s="439"/>
      <c r="I151" s="499"/>
    </row>
    <row r="152" spans="1:9" s="147" customFormat="1" ht="15.5" x14ac:dyDescent="0.35">
      <c r="A152" s="332">
        <v>133</v>
      </c>
      <c r="B152" s="437"/>
      <c r="C152" s="438"/>
      <c r="D152" s="438"/>
      <c r="E152" s="214"/>
      <c r="F152" s="214"/>
      <c r="G152" s="439"/>
      <c r="H152" s="439"/>
      <c r="I152" s="499"/>
    </row>
    <row r="153" spans="1:9" s="147" customFormat="1" ht="15.5" x14ac:dyDescent="0.35">
      <c r="A153" s="332">
        <v>134</v>
      </c>
      <c r="B153" s="437"/>
      <c r="C153" s="438"/>
      <c r="D153" s="438"/>
      <c r="E153" s="214"/>
      <c r="F153" s="214"/>
      <c r="G153" s="439"/>
      <c r="H153" s="439"/>
      <c r="I153" s="499"/>
    </row>
    <row r="154" spans="1:9" s="147" customFormat="1" ht="15.5" x14ac:dyDescent="0.35">
      <c r="A154" s="332">
        <v>135</v>
      </c>
      <c r="B154" s="437"/>
      <c r="C154" s="438"/>
      <c r="D154" s="438"/>
      <c r="E154" s="214"/>
      <c r="F154" s="214"/>
      <c r="G154" s="439"/>
      <c r="H154" s="439"/>
      <c r="I154" s="499"/>
    </row>
    <row r="155" spans="1:9" s="147" customFormat="1" ht="15.5" x14ac:dyDescent="0.35">
      <c r="A155" s="332">
        <v>136</v>
      </c>
      <c r="B155" s="437"/>
      <c r="C155" s="438"/>
      <c r="D155" s="438"/>
      <c r="E155" s="214"/>
      <c r="F155" s="214"/>
      <c r="G155" s="439"/>
      <c r="H155" s="439"/>
      <c r="I155" s="499"/>
    </row>
    <row r="156" spans="1:9" s="147" customFormat="1" ht="15.5" x14ac:dyDescent="0.35">
      <c r="A156" s="332">
        <v>137</v>
      </c>
      <c r="B156" s="437"/>
      <c r="C156" s="438"/>
      <c r="D156" s="438"/>
      <c r="E156" s="214"/>
      <c r="F156" s="214"/>
      <c r="G156" s="439"/>
      <c r="H156" s="439"/>
      <c r="I156" s="499"/>
    </row>
    <row r="157" spans="1:9" s="147" customFormat="1" ht="15.5" x14ac:dyDescent="0.35">
      <c r="A157" s="332">
        <v>138</v>
      </c>
      <c r="B157" s="437"/>
      <c r="C157" s="438"/>
      <c r="D157" s="438"/>
      <c r="E157" s="214"/>
      <c r="F157" s="214"/>
      <c r="G157" s="439"/>
      <c r="H157" s="439"/>
      <c r="I157" s="499"/>
    </row>
    <row r="158" spans="1:9" s="147" customFormat="1" ht="15.5" x14ac:dyDescent="0.35">
      <c r="A158" s="332">
        <v>139</v>
      </c>
      <c r="B158" s="437"/>
      <c r="C158" s="438"/>
      <c r="D158" s="438"/>
      <c r="E158" s="214"/>
      <c r="F158" s="214"/>
      <c r="G158" s="439"/>
      <c r="H158" s="439"/>
      <c r="I158" s="499"/>
    </row>
    <row r="159" spans="1:9" s="147" customFormat="1" ht="15.5" x14ac:dyDescent="0.35">
      <c r="A159" s="332">
        <v>140</v>
      </c>
      <c r="B159" s="437"/>
      <c r="C159" s="438"/>
      <c r="D159" s="438"/>
      <c r="E159" s="214"/>
      <c r="F159" s="214"/>
      <c r="G159" s="439"/>
      <c r="H159" s="439"/>
      <c r="I159" s="499"/>
    </row>
    <row r="160" spans="1:9" s="147" customFormat="1" ht="15.5" x14ac:dyDescent="0.35">
      <c r="A160" s="332">
        <v>141</v>
      </c>
      <c r="B160" s="437"/>
      <c r="C160" s="438"/>
      <c r="D160" s="438"/>
      <c r="E160" s="214"/>
      <c r="F160" s="214"/>
      <c r="G160" s="439"/>
      <c r="H160" s="439"/>
      <c r="I160" s="499"/>
    </row>
    <row r="161" spans="1:9" s="147" customFormat="1" ht="15.5" x14ac:dyDescent="0.35">
      <c r="A161" s="332">
        <v>142</v>
      </c>
      <c r="B161" s="437"/>
      <c r="C161" s="438"/>
      <c r="D161" s="438"/>
      <c r="E161" s="214"/>
      <c r="F161" s="214"/>
      <c r="G161" s="439"/>
      <c r="H161" s="439"/>
      <c r="I161" s="499"/>
    </row>
    <row r="162" spans="1:9" s="147" customFormat="1" ht="15.5" x14ac:dyDescent="0.35">
      <c r="A162" s="332">
        <v>143</v>
      </c>
      <c r="B162" s="437"/>
      <c r="C162" s="438"/>
      <c r="D162" s="438"/>
      <c r="E162" s="214"/>
      <c r="F162" s="214"/>
      <c r="G162" s="439"/>
      <c r="H162" s="439"/>
      <c r="I162" s="499"/>
    </row>
    <row r="163" spans="1:9" s="147" customFormat="1" ht="15.5" x14ac:dyDescent="0.35">
      <c r="A163" s="332">
        <v>144</v>
      </c>
      <c r="B163" s="437"/>
      <c r="C163" s="438"/>
      <c r="D163" s="438"/>
      <c r="E163" s="214"/>
      <c r="F163" s="214"/>
      <c r="G163" s="439"/>
      <c r="H163" s="439"/>
      <c r="I163" s="499"/>
    </row>
    <row r="164" spans="1:9" s="147" customFormat="1" ht="15.5" x14ac:dyDescent="0.35">
      <c r="A164" s="332">
        <v>145</v>
      </c>
      <c r="B164" s="437"/>
      <c r="C164" s="438"/>
      <c r="D164" s="438"/>
      <c r="E164" s="214"/>
      <c r="F164" s="214"/>
      <c r="G164" s="439"/>
      <c r="H164" s="439"/>
      <c r="I164" s="499"/>
    </row>
    <row r="165" spans="1:9" s="147" customFormat="1" ht="15.5" x14ac:dyDescent="0.35">
      <c r="A165" s="332">
        <v>146</v>
      </c>
      <c r="B165" s="437"/>
      <c r="C165" s="438"/>
      <c r="D165" s="438"/>
      <c r="E165" s="214"/>
      <c r="F165" s="214"/>
      <c r="G165" s="439"/>
      <c r="H165" s="439"/>
      <c r="I165" s="499"/>
    </row>
    <row r="166" spans="1:9" s="147" customFormat="1" ht="15.5" x14ac:dyDescent="0.35">
      <c r="A166" s="332">
        <v>147</v>
      </c>
      <c r="B166" s="437"/>
      <c r="C166" s="438"/>
      <c r="D166" s="438"/>
      <c r="E166" s="214"/>
      <c r="F166" s="214"/>
      <c r="G166" s="439"/>
      <c r="H166" s="439"/>
      <c r="I166" s="499"/>
    </row>
    <row r="167" spans="1:9" s="147" customFormat="1" ht="15.5" x14ac:dyDescent="0.35">
      <c r="A167" s="332">
        <v>148</v>
      </c>
      <c r="B167" s="437"/>
      <c r="C167" s="438"/>
      <c r="D167" s="438"/>
      <c r="E167" s="214"/>
      <c r="F167" s="214"/>
      <c r="G167" s="439"/>
      <c r="H167" s="439"/>
      <c r="I167" s="499"/>
    </row>
    <row r="168" spans="1:9" s="147" customFormat="1" ht="15.5" x14ac:dyDescent="0.35">
      <c r="A168" s="332">
        <v>149</v>
      </c>
      <c r="B168" s="437"/>
      <c r="C168" s="438"/>
      <c r="D168" s="438"/>
      <c r="E168" s="214"/>
      <c r="F168" s="214"/>
      <c r="G168" s="439"/>
      <c r="H168" s="439"/>
      <c r="I168" s="499"/>
    </row>
    <row r="169" spans="1:9" s="147" customFormat="1" ht="15.5" x14ac:dyDescent="0.35">
      <c r="A169" s="332">
        <v>150</v>
      </c>
      <c r="B169" s="437"/>
      <c r="C169" s="438"/>
      <c r="D169" s="438"/>
      <c r="E169" s="214"/>
      <c r="F169" s="214"/>
      <c r="G169" s="439"/>
      <c r="H169" s="439"/>
      <c r="I169" s="499"/>
    </row>
    <row r="170" spans="1:9" s="147" customFormat="1" ht="15.5" x14ac:dyDescent="0.35">
      <c r="A170" s="332">
        <v>151</v>
      </c>
      <c r="B170" s="437"/>
      <c r="C170" s="438"/>
      <c r="D170" s="438"/>
      <c r="E170" s="214"/>
      <c r="F170" s="214"/>
      <c r="G170" s="439"/>
      <c r="H170" s="439"/>
      <c r="I170" s="499"/>
    </row>
    <row r="171" spans="1:9" s="147" customFormat="1" ht="15.5" x14ac:dyDescent="0.35">
      <c r="A171" s="332">
        <v>152</v>
      </c>
      <c r="B171" s="437"/>
      <c r="C171" s="438"/>
      <c r="D171" s="438"/>
      <c r="E171" s="214"/>
      <c r="F171" s="214"/>
      <c r="G171" s="439"/>
      <c r="H171" s="439"/>
      <c r="I171" s="499"/>
    </row>
    <row r="172" spans="1:9" s="147" customFormat="1" ht="15.5" x14ac:dyDescent="0.35">
      <c r="A172" s="332">
        <v>153</v>
      </c>
      <c r="B172" s="437"/>
      <c r="C172" s="438"/>
      <c r="D172" s="438"/>
      <c r="E172" s="214"/>
      <c r="F172" s="214"/>
      <c r="G172" s="439"/>
      <c r="H172" s="439"/>
      <c r="I172" s="499"/>
    </row>
    <row r="173" spans="1:9" s="147" customFormat="1" ht="15.5" x14ac:dyDescent="0.35">
      <c r="A173" s="332">
        <v>154</v>
      </c>
      <c r="B173" s="437"/>
      <c r="C173" s="438"/>
      <c r="D173" s="438"/>
      <c r="E173" s="214"/>
      <c r="F173" s="214"/>
      <c r="G173" s="439"/>
      <c r="H173" s="439"/>
      <c r="I173" s="499"/>
    </row>
    <row r="174" spans="1:9" s="147" customFormat="1" ht="15.5" x14ac:dyDescent="0.35">
      <c r="A174" s="332">
        <v>155</v>
      </c>
      <c r="B174" s="437"/>
      <c r="C174" s="438"/>
      <c r="D174" s="438"/>
      <c r="E174" s="214"/>
      <c r="F174" s="214"/>
      <c r="G174" s="439"/>
      <c r="H174" s="439"/>
      <c r="I174" s="499"/>
    </row>
    <row r="175" spans="1:9" s="147" customFormat="1" ht="15.5" x14ac:dyDescent="0.35">
      <c r="A175" s="332">
        <v>156</v>
      </c>
      <c r="B175" s="437"/>
      <c r="C175" s="438"/>
      <c r="D175" s="438"/>
      <c r="E175" s="214"/>
      <c r="F175" s="214"/>
      <c r="G175" s="439"/>
      <c r="H175" s="439"/>
      <c r="I175" s="499"/>
    </row>
    <row r="176" spans="1:9" s="147" customFormat="1" ht="15.5" x14ac:dyDescent="0.35">
      <c r="A176" s="332">
        <v>157</v>
      </c>
      <c r="B176" s="437"/>
      <c r="C176" s="438"/>
      <c r="D176" s="438"/>
      <c r="E176" s="214"/>
      <c r="F176" s="214"/>
      <c r="G176" s="439"/>
      <c r="H176" s="439"/>
      <c r="I176" s="499"/>
    </row>
    <row r="177" spans="1:9" s="147" customFormat="1" ht="15.5" x14ac:dyDescent="0.35">
      <c r="A177" s="332">
        <v>158</v>
      </c>
      <c r="B177" s="437"/>
      <c r="C177" s="438"/>
      <c r="D177" s="438"/>
      <c r="E177" s="214"/>
      <c r="F177" s="214"/>
      <c r="G177" s="439"/>
      <c r="H177" s="439"/>
      <c r="I177" s="499"/>
    </row>
    <row r="178" spans="1:9" s="147" customFormat="1" ht="15.5" x14ac:dyDescent="0.35">
      <c r="A178" s="332">
        <v>159</v>
      </c>
      <c r="B178" s="437"/>
      <c r="C178" s="438"/>
      <c r="D178" s="438"/>
      <c r="E178" s="214"/>
      <c r="F178" s="214"/>
      <c r="G178" s="439"/>
      <c r="H178" s="439"/>
      <c r="I178" s="499"/>
    </row>
    <row r="179" spans="1:9" s="147" customFormat="1" ht="15.5" x14ac:dyDescent="0.35">
      <c r="A179" s="332">
        <v>160</v>
      </c>
      <c r="B179" s="437"/>
      <c r="C179" s="438"/>
      <c r="D179" s="438"/>
      <c r="E179" s="214"/>
      <c r="F179" s="214"/>
      <c r="G179" s="439"/>
      <c r="H179" s="439"/>
      <c r="I179" s="499"/>
    </row>
    <row r="180" spans="1:9" s="147" customFormat="1" ht="15.5" x14ac:dyDescent="0.35">
      <c r="A180" s="332">
        <v>161</v>
      </c>
      <c r="B180" s="437"/>
      <c r="C180" s="438"/>
      <c r="D180" s="438"/>
      <c r="E180" s="214"/>
      <c r="F180" s="214"/>
      <c r="G180" s="439"/>
      <c r="H180" s="439"/>
      <c r="I180" s="499"/>
    </row>
    <row r="181" spans="1:9" s="147" customFormat="1" ht="15.5" x14ac:dyDescent="0.35">
      <c r="A181" s="332">
        <v>162</v>
      </c>
      <c r="B181" s="437"/>
      <c r="C181" s="438"/>
      <c r="D181" s="438"/>
      <c r="E181" s="214"/>
      <c r="F181" s="214"/>
      <c r="G181" s="439"/>
      <c r="H181" s="439"/>
      <c r="I181" s="499"/>
    </row>
    <row r="182" spans="1:9" s="147" customFormat="1" ht="15.5" x14ac:dyDescent="0.35">
      <c r="A182" s="332">
        <v>163</v>
      </c>
      <c r="B182" s="437"/>
      <c r="C182" s="438"/>
      <c r="D182" s="438"/>
      <c r="E182" s="214"/>
      <c r="F182" s="214"/>
      <c r="G182" s="439"/>
      <c r="H182" s="439"/>
      <c r="I182" s="499"/>
    </row>
    <row r="183" spans="1:9" s="147" customFormat="1" ht="15.5" x14ac:dyDescent="0.35">
      <c r="A183" s="332">
        <v>164</v>
      </c>
      <c r="B183" s="437"/>
      <c r="C183" s="438"/>
      <c r="D183" s="438"/>
      <c r="E183" s="214"/>
      <c r="F183" s="214"/>
      <c r="G183" s="439"/>
      <c r="H183" s="439"/>
      <c r="I183" s="499"/>
    </row>
    <row r="184" spans="1:9" s="147" customFormat="1" ht="15.5" x14ac:dyDescent="0.35">
      <c r="A184" s="332">
        <v>165</v>
      </c>
      <c r="B184" s="437"/>
      <c r="C184" s="438"/>
      <c r="D184" s="438"/>
      <c r="E184" s="214"/>
      <c r="F184" s="214"/>
      <c r="G184" s="439"/>
      <c r="H184" s="439"/>
      <c r="I184" s="499"/>
    </row>
    <row r="185" spans="1:9" s="147" customFormat="1" ht="15.5" x14ac:dyDescent="0.35">
      <c r="A185" s="332">
        <v>166</v>
      </c>
      <c r="B185" s="437"/>
      <c r="C185" s="438"/>
      <c r="D185" s="438"/>
      <c r="E185" s="214"/>
      <c r="F185" s="214"/>
      <c r="G185" s="439"/>
      <c r="H185" s="439"/>
      <c r="I185" s="499"/>
    </row>
    <row r="186" spans="1:9" s="147" customFormat="1" ht="15.5" x14ac:dyDescent="0.35">
      <c r="A186" s="332">
        <v>167</v>
      </c>
      <c r="B186" s="437"/>
      <c r="C186" s="438"/>
      <c r="D186" s="438"/>
      <c r="E186" s="214"/>
      <c r="F186" s="214"/>
      <c r="G186" s="439"/>
      <c r="H186" s="439"/>
      <c r="I186" s="499"/>
    </row>
    <row r="187" spans="1:9" s="147" customFormat="1" ht="15.5" x14ac:dyDescent="0.35">
      <c r="A187" s="332">
        <v>168</v>
      </c>
      <c r="B187" s="437"/>
      <c r="C187" s="438"/>
      <c r="D187" s="438"/>
      <c r="E187" s="214"/>
      <c r="F187" s="214"/>
      <c r="G187" s="439"/>
      <c r="H187" s="439"/>
      <c r="I187" s="499"/>
    </row>
    <row r="188" spans="1:9" s="147" customFormat="1" ht="15.5" x14ac:dyDescent="0.35">
      <c r="A188" s="332">
        <v>169</v>
      </c>
      <c r="B188" s="437"/>
      <c r="C188" s="438"/>
      <c r="D188" s="438"/>
      <c r="E188" s="214"/>
      <c r="F188" s="214"/>
      <c r="G188" s="439"/>
      <c r="H188" s="439"/>
      <c r="I188" s="499"/>
    </row>
    <row r="189" spans="1:9" s="147" customFormat="1" ht="15.5" x14ac:dyDescent="0.35">
      <c r="A189" s="332">
        <v>170</v>
      </c>
      <c r="B189" s="437"/>
      <c r="C189" s="438"/>
      <c r="D189" s="438"/>
      <c r="E189" s="214"/>
      <c r="F189" s="214"/>
      <c r="G189" s="439"/>
      <c r="H189" s="439"/>
      <c r="I189" s="499"/>
    </row>
    <row r="190" spans="1:9" s="147" customFormat="1" ht="15.5" x14ac:dyDescent="0.35">
      <c r="A190" s="332">
        <v>171</v>
      </c>
      <c r="B190" s="437"/>
      <c r="C190" s="438"/>
      <c r="D190" s="438"/>
      <c r="E190" s="214"/>
      <c r="F190" s="214"/>
      <c r="G190" s="439"/>
      <c r="H190" s="439"/>
      <c r="I190" s="499"/>
    </row>
    <row r="191" spans="1:9" s="147" customFormat="1" ht="15.5" x14ac:dyDescent="0.35">
      <c r="A191" s="332">
        <v>172</v>
      </c>
      <c r="B191" s="437"/>
      <c r="C191" s="438"/>
      <c r="D191" s="438"/>
      <c r="E191" s="214"/>
      <c r="F191" s="214"/>
      <c r="G191" s="439"/>
      <c r="H191" s="439"/>
      <c r="I191" s="499"/>
    </row>
    <row r="192" spans="1:9" s="147" customFormat="1" ht="15.5" x14ac:dyDescent="0.35">
      <c r="A192" s="332">
        <v>173</v>
      </c>
      <c r="B192" s="437"/>
      <c r="C192" s="438"/>
      <c r="D192" s="438"/>
      <c r="E192" s="214"/>
      <c r="F192" s="214"/>
      <c r="G192" s="439"/>
      <c r="H192" s="439"/>
      <c r="I192" s="499"/>
    </row>
    <row r="193" spans="1:9" s="147" customFormat="1" ht="15.5" x14ac:dyDescent="0.35">
      <c r="A193" s="332">
        <v>174</v>
      </c>
      <c r="B193" s="437"/>
      <c r="C193" s="438"/>
      <c r="D193" s="438"/>
      <c r="E193" s="214"/>
      <c r="F193" s="214"/>
      <c r="G193" s="439"/>
      <c r="H193" s="439"/>
      <c r="I193" s="499"/>
    </row>
    <row r="194" spans="1:9" s="147" customFormat="1" ht="15.5" x14ac:dyDescent="0.35">
      <c r="A194" s="332">
        <v>175</v>
      </c>
      <c r="B194" s="437"/>
      <c r="C194" s="438"/>
      <c r="D194" s="438"/>
      <c r="E194" s="214"/>
      <c r="F194" s="214"/>
      <c r="G194" s="439"/>
      <c r="H194" s="439"/>
      <c r="I194" s="499"/>
    </row>
    <row r="195" spans="1:9" s="147" customFormat="1" ht="15.5" x14ac:dyDescent="0.35">
      <c r="A195" s="332">
        <v>176</v>
      </c>
      <c r="B195" s="437"/>
      <c r="C195" s="438"/>
      <c r="D195" s="438"/>
      <c r="E195" s="214"/>
      <c r="F195" s="214"/>
      <c r="G195" s="439"/>
      <c r="H195" s="439"/>
      <c r="I195" s="499"/>
    </row>
    <row r="196" spans="1:9" s="147" customFormat="1" ht="15.5" x14ac:dyDescent="0.35">
      <c r="A196" s="332">
        <v>177</v>
      </c>
      <c r="B196" s="437"/>
      <c r="C196" s="438"/>
      <c r="D196" s="438"/>
      <c r="E196" s="214"/>
      <c r="F196" s="214"/>
      <c r="G196" s="439"/>
      <c r="H196" s="439"/>
      <c r="I196" s="499"/>
    </row>
    <row r="197" spans="1:9" s="147" customFormat="1" ht="15.5" x14ac:dyDescent="0.35">
      <c r="A197" s="332">
        <v>178</v>
      </c>
      <c r="B197" s="437"/>
      <c r="C197" s="438"/>
      <c r="D197" s="438"/>
      <c r="E197" s="214"/>
      <c r="F197" s="214"/>
      <c r="G197" s="439"/>
      <c r="H197" s="439"/>
      <c r="I197" s="499"/>
    </row>
    <row r="198" spans="1:9" s="147" customFormat="1" ht="15.5" x14ac:dyDescent="0.35">
      <c r="A198" s="332">
        <v>179</v>
      </c>
      <c r="B198" s="437"/>
      <c r="C198" s="438"/>
      <c r="D198" s="438"/>
      <c r="E198" s="214"/>
      <c r="F198" s="214"/>
      <c r="G198" s="439"/>
      <c r="H198" s="439"/>
      <c r="I198" s="499"/>
    </row>
    <row r="199" spans="1:9" s="147" customFormat="1" ht="15.5" x14ac:dyDescent="0.35">
      <c r="A199" s="332">
        <v>180</v>
      </c>
      <c r="B199" s="437"/>
      <c r="C199" s="438"/>
      <c r="D199" s="438"/>
      <c r="E199" s="214"/>
      <c r="F199" s="214"/>
      <c r="G199" s="439"/>
      <c r="H199" s="439"/>
      <c r="I199" s="499"/>
    </row>
    <row r="200" spans="1:9" s="147" customFormat="1" ht="15.5" x14ac:dyDescent="0.35">
      <c r="A200" s="332">
        <v>181</v>
      </c>
      <c r="B200" s="437"/>
      <c r="C200" s="438"/>
      <c r="D200" s="438"/>
      <c r="E200" s="214"/>
      <c r="F200" s="214"/>
      <c r="G200" s="439"/>
      <c r="H200" s="439"/>
      <c r="I200" s="499"/>
    </row>
    <row r="201" spans="1:9" s="147" customFormat="1" ht="15.5" x14ac:dyDescent="0.35">
      <c r="A201" s="332">
        <v>182</v>
      </c>
      <c r="B201" s="437"/>
      <c r="C201" s="438"/>
      <c r="D201" s="438"/>
      <c r="E201" s="214"/>
      <c r="F201" s="214"/>
      <c r="G201" s="439"/>
      <c r="H201" s="439"/>
      <c r="I201" s="499"/>
    </row>
    <row r="202" spans="1:9" s="147" customFormat="1" ht="15.5" x14ac:dyDescent="0.35">
      <c r="A202" s="332">
        <v>183</v>
      </c>
      <c r="B202" s="437"/>
      <c r="C202" s="438"/>
      <c r="D202" s="438"/>
      <c r="E202" s="214"/>
      <c r="F202" s="214"/>
      <c r="G202" s="439"/>
      <c r="H202" s="439"/>
      <c r="I202" s="499"/>
    </row>
    <row r="203" spans="1:9" s="147" customFormat="1" ht="15.5" x14ac:dyDescent="0.35">
      <c r="A203" s="332">
        <v>184</v>
      </c>
      <c r="B203" s="437"/>
      <c r="C203" s="438"/>
      <c r="D203" s="438"/>
      <c r="E203" s="214"/>
      <c r="F203" s="214"/>
      <c r="G203" s="439"/>
      <c r="H203" s="439"/>
      <c r="I203" s="499"/>
    </row>
    <row r="204" spans="1:9" s="147" customFormat="1" ht="15.5" x14ac:dyDescent="0.35">
      <c r="A204" s="332">
        <v>185</v>
      </c>
      <c r="B204" s="437"/>
      <c r="C204" s="438"/>
      <c r="D204" s="438"/>
      <c r="E204" s="214"/>
      <c r="F204" s="214"/>
      <c r="G204" s="439"/>
      <c r="H204" s="439"/>
      <c r="I204" s="499"/>
    </row>
    <row r="205" spans="1:9" s="147" customFormat="1" ht="15.5" x14ac:dyDescent="0.35">
      <c r="A205" s="332">
        <v>186</v>
      </c>
      <c r="B205" s="437"/>
      <c r="C205" s="438"/>
      <c r="D205" s="438"/>
      <c r="E205" s="214"/>
      <c r="F205" s="214"/>
      <c r="G205" s="439"/>
      <c r="H205" s="439"/>
      <c r="I205" s="499"/>
    </row>
    <row r="206" spans="1:9" s="147" customFormat="1" ht="15.5" x14ac:dyDescent="0.35">
      <c r="A206" s="332">
        <v>187</v>
      </c>
      <c r="B206" s="437"/>
      <c r="C206" s="438"/>
      <c r="D206" s="438"/>
      <c r="E206" s="214"/>
      <c r="F206" s="214"/>
      <c r="G206" s="439"/>
      <c r="H206" s="439"/>
      <c r="I206" s="499"/>
    </row>
    <row r="207" spans="1:9" s="147" customFormat="1" ht="15.5" x14ac:dyDescent="0.35">
      <c r="A207" s="332">
        <v>188</v>
      </c>
      <c r="B207" s="437"/>
      <c r="C207" s="438"/>
      <c r="D207" s="438"/>
      <c r="E207" s="214"/>
      <c r="F207" s="214"/>
      <c r="G207" s="439"/>
      <c r="H207" s="439"/>
      <c r="I207" s="499"/>
    </row>
    <row r="208" spans="1:9" s="147" customFormat="1" ht="15.5" x14ac:dyDescent="0.35">
      <c r="A208" s="332">
        <v>189</v>
      </c>
      <c r="B208" s="437"/>
      <c r="C208" s="438"/>
      <c r="D208" s="438"/>
      <c r="E208" s="214"/>
      <c r="F208" s="214"/>
      <c r="G208" s="439"/>
      <c r="H208" s="439"/>
      <c r="I208" s="499"/>
    </row>
    <row r="209" spans="1:9" s="147" customFormat="1" ht="15.5" x14ac:dyDescent="0.35">
      <c r="A209" s="332">
        <v>190</v>
      </c>
      <c r="B209" s="437"/>
      <c r="C209" s="438"/>
      <c r="D209" s="438"/>
      <c r="E209" s="214"/>
      <c r="F209" s="214"/>
      <c r="G209" s="439"/>
      <c r="H209" s="439"/>
      <c r="I209" s="499"/>
    </row>
    <row r="210" spans="1:9" s="147" customFormat="1" ht="15.5" x14ac:dyDescent="0.35">
      <c r="A210" s="332">
        <v>191</v>
      </c>
      <c r="B210" s="437"/>
      <c r="C210" s="438"/>
      <c r="D210" s="438"/>
      <c r="E210" s="214"/>
      <c r="F210" s="214"/>
      <c r="G210" s="439"/>
      <c r="H210" s="439"/>
      <c r="I210" s="499"/>
    </row>
    <row r="211" spans="1:9" s="147" customFormat="1" ht="15.5" x14ac:dyDescent="0.35">
      <c r="A211" s="332">
        <v>192</v>
      </c>
      <c r="B211" s="437"/>
      <c r="C211" s="438"/>
      <c r="D211" s="438"/>
      <c r="E211" s="214"/>
      <c r="F211" s="214"/>
      <c r="G211" s="439"/>
      <c r="H211" s="439"/>
      <c r="I211" s="499"/>
    </row>
    <row r="212" spans="1:9" s="147" customFormat="1" ht="15.5" x14ac:dyDescent="0.35">
      <c r="A212" s="332">
        <v>193</v>
      </c>
      <c r="B212" s="437"/>
      <c r="C212" s="438"/>
      <c r="D212" s="438"/>
      <c r="E212" s="214"/>
      <c r="F212" s="214"/>
      <c r="G212" s="439"/>
      <c r="H212" s="439"/>
      <c r="I212" s="499"/>
    </row>
    <row r="213" spans="1:9" s="147" customFormat="1" ht="15.5" x14ac:dyDescent="0.35">
      <c r="A213" s="332">
        <v>194</v>
      </c>
      <c r="B213" s="437"/>
      <c r="C213" s="438"/>
      <c r="D213" s="438"/>
      <c r="E213" s="214"/>
      <c r="F213" s="214"/>
      <c r="G213" s="439"/>
      <c r="H213" s="439"/>
      <c r="I213" s="499"/>
    </row>
    <row r="214" spans="1:9" s="147" customFormat="1" ht="15.5" x14ac:dyDescent="0.35">
      <c r="A214" s="332">
        <v>195</v>
      </c>
      <c r="B214" s="437"/>
      <c r="C214" s="438"/>
      <c r="D214" s="438"/>
      <c r="E214" s="214"/>
      <c r="F214" s="214"/>
      <c r="G214" s="439"/>
      <c r="H214" s="439"/>
      <c r="I214" s="499"/>
    </row>
    <row r="215" spans="1:9" s="147" customFormat="1" ht="15.5" x14ac:dyDescent="0.35">
      <c r="A215" s="332">
        <v>196</v>
      </c>
      <c r="B215" s="437"/>
      <c r="C215" s="438"/>
      <c r="D215" s="438"/>
      <c r="E215" s="214"/>
      <c r="F215" s="214"/>
      <c r="G215" s="439"/>
      <c r="H215" s="439"/>
      <c r="I215" s="499"/>
    </row>
    <row r="216" spans="1:9" s="147" customFormat="1" ht="15.5" x14ac:dyDescent="0.35">
      <c r="A216" s="332">
        <v>197</v>
      </c>
      <c r="B216" s="437"/>
      <c r="C216" s="438"/>
      <c r="D216" s="438"/>
      <c r="E216" s="214"/>
      <c r="F216" s="214"/>
      <c r="G216" s="439"/>
      <c r="H216" s="439"/>
      <c r="I216" s="499"/>
    </row>
    <row r="217" spans="1:9" s="147" customFormat="1" ht="15.5" x14ac:dyDescent="0.35">
      <c r="A217" s="332">
        <v>198</v>
      </c>
      <c r="B217" s="437"/>
      <c r="C217" s="438"/>
      <c r="D217" s="438"/>
      <c r="E217" s="214"/>
      <c r="F217" s="214"/>
      <c r="G217" s="439"/>
      <c r="H217" s="439"/>
      <c r="I217" s="499"/>
    </row>
    <row r="218" spans="1:9" s="147" customFormat="1" ht="15.5" x14ac:dyDescent="0.35">
      <c r="A218" s="332">
        <v>199</v>
      </c>
      <c r="B218" s="437"/>
      <c r="C218" s="438"/>
      <c r="D218" s="438"/>
      <c r="E218" s="214"/>
      <c r="F218" s="214"/>
      <c r="G218" s="439"/>
      <c r="H218" s="439"/>
      <c r="I218" s="499"/>
    </row>
    <row r="219" spans="1:9" s="147" customFormat="1" ht="15.5" x14ac:dyDescent="0.35">
      <c r="A219" s="332">
        <v>200</v>
      </c>
      <c r="B219" s="437"/>
      <c r="C219" s="438"/>
      <c r="D219" s="438"/>
      <c r="E219" s="214"/>
      <c r="F219" s="214"/>
      <c r="G219" s="439"/>
      <c r="H219" s="439"/>
      <c r="I219" s="499"/>
    </row>
    <row r="220" spans="1:9" s="147" customFormat="1" ht="15.5" x14ac:dyDescent="0.35">
      <c r="A220" s="332">
        <v>201</v>
      </c>
      <c r="B220" s="437"/>
      <c r="C220" s="438"/>
      <c r="D220" s="438"/>
      <c r="E220" s="214"/>
      <c r="F220" s="214"/>
      <c r="G220" s="439"/>
      <c r="H220" s="439"/>
      <c r="I220" s="499"/>
    </row>
    <row r="221" spans="1:9" s="147" customFormat="1" ht="15.5" x14ac:dyDescent="0.35">
      <c r="A221" s="332">
        <v>202</v>
      </c>
      <c r="B221" s="437"/>
      <c r="C221" s="438"/>
      <c r="D221" s="438"/>
      <c r="E221" s="214"/>
      <c r="F221" s="214"/>
      <c r="G221" s="439"/>
      <c r="H221" s="439"/>
      <c r="I221" s="499"/>
    </row>
    <row r="222" spans="1:9" s="147" customFormat="1" ht="15.5" x14ac:dyDescent="0.35">
      <c r="A222" s="332">
        <v>203</v>
      </c>
      <c r="B222" s="437"/>
      <c r="C222" s="438"/>
      <c r="D222" s="438"/>
      <c r="E222" s="214"/>
      <c r="F222" s="214"/>
      <c r="G222" s="439"/>
      <c r="H222" s="439"/>
      <c r="I222" s="499"/>
    </row>
    <row r="223" spans="1:9" s="147" customFormat="1" ht="15.5" x14ac:dyDescent="0.35">
      <c r="A223" s="332">
        <v>204</v>
      </c>
      <c r="B223" s="437"/>
      <c r="C223" s="438"/>
      <c r="D223" s="438"/>
      <c r="E223" s="214"/>
      <c r="F223" s="214"/>
      <c r="G223" s="439"/>
      <c r="H223" s="439"/>
      <c r="I223" s="499"/>
    </row>
    <row r="224" spans="1:9" s="147" customFormat="1" ht="15.5" x14ac:dyDescent="0.35">
      <c r="A224" s="332">
        <v>205</v>
      </c>
      <c r="B224" s="437"/>
      <c r="C224" s="438"/>
      <c r="D224" s="438"/>
      <c r="E224" s="214"/>
      <c r="F224" s="214"/>
      <c r="G224" s="439"/>
      <c r="H224" s="439"/>
      <c r="I224" s="499"/>
    </row>
    <row r="225" spans="1:9" s="147" customFormat="1" ht="15.5" x14ac:dyDescent="0.35">
      <c r="A225" s="332">
        <v>206</v>
      </c>
      <c r="B225" s="437"/>
      <c r="C225" s="438"/>
      <c r="D225" s="438"/>
      <c r="E225" s="214"/>
      <c r="F225" s="214"/>
      <c r="G225" s="439"/>
      <c r="H225" s="439"/>
      <c r="I225" s="499"/>
    </row>
    <row r="226" spans="1:9" s="147" customFormat="1" ht="15.5" x14ac:dyDescent="0.35">
      <c r="A226" s="332">
        <v>207</v>
      </c>
      <c r="B226" s="437"/>
      <c r="C226" s="438"/>
      <c r="D226" s="438"/>
      <c r="E226" s="214"/>
      <c r="F226" s="214"/>
      <c r="G226" s="439"/>
      <c r="H226" s="439"/>
      <c r="I226" s="499"/>
    </row>
    <row r="227" spans="1:9" s="147" customFormat="1" ht="15.5" x14ac:dyDescent="0.35">
      <c r="A227" s="332">
        <v>208</v>
      </c>
      <c r="B227" s="437"/>
      <c r="C227" s="438"/>
      <c r="D227" s="438"/>
      <c r="E227" s="214"/>
      <c r="F227" s="214"/>
      <c r="G227" s="439"/>
      <c r="H227" s="439"/>
      <c r="I227" s="499"/>
    </row>
    <row r="228" spans="1:9" s="147" customFormat="1" ht="15.5" x14ac:dyDescent="0.35">
      <c r="A228" s="332">
        <v>209</v>
      </c>
      <c r="B228" s="437"/>
      <c r="C228" s="438"/>
      <c r="D228" s="438"/>
      <c r="E228" s="214"/>
      <c r="F228" s="214"/>
      <c r="G228" s="439"/>
      <c r="H228" s="439"/>
      <c r="I228" s="499"/>
    </row>
    <row r="229" spans="1:9" s="147" customFormat="1" ht="15.5" x14ac:dyDescent="0.35">
      <c r="A229" s="332">
        <v>210</v>
      </c>
      <c r="B229" s="437"/>
      <c r="C229" s="438"/>
      <c r="D229" s="438"/>
      <c r="E229" s="214"/>
      <c r="F229" s="214"/>
      <c r="G229" s="439"/>
      <c r="H229" s="439"/>
      <c r="I229" s="499"/>
    </row>
    <row r="230" spans="1:9" s="147" customFormat="1" ht="15.5" x14ac:dyDescent="0.35">
      <c r="A230" s="332">
        <v>211</v>
      </c>
      <c r="B230" s="437"/>
      <c r="C230" s="438"/>
      <c r="D230" s="438"/>
      <c r="E230" s="214"/>
      <c r="F230" s="214"/>
      <c r="G230" s="439"/>
      <c r="H230" s="439"/>
      <c r="I230" s="499"/>
    </row>
    <row r="231" spans="1:9" s="147" customFormat="1" ht="15.5" x14ac:dyDescent="0.35">
      <c r="A231" s="332">
        <v>212</v>
      </c>
      <c r="B231" s="437"/>
      <c r="C231" s="438"/>
      <c r="D231" s="438"/>
      <c r="E231" s="214"/>
      <c r="F231" s="214"/>
      <c r="G231" s="439"/>
      <c r="H231" s="439"/>
      <c r="I231" s="499"/>
    </row>
    <row r="232" spans="1:9" s="147" customFormat="1" ht="15.5" x14ac:dyDescent="0.35">
      <c r="A232" s="332">
        <v>213</v>
      </c>
      <c r="B232" s="437"/>
      <c r="C232" s="438"/>
      <c r="D232" s="438"/>
      <c r="E232" s="214"/>
      <c r="F232" s="214"/>
      <c r="G232" s="439"/>
      <c r="H232" s="439"/>
      <c r="I232" s="499"/>
    </row>
    <row r="233" spans="1:9" s="147" customFormat="1" ht="15.5" x14ac:dyDescent="0.35">
      <c r="A233" s="332">
        <v>214</v>
      </c>
      <c r="B233" s="437"/>
      <c r="C233" s="438"/>
      <c r="D233" s="438"/>
      <c r="E233" s="214"/>
      <c r="F233" s="214"/>
      <c r="G233" s="439"/>
      <c r="H233" s="439"/>
      <c r="I233" s="499"/>
    </row>
    <row r="234" spans="1:9" s="147" customFormat="1" ht="15.5" x14ac:dyDescent="0.35">
      <c r="A234" s="332">
        <v>215</v>
      </c>
      <c r="B234" s="437"/>
      <c r="C234" s="438"/>
      <c r="D234" s="438"/>
      <c r="E234" s="214"/>
      <c r="F234" s="214"/>
      <c r="G234" s="439"/>
      <c r="H234" s="439"/>
      <c r="I234" s="499"/>
    </row>
    <row r="235" spans="1:9" s="147" customFormat="1" ht="15.5" x14ac:dyDescent="0.35">
      <c r="A235" s="332">
        <v>216</v>
      </c>
      <c r="B235" s="437"/>
      <c r="C235" s="438"/>
      <c r="D235" s="438"/>
      <c r="E235" s="214"/>
      <c r="F235" s="214"/>
      <c r="G235" s="439"/>
      <c r="H235" s="439"/>
      <c r="I235" s="499"/>
    </row>
    <row r="236" spans="1:9" s="147" customFormat="1" ht="15.5" x14ac:dyDescent="0.35">
      <c r="A236" s="332">
        <v>217</v>
      </c>
      <c r="B236" s="437"/>
      <c r="C236" s="438"/>
      <c r="D236" s="438"/>
      <c r="E236" s="214"/>
      <c r="F236" s="214"/>
      <c r="G236" s="439"/>
      <c r="H236" s="439"/>
      <c r="I236" s="499"/>
    </row>
    <row r="237" spans="1:9" s="147" customFormat="1" ht="15.5" x14ac:dyDescent="0.35">
      <c r="A237" s="332">
        <v>218</v>
      </c>
      <c r="B237" s="437"/>
      <c r="C237" s="438"/>
      <c r="D237" s="438"/>
      <c r="E237" s="214"/>
      <c r="F237" s="214"/>
      <c r="G237" s="439"/>
      <c r="H237" s="439"/>
      <c r="I237" s="499"/>
    </row>
    <row r="238" spans="1:9" s="147" customFormat="1" ht="15.5" x14ac:dyDescent="0.35">
      <c r="A238" s="332">
        <v>219</v>
      </c>
      <c r="B238" s="437"/>
      <c r="C238" s="438"/>
      <c r="D238" s="438"/>
      <c r="E238" s="214"/>
      <c r="F238" s="214"/>
      <c r="G238" s="439"/>
      <c r="H238" s="439"/>
      <c r="I238" s="499"/>
    </row>
    <row r="239" spans="1:9" s="147" customFormat="1" ht="15.5" x14ac:dyDescent="0.35">
      <c r="A239" s="332">
        <v>220</v>
      </c>
      <c r="B239" s="437"/>
      <c r="C239" s="438"/>
      <c r="D239" s="438"/>
      <c r="E239" s="214"/>
      <c r="F239" s="214"/>
      <c r="G239" s="439"/>
      <c r="H239" s="439"/>
      <c r="I239" s="499"/>
    </row>
    <row r="240" spans="1:9" s="147" customFormat="1" ht="15.5" x14ac:dyDescent="0.35">
      <c r="A240" s="332">
        <v>221</v>
      </c>
      <c r="B240" s="437"/>
      <c r="C240" s="438"/>
      <c r="D240" s="438"/>
      <c r="E240" s="214"/>
      <c r="F240" s="214"/>
      <c r="G240" s="439"/>
      <c r="H240" s="439"/>
      <c r="I240" s="499"/>
    </row>
    <row r="241" spans="1:9" s="147" customFormat="1" ht="15.5" x14ac:dyDescent="0.35">
      <c r="A241" s="332">
        <v>222</v>
      </c>
      <c r="B241" s="437"/>
      <c r="C241" s="438"/>
      <c r="D241" s="438"/>
      <c r="E241" s="214"/>
      <c r="F241" s="214"/>
      <c r="G241" s="439"/>
      <c r="H241" s="439"/>
      <c r="I241" s="499"/>
    </row>
    <row r="242" spans="1:9" s="147" customFormat="1" ht="15.5" x14ac:dyDescent="0.35">
      <c r="A242" s="332">
        <v>223</v>
      </c>
      <c r="B242" s="437"/>
      <c r="C242" s="438"/>
      <c r="D242" s="438"/>
      <c r="E242" s="214"/>
      <c r="F242" s="214"/>
      <c r="G242" s="439"/>
      <c r="H242" s="439"/>
      <c r="I242" s="499"/>
    </row>
    <row r="243" spans="1:9" s="147" customFormat="1" ht="15.5" x14ac:dyDescent="0.35">
      <c r="A243" s="332">
        <v>224</v>
      </c>
      <c r="B243" s="437"/>
      <c r="C243" s="438"/>
      <c r="D243" s="438"/>
      <c r="E243" s="214"/>
      <c r="F243" s="214"/>
      <c r="G243" s="439"/>
      <c r="H243" s="439"/>
      <c r="I243" s="499"/>
    </row>
    <row r="244" spans="1:9" s="147" customFormat="1" ht="15.5" x14ac:dyDescent="0.35">
      <c r="A244" s="332">
        <v>225</v>
      </c>
      <c r="B244" s="437"/>
      <c r="C244" s="438"/>
      <c r="D244" s="438"/>
      <c r="E244" s="214"/>
      <c r="F244" s="214"/>
      <c r="G244" s="439"/>
      <c r="H244" s="439"/>
      <c r="I244" s="499"/>
    </row>
    <row r="245" spans="1:9" s="147" customFormat="1" ht="15.5" x14ac:dyDescent="0.35">
      <c r="A245" s="332">
        <v>226</v>
      </c>
      <c r="B245" s="437"/>
      <c r="C245" s="438"/>
      <c r="D245" s="438"/>
      <c r="E245" s="214"/>
      <c r="F245" s="214"/>
      <c r="G245" s="439"/>
      <c r="H245" s="439"/>
      <c r="I245" s="499"/>
    </row>
    <row r="246" spans="1:9" s="147" customFormat="1" ht="15.5" x14ac:dyDescent="0.35">
      <c r="A246" s="332">
        <v>227</v>
      </c>
      <c r="B246" s="437"/>
      <c r="C246" s="438"/>
      <c r="D246" s="438"/>
      <c r="E246" s="214"/>
      <c r="F246" s="214"/>
      <c r="G246" s="439"/>
      <c r="H246" s="439"/>
      <c r="I246" s="499"/>
    </row>
    <row r="247" spans="1:9" s="147" customFormat="1" ht="15.5" x14ac:dyDescent="0.35">
      <c r="A247" s="332">
        <v>228</v>
      </c>
      <c r="B247" s="437"/>
      <c r="C247" s="438"/>
      <c r="D247" s="438"/>
      <c r="E247" s="214"/>
      <c r="F247" s="214"/>
      <c r="G247" s="439"/>
      <c r="H247" s="439"/>
      <c r="I247" s="499"/>
    </row>
    <row r="248" spans="1:9" s="147" customFormat="1" ht="15.5" x14ac:dyDescent="0.35">
      <c r="A248" s="332">
        <v>229</v>
      </c>
      <c r="B248" s="437"/>
      <c r="C248" s="438"/>
      <c r="D248" s="438"/>
      <c r="E248" s="214"/>
      <c r="F248" s="214"/>
      <c r="G248" s="439"/>
      <c r="H248" s="439"/>
      <c r="I248" s="499"/>
    </row>
    <row r="249" spans="1:9" s="147" customFormat="1" ht="15.5" x14ac:dyDescent="0.35">
      <c r="A249" s="332">
        <v>230</v>
      </c>
      <c r="B249" s="437"/>
      <c r="C249" s="438"/>
      <c r="D249" s="438"/>
      <c r="E249" s="214"/>
      <c r="F249" s="214"/>
      <c r="G249" s="439"/>
      <c r="H249" s="439"/>
      <c r="I249" s="499"/>
    </row>
    <row r="250" spans="1:9" s="147" customFormat="1" ht="15.5" x14ac:dyDescent="0.35">
      <c r="A250" s="332">
        <v>231</v>
      </c>
      <c r="B250" s="437"/>
      <c r="C250" s="438"/>
      <c r="D250" s="438"/>
      <c r="E250" s="214"/>
      <c r="F250" s="214"/>
      <c r="G250" s="439"/>
      <c r="H250" s="439"/>
      <c r="I250" s="499"/>
    </row>
    <row r="251" spans="1:9" s="147" customFormat="1" ht="15.5" x14ac:dyDescent="0.35">
      <c r="A251" s="332">
        <v>232</v>
      </c>
      <c r="B251" s="437"/>
      <c r="C251" s="438"/>
      <c r="D251" s="438"/>
      <c r="E251" s="214"/>
      <c r="F251" s="214"/>
      <c r="G251" s="439"/>
      <c r="H251" s="439"/>
      <c r="I251" s="499"/>
    </row>
    <row r="252" spans="1:9" s="147" customFormat="1" ht="15.5" x14ac:dyDescent="0.35">
      <c r="A252" s="332">
        <v>233</v>
      </c>
      <c r="B252" s="437"/>
      <c r="C252" s="438"/>
      <c r="D252" s="438"/>
      <c r="E252" s="214"/>
      <c r="F252" s="214"/>
      <c r="G252" s="439"/>
      <c r="H252" s="439"/>
      <c r="I252" s="499"/>
    </row>
    <row r="253" spans="1:9" s="147" customFormat="1" ht="15.5" x14ac:dyDescent="0.35">
      <c r="A253" s="332">
        <v>234</v>
      </c>
      <c r="B253" s="437"/>
      <c r="C253" s="438"/>
      <c r="D253" s="438"/>
      <c r="E253" s="214"/>
      <c r="F253" s="214"/>
      <c r="G253" s="439"/>
      <c r="H253" s="439"/>
      <c r="I253" s="499"/>
    </row>
    <row r="254" spans="1:9" s="147" customFormat="1" ht="15.5" x14ac:dyDescent="0.35">
      <c r="A254" s="332">
        <v>235</v>
      </c>
      <c r="B254" s="437"/>
      <c r="C254" s="438"/>
      <c r="D254" s="438"/>
      <c r="E254" s="214"/>
      <c r="F254" s="214"/>
      <c r="G254" s="439"/>
      <c r="H254" s="439"/>
      <c r="I254" s="499"/>
    </row>
    <row r="255" spans="1:9" s="147" customFormat="1" ht="15.5" x14ac:dyDescent="0.35">
      <c r="A255" s="332">
        <v>236</v>
      </c>
      <c r="B255" s="437"/>
      <c r="C255" s="438"/>
      <c r="D255" s="438"/>
      <c r="E255" s="214"/>
      <c r="F255" s="214"/>
      <c r="G255" s="439"/>
      <c r="H255" s="439"/>
      <c r="I255" s="499"/>
    </row>
    <row r="256" spans="1:9" s="147" customFormat="1" ht="15.5" x14ac:dyDescent="0.35">
      <c r="A256" s="332">
        <v>237</v>
      </c>
      <c r="B256" s="437"/>
      <c r="C256" s="438"/>
      <c r="D256" s="438"/>
      <c r="E256" s="214"/>
      <c r="F256" s="214"/>
      <c r="G256" s="439"/>
      <c r="H256" s="439"/>
      <c r="I256" s="499"/>
    </row>
    <row r="257" spans="1:9" s="147" customFormat="1" ht="15.5" x14ac:dyDescent="0.35">
      <c r="A257" s="332">
        <v>238</v>
      </c>
      <c r="B257" s="437"/>
      <c r="C257" s="438"/>
      <c r="D257" s="438"/>
      <c r="E257" s="214"/>
      <c r="F257" s="214"/>
      <c r="G257" s="439"/>
      <c r="H257" s="439"/>
      <c r="I257" s="499"/>
    </row>
    <row r="258" spans="1:9" s="147" customFormat="1" ht="15.5" x14ac:dyDescent="0.35">
      <c r="A258" s="332">
        <v>239</v>
      </c>
      <c r="B258" s="437"/>
      <c r="C258" s="438"/>
      <c r="D258" s="438"/>
      <c r="E258" s="214"/>
      <c r="F258" s="214"/>
      <c r="G258" s="439"/>
      <c r="H258" s="439"/>
      <c r="I258" s="499"/>
    </row>
    <row r="259" spans="1:9" s="147" customFormat="1" ht="15.5" x14ac:dyDescent="0.35">
      <c r="A259" s="332">
        <v>240</v>
      </c>
      <c r="B259" s="437"/>
      <c r="C259" s="438"/>
      <c r="D259" s="438"/>
      <c r="E259" s="214"/>
      <c r="F259" s="214"/>
      <c r="G259" s="439"/>
      <c r="H259" s="439"/>
      <c r="I259" s="499"/>
    </row>
    <row r="260" spans="1:9" s="147" customFormat="1" ht="15.5" x14ac:dyDescent="0.35">
      <c r="A260" s="332">
        <v>241</v>
      </c>
      <c r="B260" s="437"/>
      <c r="C260" s="438"/>
      <c r="D260" s="438"/>
      <c r="E260" s="214"/>
      <c r="F260" s="214"/>
      <c r="G260" s="439"/>
      <c r="H260" s="439"/>
      <c r="I260" s="499"/>
    </row>
    <row r="261" spans="1:9" s="147" customFormat="1" ht="15.5" x14ac:dyDescent="0.35">
      <c r="A261" s="332">
        <v>242</v>
      </c>
      <c r="B261" s="437"/>
      <c r="C261" s="438"/>
      <c r="D261" s="438"/>
      <c r="E261" s="214"/>
      <c r="F261" s="214"/>
      <c r="G261" s="439"/>
      <c r="H261" s="439"/>
      <c r="I261" s="499"/>
    </row>
    <row r="262" spans="1:9" s="147" customFormat="1" ht="15.5" x14ac:dyDescent="0.35">
      <c r="A262" s="332">
        <v>243</v>
      </c>
      <c r="B262" s="437"/>
      <c r="C262" s="438"/>
      <c r="D262" s="438"/>
      <c r="E262" s="214"/>
      <c r="F262" s="214"/>
      <c r="G262" s="439"/>
      <c r="H262" s="439"/>
      <c r="I262" s="499"/>
    </row>
    <row r="263" spans="1:9" s="147" customFormat="1" ht="15.5" x14ac:dyDescent="0.35">
      <c r="A263" s="332">
        <v>244</v>
      </c>
      <c r="B263" s="437"/>
      <c r="C263" s="438"/>
      <c r="D263" s="438"/>
      <c r="E263" s="214"/>
      <c r="F263" s="214"/>
      <c r="G263" s="439"/>
      <c r="H263" s="439"/>
      <c r="I263" s="499"/>
    </row>
    <row r="264" spans="1:9" s="147" customFormat="1" ht="15.5" x14ac:dyDescent="0.35">
      <c r="A264" s="332">
        <v>245</v>
      </c>
      <c r="B264" s="437"/>
      <c r="C264" s="438"/>
      <c r="D264" s="438"/>
      <c r="E264" s="214"/>
      <c r="F264" s="214"/>
      <c r="G264" s="439"/>
      <c r="H264" s="439"/>
      <c r="I264" s="499"/>
    </row>
    <row r="265" spans="1:9" s="147" customFormat="1" ht="15.5" x14ac:dyDescent="0.35">
      <c r="A265" s="332">
        <v>246</v>
      </c>
      <c r="B265" s="437"/>
      <c r="C265" s="438"/>
      <c r="D265" s="438"/>
      <c r="E265" s="214"/>
      <c r="F265" s="214"/>
      <c r="G265" s="439"/>
      <c r="H265" s="439"/>
      <c r="I265" s="499"/>
    </row>
    <row r="266" spans="1:9" s="147" customFormat="1" ht="15.5" x14ac:dyDescent="0.35">
      <c r="A266" s="332">
        <v>247</v>
      </c>
      <c r="B266" s="437"/>
      <c r="C266" s="438"/>
      <c r="D266" s="438"/>
      <c r="E266" s="214"/>
      <c r="F266" s="214"/>
      <c r="G266" s="439"/>
      <c r="H266" s="439"/>
      <c r="I266" s="499"/>
    </row>
    <row r="267" spans="1:9" s="147" customFormat="1" ht="15.5" x14ac:dyDescent="0.35">
      <c r="A267" s="332">
        <v>248</v>
      </c>
      <c r="B267" s="437"/>
      <c r="C267" s="438"/>
      <c r="D267" s="438"/>
      <c r="E267" s="214"/>
      <c r="F267" s="214"/>
      <c r="G267" s="439"/>
      <c r="H267" s="439"/>
      <c r="I267" s="499"/>
    </row>
    <row r="268" spans="1:9" s="147" customFormat="1" ht="15.5" x14ac:dyDescent="0.35">
      <c r="A268" s="332">
        <v>249</v>
      </c>
      <c r="B268" s="437"/>
      <c r="C268" s="438"/>
      <c r="D268" s="438"/>
      <c r="E268" s="214"/>
      <c r="F268" s="214"/>
      <c r="G268" s="439"/>
      <c r="H268" s="439"/>
      <c r="I268" s="499"/>
    </row>
    <row r="269" spans="1:9" s="147" customFormat="1" ht="15.5" x14ac:dyDescent="0.35">
      <c r="A269" s="332">
        <v>250</v>
      </c>
      <c r="B269" s="437"/>
      <c r="C269" s="438"/>
      <c r="D269" s="438"/>
      <c r="E269" s="214"/>
      <c r="F269" s="214"/>
      <c r="G269" s="439"/>
      <c r="H269" s="439"/>
      <c r="I269" s="499"/>
    </row>
    <row r="270" spans="1:9" s="147" customFormat="1" ht="15.5" x14ac:dyDescent="0.35">
      <c r="A270" s="332">
        <v>251</v>
      </c>
      <c r="B270" s="437"/>
      <c r="C270" s="438"/>
      <c r="D270" s="438"/>
      <c r="E270" s="214"/>
      <c r="F270" s="214"/>
      <c r="G270" s="439"/>
      <c r="H270" s="439"/>
      <c r="I270" s="499"/>
    </row>
    <row r="271" spans="1:9" s="147" customFormat="1" ht="15.5" x14ac:dyDescent="0.35">
      <c r="A271" s="332">
        <v>252</v>
      </c>
      <c r="B271" s="437"/>
      <c r="C271" s="438"/>
      <c r="D271" s="438"/>
      <c r="E271" s="214"/>
      <c r="F271" s="214"/>
      <c r="G271" s="439"/>
      <c r="H271" s="439"/>
      <c r="I271" s="499"/>
    </row>
    <row r="272" spans="1:9" s="147" customFormat="1" ht="15.5" x14ac:dyDescent="0.35">
      <c r="A272" s="332">
        <v>253</v>
      </c>
      <c r="B272" s="437"/>
      <c r="C272" s="438"/>
      <c r="D272" s="438"/>
      <c r="E272" s="214"/>
      <c r="F272" s="214"/>
      <c r="G272" s="439"/>
      <c r="H272" s="439"/>
      <c r="I272" s="499"/>
    </row>
    <row r="273" spans="1:9" s="147" customFormat="1" ht="15.5" x14ac:dyDescent="0.35">
      <c r="A273" s="332">
        <v>254</v>
      </c>
      <c r="B273" s="437"/>
      <c r="C273" s="438"/>
      <c r="D273" s="438"/>
      <c r="E273" s="214"/>
      <c r="F273" s="214"/>
      <c r="G273" s="439"/>
      <c r="H273" s="439"/>
      <c r="I273" s="499"/>
    </row>
    <row r="274" spans="1:9" s="147" customFormat="1" ht="15.5" x14ac:dyDescent="0.35">
      <c r="A274" s="332">
        <v>255</v>
      </c>
      <c r="B274" s="437"/>
      <c r="C274" s="438"/>
      <c r="D274" s="438"/>
      <c r="E274" s="214"/>
      <c r="F274" s="214"/>
      <c r="G274" s="439"/>
      <c r="H274" s="439"/>
      <c r="I274" s="499"/>
    </row>
    <row r="275" spans="1:9" s="147" customFormat="1" ht="15.5" x14ac:dyDescent="0.35">
      <c r="A275" s="332">
        <v>256</v>
      </c>
      <c r="B275" s="437"/>
      <c r="C275" s="438"/>
      <c r="D275" s="438"/>
      <c r="E275" s="214"/>
      <c r="F275" s="214"/>
      <c r="G275" s="439"/>
      <c r="H275" s="439"/>
      <c r="I275" s="499"/>
    </row>
    <row r="276" spans="1:9" s="147" customFormat="1" ht="15.5" x14ac:dyDescent="0.35">
      <c r="A276" s="332">
        <v>257</v>
      </c>
      <c r="B276" s="437"/>
      <c r="C276" s="438"/>
      <c r="D276" s="438"/>
      <c r="E276" s="214"/>
      <c r="F276" s="214"/>
      <c r="G276" s="439"/>
      <c r="H276" s="439"/>
      <c r="I276" s="499"/>
    </row>
    <row r="277" spans="1:9" s="147" customFormat="1" ht="15.5" x14ac:dyDescent="0.35">
      <c r="A277" s="332">
        <v>258</v>
      </c>
      <c r="B277" s="437"/>
      <c r="C277" s="438"/>
      <c r="D277" s="438"/>
      <c r="E277" s="214"/>
      <c r="F277" s="214"/>
      <c r="G277" s="439"/>
      <c r="H277" s="439"/>
      <c r="I277" s="499"/>
    </row>
    <row r="278" spans="1:9" s="147" customFormat="1" ht="15.5" x14ac:dyDescent="0.35">
      <c r="A278" s="332">
        <v>259</v>
      </c>
      <c r="B278" s="437"/>
      <c r="C278" s="438"/>
      <c r="D278" s="438"/>
      <c r="E278" s="214"/>
      <c r="F278" s="214"/>
      <c r="G278" s="439"/>
      <c r="H278" s="439"/>
      <c r="I278" s="499"/>
    </row>
    <row r="279" spans="1:9" s="147" customFormat="1" ht="15.5" x14ac:dyDescent="0.35">
      <c r="A279" s="332">
        <v>260</v>
      </c>
      <c r="B279" s="437"/>
      <c r="C279" s="438"/>
      <c r="D279" s="438"/>
      <c r="E279" s="214"/>
      <c r="F279" s="214"/>
      <c r="G279" s="439"/>
      <c r="H279" s="439"/>
      <c r="I279" s="499"/>
    </row>
    <row r="280" spans="1:9" s="147" customFormat="1" ht="15.5" x14ac:dyDescent="0.35">
      <c r="A280" s="332">
        <v>261</v>
      </c>
      <c r="B280" s="437"/>
      <c r="C280" s="438"/>
      <c r="D280" s="438"/>
      <c r="E280" s="214"/>
      <c r="F280" s="214"/>
      <c r="G280" s="439"/>
      <c r="H280" s="439"/>
      <c r="I280" s="499"/>
    </row>
    <row r="281" spans="1:9" s="147" customFormat="1" ht="15.5" x14ac:dyDescent="0.35">
      <c r="A281" s="332">
        <v>262</v>
      </c>
      <c r="B281" s="437"/>
      <c r="C281" s="438"/>
      <c r="D281" s="438"/>
      <c r="E281" s="214"/>
      <c r="F281" s="214"/>
      <c r="G281" s="439"/>
      <c r="H281" s="439"/>
      <c r="I281" s="499"/>
    </row>
    <row r="282" spans="1:9" s="147" customFormat="1" ht="15.5" x14ac:dyDescent="0.35">
      <c r="A282" s="332">
        <v>263</v>
      </c>
      <c r="B282" s="437"/>
      <c r="C282" s="438"/>
      <c r="D282" s="438"/>
      <c r="E282" s="214"/>
      <c r="F282" s="214"/>
      <c r="G282" s="439"/>
      <c r="H282" s="439"/>
      <c r="I282" s="499"/>
    </row>
    <row r="283" spans="1:9" s="147" customFormat="1" ht="15.5" x14ac:dyDescent="0.35">
      <c r="A283" s="332">
        <v>264</v>
      </c>
      <c r="B283" s="437"/>
      <c r="C283" s="438"/>
      <c r="D283" s="438"/>
      <c r="E283" s="214"/>
      <c r="F283" s="214"/>
      <c r="G283" s="439"/>
      <c r="H283" s="439"/>
      <c r="I283" s="499"/>
    </row>
    <row r="284" spans="1:9" s="147" customFormat="1" ht="15.5" x14ac:dyDescent="0.35">
      <c r="A284" s="332">
        <v>265</v>
      </c>
      <c r="B284" s="437"/>
      <c r="C284" s="438"/>
      <c r="D284" s="438"/>
      <c r="E284" s="214"/>
      <c r="F284" s="214"/>
      <c r="G284" s="439"/>
      <c r="H284" s="439"/>
      <c r="I284" s="499"/>
    </row>
    <row r="285" spans="1:9" s="147" customFormat="1" ht="15.5" x14ac:dyDescent="0.35">
      <c r="A285" s="332">
        <v>266</v>
      </c>
      <c r="B285" s="437"/>
      <c r="C285" s="438"/>
      <c r="D285" s="438"/>
      <c r="E285" s="214"/>
      <c r="F285" s="214"/>
      <c r="G285" s="439"/>
      <c r="H285" s="439"/>
      <c r="I285" s="499"/>
    </row>
    <row r="286" spans="1:9" s="147" customFormat="1" ht="15.5" x14ac:dyDescent="0.35">
      <c r="A286" s="332">
        <v>267</v>
      </c>
      <c r="B286" s="437"/>
      <c r="C286" s="438"/>
      <c r="D286" s="438"/>
      <c r="E286" s="214"/>
      <c r="F286" s="214"/>
      <c r="G286" s="439"/>
      <c r="H286" s="439"/>
      <c r="I286" s="499"/>
    </row>
    <row r="287" spans="1:9" s="147" customFormat="1" ht="15.5" x14ac:dyDescent="0.35">
      <c r="A287" s="332">
        <v>268</v>
      </c>
      <c r="B287" s="437"/>
      <c r="C287" s="438"/>
      <c r="D287" s="438"/>
      <c r="E287" s="214"/>
      <c r="F287" s="214"/>
      <c r="G287" s="439"/>
      <c r="H287" s="439"/>
      <c r="I287" s="499"/>
    </row>
    <row r="288" spans="1:9" s="147" customFormat="1" ht="15.5" x14ac:dyDescent="0.35">
      <c r="A288" s="332">
        <v>269</v>
      </c>
      <c r="B288" s="437"/>
      <c r="C288" s="438"/>
      <c r="D288" s="438"/>
      <c r="E288" s="214"/>
      <c r="F288" s="214"/>
      <c r="G288" s="439"/>
      <c r="H288" s="439"/>
      <c r="I288" s="499"/>
    </row>
    <row r="289" spans="1:9" s="147" customFormat="1" ht="15.5" x14ac:dyDescent="0.35">
      <c r="A289" s="332">
        <v>270</v>
      </c>
      <c r="B289" s="437"/>
      <c r="C289" s="438"/>
      <c r="D289" s="438"/>
      <c r="E289" s="214"/>
      <c r="F289" s="214"/>
      <c r="G289" s="439"/>
      <c r="H289" s="439"/>
      <c r="I289" s="499"/>
    </row>
    <row r="290" spans="1:9" s="147" customFormat="1" ht="15.5" x14ac:dyDescent="0.35">
      <c r="A290" s="332">
        <v>271</v>
      </c>
      <c r="B290" s="437"/>
      <c r="C290" s="438"/>
      <c r="D290" s="438"/>
      <c r="E290" s="214"/>
      <c r="F290" s="214"/>
      <c r="G290" s="439"/>
      <c r="H290" s="439"/>
      <c r="I290" s="499"/>
    </row>
    <row r="291" spans="1:9" s="147" customFormat="1" ht="15.5" x14ac:dyDescent="0.35">
      <c r="A291" s="332">
        <v>272</v>
      </c>
      <c r="B291" s="437"/>
      <c r="C291" s="438"/>
      <c r="D291" s="438"/>
      <c r="E291" s="214"/>
      <c r="F291" s="214"/>
      <c r="G291" s="439"/>
      <c r="H291" s="439"/>
      <c r="I291" s="499"/>
    </row>
    <row r="292" spans="1:9" s="147" customFormat="1" ht="15.5" x14ac:dyDescent="0.35">
      <c r="A292" s="332">
        <v>273</v>
      </c>
      <c r="B292" s="437"/>
      <c r="C292" s="438"/>
      <c r="D292" s="438"/>
      <c r="E292" s="214"/>
      <c r="F292" s="214"/>
      <c r="G292" s="439"/>
      <c r="H292" s="439"/>
      <c r="I292" s="499"/>
    </row>
    <row r="293" spans="1:9" s="147" customFormat="1" ht="15.5" x14ac:dyDescent="0.35">
      <c r="A293" s="332">
        <v>274</v>
      </c>
      <c r="B293" s="437"/>
      <c r="C293" s="438"/>
      <c r="D293" s="438"/>
      <c r="E293" s="214"/>
      <c r="F293" s="214"/>
      <c r="G293" s="439"/>
      <c r="H293" s="439"/>
      <c r="I293" s="499"/>
    </row>
    <row r="294" spans="1:9" s="147" customFormat="1" ht="15.5" x14ac:dyDescent="0.35">
      <c r="A294" s="332">
        <v>275</v>
      </c>
      <c r="B294" s="437"/>
      <c r="C294" s="438"/>
      <c r="D294" s="438"/>
      <c r="E294" s="214"/>
      <c r="F294" s="214"/>
      <c r="G294" s="439"/>
      <c r="H294" s="439"/>
      <c r="I294" s="499"/>
    </row>
    <row r="295" spans="1:9" s="147" customFormat="1" ht="15.5" x14ac:dyDescent="0.35">
      <c r="A295" s="332">
        <v>276</v>
      </c>
      <c r="B295" s="437"/>
      <c r="C295" s="438"/>
      <c r="D295" s="438"/>
      <c r="E295" s="214"/>
      <c r="F295" s="214"/>
      <c r="G295" s="439"/>
      <c r="H295" s="439"/>
      <c r="I295" s="499"/>
    </row>
    <row r="296" spans="1:9" s="147" customFormat="1" ht="15.5" x14ac:dyDescent="0.35">
      <c r="A296" s="332">
        <v>277</v>
      </c>
      <c r="B296" s="437"/>
      <c r="C296" s="438"/>
      <c r="D296" s="438"/>
      <c r="E296" s="214"/>
      <c r="F296" s="214"/>
      <c r="G296" s="439"/>
      <c r="H296" s="439"/>
      <c r="I296" s="499"/>
    </row>
    <row r="297" spans="1:9" s="147" customFormat="1" ht="15.5" x14ac:dyDescent="0.35">
      <c r="A297" s="332">
        <v>278</v>
      </c>
      <c r="B297" s="437"/>
      <c r="C297" s="438"/>
      <c r="D297" s="438"/>
      <c r="E297" s="214"/>
      <c r="F297" s="214"/>
      <c r="G297" s="439"/>
      <c r="H297" s="439"/>
      <c r="I297" s="499"/>
    </row>
    <row r="298" spans="1:9" s="147" customFormat="1" ht="15.5" x14ac:dyDescent="0.35">
      <c r="A298" s="332">
        <v>279</v>
      </c>
      <c r="B298" s="437"/>
      <c r="C298" s="438"/>
      <c r="D298" s="438"/>
      <c r="E298" s="214"/>
      <c r="F298" s="214"/>
      <c r="G298" s="439"/>
      <c r="H298" s="439"/>
      <c r="I298" s="499"/>
    </row>
    <row r="299" spans="1:9" s="147" customFormat="1" ht="15.5" x14ac:dyDescent="0.35">
      <c r="A299" s="332">
        <v>280</v>
      </c>
      <c r="B299" s="437"/>
      <c r="C299" s="438"/>
      <c r="D299" s="438"/>
      <c r="E299" s="214"/>
      <c r="F299" s="214"/>
      <c r="G299" s="439"/>
      <c r="H299" s="439"/>
      <c r="I299" s="499"/>
    </row>
    <row r="300" spans="1:9" s="147" customFormat="1" ht="15.5" x14ac:dyDescent="0.35">
      <c r="A300" s="332">
        <v>281</v>
      </c>
      <c r="B300" s="437"/>
      <c r="C300" s="438"/>
      <c r="D300" s="438"/>
      <c r="E300" s="214"/>
      <c r="F300" s="214"/>
      <c r="G300" s="439"/>
      <c r="H300" s="439"/>
      <c r="I300" s="499"/>
    </row>
    <row r="301" spans="1:9" s="147" customFormat="1" ht="15.5" x14ac:dyDescent="0.35">
      <c r="A301" s="332">
        <v>282</v>
      </c>
      <c r="B301" s="437"/>
      <c r="C301" s="438"/>
      <c r="D301" s="438"/>
      <c r="E301" s="214"/>
      <c r="F301" s="214"/>
      <c r="G301" s="439"/>
      <c r="H301" s="439"/>
      <c r="I301" s="499"/>
    </row>
    <row r="302" spans="1:9" s="147" customFormat="1" ht="15.5" x14ac:dyDescent="0.35">
      <c r="A302" s="332">
        <v>283</v>
      </c>
      <c r="B302" s="437"/>
      <c r="C302" s="438"/>
      <c r="D302" s="438"/>
      <c r="E302" s="214"/>
      <c r="F302" s="214"/>
      <c r="G302" s="439"/>
      <c r="H302" s="439"/>
      <c r="I302" s="499"/>
    </row>
    <row r="303" spans="1:9" s="147" customFormat="1" ht="15.5" x14ac:dyDescent="0.35">
      <c r="A303" s="332">
        <v>284</v>
      </c>
      <c r="B303" s="437"/>
      <c r="C303" s="438"/>
      <c r="D303" s="438"/>
      <c r="E303" s="214"/>
      <c r="F303" s="214"/>
      <c r="G303" s="439"/>
      <c r="H303" s="439"/>
      <c r="I303" s="499"/>
    </row>
    <row r="304" spans="1:9" s="147" customFormat="1" ht="15.5" x14ac:dyDescent="0.35">
      <c r="A304" s="332">
        <v>285</v>
      </c>
      <c r="B304" s="437"/>
      <c r="C304" s="438"/>
      <c r="D304" s="438"/>
      <c r="E304" s="214"/>
      <c r="F304" s="214"/>
      <c r="G304" s="439"/>
      <c r="H304" s="439"/>
      <c r="I304" s="499"/>
    </row>
    <row r="305" spans="1:9" s="147" customFormat="1" ht="15.5" x14ac:dyDescent="0.35">
      <c r="A305" s="332">
        <v>286</v>
      </c>
      <c r="B305" s="437"/>
      <c r="C305" s="438"/>
      <c r="D305" s="438"/>
      <c r="E305" s="214"/>
      <c r="F305" s="214"/>
      <c r="G305" s="439"/>
      <c r="H305" s="439"/>
      <c r="I305" s="499"/>
    </row>
    <row r="306" spans="1:9" s="147" customFormat="1" ht="15.5" x14ac:dyDescent="0.35">
      <c r="A306" s="332">
        <v>287</v>
      </c>
      <c r="B306" s="437"/>
      <c r="C306" s="438"/>
      <c r="D306" s="438"/>
      <c r="E306" s="214"/>
      <c r="F306" s="214"/>
      <c r="G306" s="439"/>
      <c r="H306" s="439"/>
      <c r="I306" s="499"/>
    </row>
    <row r="307" spans="1:9" s="147" customFormat="1" ht="15.5" x14ac:dyDescent="0.35">
      <c r="A307" s="332">
        <v>288</v>
      </c>
      <c r="B307" s="437"/>
      <c r="C307" s="438"/>
      <c r="D307" s="438"/>
      <c r="E307" s="214"/>
      <c r="F307" s="214"/>
      <c r="G307" s="439"/>
      <c r="H307" s="439"/>
      <c r="I307" s="499"/>
    </row>
    <row r="308" spans="1:9" s="147" customFormat="1" ht="15.5" x14ac:dyDescent="0.35">
      <c r="A308" s="332">
        <v>289</v>
      </c>
      <c r="B308" s="437"/>
      <c r="C308" s="438"/>
      <c r="D308" s="438"/>
      <c r="E308" s="214"/>
      <c r="F308" s="214"/>
      <c r="G308" s="439"/>
      <c r="H308" s="439"/>
      <c r="I308" s="499"/>
    </row>
    <row r="309" spans="1:9" s="147" customFormat="1" ht="15.5" x14ac:dyDescent="0.35">
      <c r="A309" s="332">
        <v>290</v>
      </c>
      <c r="B309" s="437"/>
      <c r="C309" s="438"/>
      <c r="D309" s="438"/>
      <c r="E309" s="214"/>
      <c r="F309" s="214"/>
      <c r="G309" s="439"/>
      <c r="H309" s="439"/>
      <c r="I309" s="499"/>
    </row>
    <row r="310" spans="1:9" s="147" customFormat="1" ht="15.5" x14ac:dyDescent="0.35">
      <c r="A310" s="332">
        <v>291</v>
      </c>
      <c r="B310" s="437"/>
      <c r="C310" s="438"/>
      <c r="D310" s="438"/>
      <c r="E310" s="214"/>
      <c r="F310" s="214"/>
      <c r="G310" s="439"/>
      <c r="H310" s="439"/>
      <c r="I310" s="499"/>
    </row>
    <row r="311" spans="1:9" s="147" customFormat="1" ht="15.5" x14ac:dyDescent="0.35">
      <c r="A311" s="332">
        <v>292</v>
      </c>
      <c r="B311" s="437"/>
      <c r="C311" s="438"/>
      <c r="D311" s="438"/>
      <c r="E311" s="214"/>
      <c r="F311" s="214"/>
      <c r="G311" s="439"/>
      <c r="H311" s="439"/>
      <c r="I311" s="499"/>
    </row>
    <row r="312" spans="1:9" s="147" customFormat="1" ht="15.5" x14ac:dyDescent="0.35">
      <c r="A312" s="332">
        <v>293</v>
      </c>
      <c r="B312" s="437"/>
      <c r="C312" s="438"/>
      <c r="D312" s="438"/>
      <c r="E312" s="214"/>
      <c r="F312" s="214"/>
      <c r="G312" s="439"/>
      <c r="H312" s="439"/>
      <c r="I312" s="499"/>
    </row>
    <row r="313" spans="1:9" s="147" customFormat="1" ht="15.5" x14ac:dyDescent="0.35">
      <c r="A313" s="332">
        <v>294</v>
      </c>
      <c r="B313" s="437"/>
      <c r="C313" s="438"/>
      <c r="D313" s="438"/>
      <c r="E313" s="214"/>
      <c r="F313" s="214"/>
      <c r="G313" s="439"/>
      <c r="H313" s="439"/>
      <c r="I313" s="499"/>
    </row>
    <row r="314" spans="1:9" s="147" customFormat="1" ht="15.5" x14ac:dyDescent="0.35">
      <c r="A314" s="332">
        <v>295</v>
      </c>
      <c r="B314" s="437"/>
      <c r="C314" s="438"/>
      <c r="D314" s="438"/>
      <c r="E314" s="214"/>
      <c r="F314" s="214"/>
      <c r="G314" s="439"/>
      <c r="H314" s="439"/>
      <c r="I314" s="499"/>
    </row>
    <row r="315" spans="1:9" s="147" customFormat="1" ht="15.5" x14ac:dyDescent="0.35">
      <c r="A315" s="332">
        <v>296</v>
      </c>
      <c r="B315" s="437"/>
      <c r="C315" s="438"/>
      <c r="D315" s="438"/>
      <c r="E315" s="214"/>
      <c r="F315" s="214"/>
      <c r="G315" s="439"/>
      <c r="H315" s="439"/>
      <c r="I315" s="499"/>
    </row>
    <row r="316" spans="1:9" s="147" customFormat="1" ht="15.5" x14ac:dyDescent="0.35">
      <c r="A316" s="332">
        <v>297</v>
      </c>
      <c r="B316" s="437"/>
      <c r="C316" s="438"/>
      <c r="D316" s="438"/>
      <c r="E316" s="214"/>
      <c r="F316" s="214"/>
      <c r="G316" s="439"/>
      <c r="H316" s="439"/>
      <c r="I316" s="499"/>
    </row>
    <row r="317" spans="1:9" s="147" customFormat="1" ht="15.5" x14ac:dyDescent="0.35">
      <c r="A317" s="332">
        <v>298</v>
      </c>
      <c r="B317" s="437"/>
      <c r="C317" s="438"/>
      <c r="D317" s="438"/>
      <c r="E317" s="214"/>
      <c r="F317" s="214"/>
      <c r="G317" s="439"/>
      <c r="H317" s="439"/>
      <c r="I317" s="499"/>
    </row>
    <row r="318" spans="1:9" s="147" customFormat="1" ht="15.5" x14ac:dyDescent="0.35">
      <c r="A318" s="332">
        <v>299</v>
      </c>
      <c r="B318" s="437"/>
      <c r="C318" s="438"/>
      <c r="D318" s="438"/>
      <c r="E318" s="214"/>
      <c r="F318" s="214"/>
      <c r="G318" s="439"/>
      <c r="H318" s="439"/>
      <c r="I318" s="499"/>
    </row>
    <row r="319" spans="1:9" s="147" customFormat="1" ht="15.5" x14ac:dyDescent="0.35">
      <c r="A319" s="332">
        <v>300</v>
      </c>
      <c r="B319" s="437"/>
      <c r="C319" s="438"/>
      <c r="D319" s="438"/>
      <c r="E319" s="214"/>
      <c r="F319" s="214"/>
      <c r="G319" s="439"/>
      <c r="H319" s="439"/>
      <c r="I319" s="499"/>
    </row>
    <row r="320" spans="1:9" s="147" customFormat="1" ht="15.5" x14ac:dyDescent="0.35">
      <c r="A320" s="332">
        <v>301</v>
      </c>
      <c r="B320" s="437"/>
      <c r="C320" s="438"/>
      <c r="D320" s="438"/>
      <c r="E320" s="214"/>
      <c r="F320" s="214"/>
      <c r="G320" s="439"/>
      <c r="H320" s="439"/>
      <c r="I320" s="499"/>
    </row>
    <row r="321" spans="1:9" s="147" customFormat="1" ht="15.5" x14ac:dyDescent="0.35">
      <c r="A321" s="332">
        <v>302</v>
      </c>
      <c r="B321" s="437"/>
      <c r="C321" s="438"/>
      <c r="D321" s="438"/>
      <c r="E321" s="214"/>
      <c r="F321" s="214"/>
      <c r="G321" s="439"/>
      <c r="H321" s="439"/>
      <c r="I321" s="499"/>
    </row>
    <row r="322" spans="1:9" s="147" customFormat="1" ht="15.5" x14ac:dyDescent="0.35">
      <c r="A322" s="332">
        <v>303</v>
      </c>
      <c r="B322" s="437"/>
      <c r="C322" s="438"/>
      <c r="D322" s="438"/>
      <c r="E322" s="214"/>
      <c r="F322" s="214"/>
      <c r="G322" s="439"/>
      <c r="H322" s="439"/>
      <c r="I322" s="499"/>
    </row>
    <row r="323" spans="1:9" s="147" customFormat="1" ht="15.5" x14ac:dyDescent="0.35">
      <c r="A323" s="332">
        <v>304</v>
      </c>
      <c r="B323" s="437"/>
      <c r="C323" s="438"/>
      <c r="D323" s="438"/>
      <c r="E323" s="214"/>
      <c r="F323" s="214"/>
      <c r="G323" s="439"/>
      <c r="H323" s="439"/>
      <c r="I323" s="499"/>
    </row>
    <row r="324" spans="1:9" s="147" customFormat="1" ht="15.5" x14ac:dyDescent="0.35">
      <c r="A324" s="332">
        <v>305</v>
      </c>
      <c r="B324" s="437"/>
      <c r="C324" s="438"/>
      <c r="D324" s="438"/>
      <c r="E324" s="214"/>
      <c r="F324" s="214"/>
      <c r="G324" s="439"/>
      <c r="H324" s="439"/>
      <c r="I324" s="499"/>
    </row>
    <row r="325" spans="1:9" s="147" customFormat="1" ht="15.5" x14ac:dyDescent="0.35">
      <c r="A325" s="332">
        <v>306</v>
      </c>
      <c r="B325" s="437"/>
      <c r="C325" s="438"/>
      <c r="D325" s="438"/>
      <c r="E325" s="214"/>
      <c r="F325" s="214"/>
      <c r="G325" s="439"/>
      <c r="H325" s="439"/>
      <c r="I325" s="499"/>
    </row>
    <row r="326" spans="1:9" s="147" customFormat="1" ht="15.5" x14ac:dyDescent="0.35">
      <c r="A326" s="332">
        <v>307</v>
      </c>
      <c r="B326" s="437"/>
      <c r="C326" s="438"/>
      <c r="D326" s="438"/>
      <c r="E326" s="214"/>
      <c r="F326" s="214"/>
      <c r="G326" s="439"/>
      <c r="H326" s="439"/>
      <c r="I326" s="499"/>
    </row>
    <row r="327" spans="1:9" s="147" customFormat="1" ht="15.5" x14ac:dyDescent="0.35">
      <c r="A327" s="332">
        <v>308</v>
      </c>
      <c r="B327" s="437"/>
      <c r="C327" s="438"/>
      <c r="D327" s="438"/>
      <c r="E327" s="214"/>
      <c r="F327" s="214"/>
      <c r="G327" s="439"/>
      <c r="H327" s="439"/>
      <c r="I327" s="499"/>
    </row>
    <row r="328" spans="1:9" s="147" customFormat="1" ht="15.5" x14ac:dyDescent="0.35">
      <c r="A328" s="332">
        <v>309</v>
      </c>
      <c r="B328" s="437"/>
      <c r="C328" s="438"/>
      <c r="D328" s="438"/>
      <c r="E328" s="214"/>
      <c r="F328" s="214"/>
      <c r="G328" s="439"/>
      <c r="H328" s="439"/>
      <c r="I328" s="499"/>
    </row>
    <row r="329" spans="1:9" s="147" customFormat="1" ht="15.5" x14ac:dyDescent="0.35">
      <c r="A329" s="332">
        <v>310</v>
      </c>
      <c r="B329" s="437"/>
      <c r="C329" s="438"/>
      <c r="D329" s="438"/>
      <c r="E329" s="214"/>
      <c r="F329" s="214"/>
      <c r="G329" s="439"/>
      <c r="H329" s="439"/>
      <c r="I329" s="499"/>
    </row>
    <row r="330" spans="1:9" s="147" customFormat="1" ht="15.5" x14ac:dyDescent="0.35">
      <c r="A330" s="332">
        <v>311</v>
      </c>
      <c r="B330" s="437"/>
      <c r="C330" s="438"/>
      <c r="D330" s="438"/>
      <c r="E330" s="214"/>
      <c r="F330" s="214"/>
      <c r="G330" s="439"/>
      <c r="H330" s="439"/>
      <c r="I330" s="499"/>
    </row>
    <row r="331" spans="1:9" s="147" customFormat="1" ht="15.5" x14ac:dyDescent="0.35">
      <c r="A331" s="332">
        <v>312</v>
      </c>
      <c r="B331" s="437"/>
      <c r="C331" s="438"/>
      <c r="D331" s="438"/>
      <c r="E331" s="214"/>
      <c r="F331" s="214"/>
      <c r="G331" s="439"/>
      <c r="H331" s="439"/>
      <c r="I331" s="499"/>
    </row>
    <row r="332" spans="1:9" s="147" customFormat="1" ht="15.5" x14ac:dyDescent="0.35">
      <c r="A332" s="332">
        <v>313</v>
      </c>
      <c r="B332" s="437"/>
      <c r="C332" s="438"/>
      <c r="D332" s="438"/>
      <c r="E332" s="214"/>
      <c r="F332" s="214"/>
      <c r="G332" s="439"/>
      <c r="H332" s="439"/>
      <c r="I332" s="499"/>
    </row>
    <row r="333" spans="1:9" s="147" customFormat="1" ht="15.5" x14ac:dyDescent="0.35">
      <c r="A333" s="332">
        <v>314</v>
      </c>
      <c r="B333" s="437"/>
      <c r="C333" s="438"/>
      <c r="D333" s="438"/>
      <c r="E333" s="214"/>
      <c r="F333" s="214"/>
      <c r="G333" s="439"/>
      <c r="H333" s="439"/>
      <c r="I333" s="499"/>
    </row>
    <row r="334" spans="1:9" s="147" customFormat="1" ht="15.5" x14ac:dyDescent="0.35">
      <c r="A334" s="332">
        <v>315</v>
      </c>
      <c r="B334" s="437"/>
      <c r="C334" s="438"/>
      <c r="D334" s="438"/>
      <c r="E334" s="214"/>
      <c r="F334" s="214"/>
      <c r="G334" s="439"/>
      <c r="H334" s="439"/>
      <c r="I334" s="499"/>
    </row>
    <row r="335" spans="1:9" s="147" customFormat="1" ht="15.5" x14ac:dyDescent="0.35">
      <c r="A335" s="332">
        <v>316</v>
      </c>
      <c r="B335" s="437"/>
      <c r="C335" s="438"/>
      <c r="D335" s="438"/>
      <c r="E335" s="214"/>
      <c r="F335" s="214"/>
      <c r="G335" s="439"/>
      <c r="H335" s="439"/>
      <c r="I335" s="499"/>
    </row>
    <row r="336" spans="1:9" s="147" customFormat="1" ht="15.5" x14ac:dyDescent="0.35">
      <c r="A336" s="332">
        <v>317</v>
      </c>
      <c r="B336" s="437"/>
      <c r="C336" s="438"/>
      <c r="D336" s="438"/>
      <c r="E336" s="214"/>
      <c r="F336" s="214"/>
      <c r="G336" s="439"/>
      <c r="H336" s="439"/>
      <c r="I336" s="499"/>
    </row>
    <row r="337" spans="1:9" s="147" customFormat="1" ht="15.5" x14ac:dyDescent="0.35">
      <c r="A337" s="332">
        <v>318</v>
      </c>
      <c r="B337" s="437"/>
      <c r="C337" s="438"/>
      <c r="D337" s="438"/>
      <c r="E337" s="214"/>
      <c r="F337" s="214"/>
      <c r="G337" s="439"/>
      <c r="H337" s="439"/>
      <c r="I337" s="499"/>
    </row>
    <row r="338" spans="1:9" s="147" customFormat="1" ht="15.5" x14ac:dyDescent="0.35">
      <c r="A338" s="332">
        <v>319</v>
      </c>
      <c r="B338" s="437"/>
      <c r="C338" s="438"/>
      <c r="D338" s="438"/>
      <c r="E338" s="214"/>
      <c r="F338" s="214"/>
      <c r="G338" s="439"/>
      <c r="H338" s="439"/>
      <c r="I338" s="499"/>
    </row>
    <row r="339" spans="1:9" s="147" customFormat="1" ht="15.5" x14ac:dyDescent="0.35">
      <c r="A339" s="332">
        <v>320</v>
      </c>
      <c r="B339" s="437"/>
      <c r="C339" s="438"/>
      <c r="D339" s="438"/>
      <c r="E339" s="214"/>
      <c r="F339" s="214"/>
      <c r="G339" s="439"/>
      <c r="H339" s="439"/>
      <c r="I339" s="499"/>
    </row>
    <row r="340" spans="1:9" s="147" customFormat="1" ht="15.5" x14ac:dyDescent="0.35">
      <c r="A340" s="332">
        <v>321</v>
      </c>
      <c r="B340" s="437"/>
      <c r="C340" s="438"/>
      <c r="D340" s="438"/>
      <c r="E340" s="214"/>
      <c r="F340" s="214"/>
      <c r="G340" s="439"/>
      <c r="H340" s="439"/>
      <c r="I340" s="499"/>
    </row>
    <row r="341" spans="1:9" s="147" customFormat="1" ht="15.5" x14ac:dyDescent="0.35">
      <c r="A341" s="332">
        <v>322</v>
      </c>
      <c r="B341" s="437"/>
      <c r="C341" s="438"/>
      <c r="D341" s="438"/>
      <c r="E341" s="214"/>
      <c r="F341" s="214"/>
      <c r="G341" s="439"/>
      <c r="H341" s="439"/>
      <c r="I341" s="499"/>
    </row>
    <row r="342" spans="1:9" s="147" customFormat="1" ht="15.5" x14ac:dyDescent="0.35">
      <c r="A342" s="332">
        <v>323</v>
      </c>
      <c r="B342" s="437"/>
      <c r="C342" s="438"/>
      <c r="D342" s="438"/>
      <c r="E342" s="214"/>
      <c r="F342" s="214"/>
      <c r="G342" s="439"/>
      <c r="H342" s="439"/>
      <c r="I342" s="499"/>
    </row>
    <row r="343" spans="1:9" s="147" customFormat="1" ht="15.5" x14ac:dyDescent="0.35">
      <c r="A343" s="332">
        <v>324</v>
      </c>
      <c r="B343" s="437"/>
      <c r="C343" s="438"/>
      <c r="D343" s="438"/>
      <c r="E343" s="214"/>
      <c r="F343" s="214"/>
      <c r="G343" s="439"/>
      <c r="H343" s="439"/>
      <c r="I343" s="499"/>
    </row>
    <row r="344" spans="1:9" s="147" customFormat="1" ht="15.5" x14ac:dyDescent="0.35">
      <c r="A344" s="332">
        <v>325</v>
      </c>
      <c r="B344" s="437"/>
      <c r="C344" s="438"/>
      <c r="D344" s="438"/>
      <c r="E344" s="214"/>
      <c r="F344" s="214"/>
      <c r="G344" s="439"/>
      <c r="H344" s="439"/>
      <c r="I344" s="499"/>
    </row>
    <row r="345" spans="1:9" s="147" customFormat="1" ht="15.5" x14ac:dyDescent="0.35">
      <c r="A345" s="332">
        <v>326</v>
      </c>
      <c r="B345" s="437"/>
      <c r="C345" s="438"/>
      <c r="D345" s="438"/>
      <c r="E345" s="214"/>
      <c r="F345" s="214"/>
      <c r="G345" s="439"/>
      <c r="H345" s="439"/>
      <c r="I345" s="499"/>
    </row>
    <row r="346" spans="1:9" s="147" customFormat="1" ht="15.5" x14ac:dyDescent="0.35">
      <c r="A346" s="332">
        <v>327</v>
      </c>
      <c r="B346" s="437"/>
      <c r="C346" s="438"/>
      <c r="D346" s="438"/>
      <c r="E346" s="214"/>
      <c r="F346" s="214"/>
      <c r="G346" s="439"/>
      <c r="H346" s="439"/>
      <c r="I346" s="499"/>
    </row>
    <row r="347" spans="1:9" s="147" customFormat="1" ht="15.5" x14ac:dyDescent="0.35">
      <c r="A347" s="332">
        <v>328</v>
      </c>
      <c r="B347" s="437"/>
      <c r="C347" s="438"/>
      <c r="D347" s="438"/>
      <c r="E347" s="214"/>
      <c r="F347" s="214"/>
      <c r="G347" s="439"/>
      <c r="H347" s="439"/>
      <c r="I347" s="499"/>
    </row>
    <row r="348" spans="1:9" s="147" customFormat="1" ht="15.5" x14ac:dyDescent="0.35">
      <c r="A348" s="332">
        <v>329</v>
      </c>
      <c r="B348" s="437"/>
      <c r="C348" s="438"/>
      <c r="D348" s="438"/>
      <c r="E348" s="214"/>
      <c r="F348" s="214"/>
      <c r="G348" s="439"/>
      <c r="H348" s="439"/>
      <c r="I348" s="499"/>
    </row>
    <row r="349" spans="1:9" s="147" customFormat="1" ht="15.5" x14ac:dyDescent="0.35">
      <c r="A349" s="332">
        <v>330</v>
      </c>
      <c r="B349" s="437"/>
      <c r="C349" s="438"/>
      <c r="D349" s="438"/>
      <c r="E349" s="214"/>
      <c r="F349" s="214"/>
      <c r="G349" s="439"/>
      <c r="H349" s="439"/>
      <c r="I349" s="499"/>
    </row>
    <row r="350" spans="1:9" s="147" customFormat="1" ht="15.5" x14ac:dyDescent="0.35">
      <c r="A350" s="332">
        <v>331</v>
      </c>
      <c r="B350" s="437"/>
      <c r="C350" s="438"/>
      <c r="D350" s="438"/>
      <c r="E350" s="214"/>
      <c r="F350" s="214"/>
      <c r="G350" s="439"/>
      <c r="H350" s="439"/>
      <c r="I350" s="499"/>
    </row>
    <row r="351" spans="1:9" s="147" customFormat="1" ht="15.5" x14ac:dyDescent="0.35">
      <c r="A351" s="332">
        <v>332</v>
      </c>
      <c r="B351" s="437"/>
      <c r="C351" s="438"/>
      <c r="D351" s="438"/>
      <c r="E351" s="214"/>
      <c r="F351" s="214"/>
      <c r="G351" s="439"/>
      <c r="H351" s="439"/>
      <c r="I351" s="499"/>
    </row>
    <row r="352" spans="1:9" s="147" customFormat="1" ht="15.5" x14ac:dyDescent="0.35">
      <c r="A352" s="332">
        <v>333</v>
      </c>
      <c r="B352" s="437"/>
      <c r="C352" s="438"/>
      <c r="D352" s="438"/>
      <c r="E352" s="214"/>
      <c r="F352" s="214"/>
      <c r="G352" s="439"/>
      <c r="H352" s="439"/>
      <c r="I352" s="499"/>
    </row>
    <row r="353" spans="1:9" s="147" customFormat="1" ht="15.5" x14ac:dyDescent="0.35">
      <c r="A353" s="332">
        <v>334</v>
      </c>
      <c r="B353" s="437"/>
      <c r="C353" s="438"/>
      <c r="D353" s="438"/>
      <c r="E353" s="214"/>
      <c r="F353" s="214"/>
      <c r="G353" s="439"/>
      <c r="H353" s="439"/>
      <c r="I353" s="499"/>
    </row>
    <row r="354" spans="1:9" s="147" customFormat="1" ht="15.5" x14ac:dyDescent="0.35">
      <c r="A354" s="332">
        <v>335</v>
      </c>
      <c r="B354" s="437"/>
      <c r="C354" s="438"/>
      <c r="D354" s="438"/>
      <c r="E354" s="214"/>
      <c r="F354" s="214"/>
      <c r="G354" s="439"/>
      <c r="H354" s="439"/>
      <c r="I354" s="499"/>
    </row>
    <row r="355" spans="1:9" s="147" customFormat="1" ht="15.5" x14ac:dyDescent="0.35">
      <c r="A355" s="332">
        <v>336</v>
      </c>
      <c r="B355" s="437"/>
      <c r="C355" s="438"/>
      <c r="D355" s="438"/>
      <c r="E355" s="214"/>
      <c r="F355" s="214"/>
      <c r="G355" s="439"/>
      <c r="H355" s="439"/>
      <c r="I355" s="499"/>
    </row>
    <row r="356" spans="1:9" s="147" customFormat="1" ht="15.5" x14ac:dyDescent="0.35">
      <c r="A356" s="332">
        <v>337</v>
      </c>
      <c r="B356" s="437"/>
      <c r="C356" s="438"/>
      <c r="D356" s="438"/>
      <c r="E356" s="214"/>
      <c r="F356" s="214"/>
      <c r="G356" s="439"/>
      <c r="H356" s="439"/>
      <c r="I356" s="499"/>
    </row>
    <row r="357" spans="1:9" s="147" customFormat="1" ht="15.5" x14ac:dyDescent="0.35">
      <c r="A357" s="332">
        <v>338</v>
      </c>
      <c r="B357" s="437"/>
      <c r="C357" s="438"/>
      <c r="D357" s="438"/>
      <c r="E357" s="214"/>
      <c r="F357" s="214"/>
      <c r="G357" s="439"/>
      <c r="H357" s="439"/>
      <c r="I357" s="499"/>
    </row>
    <row r="358" spans="1:9" s="147" customFormat="1" ht="15.5" x14ac:dyDescent="0.35">
      <c r="A358" s="332">
        <v>339</v>
      </c>
      <c r="B358" s="437"/>
      <c r="C358" s="438"/>
      <c r="D358" s="438"/>
      <c r="E358" s="214"/>
      <c r="F358" s="214"/>
      <c r="G358" s="439"/>
      <c r="H358" s="439"/>
      <c r="I358" s="499"/>
    </row>
    <row r="359" spans="1:9" s="147" customFormat="1" ht="15.5" x14ac:dyDescent="0.35">
      <c r="A359" s="332">
        <v>340</v>
      </c>
      <c r="B359" s="437"/>
      <c r="C359" s="438"/>
      <c r="D359" s="438"/>
      <c r="E359" s="214"/>
      <c r="F359" s="214"/>
      <c r="G359" s="439"/>
      <c r="H359" s="439"/>
      <c r="I359" s="499"/>
    </row>
    <row r="360" spans="1:9" s="147" customFormat="1" ht="15.5" x14ac:dyDescent="0.35">
      <c r="A360" s="332">
        <v>341</v>
      </c>
      <c r="B360" s="437"/>
      <c r="C360" s="438"/>
      <c r="D360" s="438"/>
      <c r="E360" s="214"/>
      <c r="F360" s="214"/>
      <c r="G360" s="439"/>
      <c r="H360" s="439"/>
      <c r="I360" s="499"/>
    </row>
    <row r="361" spans="1:9" s="147" customFormat="1" ht="15.5" x14ac:dyDescent="0.35">
      <c r="A361" s="332">
        <v>342</v>
      </c>
      <c r="B361" s="437"/>
      <c r="C361" s="438"/>
      <c r="D361" s="438"/>
      <c r="E361" s="214"/>
      <c r="F361" s="214"/>
      <c r="G361" s="439"/>
      <c r="H361" s="439"/>
      <c r="I361" s="499"/>
    </row>
    <row r="362" spans="1:9" s="147" customFormat="1" ht="15.5" x14ac:dyDescent="0.35">
      <c r="A362" s="332">
        <v>343</v>
      </c>
      <c r="B362" s="437"/>
      <c r="C362" s="438"/>
      <c r="D362" s="438"/>
      <c r="E362" s="214"/>
      <c r="F362" s="214"/>
      <c r="G362" s="439"/>
      <c r="H362" s="439"/>
      <c r="I362" s="499"/>
    </row>
    <row r="363" spans="1:9" s="147" customFormat="1" ht="15.5" x14ac:dyDescent="0.35">
      <c r="A363" s="332">
        <v>344</v>
      </c>
      <c r="B363" s="437"/>
      <c r="C363" s="438"/>
      <c r="D363" s="438"/>
      <c r="E363" s="214"/>
      <c r="F363" s="214"/>
      <c r="G363" s="439"/>
      <c r="H363" s="439"/>
      <c r="I363" s="499"/>
    </row>
    <row r="364" spans="1:9" s="147" customFormat="1" ht="15.5" x14ac:dyDescent="0.35">
      <c r="A364" s="332">
        <v>345</v>
      </c>
      <c r="B364" s="437"/>
      <c r="C364" s="438"/>
      <c r="D364" s="438"/>
      <c r="E364" s="214"/>
      <c r="F364" s="214"/>
      <c r="G364" s="439"/>
      <c r="H364" s="439"/>
      <c r="I364" s="499"/>
    </row>
    <row r="365" spans="1:9" s="147" customFormat="1" ht="15.5" x14ac:dyDescent="0.35">
      <c r="A365" s="332">
        <v>346</v>
      </c>
      <c r="B365" s="437"/>
      <c r="C365" s="438"/>
      <c r="D365" s="438"/>
      <c r="E365" s="214"/>
      <c r="F365" s="214"/>
      <c r="G365" s="439"/>
      <c r="H365" s="439"/>
      <c r="I365" s="499"/>
    </row>
    <row r="366" spans="1:9" s="147" customFormat="1" ht="15.5" x14ac:dyDescent="0.35">
      <c r="A366" s="332">
        <v>347</v>
      </c>
      <c r="B366" s="437"/>
      <c r="C366" s="438"/>
      <c r="D366" s="438"/>
      <c r="E366" s="214"/>
      <c r="F366" s="214"/>
      <c r="G366" s="439"/>
      <c r="H366" s="439"/>
      <c r="I366" s="499"/>
    </row>
    <row r="367" spans="1:9" s="147" customFormat="1" ht="15.5" x14ac:dyDescent="0.35">
      <c r="A367" s="332">
        <v>348</v>
      </c>
      <c r="B367" s="437"/>
      <c r="C367" s="438"/>
      <c r="D367" s="438"/>
      <c r="E367" s="214"/>
      <c r="F367" s="214"/>
      <c r="G367" s="439"/>
      <c r="H367" s="439"/>
      <c r="I367" s="499"/>
    </row>
    <row r="368" spans="1:9" s="147" customFormat="1" ht="15.5" x14ac:dyDescent="0.35">
      <c r="A368" s="332">
        <v>349</v>
      </c>
      <c r="B368" s="437"/>
      <c r="C368" s="438"/>
      <c r="D368" s="438"/>
      <c r="E368" s="214"/>
      <c r="F368" s="214"/>
      <c r="G368" s="439"/>
      <c r="H368" s="439"/>
      <c r="I368" s="499"/>
    </row>
    <row r="369" spans="1:9" s="147" customFormat="1" ht="15.5" x14ac:dyDescent="0.35">
      <c r="A369" s="332">
        <v>350</v>
      </c>
      <c r="B369" s="437"/>
      <c r="C369" s="438"/>
      <c r="D369" s="438"/>
      <c r="E369" s="214"/>
      <c r="F369" s="214"/>
      <c r="G369" s="439"/>
      <c r="H369" s="439"/>
      <c r="I369" s="499"/>
    </row>
    <row r="370" spans="1:9" s="147" customFormat="1" ht="15.5" x14ac:dyDescent="0.35">
      <c r="A370" s="332">
        <v>351</v>
      </c>
      <c r="B370" s="437"/>
      <c r="C370" s="438"/>
      <c r="D370" s="438"/>
      <c r="E370" s="214"/>
      <c r="F370" s="214"/>
      <c r="G370" s="439"/>
      <c r="H370" s="439"/>
      <c r="I370" s="499"/>
    </row>
    <row r="371" spans="1:9" s="147" customFormat="1" ht="15.5" x14ac:dyDescent="0.35">
      <c r="A371" s="332">
        <v>352</v>
      </c>
      <c r="B371" s="437"/>
      <c r="C371" s="438"/>
      <c r="D371" s="438"/>
      <c r="E371" s="214"/>
      <c r="F371" s="214"/>
      <c r="G371" s="439"/>
      <c r="H371" s="439"/>
      <c r="I371" s="499"/>
    </row>
    <row r="372" spans="1:9" s="147" customFormat="1" ht="15.5" x14ac:dyDescent="0.35">
      <c r="A372" s="332">
        <v>353</v>
      </c>
      <c r="B372" s="437"/>
      <c r="C372" s="438"/>
      <c r="D372" s="438"/>
      <c r="E372" s="214"/>
      <c r="F372" s="214"/>
      <c r="G372" s="439"/>
      <c r="H372" s="439"/>
      <c r="I372" s="499"/>
    </row>
    <row r="373" spans="1:9" s="147" customFormat="1" ht="15.5" x14ac:dyDescent="0.35">
      <c r="A373" s="332">
        <v>354</v>
      </c>
      <c r="B373" s="437"/>
      <c r="C373" s="438"/>
      <c r="D373" s="438"/>
      <c r="E373" s="214"/>
      <c r="F373" s="214"/>
      <c r="G373" s="439"/>
      <c r="H373" s="439"/>
      <c r="I373" s="499"/>
    </row>
    <row r="374" spans="1:9" s="147" customFormat="1" ht="15.5" x14ac:dyDescent="0.35">
      <c r="A374" s="332">
        <v>355</v>
      </c>
      <c r="B374" s="437"/>
      <c r="C374" s="438"/>
      <c r="D374" s="438"/>
      <c r="E374" s="214"/>
      <c r="F374" s="214"/>
      <c r="G374" s="439"/>
      <c r="H374" s="439"/>
      <c r="I374" s="499"/>
    </row>
    <row r="375" spans="1:9" s="147" customFormat="1" ht="15.5" x14ac:dyDescent="0.35">
      <c r="A375" s="332">
        <v>356</v>
      </c>
      <c r="B375" s="437"/>
      <c r="C375" s="438"/>
      <c r="D375" s="438"/>
      <c r="E375" s="214"/>
      <c r="F375" s="214"/>
      <c r="G375" s="439"/>
      <c r="H375" s="439"/>
      <c r="I375" s="499"/>
    </row>
    <row r="376" spans="1:9" s="147" customFormat="1" ht="15.5" x14ac:dyDescent="0.35">
      <c r="A376" s="332">
        <v>357</v>
      </c>
      <c r="B376" s="437"/>
      <c r="C376" s="438"/>
      <c r="D376" s="438"/>
      <c r="E376" s="214"/>
      <c r="F376" s="214"/>
      <c r="G376" s="439"/>
      <c r="H376" s="439"/>
      <c r="I376" s="499"/>
    </row>
    <row r="377" spans="1:9" s="147" customFormat="1" ht="15.5" x14ac:dyDescent="0.35">
      <c r="A377" s="332">
        <v>358</v>
      </c>
      <c r="B377" s="437"/>
      <c r="C377" s="438"/>
      <c r="D377" s="438"/>
      <c r="E377" s="214"/>
      <c r="F377" s="214"/>
      <c r="G377" s="439"/>
      <c r="H377" s="439"/>
      <c r="I377" s="499"/>
    </row>
    <row r="378" spans="1:9" s="147" customFormat="1" ht="15.5" x14ac:dyDescent="0.35">
      <c r="A378" s="332">
        <v>359</v>
      </c>
      <c r="B378" s="437"/>
      <c r="C378" s="438"/>
      <c r="D378" s="438"/>
      <c r="E378" s="214"/>
      <c r="F378" s="214"/>
      <c r="G378" s="439"/>
      <c r="H378" s="439"/>
      <c r="I378" s="499"/>
    </row>
    <row r="379" spans="1:9" s="147" customFormat="1" ht="15.5" x14ac:dyDescent="0.35">
      <c r="A379" s="332">
        <v>360</v>
      </c>
      <c r="B379" s="437"/>
      <c r="C379" s="438"/>
      <c r="D379" s="438"/>
      <c r="E379" s="214"/>
      <c r="F379" s="214"/>
      <c r="G379" s="439"/>
      <c r="H379" s="439"/>
      <c r="I379" s="499"/>
    </row>
    <row r="380" spans="1:9" s="147" customFormat="1" ht="15.5" x14ac:dyDescent="0.35">
      <c r="A380" s="332">
        <v>361</v>
      </c>
      <c r="B380" s="437"/>
      <c r="C380" s="438"/>
      <c r="D380" s="438"/>
      <c r="E380" s="214"/>
      <c r="F380" s="214"/>
      <c r="G380" s="439"/>
      <c r="H380" s="439"/>
      <c r="I380" s="499"/>
    </row>
    <row r="381" spans="1:9" s="147" customFormat="1" ht="15.5" x14ac:dyDescent="0.35">
      <c r="A381" s="332">
        <v>362</v>
      </c>
      <c r="B381" s="437"/>
      <c r="C381" s="438"/>
      <c r="D381" s="438"/>
      <c r="E381" s="214"/>
      <c r="F381" s="214"/>
      <c r="G381" s="439"/>
      <c r="H381" s="439"/>
      <c r="I381" s="499"/>
    </row>
    <row r="382" spans="1:9" s="147" customFormat="1" ht="15.5" x14ac:dyDescent="0.35">
      <c r="A382" s="332">
        <v>363</v>
      </c>
      <c r="B382" s="437"/>
      <c r="C382" s="438"/>
      <c r="D382" s="438"/>
      <c r="E382" s="214"/>
      <c r="F382" s="214"/>
      <c r="G382" s="439"/>
      <c r="H382" s="439"/>
      <c r="I382" s="499"/>
    </row>
    <row r="383" spans="1:9" s="147" customFormat="1" ht="15.5" x14ac:dyDescent="0.35">
      <c r="A383" s="332">
        <v>364</v>
      </c>
      <c r="B383" s="437"/>
      <c r="C383" s="438"/>
      <c r="D383" s="438"/>
      <c r="E383" s="214"/>
      <c r="F383" s="214"/>
      <c r="G383" s="439"/>
      <c r="H383" s="439"/>
      <c r="I383" s="499"/>
    </row>
    <row r="384" spans="1:9" s="147" customFormat="1" ht="15.5" x14ac:dyDescent="0.35">
      <c r="A384" s="332">
        <v>365</v>
      </c>
      <c r="B384" s="437"/>
      <c r="C384" s="438"/>
      <c r="D384" s="438"/>
      <c r="E384" s="214"/>
      <c r="F384" s="214"/>
      <c r="G384" s="439"/>
      <c r="H384" s="439"/>
      <c r="I384" s="499"/>
    </row>
    <row r="385" spans="1:9" s="147" customFormat="1" ht="15.5" x14ac:dyDescent="0.35">
      <c r="A385" s="332">
        <v>366</v>
      </c>
      <c r="B385" s="437"/>
      <c r="C385" s="438"/>
      <c r="D385" s="438"/>
      <c r="E385" s="214"/>
      <c r="F385" s="214"/>
      <c r="G385" s="439"/>
      <c r="H385" s="439"/>
      <c r="I385" s="499"/>
    </row>
    <row r="386" spans="1:9" s="147" customFormat="1" ht="15.5" x14ac:dyDescent="0.35">
      <c r="A386" s="332">
        <v>367</v>
      </c>
      <c r="B386" s="437"/>
      <c r="C386" s="438"/>
      <c r="D386" s="438"/>
      <c r="E386" s="214"/>
      <c r="F386" s="214"/>
      <c r="G386" s="439"/>
      <c r="H386" s="439"/>
      <c r="I386" s="499"/>
    </row>
    <row r="387" spans="1:9" s="147" customFormat="1" ht="15.5" x14ac:dyDescent="0.35">
      <c r="A387" s="332">
        <v>368</v>
      </c>
      <c r="B387" s="437"/>
      <c r="C387" s="438"/>
      <c r="D387" s="438"/>
      <c r="E387" s="214"/>
      <c r="F387" s="214"/>
      <c r="G387" s="439"/>
      <c r="H387" s="439"/>
      <c r="I387" s="499"/>
    </row>
    <row r="388" spans="1:9" s="147" customFormat="1" ht="15.5" x14ac:dyDescent="0.35">
      <c r="A388" s="332">
        <v>369</v>
      </c>
      <c r="B388" s="437"/>
      <c r="C388" s="438"/>
      <c r="D388" s="438"/>
      <c r="E388" s="214"/>
      <c r="F388" s="214"/>
      <c r="G388" s="439"/>
      <c r="H388" s="439"/>
      <c r="I388" s="499"/>
    </row>
    <row r="389" spans="1:9" s="147" customFormat="1" ht="15.5" x14ac:dyDescent="0.35">
      <c r="A389" s="332">
        <v>370</v>
      </c>
      <c r="B389" s="437"/>
      <c r="C389" s="438"/>
      <c r="D389" s="438"/>
      <c r="E389" s="214"/>
      <c r="F389" s="214"/>
      <c r="G389" s="439"/>
      <c r="H389" s="439"/>
      <c r="I389" s="499"/>
    </row>
    <row r="390" spans="1:9" s="147" customFormat="1" ht="15.5" x14ac:dyDescent="0.35">
      <c r="A390" s="332">
        <v>371</v>
      </c>
      <c r="B390" s="437"/>
      <c r="C390" s="438"/>
      <c r="D390" s="438"/>
      <c r="E390" s="214"/>
      <c r="F390" s="214"/>
      <c r="G390" s="439"/>
      <c r="H390" s="439"/>
      <c r="I390" s="499"/>
    </row>
    <row r="391" spans="1:9" s="147" customFormat="1" ht="15.5" x14ac:dyDescent="0.35">
      <c r="A391" s="332">
        <v>372</v>
      </c>
      <c r="B391" s="437"/>
      <c r="C391" s="438"/>
      <c r="D391" s="438"/>
      <c r="E391" s="214"/>
      <c r="F391" s="214"/>
      <c r="G391" s="439"/>
      <c r="H391" s="439"/>
      <c r="I391" s="499"/>
    </row>
    <row r="392" spans="1:9" s="147" customFormat="1" ht="15.5" x14ac:dyDescent="0.35">
      <c r="A392" s="332">
        <v>373</v>
      </c>
      <c r="B392" s="437"/>
      <c r="C392" s="438"/>
      <c r="D392" s="438"/>
      <c r="E392" s="214"/>
      <c r="F392" s="214"/>
      <c r="G392" s="439"/>
      <c r="H392" s="439"/>
      <c r="I392" s="499"/>
    </row>
    <row r="393" spans="1:9" s="147" customFormat="1" ht="15.5" x14ac:dyDescent="0.35">
      <c r="A393" s="332">
        <v>374</v>
      </c>
      <c r="B393" s="437"/>
      <c r="C393" s="438"/>
      <c r="D393" s="438"/>
      <c r="E393" s="214"/>
      <c r="F393" s="214"/>
      <c r="G393" s="439"/>
      <c r="H393" s="439"/>
      <c r="I393" s="499"/>
    </row>
    <row r="394" spans="1:9" s="147" customFormat="1" ht="15.5" x14ac:dyDescent="0.35">
      <c r="A394" s="332">
        <v>375</v>
      </c>
      <c r="B394" s="437"/>
      <c r="C394" s="438"/>
      <c r="D394" s="438"/>
      <c r="E394" s="214"/>
      <c r="F394" s="214"/>
      <c r="G394" s="439"/>
      <c r="H394" s="439"/>
      <c r="I394" s="499"/>
    </row>
    <row r="395" spans="1:9" s="147" customFormat="1" ht="15.5" x14ac:dyDescent="0.35">
      <c r="A395" s="332">
        <v>376</v>
      </c>
      <c r="B395" s="437"/>
      <c r="C395" s="438"/>
      <c r="D395" s="438"/>
      <c r="E395" s="214"/>
      <c r="F395" s="214"/>
      <c r="G395" s="439"/>
      <c r="H395" s="439"/>
      <c r="I395" s="499"/>
    </row>
    <row r="396" spans="1:9" s="147" customFormat="1" ht="15.5" x14ac:dyDescent="0.35">
      <c r="A396" s="332">
        <v>377</v>
      </c>
      <c r="B396" s="437"/>
      <c r="C396" s="438"/>
      <c r="D396" s="438"/>
      <c r="E396" s="214"/>
      <c r="F396" s="214"/>
      <c r="G396" s="439"/>
      <c r="H396" s="439"/>
      <c r="I396" s="499"/>
    </row>
    <row r="397" spans="1:9" s="147" customFormat="1" ht="15.5" x14ac:dyDescent="0.35">
      <c r="A397" s="332">
        <v>378</v>
      </c>
      <c r="B397" s="437"/>
      <c r="C397" s="438"/>
      <c r="D397" s="438"/>
      <c r="E397" s="214"/>
      <c r="F397" s="214"/>
      <c r="G397" s="439"/>
      <c r="H397" s="439"/>
      <c r="I397" s="499"/>
    </row>
    <row r="398" spans="1:9" s="147" customFormat="1" ht="15.5" x14ac:dyDescent="0.35">
      <c r="A398" s="332">
        <v>379</v>
      </c>
      <c r="B398" s="437"/>
      <c r="C398" s="438"/>
      <c r="D398" s="438"/>
      <c r="E398" s="214"/>
      <c r="F398" s="214"/>
      <c r="G398" s="439"/>
      <c r="H398" s="439"/>
      <c r="I398" s="499"/>
    </row>
    <row r="399" spans="1:9" s="147" customFormat="1" ht="15.5" x14ac:dyDescent="0.35">
      <c r="A399" s="332">
        <v>380</v>
      </c>
      <c r="B399" s="437"/>
      <c r="C399" s="438"/>
      <c r="D399" s="438"/>
      <c r="E399" s="214"/>
      <c r="F399" s="214"/>
      <c r="G399" s="439"/>
      <c r="H399" s="439"/>
      <c r="I399" s="499"/>
    </row>
    <row r="400" spans="1:9" s="147" customFormat="1" ht="15.5" x14ac:dyDescent="0.35">
      <c r="A400" s="332">
        <v>381</v>
      </c>
      <c r="B400" s="437"/>
      <c r="C400" s="438"/>
      <c r="D400" s="438"/>
      <c r="E400" s="214"/>
      <c r="F400" s="214"/>
      <c r="G400" s="439"/>
      <c r="H400" s="439"/>
      <c r="I400" s="499"/>
    </row>
    <row r="401" spans="1:9" s="147" customFormat="1" ht="15.5" x14ac:dyDescent="0.35">
      <c r="A401" s="332">
        <v>382</v>
      </c>
      <c r="B401" s="437"/>
      <c r="C401" s="438"/>
      <c r="D401" s="438"/>
      <c r="E401" s="214"/>
      <c r="F401" s="214"/>
      <c r="G401" s="439"/>
      <c r="H401" s="439"/>
      <c r="I401" s="499"/>
    </row>
    <row r="402" spans="1:9" s="147" customFormat="1" ht="15.5" x14ac:dyDescent="0.35">
      <c r="A402" s="332">
        <v>383</v>
      </c>
      <c r="B402" s="437"/>
      <c r="C402" s="438"/>
      <c r="D402" s="438"/>
      <c r="E402" s="214"/>
      <c r="F402" s="214"/>
      <c r="G402" s="439"/>
      <c r="H402" s="439"/>
      <c r="I402" s="499"/>
    </row>
    <row r="403" spans="1:9" s="147" customFormat="1" ht="15.5" x14ac:dyDescent="0.35">
      <c r="A403" s="332">
        <v>384</v>
      </c>
      <c r="B403" s="437"/>
      <c r="C403" s="438"/>
      <c r="D403" s="438"/>
      <c r="E403" s="214"/>
      <c r="F403" s="214"/>
      <c r="G403" s="439"/>
      <c r="H403" s="439"/>
      <c r="I403" s="499"/>
    </row>
    <row r="404" spans="1:9" s="147" customFormat="1" ht="15.5" x14ac:dyDescent="0.35">
      <c r="A404" s="332">
        <v>385</v>
      </c>
      <c r="B404" s="437"/>
      <c r="C404" s="438"/>
      <c r="D404" s="438"/>
      <c r="E404" s="214"/>
      <c r="F404" s="214"/>
      <c r="G404" s="439"/>
      <c r="H404" s="439"/>
      <c r="I404" s="499"/>
    </row>
    <row r="405" spans="1:9" s="147" customFormat="1" ht="15.5" x14ac:dyDescent="0.35">
      <c r="A405" s="332">
        <v>386</v>
      </c>
      <c r="B405" s="437"/>
      <c r="C405" s="438"/>
      <c r="D405" s="438"/>
      <c r="E405" s="214"/>
      <c r="F405" s="214"/>
      <c r="G405" s="439"/>
      <c r="H405" s="439"/>
      <c r="I405" s="499"/>
    </row>
    <row r="406" spans="1:9" s="147" customFormat="1" ht="15.5" x14ac:dyDescent="0.35">
      <c r="A406" s="332">
        <v>387</v>
      </c>
      <c r="B406" s="437"/>
      <c r="C406" s="438"/>
      <c r="D406" s="438"/>
      <c r="E406" s="214"/>
      <c r="F406" s="214"/>
      <c r="G406" s="439"/>
      <c r="H406" s="439"/>
      <c r="I406" s="499"/>
    </row>
    <row r="407" spans="1:9" s="147" customFormat="1" ht="15.5" x14ac:dyDescent="0.35">
      <c r="A407" s="332">
        <v>388</v>
      </c>
      <c r="B407" s="437"/>
      <c r="C407" s="438"/>
      <c r="D407" s="438"/>
      <c r="E407" s="214"/>
      <c r="F407" s="214"/>
      <c r="G407" s="439"/>
      <c r="H407" s="439"/>
      <c r="I407" s="499"/>
    </row>
    <row r="408" spans="1:9" s="147" customFormat="1" ht="15.5" x14ac:dyDescent="0.35">
      <c r="A408" s="332">
        <v>389</v>
      </c>
      <c r="B408" s="437"/>
      <c r="C408" s="438"/>
      <c r="D408" s="438"/>
      <c r="E408" s="214"/>
      <c r="F408" s="214"/>
      <c r="G408" s="439"/>
      <c r="H408" s="439"/>
      <c r="I408" s="499"/>
    </row>
    <row r="409" spans="1:9" s="147" customFormat="1" ht="15.5" x14ac:dyDescent="0.35">
      <c r="A409" s="332">
        <v>390</v>
      </c>
      <c r="B409" s="437"/>
      <c r="C409" s="438"/>
      <c r="D409" s="438"/>
      <c r="E409" s="214"/>
      <c r="F409" s="214"/>
      <c r="G409" s="439"/>
      <c r="H409" s="439"/>
      <c r="I409" s="499"/>
    </row>
    <row r="410" spans="1:9" s="147" customFormat="1" ht="15.5" x14ac:dyDescent="0.35">
      <c r="A410" s="332">
        <v>391</v>
      </c>
      <c r="B410" s="437"/>
      <c r="C410" s="438"/>
      <c r="D410" s="438"/>
      <c r="E410" s="214"/>
      <c r="F410" s="214"/>
      <c r="G410" s="439"/>
      <c r="H410" s="439"/>
      <c r="I410" s="499"/>
    </row>
    <row r="411" spans="1:9" s="147" customFormat="1" ht="15.5" x14ac:dyDescent="0.35">
      <c r="A411" s="332">
        <v>392</v>
      </c>
      <c r="B411" s="437"/>
      <c r="C411" s="438"/>
      <c r="D411" s="438"/>
      <c r="E411" s="214"/>
      <c r="F411" s="214"/>
      <c r="G411" s="439"/>
      <c r="H411" s="439"/>
      <c r="I411" s="499"/>
    </row>
    <row r="412" spans="1:9" s="147" customFormat="1" ht="15.5" x14ac:dyDescent="0.35">
      <c r="A412" s="332">
        <v>393</v>
      </c>
      <c r="B412" s="437"/>
      <c r="C412" s="438"/>
      <c r="D412" s="438"/>
      <c r="E412" s="214"/>
      <c r="F412" s="214"/>
      <c r="G412" s="439"/>
      <c r="H412" s="439"/>
      <c r="I412" s="499"/>
    </row>
    <row r="413" spans="1:9" s="147" customFormat="1" ht="15.5" x14ac:dyDescent="0.35">
      <c r="A413" s="332">
        <v>394</v>
      </c>
      <c r="B413" s="437"/>
      <c r="C413" s="438"/>
      <c r="D413" s="438"/>
      <c r="E413" s="214"/>
      <c r="F413" s="214"/>
      <c r="G413" s="439"/>
      <c r="H413" s="439"/>
      <c r="I413" s="499"/>
    </row>
    <row r="414" spans="1:9" s="147" customFormat="1" ht="15.5" x14ac:dyDescent="0.35">
      <c r="A414" s="332">
        <v>395</v>
      </c>
      <c r="B414" s="437"/>
      <c r="C414" s="438"/>
      <c r="D414" s="438"/>
      <c r="E414" s="214"/>
      <c r="F414" s="214"/>
      <c r="G414" s="439"/>
      <c r="H414" s="439"/>
      <c r="I414" s="499"/>
    </row>
    <row r="415" spans="1:9" s="147" customFormat="1" ht="15.5" x14ac:dyDescent="0.35">
      <c r="A415" s="332">
        <v>396</v>
      </c>
      <c r="B415" s="437"/>
      <c r="C415" s="438"/>
      <c r="D415" s="438"/>
      <c r="E415" s="214"/>
      <c r="F415" s="214"/>
      <c r="G415" s="439"/>
      <c r="H415" s="439"/>
      <c r="I415" s="499"/>
    </row>
    <row r="416" spans="1:9" s="147" customFormat="1" ht="15.5" x14ac:dyDescent="0.35">
      <c r="A416" s="332">
        <v>397</v>
      </c>
      <c r="B416" s="437"/>
      <c r="C416" s="438"/>
      <c r="D416" s="438"/>
      <c r="E416" s="214"/>
      <c r="F416" s="214"/>
      <c r="G416" s="439"/>
      <c r="H416" s="439"/>
      <c r="I416" s="499"/>
    </row>
    <row r="417" spans="1:9" s="147" customFormat="1" ht="15.5" x14ac:dyDescent="0.35">
      <c r="A417" s="332">
        <v>398</v>
      </c>
      <c r="B417" s="437"/>
      <c r="C417" s="438"/>
      <c r="D417" s="438"/>
      <c r="E417" s="214"/>
      <c r="F417" s="214"/>
      <c r="G417" s="439"/>
      <c r="H417" s="439"/>
      <c r="I417" s="499"/>
    </row>
    <row r="418" spans="1:9" s="147" customFormat="1" ht="15.5" x14ac:dyDescent="0.35">
      <c r="A418" s="332">
        <v>399</v>
      </c>
      <c r="B418" s="437"/>
      <c r="C418" s="438"/>
      <c r="D418" s="438"/>
      <c r="E418" s="214"/>
      <c r="F418" s="214"/>
      <c r="G418" s="439"/>
      <c r="H418" s="439"/>
      <c r="I418" s="499"/>
    </row>
    <row r="419" spans="1:9" s="147" customFormat="1" ht="15.5" x14ac:dyDescent="0.35">
      <c r="A419" s="332">
        <v>400</v>
      </c>
      <c r="B419" s="437"/>
      <c r="C419" s="438"/>
      <c r="D419" s="438"/>
      <c r="E419" s="214"/>
      <c r="F419" s="214"/>
      <c r="G419" s="439"/>
      <c r="H419" s="439"/>
      <c r="I419" s="499"/>
    </row>
    <row r="420" spans="1:9" s="147" customFormat="1" ht="15.5" x14ac:dyDescent="0.35">
      <c r="A420" s="332">
        <v>401</v>
      </c>
      <c r="B420" s="437"/>
      <c r="C420" s="438"/>
      <c r="D420" s="438"/>
      <c r="E420" s="214"/>
      <c r="F420" s="214"/>
      <c r="G420" s="439"/>
      <c r="H420" s="439"/>
      <c r="I420" s="499"/>
    </row>
    <row r="421" spans="1:9" s="147" customFormat="1" ht="15.5" x14ac:dyDescent="0.35">
      <c r="A421" s="332">
        <v>402</v>
      </c>
      <c r="B421" s="437"/>
      <c r="C421" s="438"/>
      <c r="D421" s="438"/>
      <c r="E421" s="214"/>
      <c r="F421" s="214"/>
      <c r="G421" s="439"/>
      <c r="H421" s="439"/>
      <c r="I421" s="499"/>
    </row>
    <row r="422" spans="1:9" s="147" customFormat="1" ht="15.5" x14ac:dyDescent="0.35">
      <c r="A422" s="332">
        <v>403</v>
      </c>
      <c r="B422" s="437"/>
      <c r="C422" s="438"/>
      <c r="D422" s="438"/>
      <c r="E422" s="214"/>
      <c r="F422" s="214"/>
      <c r="G422" s="439"/>
      <c r="H422" s="439"/>
      <c r="I422" s="499"/>
    </row>
    <row r="423" spans="1:9" s="147" customFormat="1" ht="15.5" x14ac:dyDescent="0.35">
      <c r="A423" s="332">
        <v>404</v>
      </c>
      <c r="B423" s="437"/>
      <c r="C423" s="438"/>
      <c r="D423" s="438"/>
      <c r="E423" s="214"/>
      <c r="F423" s="214"/>
      <c r="G423" s="439"/>
      <c r="H423" s="439"/>
      <c r="I423" s="499"/>
    </row>
    <row r="424" spans="1:9" s="147" customFormat="1" ht="15.5" x14ac:dyDescent="0.35">
      <c r="A424" s="332">
        <v>405</v>
      </c>
      <c r="B424" s="437"/>
      <c r="C424" s="438"/>
      <c r="D424" s="438"/>
      <c r="E424" s="214"/>
      <c r="F424" s="214"/>
      <c r="G424" s="439"/>
      <c r="H424" s="439"/>
      <c r="I424" s="499"/>
    </row>
    <row r="425" spans="1:9" s="147" customFormat="1" ht="15.5" x14ac:dyDescent="0.35">
      <c r="A425" s="332">
        <v>406</v>
      </c>
      <c r="B425" s="437"/>
      <c r="C425" s="438"/>
      <c r="D425" s="438"/>
      <c r="E425" s="214"/>
      <c r="F425" s="214"/>
      <c r="G425" s="439"/>
      <c r="H425" s="439"/>
      <c r="I425" s="499"/>
    </row>
    <row r="426" spans="1:9" s="147" customFormat="1" ht="15.5" x14ac:dyDescent="0.35">
      <c r="A426" s="332">
        <v>407</v>
      </c>
      <c r="B426" s="437"/>
      <c r="C426" s="438"/>
      <c r="D426" s="438"/>
      <c r="E426" s="214"/>
      <c r="F426" s="214"/>
      <c r="G426" s="439"/>
      <c r="H426" s="439"/>
      <c r="I426" s="499"/>
    </row>
    <row r="427" spans="1:9" s="147" customFormat="1" ht="15.5" x14ac:dyDescent="0.35">
      <c r="A427" s="332">
        <v>408</v>
      </c>
      <c r="B427" s="437"/>
      <c r="C427" s="438"/>
      <c r="D427" s="438"/>
      <c r="E427" s="214"/>
      <c r="F427" s="214"/>
      <c r="G427" s="439"/>
      <c r="H427" s="439"/>
      <c r="I427" s="499"/>
    </row>
    <row r="428" spans="1:9" s="147" customFormat="1" ht="15.5" x14ac:dyDescent="0.35">
      <c r="A428" s="332">
        <v>409</v>
      </c>
      <c r="B428" s="437"/>
      <c r="C428" s="438"/>
      <c r="D428" s="438"/>
      <c r="E428" s="214"/>
      <c r="F428" s="214"/>
      <c r="G428" s="439"/>
      <c r="H428" s="439"/>
      <c r="I428" s="499"/>
    </row>
    <row r="429" spans="1:9" s="147" customFormat="1" ht="15.5" x14ac:dyDescent="0.35">
      <c r="A429" s="332">
        <v>410</v>
      </c>
      <c r="B429" s="437"/>
      <c r="C429" s="438"/>
      <c r="D429" s="438"/>
      <c r="E429" s="214"/>
      <c r="F429" s="214"/>
      <c r="G429" s="439"/>
      <c r="H429" s="439"/>
      <c r="I429" s="499"/>
    </row>
    <row r="430" spans="1:9" s="147" customFormat="1" ht="15.5" x14ac:dyDescent="0.35">
      <c r="A430" s="332">
        <v>411</v>
      </c>
      <c r="B430" s="437"/>
      <c r="C430" s="438"/>
      <c r="D430" s="438"/>
      <c r="E430" s="214"/>
      <c r="F430" s="214"/>
      <c r="G430" s="439"/>
      <c r="H430" s="439"/>
      <c r="I430" s="499"/>
    </row>
    <row r="431" spans="1:9" s="147" customFormat="1" ht="15.5" x14ac:dyDescent="0.35">
      <c r="A431" s="332">
        <v>412</v>
      </c>
      <c r="B431" s="437"/>
      <c r="C431" s="438"/>
      <c r="D431" s="438"/>
      <c r="E431" s="214"/>
      <c r="F431" s="214"/>
      <c r="G431" s="439"/>
      <c r="H431" s="439"/>
      <c r="I431" s="499"/>
    </row>
    <row r="432" spans="1:9" s="147" customFormat="1" ht="15.5" x14ac:dyDescent="0.35">
      <c r="A432" s="332">
        <v>413</v>
      </c>
      <c r="B432" s="437"/>
      <c r="C432" s="438"/>
      <c r="D432" s="438"/>
      <c r="E432" s="214"/>
      <c r="F432" s="214"/>
      <c r="G432" s="439"/>
      <c r="H432" s="439"/>
      <c r="I432" s="499"/>
    </row>
    <row r="433" spans="1:9" s="147" customFormat="1" ht="15.5" x14ac:dyDescent="0.35">
      <c r="A433" s="332">
        <v>414</v>
      </c>
      <c r="B433" s="437"/>
      <c r="C433" s="438"/>
      <c r="D433" s="438"/>
      <c r="E433" s="214"/>
      <c r="F433" s="214"/>
      <c r="G433" s="439"/>
      <c r="H433" s="439"/>
      <c r="I433" s="499"/>
    </row>
    <row r="434" spans="1:9" s="147" customFormat="1" ht="15.5" x14ac:dyDescent="0.35">
      <c r="A434" s="332">
        <v>415</v>
      </c>
      <c r="B434" s="437"/>
      <c r="C434" s="438"/>
      <c r="D434" s="438"/>
      <c r="E434" s="214"/>
      <c r="F434" s="214"/>
      <c r="G434" s="439"/>
      <c r="H434" s="439"/>
      <c r="I434" s="499"/>
    </row>
    <row r="435" spans="1:9" s="147" customFormat="1" ht="15.5" x14ac:dyDescent="0.35">
      <c r="A435" s="332">
        <v>416</v>
      </c>
      <c r="B435" s="437"/>
      <c r="C435" s="438"/>
      <c r="D435" s="438"/>
      <c r="E435" s="214"/>
      <c r="F435" s="214"/>
      <c r="G435" s="439"/>
      <c r="H435" s="439"/>
      <c r="I435" s="499"/>
    </row>
    <row r="436" spans="1:9" s="147" customFormat="1" ht="15.5" x14ac:dyDescent="0.35">
      <c r="A436" s="332">
        <v>417</v>
      </c>
      <c r="B436" s="437"/>
      <c r="C436" s="438"/>
      <c r="D436" s="438"/>
      <c r="E436" s="214"/>
      <c r="F436" s="214"/>
      <c r="G436" s="439"/>
      <c r="H436" s="439"/>
      <c r="I436" s="499"/>
    </row>
    <row r="437" spans="1:9" s="147" customFormat="1" ht="15.5" x14ac:dyDescent="0.35">
      <c r="A437" s="332">
        <v>418</v>
      </c>
      <c r="B437" s="437"/>
      <c r="C437" s="438"/>
      <c r="D437" s="438"/>
      <c r="E437" s="214"/>
      <c r="F437" s="214"/>
      <c r="G437" s="439"/>
      <c r="H437" s="439"/>
      <c r="I437" s="499"/>
    </row>
    <row r="438" spans="1:9" s="147" customFormat="1" ht="15.5" x14ac:dyDescent="0.35">
      <c r="A438" s="332">
        <v>419</v>
      </c>
      <c r="B438" s="437"/>
      <c r="C438" s="438"/>
      <c r="D438" s="438"/>
      <c r="E438" s="214"/>
      <c r="F438" s="214"/>
      <c r="G438" s="439"/>
      <c r="H438" s="439"/>
      <c r="I438" s="499"/>
    </row>
    <row r="439" spans="1:9" s="147" customFormat="1" ht="15.5" x14ac:dyDescent="0.35">
      <c r="A439" s="332">
        <v>420</v>
      </c>
      <c r="B439" s="437"/>
      <c r="C439" s="438"/>
      <c r="D439" s="438"/>
      <c r="E439" s="214"/>
      <c r="F439" s="214"/>
      <c r="G439" s="439"/>
      <c r="H439" s="439"/>
      <c r="I439" s="499"/>
    </row>
    <row r="440" spans="1:9" s="147" customFormat="1" ht="15.5" x14ac:dyDescent="0.35">
      <c r="A440" s="332">
        <v>421</v>
      </c>
      <c r="B440" s="437"/>
      <c r="C440" s="438"/>
      <c r="D440" s="438"/>
      <c r="E440" s="214"/>
      <c r="F440" s="214"/>
      <c r="G440" s="439"/>
      <c r="H440" s="439"/>
      <c r="I440" s="499"/>
    </row>
    <row r="441" spans="1:9" s="147" customFormat="1" ht="15.5" x14ac:dyDescent="0.35">
      <c r="A441" s="332">
        <v>422</v>
      </c>
      <c r="B441" s="437"/>
      <c r="C441" s="438"/>
      <c r="D441" s="438"/>
      <c r="E441" s="214"/>
      <c r="F441" s="214"/>
      <c r="G441" s="439"/>
      <c r="H441" s="439"/>
      <c r="I441" s="499"/>
    </row>
    <row r="442" spans="1:9" s="147" customFormat="1" ht="15.5" x14ac:dyDescent="0.35">
      <c r="A442" s="332">
        <v>423</v>
      </c>
      <c r="B442" s="437"/>
      <c r="C442" s="438"/>
      <c r="D442" s="438"/>
      <c r="E442" s="214"/>
      <c r="F442" s="214"/>
      <c r="G442" s="439"/>
      <c r="H442" s="439"/>
      <c r="I442" s="499"/>
    </row>
    <row r="443" spans="1:9" s="147" customFormat="1" ht="15.5" x14ac:dyDescent="0.35">
      <c r="A443" s="332">
        <v>424</v>
      </c>
      <c r="B443" s="437"/>
      <c r="C443" s="438"/>
      <c r="D443" s="438"/>
      <c r="E443" s="214"/>
      <c r="F443" s="214"/>
      <c r="G443" s="439"/>
      <c r="H443" s="439"/>
      <c r="I443" s="499"/>
    </row>
    <row r="444" spans="1:9" s="147" customFormat="1" ht="15.5" x14ac:dyDescent="0.35">
      <c r="A444" s="332">
        <v>425</v>
      </c>
      <c r="B444" s="437"/>
      <c r="C444" s="438"/>
      <c r="D444" s="438"/>
      <c r="E444" s="214"/>
      <c r="F444" s="214"/>
      <c r="G444" s="439"/>
      <c r="H444" s="439"/>
      <c r="I444" s="499"/>
    </row>
    <row r="445" spans="1:9" s="147" customFormat="1" ht="15.5" x14ac:dyDescent="0.35">
      <c r="A445" s="332">
        <v>426</v>
      </c>
      <c r="B445" s="437"/>
      <c r="C445" s="438"/>
      <c r="D445" s="438"/>
      <c r="E445" s="214"/>
      <c r="F445" s="214"/>
      <c r="G445" s="439"/>
      <c r="H445" s="439"/>
      <c r="I445" s="499"/>
    </row>
    <row r="446" spans="1:9" s="147" customFormat="1" ht="15.5" x14ac:dyDescent="0.35">
      <c r="A446" s="332">
        <v>427</v>
      </c>
      <c r="B446" s="437"/>
      <c r="C446" s="438"/>
      <c r="D446" s="438"/>
      <c r="E446" s="214"/>
      <c r="F446" s="214"/>
      <c r="G446" s="439"/>
      <c r="H446" s="439"/>
      <c r="I446" s="499"/>
    </row>
    <row r="447" spans="1:9" s="147" customFormat="1" ht="15.5" x14ac:dyDescent="0.35">
      <c r="A447" s="332">
        <v>428</v>
      </c>
      <c r="B447" s="437"/>
      <c r="C447" s="438"/>
      <c r="D447" s="438"/>
      <c r="E447" s="214"/>
      <c r="F447" s="214"/>
      <c r="G447" s="439"/>
      <c r="H447" s="439"/>
      <c r="I447" s="499"/>
    </row>
    <row r="448" spans="1:9" s="147" customFormat="1" ht="15.5" x14ac:dyDescent="0.35">
      <c r="A448" s="332">
        <v>429</v>
      </c>
      <c r="B448" s="437"/>
      <c r="C448" s="438"/>
      <c r="D448" s="438"/>
      <c r="E448" s="214"/>
      <c r="F448" s="214"/>
      <c r="G448" s="439"/>
      <c r="H448" s="439"/>
      <c r="I448" s="499"/>
    </row>
    <row r="449" spans="1:9" s="147" customFormat="1" ht="15.5" x14ac:dyDescent="0.35">
      <c r="A449" s="332">
        <v>430</v>
      </c>
      <c r="B449" s="437"/>
      <c r="C449" s="438"/>
      <c r="D449" s="438"/>
      <c r="E449" s="214"/>
      <c r="F449" s="214"/>
      <c r="G449" s="439"/>
      <c r="H449" s="439"/>
      <c r="I449" s="499"/>
    </row>
    <row r="450" spans="1:9" s="147" customFormat="1" ht="15.5" x14ac:dyDescent="0.35">
      <c r="A450" s="332">
        <v>431</v>
      </c>
      <c r="B450" s="437"/>
      <c r="C450" s="438"/>
      <c r="D450" s="438"/>
      <c r="E450" s="214"/>
      <c r="F450" s="214"/>
      <c r="G450" s="439"/>
      <c r="H450" s="439"/>
      <c r="I450" s="499"/>
    </row>
    <row r="451" spans="1:9" s="147" customFormat="1" ht="15.5" x14ac:dyDescent="0.35">
      <c r="A451" s="332">
        <v>432</v>
      </c>
      <c r="B451" s="437"/>
      <c r="C451" s="438"/>
      <c r="D451" s="438"/>
      <c r="E451" s="214"/>
      <c r="F451" s="214"/>
      <c r="G451" s="439"/>
      <c r="H451" s="439"/>
      <c r="I451" s="499"/>
    </row>
    <row r="452" spans="1:9" s="147" customFormat="1" ht="15.5" x14ac:dyDescent="0.35">
      <c r="A452" s="332">
        <v>433</v>
      </c>
      <c r="B452" s="437"/>
      <c r="C452" s="438"/>
      <c r="D452" s="438"/>
      <c r="E452" s="214"/>
      <c r="F452" s="214"/>
      <c r="G452" s="439"/>
      <c r="H452" s="439"/>
      <c r="I452" s="499"/>
    </row>
    <row r="453" spans="1:9" s="147" customFormat="1" ht="15.5" x14ac:dyDescent="0.35">
      <c r="A453" s="332">
        <v>434</v>
      </c>
      <c r="B453" s="437"/>
      <c r="C453" s="438"/>
      <c r="D453" s="438"/>
      <c r="E453" s="214"/>
      <c r="F453" s="214"/>
      <c r="G453" s="439"/>
      <c r="H453" s="439"/>
      <c r="I453" s="499"/>
    </row>
    <row r="454" spans="1:9" s="147" customFormat="1" ht="15.5" x14ac:dyDescent="0.35">
      <c r="A454" s="332">
        <v>435</v>
      </c>
      <c r="B454" s="437"/>
      <c r="C454" s="438"/>
      <c r="D454" s="438"/>
      <c r="E454" s="214"/>
      <c r="F454" s="214"/>
      <c r="G454" s="439"/>
      <c r="H454" s="439"/>
      <c r="I454" s="499"/>
    </row>
    <row r="455" spans="1:9" s="147" customFormat="1" ht="15.5" x14ac:dyDescent="0.35">
      <c r="A455" s="332">
        <v>436</v>
      </c>
      <c r="B455" s="437"/>
      <c r="C455" s="438"/>
      <c r="D455" s="438"/>
      <c r="E455" s="214"/>
      <c r="F455" s="214"/>
      <c r="G455" s="439"/>
      <c r="H455" s="439"/>
      <c r="I455" s="499"/>
    </row>
    <row r="456" spans="1:9" s="147" customFormat="1" ht="15.5" x14ac:dyDescent="0.35">
      <c r="A456" s="332">
        <v>437</v>
      </c>
      <c r="B456" s="437"/>
      <c r="C456" s="438"/>
      <c r="D456" s="438"/>
      <c r="E456" s="214"/>
      <c r="F456" s="214"/>
      <c r="G456" s="439"/>
      <c r="H456" s="439"/>
      <c r="I456" s="499"/>
    </row>
    <row r="457" spans="1:9" s="147" customFormat="1" ht="15.5" x14ac:dyDescent="0.35">
      <c r="A457" s="332">
        <v>438</v>
      </c>
      <c r="B457" s="437"/>
      <c r="C457" s="438"/>
      <c r="D457" s="438"/>
      <c r="E457" s="214"/>
      <c r="F457" s="214"/>
      <c r="G457" s="439"/>
      <c r="H457" s="439"/>
      <c r="I457" s="499"/>
    </row>
    <row r="458" spans="1:9" s="147" customFormat="1" ht="15.5" x14ac:dyDescent="0.35">
      <c r="A458" s="332">
        <v>439</v>
      </c>
      <c r="B458" s="437"/>
      <c r="C458" s="438"/>
      <c r="D458" s="438"/>
      <c r="E458" s="214"/>
      <c r="F458" s="214"/>
      <c r="G458" s="439"/>
      <c r="H458" s="439"/>
      <c r="I458" s="499"/>
    </row>
    <row r="459" spans="1:9" s="147" customFormat="1" ht="15.5" x14ac:dyDescent="0.35">
      <c r="A459" s="332">
        <v>440</v>
      </c>
      <c r="B459" s="437"/>
      <c r="C459" s="438"/>
      <c r="D459" s="438"/>
      <c r="E459" s="214"/>
      <c r="F459" s="214"/>
      <c r="G459" s="439"/>
      <c r="H459" s="439"/>
      <c r="I459" s="499"/>
    </row>
    <row r="460" spans="1:9" s="147" customFormat="1" ht="15.5" x14ac:dyDescent="0.35">
      <c r="A460" s="332">
        <v>441</v>
      </c>
      <c r="B460" s="437"/>
      <c r="C460" s="438"/>
      <c r="D460" s="438"/>
      <c r="E460" s="214"/>
      <c r="F460" s="214"/>
      <c r="G460" s="439"/>
      <c r="H460" s="439"/>
      <c r="I460" s="499"/>
    </row>
    <row r="461" spans="1:9" s="147" customFormat="1" ht="15.5" x14ac:dyDescent="0.35">
      <c r="A461" s="332">
        <v>442</v>
      </c>
      <c r="B461" s="437"/>
      <c r="C461" s="438"/>
      <c r="D461" s="438"/>
      <c r="E461" s="214"/>
      <c r="F461" s="214"/>
      <c r="G461" s="439"/>
      <c r="H461" s="439"/>
      <c r="I461" s="499"/>
    </row>
    <row r="462" spans="1:9" s="147" customFormat="1" ht="15.5" x14ac:dyDescent="0.35">
      <c r="A462" s="332">
        <v>443</v>
      </c>
      <c r="B462" s="437"/>
      <c r="C462" s="438"/>
      <c r="D462" s="438"/>
      <c r="E462" s="214"/>
      <c r="F462" s="214"/>
      <c r="G462" s="439"/>
      <c r="H462" s="439"/>
      <c r="I462" s="499"/>
    </row>
    <row r="463" spans="1:9" s="147" customFormat="1" ht="15.5" x14ac:dyDescent="0.35">
      <c r="A463" s="332">
        <v>444</v>
      </c>
      <c r="B463" s="437"/>
      <c r="C463" s="438"/>
      <c r="D463" s="438"/>
      <c r="E463" s="214"/>
      <c r="F463" s="214"/>
      <c r="G463" s="439"/>
      <c r="H463" s="439"/>
      <c r="I463" s="499"/>
    </row>
    <row r="464" spans="1:9" s="147" customFormat="1" ht="15.5" x14ac:dyDescent="0.35">
      <c r="A464" s="332">
        <v>445</v>
      </c>
      <c r="B464" s="437"/>
      <c r="C464" s="438"/>
      <c r="D464" s="438"/>
      <c r="E464" s="214"/>
      <c r="F464" s="214"/>
      <c r="G464" s="439"/>
      <c r="H464" s="439"/>
      <c r="I464" s="499"/>
    </row>
    <row r="465" spans="1:9" s="147" customFormat="1" ht="15.5" x14ac:dyDescent="0.35">
      <c r="A465" s="332">
        <v>446</v>
      </c>
      <c r="B465" s="437"/>
      <c r="C465" s="438"/>
      <c r="D465" s="438"/>
      <c r="E465" s="214"/>
      <c r="F465" s="214"/>
      <c r="G465" s="439"/>
      <c r="H465" s="439"/>
      <c r="I465" s="499"/>
    </row>
    <row r="466" spans="1:9" s="147" customFormat="1" ht="15.5" x14ac:dyDescent="0.35">
      <c r="A466" s="332">
        <v>447</v>
      </c>
      <c r="B466" s="437"/>
      <c r="C466" s="438"/>
      <c r="D466" s="438"/>
      <c r="E466" s="214"/>
      <c r="F466" s="214"/>
      <c r="G466" s="439"/>
      <c r="H466" s="439"/>
      <c r="I466" s="499"/>
    </row>
    <row r="467" spans="1:9" s="147" customFormat="1" ht="15.5" x14ac:dyDescent="0.35">
      <c r="A467" s="332">
        <v>448</v>
      </c>
      <c r="B467" s="437"/>
      <c r="C467" s="438"/>
      <c r="D467" s="438"/>
      <c r="E467" s="214"/>
      <c r="F467" s="214"/>
      <c r="G467" s="439"/>
      <c r="H467" s="439"/>
      <c r="I467" s="499"/>
    </row>
    <row r="468" spans="1:9" s="147" customFormat="1" ht="15.5" x14ac:dyDescent="0.35">
      <c r="A468" s="332">
        <v>449</v>
      </c>
      <c r="B468" s="437"/>
      <c r="C468" s="438"/>
      <c r="D468" s="438"/>
      <c r="E468" s="214"/>
      <c r="F468" s="214"/>
      <c r="G468" s="439"/>
      <c r="H468" s="439"/>
      <c r="I468" s="499"/>
    </row>
    <row r="469" spans="1:9" s="147" customFormat="1" ht="15.5" x14ac:dyDescent="0.35">
      <c r="A469" s="332">
        <v>450</v>
      </c>
      <c r="B469" s="437"/>
      <c r="C469" s="438"/>
      <c r="D469" s="438"/>
      <c r="E469" s="214"/>
      <c r="F469" s="214"/>
      <c r="G469" s="439"/>
      <c r="H469" s="439"/>
      <c r="I469" s="499"/>
    </row>
    <row r="470" spans="1:9" s="147" customFormat="1" ht="15.5" x14ac:dyDescent="0.35">
      <c r="A470" s="332">
        <v>451</v>
      </c>
      <c r="B470" s="437"/>
      <c r="C470" s="438"/>
      <c r="D470" s="438"/>
      <c r="E470" s="214"/>
      <c r="F470" s="214"/>
      <c r="G470" s="439"/>
      <c r="H470" s="439"/>
      <c r="I470" s="499"/>
    </row>
    <row r="471" spans="1:9" s="147" customFormat="1" ht="15.5" x14ac:dyDescent="0.35">
      <c r="A471" s="332">
        <v>452</v>
      </c>
      <c r="B471" s="437"/>
      <c r="C471" s="438"/>
      <c r="D471" s="438"/>
      <c r="E471" s="214"/>
      <c r="F471" s="214"/>
      <c r="G471" s="439"/>
      <c r="H471" s="439"/>
      <c r="I471" s="499"/>
    </row>
    <row r="472" spans="1:9" s="147" customFormat="1" ht="15.5" x14ac:dyDescent="0.35">
      <c r="A472" s="332">
        <v>453</v>
      </c>
      <c r="B472" s="437"/>
      <c r="C472" s="438"/>
      <c r="D472" s="438"/>
      <c r="E472" s="214"/>
      <c r="F472" s="214"/>
      <c r="G472" s="439"/>
      <c r="H472" s="439"/>
      <c r="I472" s="499"/>
    </row>
    <row r="473" spans="1:9" s="147" customFormat="1" ht="15.5" x14ac:dyDescent="0.35">
      <c r="A473" s="332">
        <v>454</v>
      </c>
      <c r="B473" s="437"/>
      <c r="C473" s="438"/>
      <c r="D473" s="438"/>
      <c r="E473" s="214"/>
      <c r="F473" s="214"/>
      <c r="G473" s="439"/>
      <c r="H473" s="439"/>
      <c r="I473" s="499"/>
    </row>
    <row r="474" spans="1:9" s="147" customFormat="1" ht="15.5" x14ac:dyDescent="0.35">
      <c r="A474" s="332">
        <v>455</v>
      </c>
      <c r="B474" s="437"/>
      <c r="C474" s="438"/>
      <c r="D474" s="438"/>
      <c r="E474" s="214"/>
      <c r="F474" s="214"/>
      <c r="G474" s="439"/>
      <c r="H474" s="439"/>
      <c r="I474" s="499"/>
    </row>
    <row r="475" spans="1:9" s="147" customFormat="1" ht="15.5" x14ac:dyDescent="0.35">
      <c r="A475" s="332">
        <v>456</v>
      </c>
      <c r="B475" s="437"/>
      <c r="C475" s="438"/>
      <c r="D475" s="438"/>
      <c r="E475" s="214"/>
      <c r="F475" s="214"/>
      <c r="G475" s="439"/>
      <c r="H475" s="439"/>
      <c r="I475" s="499"/>
    </row>
    <row r="476" spans="1:9" s="147" customFormat="1" ht="15.5" x14ac:dyDescent="0.35">
      <c r="A476" s="332">
        <v>457</v>
      </c>
      <c r="B476" s="437"/>
      <c r="C476" s="438"/>
      <c r="D476" s="438"/>
      <c r="E476" s="214"/>
      <c r="F476" s="214"/>
      <c r="G476" s="439"/>
      <c r="H476" s="439"/>
      <c r="I476" s="499"/>
    </row>
    <row r="477" spans="1:9" s="147" customFormat="1" ht="15.5" x14ac:dyDescent="0.35">
      <c r="A477" s="332">
        <v>458</v>
      </c>
      <c r="B477" s="437"/>
      <c r="C477" s="438"/>
      <c r="D477" s="438"/>
      <c r="E477" s="214"/>
      <c r="F477" s="214"/>
      <c r="G477" s="439"/>
      <c r="H477" s="439"/>
      <c r="I477" s="499"/>
    </row>
    <row r="478" spans="1:9" s="147" customFormat="1" ht="15.5" x14ac:dyDescent="0.35">
      <c r="A478" s="332">
        <v>459</v>
      </c>
      <c r="B478" s="437"/>
      <c r="C478" s="438"/>
      <c r="D478" s="438"/>
      <c r="E478" s="214"/>
      <c r="F478" s="214"/>
      <c r="G478" s="439"/>
      <c r="H478" s="439"/>
      <c r="I478" s="499"/>
    </row>
    <row r="479" spans="1:9" s="147" customFormat="1" ht="15.5" x14ac:dyDescent="0.35">
      <c r="A479" s="332">
        <v>460</v>
      </c>
      <c r="B479" s="437"/>
      <c r="C479" s="438"/>
      <c r="D479" s="438"/>
      <c r="E479" s="214"/>
      <c r="F479" s="214"/>
      <c r="G479" s="439"/>
      <c r="H479" s="439"/>
      <c r="I479" s="499"/>
    </row>
    <row r="480" spans="1:9" s="147" customFormat="1" ht="15.5" x14ac:dyDescent="0.35">
      <c r="A480" s="332">
        <v>461</v>
      </c>
      <c r="B480" s="437"/>
      <c r="C480" s="438"/>
      <c r="D480" s="438"/>
      <c r="E480" s="214"/>
      <c r="F480" s="214"/>
      <c r="G480" s="439"/>
      <c r="H480" s="439"/>
      <c r="I480" s="499"/>
    </row>
    <row r="481" spans="1:9" s="147" customFormat="1" ht="15.5" x14ac:dyDescent="0.35">
      <c r="A481" s="332">
        <v>462</v>
      </c>
      <c r="B481" s="437"/>
      <c r="C481" s="438"/>
      <c r="D481" s="438"/>
      <c r="E481" s="214"/>
      <c r="F481" s="214"/>
      <c r="G481" s="439"/>
      <c r="H481" s="439"/>
      <c r="I481" s="499"/>
    </row>
    <row r="482" spans="1:9" s="147" customFormat="1" ht="15.5" x14ac:dyDescent="0.35">
      <c r="A482" s="332">
        <v>463</v>
      </c>
      <c r="B482" s="437"/>
      <c r="C482" s="438"/>
      <c r="D482" s="438"/>
      <c r="E482" s="214"/>
      <c r="F482" s="214"/>
      <c r="G482" s="439"/>
      <c r="H482" s="439"/>
      <c r="I482" s="499"/>
    </row>
    <row r="483" spans="1:9" s="147" customFormat="1" ht="15.5" x14ac:dyDescent="0.35">
      <c r="A483" s="332">
        <v>464</v>
      </c>
      <c r="B483" s="437"/>
      <c r="C483" s="438"/>
      <c r="D483" s="438"/>
      <c r="E483" s="214"/>
      <c r="F483" s="214"/>
      <c r="G483" s="439"/>
      <c r="H483" s="439"/>
      <c r="I483" s="499"/>
    </row>
    <row r="484" spans="1:9" s="147" customFormat="1" ht="15.5" x14ac:dyDescent="0.35">
      <c r="A484" s="332">
        <v>465</v>
      </c>
      <c r="B484" s="437"/>
      <c r="C484" s="438"/>
      <c r="D484" s="438"/>
      <c r="E484" s="214"/>
      <c r="F484" s="214"/>
      <c r="G484" s="439"/>
      <c r="H484" s="439"/>
      <c r="I484" s="499"/>
    </row>
    <row r="485" spans="1:9" s="147" customFormat="1" ht="15.5" x14ac:dyDescent="0.35">
      <c r="A485" s="332">
        <v>466</v>
      </c>
      <c r="B485" s="437"/>
      <c r="C485" s="438"/>
      <c r="D485" s="438"/>
      <c r="E485" s="214"/>
      <c r="F485" s="214"/>
      <c r="G485" s="439"/>
      <c r="H485" s="439"/>
      <c r="I485" s="499"/>
    </row>
    <row r="486" spans="1:9" s="147" customFormat="1" ht="15.5" x14ac:dyDescent="0.35">
      <c r="A486" s="332">
        <v>467</v>
      </c>
      <c r="B486" s="437"/>
      <c r="C486" s="438"/>
      <c r="D486" s="438"/>
      <c r="E486" s="214"/>
      <c r="F486" s="214"/>
      <c r="G486" s="439"/>
      <c r="H486" s="439"/>
      <c r="I486" s="499"/>
    </row>
    <row r="487" spans="1:9" s="147" customFormat="1" ht="15.5" x14ac:dyDescent="0.35">
      <c r="A487" s="332">
        <v>468</v>
      </c>
      <c r="B487" s="437"/>
      <c r="C487" s="438"/>
      <c r="D487" s="438"/>
      <c r="E487" s="214"/>
      <c r="F487" s="214"/>
      <c r="G487" s="439"/>
      <c r="H487" s="439"/>
      <c r="I487" s="499"/>
    </row>
    <row r="488" spans="1:9" s="147" customFormat="1" ht="15.5" x14ac:dyDescent="0.35">
      <c r="A488" s="332">
        <v>469</v>
      </c>
      <c r="B488" s="437"/>
      <c r="C488" s="438"/>
      <c r="D488" s="438"/>
      <c r="E488" s="214"/>
      <c r="F488" s="214"/>
      <c r="G488" s="439"/>
      <c r="H488" s="439"/>
      <c r="I488" s="499"/>
    </row>
    <row r="489" spans="1:9" s="147" customFormat="1" ht="15.5" x14ac:dyDescent="0.35">
      <c r="A489" s="332">
        <v>470</v>
      </c>
      <c r="B489" s="437"/>
      <c r="C489" s="438"/>
      <c r="D489" s="438"/>
      <c r="E489" s="214"/>
      <c r="F489" s="214"/>
      <c r="G489" s="439"/>
      <c r="H489" s="439"/>
      <c r="I489" s="499"/>
    </row>
    <row r="490" spans="1:9" s="147" customFormat="1" ht="15.5" x14ac:dyDescent="0.35">
      <c r="A490" s="332">
        <v>471</v>
      </c>
      <c r="B490" s="437"/>
      <c r="C490" s="438"/>
      <c r="D490" s="438"/>
      <c r="E490" s="214"/>
      <c r="F490" s="214"/>
      <c r="G490" s="439"/>
      <c r="H490" s="439"/>
      <c r="I490" s="499"/>
    </row>
    <row r="491" spans="1:9" s="147" customFormat="1" ht="15.5" x14ac:dyDescent="0.35">
      <c r="A491" s="332">
        <v>472</v>
      </c>
      <c r="B491" s="437"/>
      <c r="C491" s="438"/>
      <c r="D491" s="438"/>
      <c r="E491" s="214"/>
      <c r="F491" s="214"/>
      <c r="G491" s="439"/>
      <c r="H491" s="439"/>
      <c r="I491" s="499"/>
    </row>
    <row r="492" spans="1:9" s="147" customFormat="1" ht="15.5" x14ac:dyDescent="0.35">
      <c r="A492" s="332">
        <v>473</v>
      </c>
      <c r="B492" s="437"/>
      <c r="C492" s="438"/>
      <c r="D492" s="438"/>
      <c r="E492" s="214"/>
      <c r="F492" s="214"/>
      <c r="G492" s="439"/>
      <c r="H492" s="439"/>
      <c r="I492" s="499"/>
    </row>
    <row r="493" spans="1:9" s="147" customFormat="1" ht="15.5" x14ac:dyDescent="0.35">
      <c r="A493" s="332">
        <v>474</v>
      </c>
      <c r="B493" s="437"/>
      <c r="C493" s="438"/>
      <c r="D493" s="438"/>
      <c r="E493" s="214"/>
      <c r="F493" s="214"/>
      <c r="G493" s="439"/>
      <c r="H493" s="439"/>
      <c r="I493" s="499"/>
    </row>
    <row r="494" spans="1:9" s="147" customFormat="1" ht="15.5" x14ac:dyDescent="0.35">
      <c r="A494" s="332">
        <v>475</v>
      </c>
      <c r="B494" s="437"/>
      <c r="C494" s="438"/>
      <c r="D494" s="438"/>
      <c r="E494" s="214"/>
      <c r="F494" s="214"/>
      <c r="G494" s="439"/>
      <c r="H494" s="439"/>
      <c r="I494" s="499"/>
    </row>
    <row r="495" spans="1:9" s="147" customFormat="1" ht="15.5" x14ac:dyDescent="0.35">
      <c r="A495" s="332">
        <v>476</v>
      </c>
      <c r="B495" s="437"/>
      <c r="C495" s="438"/>
      <c r="D495" s="438"/>
      <c r="E495" s="214"/>
      <c r="F495" s="214"/>
      <c r="G495" s="439"/>
      <c r="H495" s="439"/>
      <c r="I495" s="499"/>
    </row>
    <row r="496" spans="1:9" s="147" customFormat="1" ht="15.5" x14ac:dyDescent="0.35">
      <c r="A496" s="332">
        <v>477</v>
      </c>
      <c r="B496" s="437"/>
      <c r="C496" s="438"/>
      <c r="D496" s="438"/>
      <c r="E496" s="214"/>
      <c r="F496" s="214"/>
      <c r="G496" s="439"/>
      <c r="H496" s="439"/>
      <c r="I496" s="499"/>
    </row>
    <row r="497" spans="1:9" s="147" customFormat="1" ht="15.5" x14ac:dyDescent="0.35">
      <c r="A497" s="332">
        <v>478</v>
      </c>
      <c r="B497" s="437"/>
      <c r="C497" s="438"/>
      <c r="D497" s="438"/>
      <c r="E497" s="214"/>
      <c r="F497" s="214"/>
      <c r="G497" s="439"/>
      <c r="H497" s="439"/>
      <c r="I497" s="499"/>
    </row>
    <row r="498" spans="1:9" s="147" customFormat="1" ht="15.5" x14ac:dyDescent="0.35">
      <c r="A498" s="332">
        <v>479</v>
      </c>
      <c r="B498" s="437"/>
      <c r="C498" s="438"/>
      <c r="D498" s="438"/>
      <c r="E498" s="214"/>
      <c r="F498" s="214"/>
      <c r="G498" s="439"/>
      <c r="H498" s="439"/>
      <c r="I498" s="499"/>
    </row>
    <row r="499" spans="1:9" s="147" customFormat="1" ht="15.5" x14ac:dyDescent="0.35">
      <c r="A499" s="332">
        <v>480</v>
      </c>
      <c r="B499" s="437"/>
      <c r="C499" s="438"/>
      <c r="D499" s="438"/>
      <c r="E499" s="214"/>
      <c r="F499" s="214"/>
      <c r="G499" s="439"/>
      <c r="H499" s="439"/>
      <c r="I499" s="499"/>
    </row>
    <row r="500" spans="1:9" s="147" customFormat="1" ht="15.5" x14ac:dyDescent="0.35">
      <c r="A500" s="332">
        <v>481</v>
      </c>
      <c r="B500" s="437"/>
      <c r="C500" s="438"/>
      <c r="D500" s="438"/>
      <c r="E500" s="214"/>
      <c r="F500" s="214"/>
      <c r="G500" s="439"/>
      <c r="H500" s="439"/>
      <c r="I500" s="499"/>
    </row>
    <row r="501" spans="1:9" s="147" customFormat="1" ht="15.5" x14ac:dyDescent="0.35">
      <c r="A501" s="332">
        <v>482</v>
      </c>
      <c r="B501" s="437"/>
      <c r="C501" s="438"/>
      <c r="D501" s="438"/>
      <c r="E501" s="214"/>
      <c r="F501" s="214"/>
      <c r="G501" s="439"/>
      <c r="H501" s="439"/>
      <c r="I501" s="499"/>
    </row>
    <row r="502" spans="1:9" s="147" customFormat="1" ht="15.5" x14ac:dyDescent="0.35">
      <c r="A502" s="332">
        <v>483</v>
      </c>
      <c r="B502" s="437"/>
      <c r="C502" s="438"/>
      <c r="D502" s="438"/>
      <c r="E502" s="214"/>
      <c r="F502" s="214"/>
      <c r="G502" s="439"/>
      <c r="H502" s="439"/>
      <c r="I502" s="499"/>
    </row>
    <row r="503" spans="1:9" s="147" customFormat="1" ht="15.5" x14ac:dyDescent="0.35">
      <c r="A503" s="332">
        <v>484</v>
      </c>
      <c r="B503" s="437"/>
      <c r="C503" s="438"/>
      <c r="D503" s="438"/>
      <c r="E503" s="214"/>
      <c r="F503" s="214"/>
      <c r="G503" s="439"/>
      <c r="H503" s="439"/>
      <c r="I503" s="499"/>
    </row>
    <row r="504" spans="1:9" s="147" customFormat="1" ht="15.5" x14ac:dyDescent="0.35">
      <c r="A504" s="332">
        <v>485</v>
      </c>
      <c r="B504" s="437"/>
      <c r="C504" s="438"/>
      <c r="D504" s="438"/>
      <c r="E504" s="214"/>
      <c r="F504" s="214"/>
      <c r="G504" s="439"/>
      <c r="H504" s="439"/>
      <c r="I504" s="499"/>
    </row>
    <row r="505" spans="1:9" s="147" customFormat="1" ht="15.5" x14ac:dyDescent="0.35">
      <c r="A505" s="332">
        <v>486</v>
      </c>
      <c r="B505" s="437"/>
      <c r="C505" s="438"/>
      <c r="D505" s="438"/>
      <c r="E505" s="214"/>
      <c r="F505" s="214"/>
      <c r="G505" s="439"/>
      <c r="H505" s="439"/>
      <c r="I505" s="499"/>
    </row>
    <row r="506" spans="1:9" s="147" customFormat="1" ht="15.5" x14ac:dyDescent="0.35">
      <c r="A506" s="332">
        <v>487</v>
      </c>
      <c r="B506" s="437"/>
      <c r="C506" s="438"/>
      <c r="D506" s="438"/>
      <c r="E506" s="214"/>
      <c r="F506" s="214"/>
      <c r="G506" s="439"/>
      <c r="H506" s="439"/>
      <c r="I506" s="499"/>
    </row>
    <row r="507" spans="1:9" s="147" customFormat="1" ht="15.5" x14ac:dyDescent="0.35">
      <c r="A507" s="332">
        <v>488</v>
      </c>
      <c r="B507" s="437"/>
      <c r="C507" s="438"/>
      <c r="D507" s="438"/>
      <c r="E507" s="214"/>
      <c r="F507" s="214"/>
      <c r="G507" s="439"/>
      <c r="H507" s="439"/>
      <c r="I507" s="499"/>
    </row>
    <row r="508" spans="1:9" s="147" customFormat="1" ht="15.5" x14ac:dyDescent="0.35">
      <c r="A508" s="332">
        <v>489</v>
      </c>
      <c r="B508" s="437"/>
      <c r="C508" s="438"/>
      <c r="D508" s="438"/>
      <c r="E508" s="214"/>
      <c r="F508" s="214"/>
      <c r="G508" s="439"/>
      <c r="H508" s="439"/>
      <c r="I508" s="499"/>
    </row>
    <row r="509" spans="1:9" s="147" customFormat="1" ht="15.5" x14ac:dyDescent="0.35">
      <c r="A509" s="332">
        <v>490</v>
      </c>
      <c r="B509" s="437"/>
      <c r="C509" s="438"/>
      <c r="D509" s="438"/>
      <c r="E509" s="214"/>
      <c r="F509" s="214"/>
      <c r="G509" s="439"/>
      <c r="H509" s="439"/>
      <c r="I509" s="499"/>
    </row>
    <row r="510" spans="1:9" s="147" customFormat="1" ht="15.5" x14ac:dyDescent="0.35">
      <c r="A510" s="332">
        <v>491</v>
      </c>
      <c r="B510" s="437"/>
      <c r="C510" s="438"/>
      <c r="D510" s="438"/>
      <c r="E510" s="214"/>
      <c r="F510" s="214"/>
      <c r="G510" s="439"/>
      <c r="H510" s="439"/>
      <c r="I510" s="499"/>
    </row>
    <row r="511" spans="1:9" s="147" customFormat="1" ht="15.5" x14ac:dyDescent="0.35">
      <c r="A511" s="332">
        <v>492</v>
      </c>
      <c r="B511" s="437"/>
      <c r="C511" s="438"/>
      <c r="D511" s="438"/>
      <c r="E511" s="214"/>
      <c r="F511" s="214"/>
      <c r="G511" s="439"/>
      <c r="H511" s="439"/>
      <c r="I511" s="499"/>
    </row>
    <row r="512" spans="1:9" s="147" customFormat="1" ht="15.5" x14ac:dyDescent="0.35">
      <c r="A512" s="332">
        <v>493</v>
      </c>
      <c r="B512" s="437"/>
      <c r="C512" s="438"/>
      <c r="D512" s="438"/>
      <c r="E512" s="214"/>
      <c r="F512" s="214"/>
      <c r="G512" s="439"/>
      <c r="H512" s="439"/>
      <c r="I512" s="499"/>
    </row>
    <row r="513" spans="1:9" s="147" customFormat="1" ht="15.5" x14ac:dyDescent="0.35">
      <c r="A513" s="332">
        <v>494</v>
      </c>
      <c r="B513" s="437"/>
      <c r="C513" s="438"/>
      <c r="D513" s="438"/>
      <c r="E513" s="214"/>
      <c r="F513" s="214"/>
      <c r="G513" s="439"/>
      <c r="H513" s="439"/>
      <c r="I513" s="499"/>
    </row>
    <row r="514" spans="1:9" s="147" customFormat="1" ht="15.5" x14ac:dyDescent="0.35">
      <c r="A514" s="332">
        <v>495</v>
      </c>
      <c r="B514" s="437"/>
      <c r="C514" s="438"/>
      <c r="D514" s="438"/>
      <c r="E514" s="214"/>
      <c r="F514" s="214"/>
      <c r="G514" s="439"/>
      <c r="H514" s="439"/>
      <c r="I514" s="499"/>
    </row>
    <row r="515" spans="1:9" s="147" customFormat="1" ht="15.5" x14ac:dyDescent="0.35">
      <c r="A515" s="332">
        <v>496</v>
      </c>
      <c r="B515" s="437"/>
      <c r="C515" s="438"/>
      <c r="D515" s="438"/>
      <c r="E515" s="214"/>
      <c r="F515" s="214"/>
      <c r="G515" s="439"/>
      <c r="H515" s="439"/>
      <c r="I515" s="499"/>
    </row>
    <row r="516" spans="1:9" s="147" customFormat="1" ht="15.5" x14ac:dyDescent="0.35">
      <c r="A516" s="332">
        <v>497</v>
      </c>
      <c r="B516" s="437"/>
      <c r="C516" s="438"/>
      <c r="D516" s="438"/>
      <c r="E516" s="214"/>
      <c r="F516" s="214"/>
      <c r="G516" s="439"/>
      <c r="H516" s="439"/>
      <c r="I516" s="499"/>
    </row>
    <row r="517" spans="1:9" s="147" customFormat="1" ht="15.5" x14ac:dyDescent="0.35">
      <c r="A517" s="332">
        <v>498</v>
      </c>
      <c r="B517" s="437"/>
      <c r="C517" s="438"/>
      <c r="D517" s="438"/>
      <c r="E517" s="214"/>
      <c r="F517" s="214"/>
      <c r="G517" s="439"/>
      <c r="H517" s="439"/>
      <c r="I517" s="499"/>
    </row>
    <row r="518" spans="1:9" s="147" customFormat="1" ht="15.5" x14ac:dyDescent="0.35">
      <c r="A518" s="332">
        <v>499</v>
      </c>
      <c r="B518" s="437"/>
      <c r="C518" s="438"/>
      <c r="D518" s="438"/>
      <c r="E518" s="214"/>
      <c r="F518" s="214"/>
      <c r="G518" s="439"/>
      <c r="H518" s="439"/>
      <c r="I518" s="499"/>
    </row>
    <row r="519" spans="1:9" s="147" customFormat="1" ht="15.5" x14ac:dyDescent="0.35">
      <c r="A519" s="332">
        <v>500</v>
      </c>
      <c r="B519" s="437"/>
      <c r="C519" s="438"/>
      <c r="D519" s="438"/>
      <c r="E519" s="214"/>
      <c r="F519" s="214"/>
      <c r="G519" s="439"/>
      <c r="H519" s="439"/>
      <c r="I519" s="499"/>
    </row>
    <row r="520" spans="1:9" s="147" customFormat="1" ht="15.5" x14ac:dyDescent="0.35">
      <c r="A520" s="332">
        <v>501</v>
      </c>
      <c r="B520" s="437"/>
      <c r="C520" s="438"/>
      <c r="D520" s="438"/>
      <c r="E520" s="214"/>
      <c r="F520" s="214"/>
      <c r="G520" s="439"/>
      <c r="H520" s="439"/>
      <c r="I520" s="499"/>
    </row>
    <row r="521" spans="1:9" s="147" customFormat="1" ht="15.5" x14ac:dyDescent="0.35">
      <c r="A521" s="332">
        <v>502</v>
      </c>
      <c r="B521" s="437"/>
      <c r="C521" s="438"/>
      <c r="D521" s="438"/>
      <c r="E521" s="214"/>
      <c r="F521" s="214"/>
      <c r="G521" s="439"/>
      <c r="H521" s="439"/>
      <c r="I521" s="499"/>
    </row>
    <row r="522" spans="1:9" s="147" customFormat="1" ht="15.5" x14ac:dyDescent="0.35">
      <c r="A522" s="332">
        <v>503</v>
      </c>
      <c r="B522" s="437"/>
      <c r="C522" s="438"/>
      <c r="D522" s="438"/>
      <c r="E522" s="214"/>
      <c r="F522" s="214"/>
      <c r="G522" s="439"/>
      <c r="H522" s="439"/>
      <c r="I522" s="499"/>
    </row>
    <row r="523" spans="1:9" s="147" customFormat="1" ht="15.5" x14ac:dyDescent="0.35">
      <c r="A523" s="332">
        <v>504</v>
      </c>
      <c r="B523" s="437"/>
      <c r="C523" s="438"/>
      <c r="D523" s="438"/>
      <c r="E523" s="214"/>
      <c r="F523" s="214"/>
      <c r="G523" s="439"/>
      <c r="H523" s="439"/>
      <c r="I523" s="499"/>
    </row>
    <row r="524" spans="1:9" s="147" customFormat="1" ht="15.5" x14ac:dyDescent="0.35">
      <c r="A524" s="332">
        <v>505</v>
      </c>
      <c r="B524" s="437"/>
      <c r="C524" s="438"/>
      <c r="D524" s="438"/>
      <c r="E524" s="214"/>
      <c r="F524" s="214"/>
      <c r="G524" s="439"/>
      <c r="H524" s="439"/>
      <c r="I524" s="499"/>
    </row>
    <row r="525" spans="1:9" s="147" customFormat="1" ht="15.5" x14ac:dyDescent="0.35">
      <c r="A525" s="332">
        <v>506</v>
      </c>
      <c r="B525" s="437"/>
      <c r="C525" s="438"/>
      <c r="D525" s="438"/>
      <c r="E525" s="214"/>
      <c r="F525" s="214"/>
      <c r="G525" s="439"/>
      <c r="H525" s="439"/>
      <c r="I525" s="499"/>
    </row>
    <row r="526" spans="1:9" s="147" customFormat="1" ht="15.5" x14ac:dyDescent="0.35">
      <c r="A526" s="332">
        <v>507</v>
      </c>
      <c r="B526" s="437"/>
      <c r="C526" s="438"/>
      <c r="D526" s="438"/>
      <c r="E526" s="214"/>
      <c r="F526" s="214"/>
      <c r="G526" s="439"/>
      <c r="H526" s="439"/>
      <c r="I526" s="499"/>
    </row>
    <row r="527" spans="1:9" s="147" customFormat="1" ht="15.5" x14ac:dyDescent="0.35">
      <c r="A527" s="332">
        <v>508</v>
      </c>
      <c r="B527" s="437"/>
      <c r="C527" s="438"/>
      <c r="D527" s="438"/>
      <c r="E527" s="214"/>
      <c r="F527" s="214"/>
      <c r="G527" s="439"/>
      <c r="H527" s="439"/>
      <c r="I527" s="499"/>
    </row>
    <row r="528" spans="1:9" s="147" customFormat="1" ht="15.5" x14ac:dyDescent="0.35">
      <c r="A528" s="332">
        <v>509</v>
      </c>
      <c r="B528" s="437"/>
      <c r="C528" s="438"/>
      <c r="D528" s="438"/>
      <c r="E528" s="214"/>
      <c r="F528" s="214"/>
      <c r="G528" s="439"/>
      <c r="H528" s="439"/>
      <c r="I528" s="499"/>
    </row>
    <row r="529" spans="1:9" s="147" customFormat="1" ht="15.5" x14ac:dyDescent="0.35">
      <c r="A529" s="332">
        <v>510</v>
      </c>
      <c r="B529" s="437"/>
      <c r="C529" s="438"/>
      <c r="D529" s="438"/>
      <c r="E529" s="214"/>
      <c r="F529" s="214"/>
      <c r="G529" s="439"/>
      <c r="H529" s="439"/>
      <c r="I529" s="499"/>
    </row>
    <row r="530" spans="1:9" s="147" customFormat="1" ht="15.5" x14ac:dyDescent="0.35">
      <c r="A530" s="332">
        <v>511</v>
      </c>
      <c r="B530" s="437"/>
      <c r="C530" s="438"/>
      <c r="D530" s="438"/>
      <c r="E530" s="214"/>
      <c r="F530" s="214"/>
      <c r="G530" s="439"/>
      <c r="H530" s="439"/>
      <c r="I530" s="499"/>
    </row>
    <row r="531" spans="1:9" s="147" customFormat="1" ht="15.5" x14ac:dyDescent="0.35">
      <c r="A531" s="332">
        <v>512</v>
      </c>
      <c r="B531" s="437"/>
      <c r="C531" s="438"/>
      <c r="D531" s="438"/>
      <c r="E531" s="214"/>
      <c r="F531" s="214"/>
      <c r="G531" s="439"/>
      <c r="H531" s="439"/>
      <c r="I531" s="499"/>
    </row>
    <row r="532" spans="1:9" s="147" customFormat="1" ht="15.5" x14ac:dyDescent="0.35">
      <c r="A532" s="332">
        <v>513</v>
      </c>
      <c r="B532" s="437"/>
      <c r="C532" s="438"/>
      <c r="D532" s="438"/>
      <c r="E532" s="214"/>
      <c r="F532" s="214"/>
      <c r="G532" s="439"/>
      <c r="H532" s="439"/>
      <c r="I532" s="499"/>
    </row>
    <row r="533" spans="1:9" s="147" customFormat="1" ht="15.5" x14ac:dyDescent="0.35">
      <c r="A533" s="332">
        <v>514</v>
      </c>
      <c r="B533" s="437"/>
      <c r="C533" s="438"/>
      <c r="D533" s="438"/>
      <c r="E533" s="214"/>
      <c r="F533" s="214"/>
      <c r="G533" s="439"/>
      <c r="H533" s="439"/>
      <c r="I533" s="499"/>
    </row>
    <row r="534" spans="1:9" s="147" customFormat="1" ht="15.5" x14ac:dyDescent="0.35">
      <c r="A534" s="332">
        <v>515</v>
      </c>
      <c r="B534" s="437"/>
      <c r="C534" s="438"/>
      <c r="D534" s="438"/>
      <c r="E534" s="214"/>
      <c r="F534" s="214"/>
      <c r="G534" s="439"/>
      <c r="H534" s="439"/>
      <c r="I534" s="499"/>
    </row>
    <row r="535" spans="1:9" s="147" customFormat="1" ht="15.5" x14ac:dyDescent="0.35">
      <c r="A535" s="332">
        <v>516</v>
      </c>
      <c r="B535" s="437"/>
      <c r="C535" s="438"/>
      <c r="D535" s="438"/>
      <c r="E535" s="214"/>
      <c r="F535" s="214"/>
      <c r="G535" s="439"/>
      <c r="H535" s="439"/>
      <c r="I535" s="499"/>
    </row>
    <row r="536" spans="1:9" s="147" customFormat="1" ht="15.5" x14ac:dyDescent="0.35">
      <c r="A536" s="332">
        <v>517</v>
      </c>
      <c r="B536" s="437"/>
      <c r="C536" s="438"/>
      <c r="D536" s="438"/>
      <c r="E536" s="214"/>
      <c r="F536" s="214"/>
      <c r="G536" s="439"/>
      <c r="H536" s="439"/>
      <c r="I536" s="499"/>
    </row>
    <row r="537" spans="1:9" s="147" customFormat="1" ht="15.5" x14ac:dyDescent="0.35">
      <c r="A537" s="332">
        <v>518</v>
      </c>
      <c r="B537" s="437"/>
      <c r="C537" s="438"/>
      <c r="D537" s="438"/>
      <c r="E537" s="214"/>
      <c r="F537" s="214"/>
      <c r="G537" s="439"/>
      <c r="H537" s="439"/>
      <c r="I537" s="499"/>
    </row>
    <row r="538" spans="1:9" s="147" customFormat="1" ht="15.5" x14ac:dyDescent="0.35">
      <c r="A538" s="332">
        <v>519</v>
      </c>
      <c r="B538" s="437"/>
      <c r="C538" s="438"/>
      <c r="D538" s="438"/>
      <c r="E538" s="214"/>
      <c r="F538" s="214"/>
      <c r="G538" s="439"/>
      <c r="H538" s="439"/>
      <c r="I538" s="499"/>
    </row>
    <row r="539" spans="1:9" s="147" customFormat="1" ht="15.5" x14ac:dyDescent="0.35">
      <c r="A539" s="332">
        <v>520</v>
      </c>
      <c r="B539" s="437"/>
      <c r="C539" s="438"/>
      <c r="D539" s="438"/>
      <c r="E539" s="214"/>
      <c r="F539" s="214"/>
      <c r="G539" s="439"/>
      <c r="H539" s="439"/>
      <c r="I539" s="499"/>
    </row>
    <row r="540" spans="1:9" s="147" customFormat="1" ht="15.5" x14ac:dyDescent="0.35">
      <c r="A540" s="332">
        <v>521</v>
      </c>
      <c r="B540" s="437"/>
      <c r="C540" s="438"/>
      <c r="D540" s="438"/>
      <c r="E540" s="214"/>
      <c r="F540" s="214"/>
      <c r="G540" s="439"/>
      <c r="H540" s="439"/>
      <c r="I540" s="499"/>
    </row>
    <row r="541" spans="1:9" s="147" customFormat="1" ht="15.5" x14ac:dyDescent="0.35">
      <c r="A541" s="332">
        <v>522</v>
      </c>
      <c r="B541" s="437"/>
      <c r="C541" s="438"/>
      <c r="D541" s="438"/>
      <c r="E541" s="214"/>
      <c r="F541" s="214"/>
      <c r="G541" s="439"/>
      <c r="H541" s="439"/>
      <c r="I541" s="499"/>
    </row>
    <row r="542" spans="1:9" s="147" customFormat="1" ht="15.5" x14ac:dyDescent="0.35">
      <c r="A542" s="332">
        <v>523</v>
      </c>
      <c r="B542" s="437"/>
      <c r="C542" s="438"/>
      <c r="D542" s="438"/>
      <c r="E542" s="214"/>
      <c r="F542" s="214"/>
      <c r="G542" s="439"/>
      <c r="H542" s="439"/>
      <c r="I542" s="499"/>
    </row>
    <row r="543" spans="1:9" s="147" customFormat="1" ht="15.5" x14ac:dyDescent="0.35">
      <c r="A543" s="332">
        <v>524</v>
      </c>
      <c r="B543" s="437"/>
      <c r="C543" s="438"/>
      <c r="D543" s="438"/>
      <c r="E543" s="214"/>
      <c r="F543" s="214"/>
      <c r="G543" s="439"/>
      <c r="H543" s="439"/>
      <c r="I543" s="499"/>
    </row>
    <row r="544" spans="1:9" s="147" customFormat="1" ht="15.5" x14ac:dyDescent="0.35">
      <c r="A544" s="332">
        <v>525</v>
      </c>
      <c r="B544" s="437"/>
      <c r="C544" s="438"/>
      <c r="D544" s="438"/>
      <c r="E544" s="214"/>
      <c r="F544" s="214"/>
      <c r="G544" s="439"/>
      <c r="H544" s="439"/>
      <c r="I544" s="499"/>
    </row>
    <row r="545" spans="1:9" s="147" customFormat="1" ht="15.5" x14ac:dyDescent="0.35">
      <c r="A545" s="332">
        <v>526</v>
      </c>
      <c r="B545" s="437"/>
      <c r="C545" s="438"/>
      <c r="D545" s="438"/>
      <c r="E545" s="214"/>
      <c r="F545" s="214"/>
      <c r="G545" s="439"/>
      <c r="H545" s="439"/>
      <c r="I545" s="499"/>
    </row>
    <row r="546" spans="1:9" s="147" customFormat="1" ht="15.5" x14ac:dyDescent="0.35">
      <c r="A546" s="332">
        <v>527</v>
      </c>
      <c r="B546" s="437"/>
      <c r="C546" s="438"/>
      <c r="D546" s="438"/>
      <c r="E546" s="214"/>
      <c r="F546" s="214"/>
      <c r="G546" s="439"/>
      <c r="H546" s="439"/>
      <c r="I546" s="499"/>
    </row>
    <row r="547" spans="1:9" s="147" customFormat="1" ht="15.5" x14ac:dyDescent="0.35">
      <c r="A547" s="332">
        <v>528</v>
      </c>
      <c r="B547" s="437"/>
      <c r="C547" s="438"/>
      <c r="D547" s="438"/>
      <c r="E547" s="214"/>
      <c r="F547" s="214"/>
      <c r="G547" s="439"/>
      <c r="H547" s="439"/>
      <c r="I547" s="499"/>
    </row>
    <row r="548" spans="1:9" s="147" customFormat="1" ht="15.5" x14ac:dyDescent="0.35">
      <c r="A548" s="332">
        <v>529</v>
      </c>
      <c r="B548" s="437"/>
      <c r="C548" s="438"/>
      <c r="D548" s="438"/>
      <c r="E548" s="214"/>
      <c r="F548" s="214"/>
      <c r="G548" s="439"/>
      <c r="H548" s="439"/>
      <c r="I548" s="499"/>
    </row>
    <row r="549" spans="1:9" s="147" customFormat="1" ht="15.5" x14ac:dyDescent="0.35">
      <c r="A549" s="332">
        <v>530</v>
      </c>
      <c r="B549" s="437"/>
      <c r="C549" s="438"/>
      <c r="D549" s="438"/>
      <c r="E549" s="214"/>
      <c r="F549" s="214"/>
      <c r="G549" s="439"/>
      <c r="H549" s="439"/>
      <c r="I549" s="499"/>
    </row>
    <row r="550" spans="1:9" s="147" customFormat="1" ht="15.5" x14ac:dyDescent="0.35">
      <c r="A550" s="332">
        <v>531</v>
      </c>
      <c r="B550" s="437"/>
      <c r="C550" s="438"/>
      <c r="D550" s="438"/>
      <c r="E550" s="214"/>
      <c r="F550" s="214"/>
      <c r="G550" s="439"/>
      <c r="H550" s="439"/>
      <c r="I550" s="499"/>
    </row>
    <row r="551" spans="1:9" s="147" customFormat="1" ht="15.5" x14ac:dyDescent="0.35">
      <c r="A551" s="332">
        <v>532</v>
      </c>
      <c r="B551" s="437"/>
      <c r="C551" s="438"/>
      <c r="D551" s="438"/>
      <c r="E551" s="214"/>
      <c r="F551" s="214"/>
      <c r="G551" s="439"/>
      <c r="H551" s="439"/>
      <c r="I551" s="499"/>
    </row>
    <row r="552" spans="1:9" s="147" customFormat="1" ht="15.5" x14ac:dyDescent="0.35">
      <c r="A552" s="332">
        <v>533</v>
      </c>
      <c r="B552" s="437"/>
      <c r="C552" s="438"/>
      <c r="D552" s="438"/>
      <c r="E552" s="214"/>
      <c r="F552" s="214"/>
      <c r="G552" s="439"/>
      <c r="H552" s="439"/>
      <c r="I552" s="499"/>
    </row>
    <row r="553" spans="1:9" s="147" customFormat="1" ht="15.5" x14ac:dyDescent="0.35">
      <c r="A553" s="332">
        <v>534</v>
      </c>
      <c r="B553" s="437"/>
      <c r="C553" s="438"/>
      <c r="D553" s="438"/>
      <c r="E553" s="214"/>
      <c r="F553" s="214"/>
      <c r="G553" s="439"/>
      <c r="H553" s="439"/>
      <c r="I553" s="499"/>
    </row>
    <row r="554" spans="1:9" s="147" customFormat="1" ht="15.5" x14ac:dyDescent="0.35">
      <c r="A554" s="332">
        <v>535</v>
      </c>
      <c r="B554" s="437"/>
      <c r="C554" s="438"/>
      <c r="D554" s="438"/>
      <c r="E554" s="214"/>
      <c r="F554" s="214"/>
      <c r="G554" s="439"/>
      <c r="H554" s="439"/>
      <c r="I554" s="499"/>
    </row>
    <row r="555" spans="1:9" s="147" customFormat="1" ht="15.5" x14ac:dyDescent="0.35">
      <c r="A555" s="332">
        <v>536</v>
      </c>
      <c r="B555" s="437"/>
      <c r="C555" s="438"/>
      <c r="D555" s="438"/>
      <c r="E555" s="214"/>
      <c r="F555" s="214"/>
      <c r="G555" s="439"/>
      <c r="H555" s="439"/>
      <c r="I555" s="499"/>
    </row>
    <row r="556" spans="1:9" s="147" customFormat="1" ht="15.5" x14ac:dyDescent="0.35">
      <c r="A556" s="332">
        <v>537</v>
      </c>
      <c r="B556" s="437"/>
      <c r="C556" s="438"/>
      <c r="D556" s="438"/>
      <c r="E556" s="214"/>
      <c r="F556" s="214"/>
      <c r="G556" s="439"/>
      <c r="H556" s="439"/>
      <c r="I556" s="499"/>
    </row>
    <row r="557" spans="1:9" s="147" customFormat="1" ht="15.5" x14ac:dyDescent="0.35">
      <c r="A557" s="332">
        <v>538</v>
      </c>
      <c r="B557" s="437"/>
      <c r="C557" s="438"/>
      <c r="D557" s="438"/>
      <c r="E557" s="214"/>
      <c r="F557" s="214"/>
      <c r="G557" s="439"/>
      <c r="H557" s="439"/>
      <c r="I557" s="499"/>
    </row>
    <row r="558" spans="1:9" s="147" customFormat="1" ht="15.5" x14ac:dyDescent="0.35">
      <c r="A558" s="332">
        <v>539</v>
      </c>
      <c r="B558" s="437"/>
      <c r="C558" s="438"/>
      <c r="D558" s="438"/>
      <c r="E558" s="214"/>
      <c r="F558" s="214"/>
      <c r="G558" s="439"/>
      <c r="H558" s="439"/>
      <c r="I558" s="499"/>
    </row>
    <row r="559" spans="1:9" s="147" customFormat="1" ht="15.5" x14ac:dyDescent="0.35">
      <c r="A559" s="332">
        <v>540</v>
      </c>
      <c r="B559" s="437"/>
      <c r="C559" s="438"/>
      <c r="D559" s="438"/>
      <c r="E559" s="214"/>
      <c r="F559" s="214"/>
      <c r="G559" s="439"/>
      <c r="H559" s="439"/>
      <c r="I559" s="499"/>
    </row>
    <row r="560" spans="1:9" s="147" customFormat="1" ht="15.5" x14ac:dyDescent="0.35">
      <c r="A560" s="332">
        <v>541</v>
      </c>
      <c r="B560" s="437"/>
      <c r="C560" s="438"/>
      <c r="D560" s="438"/>
      <c r="E560" s="214"/>
      <c r="F560" s="214"/>
      <c r="G560" s="439"/>
      <c r="H560" s="439"/>
      <c r="I560" s="499"/>
    </row>
    <row r="561" spans="1:9" s="147" customFormat="1" ht="15.5" x14ac:dyDescent="0.35">
      <c r="A561" s="332">
        <v>542</v>
      </c>
      <c r="B561" s="437"/>
      <c r="C561" s="438"/>
      <c r="D561" s="438"/>
      <c r="E561" s="214"/>
      <c r="F561" s="214"/>
      <c r="G561" s="439"/>
      <c r="H561" s="439"/>
      <c r="I561" s="499"/>
    </row>
    <row r="562" spans="1:9" s="147" customFormat="1" ht="15.5" x14ac:dyDescent="0.35">
      <c r="A562" s="332">
        <v>543</v>
      </c>
      <c r="B562" s="437"/>
      <c r="C562" s="438"/>
      <c r="D562" s="438"/>
      <c r="E562" s="214"/>
      <c r="F562" s="214"/>
      <c r="G562" s="439"/>
      <c r="H562" s="439"/>
      <c r="I562" s="499"/>
    </row>
    <row r="563" spans="1:9" s="147" customFormat="1" ht="15.5" x14ac:dyDescent="0.35">
      <c r="A563" s="332">
        <v>544</v>
      </c>
      <c r="B563" s="437"/>
      <c r="C563" s="438"/>
      <c r="D563" s="438"/>
      <c r="E563" s="214"/>
      <c r="F563" s="214"/>
      <c r="G563" s="439"/>
      <c r="H563" s="439"/>
      <c r="I563" s="499"/>
    </row>
    <row r="564" spans="1:9" s="147" customFormat="1" ht="15.5" x14ac:dyDescent="0.35">
      <c r="A564" s="332">
        <v>545</v>
      </c>
      <c r="B564" s="437"/>
      <c r="C564" s="438"/>
      <c r="D564" s="438"/>
      <c r="E564" s="214"/>
      <c r="F564" s="214"/>
      <c r="G564" s="439"/>
      <c r="H564" s="439"/>
      <c r="I564" s="499"/>
    </row>
    <row r="565" spans="1:9" s="147" customFormat="1" ht="15.5" x14ac:dyDescent="0.35">
      <c r="A565" s="332">
        <v>546</v>
      </c>
      <c r="B565" s="437"/>
      <c r="C565" s="438"/>
      <c r="D565" s="438"/>
      <c r="E565" s="214"/>
      <c r="F565" s="214"/>
      <c r="G565" s="439"/>
      <c r="H565" s="439"/>
      <c r="I565" s="499"/>
    </row>
    <row r="566" spans="1:9" s="147" customFormat="1" ht="15.5" x14ac:dyDescent="0.35">
      <c r="A566" s="332">
        <v>547</v>
      </c>
      <c r="B566" s="437"/>
      <c r="C566" s="438"/>
      <c r="D566" s="438"/>
      <c r="E566" s="214"/>
      <c r="F566" s="214"/>
      <c r="G566" s="439"/>
      <c r="H566" s="439"/>
      <c r="I566" s="499"/>
    </row>
    <row r="567" spans="1:9" s="147" customFormat="1" ht="15.5" x14ac:dyDescent="0.35">
      <c r="A567" s="332">
        <v>548</v>
      </c>
      <c r="B567" s="437"/>
      <c r="C567" s="438"/>
      <c r="D567" s="438"/>
      <c r="E567" s="214"/>
      <c r="F567" s="214"/>
      <c r="G567" s="439"/>
      <c r="H567" s="439"/>
      <c r="I567" s="499"/>
    </row>
    <row r="568" spans="1:9" s="147" customFormat="1" ht="15.5" x14ac:dyDescent="0.35">
      <c r="A568" s="332">
        <v>549</v>
      </c>
      <c r="B568" s="437"/>
      <c r="C568" s="438"/>
      <c r="D568" s="438"/>
      <c r="E568" s="214"/>
      <c r="F568" s="214"/>
      <c r="G568" s="439"/>
      <c r="H568" s="439"/>
      <c r="I568" s="499"/>
    </row>
    <row r="569" spans="1:9" s="147" customFormat="1" ht="15.5" x14ac:dyDescent="0.35">
      <c r="A569" s="332">
        <v>550</v>
      </c>
      <c r="B569" s="437"/>
      <c r="C569" s="438"/>
      <c r="D569" s="438"/>
      <c r="E569" s="214"/>
      <c r="F569" s="214"/>
      <c r="G569" s="439"/>
      <c r="H569" s="439"/>
      <c r="I569" s="499"/>
    </row>
    <row r="570" spans="1:9" s="147" customFormat="1" ht="15.5" x14ac:dyDescent="0.35">
      <c r="A570" s="332">
        <v>551</v>
      </c>
      <c r="B570" s="437"/>
      <c r="C570" s="438"/>
      <c r="D570" s="438"/>
      <c r="E570" s="214"/>
      <c r="F570" s="214"/>
      <c r="G570" s="439"/>
      <c r="H570" s="439"/>
      <c r="I570" s="499"/>
    </row>
    <row r="571" spans="1:9" s="147" customFormat="1" ht="15.5" x14ac:dyDescent="0.35">
      <c r="A571" s="332">
        <v>552</v>
      </c>
      <c r="B571" s="437"/>
      <c r="C571" s="438"/>
      <c r="D571" s="438"/>
      <c r="E571" s="214"/>
      <c r="F571" s="214"/>
      <c r="G571" s="439"/>
      <c r="H571" s="439"/>
      <c r="I571" s="499"/>
    </row>
    <row r="572" spans="1:9" s="147" customFormat="1" ht="15.5" x14ac:dyDescent="0.35">
      <c r="A572" s="332">
        <v>553</v>
      </c>
      <c r="B572" s="437"/>
      <c r="C572" s="438"/>
      <c r="D572" s="438"/>
      <c r="E572" s="214"/>
      <c r="F572" s="214"/>
      <c r="G572" s="439"/>
      <c r="H572" s="439"/>
      <c r="I572" s="499"/>
    </row>
    <row r="573" spans="1:9" s="147" customFormat="1" ht="15.5" x14ac:dyDescent="0.35">
      <c r="A573" s="332">
        <v>554</v>
      </c>
      <c r="B573" s="437"/>
      <c r="C573" s="438"/>
      <c r="D573" s="438"/>
      <c r="E573" s="214"/>
      <c r="F573" s="214"/>
      <c r="G573" s="439"/>
      <c r="H573" s="439"/>
      <c r="I573" s="499"/>
    </row>
    <row r="574" spans="1:9" s="147" customFormat="1" ht="15.5" x14ac:dyDescent="0.35">
      <c r="A574" s="332">
        <v>555</v>
      </c>
      <c r="B574" s="437"/>
      <c r="C574" s="438"/>
      <c r="D574" s="438"/>
      <c r="E574" s="214"/>
      <c r="F574" s="214"/>
      <c r="G574" s="439"/>
      <c r="H574" s="439"/>
      <c r="I574" s="499"/>
    </row>
    <row r="575" spans="1:9" s="147" customFormat="1" ht="15.5" x14ac:dyDescent="0.35">
      <c r="A575" s="332">
        <v>556</v>
      </c>
      <c r="B575" s="437"/>
      <c r="C575" s="438"/>
      <c r="D575" s="438"/>
      <c r="E575" s="214"/>
      <c r="F575" s="214"/>
      <c r="G575" s="439"/>
      <c r="H575" s="439"/>
      <c r="I575" s="499"/>
    </row>
    <row r="576" spans="1:9" s="147" customFormat="1" ht="15.5" x14ac:dyDescent="0.35">
      <c r="A576" s="332">
        <v>557</v>
      </c>
      <c r="B576" s="437"/>
      <c r="C576" s="438"/>
      <c r="D576" s="438"/>
      <c r="E576" s="214"/>
      <c r="F576" s="214"/>
      <c r="G576" s="439"/>
      <c r="H576" s="439"/>
      <c r="I576" s="499"/>
    </row>
    <row r="577" spans="1:9" s="147" customFormat="1" ht="15.5" x14ac:dyDescent="0.35">
      <c r="A577" s="332">
        <v>558</v>
      </c>
      <c r="B577" s="437"/>
      <c r="C577" s="438"/>
      <c r="D577" s="438"/>
      <c r="E577" s="214"/>
      <c r="F577" s="214"/>
      <c r="G577" s="439"/>
      <c r="H577" s="439"/>
      <c r="I577" s="499"/>
    </row>
    <row r="578" spans="1:9" s="147" customFormat="1" ht="15.5" x14ac:dyDescent="0.35">
      <c r="A578" s="332">
        <v>559</v>
      </c>
      <c r="B578" s="437"/>
      <c r="C578" s="438"/>
      <c r="D578" s="438"/>
      <c r="E578" s="214"/>
      <c r="F578" s="214"/>
      <c r="G578" s="439"/>
      <c r="H578" s="439"/>
      <c r="I578" s="499"/>
    </row>
    <row r="579" spans="1:9" s="147" customFormat="1" ht="15.5" x14ac:dyDescent="0.35">
      <c r="A579" s="332">
        <v>560</v>
      </c>
      <c r="B579" s="437"/>
      <c r="C579" s="438"/>
      <c r="D579" s="438"/>
      <c r="E579" s="214"/>
      <c r="F579" s="214"/>
      <c r="G579" s="439"/>
      <c r="H579" s="439"/>
      <c r="I579" s="499"/>
    </row>
    <row r="580" spans="1:9" s="147" customFormat="1" ht="15.5" x14ac:dyDescent="0.35">
      <c r="A580" s="332">
        <v>561</v>
      </c>
      <c r="B580" s="437"/>
      <c r="C580" s="438"/>
      <c r="D580" s="438"/>
      <c r="E580" s="214"/>
      <c r="F580" s="214"/>
      <c r="G580" s="439"/>
      <c r="H580" s="439"/>
      <c r="I580" s="499"/>
    </row>
    <row r="581" spans="1:9" s="147" customFormat="1" ht="15.5" x14ac:dyDescent="0.35">
      <c r="A581" s="332">
        <v>562</v>
      </c>
      <c r="B581" s="437"/>
      <c r="C581" s="438"/>
      <c r="D581" s="438"/>
      <c r="E581" s="214"/>
      <c r="F581" s="214"/>
      <c r="G581" s="439"/>
      <c r="H581" s="439"/>
      <c r="I581" s="499"/>
    </row>
    <row r="582" spans="1:9" s="147" customFormat="1" ht="15.5" x14ac:dyDescent="0.35">
      <c r="A582" s="332">
        <v>563</v>
      </c>
      <c r="B582" s="437"/>
      <c r="C582" s="438"/>
      <c r="D582" s="438"/>
      <c r="E582" s="214"/>
      <c r="F582" s="214"/>
      <c r="G582" s="439"/>
      <c r="H582" s="439"/>
      <c r="I582" s="499"/>
    </row>
    <row r="583" spans="1:9" s="147" customFormat="1" ht="15.5" x14ac:dyDescent="0.35">
      <c r="A583" s="332">
        <v>564</v>
      </c>
      <c r="B583" s="437"/>
      <c r="C583" s="438"/>
      <c r="D583" s="438"/>
      <c r="E583" s="214"/>
      <c r="F583" s="214"/>
      <c r="G583" s="439"/>
      <c r="H583" s="439"/>
      <c r="I583" s="499"/>
    </row>
    <row r="584" spans="1:9" s="147" customFormat="1" ht="15.5" x14ac:dyDescent="0.35">
      <c r="A584" s="332">
        <v>565</v>
      </c>
      <c r="B584" s="437"/>
      <c r="C584" s="438"/>
      <c r="D584" s="438"/>
      <c r="E584" s="214"/>
      <c r="F584" s="214"/>
      <c r="G584" s="439"/>
      <c r="H584" s="439"/>
      <c r="I584" s="499"/>
    </row>
    <row r="585" spans="1:9" s="147" customFormat="1" ht="15.5" x14ac:dyDescent="0.35">
      <c r="A585" s="332">
        <v>566</v>
      </c>
      <c r="B585" s="437"/>
      <c r="C585" s="438"/>
      <c r="D585" s="438"/>
      <c r="E585" s="214"/>
      <c r="F585" s="214"/>
      <c r="G585" s="439"/>
      <c r="H585" s="439"/>
      <c r="I585" s="499"/>
    </row>
    <row r="586" spans="1:9" s="147" customFormat="1" ht="15.5" x14ac:dyDescent="0.35">
      <c r="A586" s="332">
        <v>567</v>
      </c>
      <c r="B586" s="437"/>
      <c r="C586" s="438"/>
      <c r="D586" s="438"/>
      <c r="E586" s="214"/>
      <c r="F586" s="214"/>
      <c r="G586" s="439"/>
      <c r="H586" s="439"/>
      <c r="I586" s="499"/>
    </row>
    <row r="587" spans="1:9" s="147" customFormat="1" ht="15.5" x14ac:dyDescent="0.35">
      <c r="A587" s="332">
        <v>568</v>
      </c>
      <c r="B587" s="437"/>
      <c r="C587" s="438"/>
      <c r="D587" s="438"/>
      <c r="E587" s="214"/>
      <c r="F587" s="214"/>
      <c r="G587" s="439"/>
      <c r="H587" s="439"/>
      <c r="I587" s="499"/>
    </row>
    <row r="588" spans="1:9" s="147" customFormat="1" ht="15.5" x14ac:dyDescent="0.35">
      <c r="A588" s="332">
        <v>569</v>
      </c>
      <c r="B588" s="437"/>
      <c r="C588" s="438"/>
      <c r="D588" s="438"/>
      <c r="E588" s="214"/>
      <c r="F588" s="214"/>
      <c r="G588" s="439"/>
      <c r="H588" s="439"/>
      <c r="I588" s="499"/>
    </row>
    <row r="589" spans="1:9" s="147" customFormat="1" ht="15.5" x14ac:dyDescent="0.35">
      <c r="A589" s="332">
        <v>570</v>
      </c>
      <c r="B589" s="437"/>
      <c r="C589" s="438"/>
      <c r="D589" s="438"/>
      <c r="E589" s="214"/>
      <c r="F589" s="214"/>
      <c r="G589" s="439"/>
      <c r="H589" s="439"/>
      <c r="I589" s="499"/>
    </row>
    <row r="590" spans="1:9" s="147" customFormat="1" ht="15.5" x14ac:dyDescent="0.35">
      <c r="A590" s="332">
        <v>571</v>
      </c>
      <c r="B590" s="437"/>
      <c r="C590" s="438"/>
      <c r="D590" s="438"/>
      <c r="E590" s="214"/>
      <c r="F590" s="214"/>
      <c r="G590" s="439"/>
      <c r="H590" s="439"/>
      <c r="I590" s="499"/>
    </row>
    <row r="591" spans="1:9" s="147" customFormat="1" ht="15.5" x14ac:dyDescent="0.35">
      <c r="A591" s="332">
        <v>572</v>
      </c>
      <c r="B591" s="437"/>
      <c r="C591" s="438"/>
      <c r="D591" s="438"/>
      <c r="E591" s="214"/>
      <c r="F591" s="214"/>
      <c r="G591" s="439"/>
      <c r="H591" s="439"/>
      <c r="I591" s="499"/>
    </row>
    <row r="592" spans="1:9" s="147" customFormat="1" ht="15.5" x14ac:dyDescent="0.35">
      <c r="A592" s="332">
        <v>573</v>
      </c>
      <c r="B592" s="437"/>
      <c r="C592" s="438"/>
      <c r="D592" s="438"/>
      <c r="E592" s="214"/>
      <c r="F592" s="214"/>
      <c r="G592" s="439"/>
      <c r="H592" s="439"/>
      <c r="I592" s="499"/>
    </row>
    <row r="593" spans="1:9" s="147" customFormat="1" ht="15.5" x14ac:dyDescent="0.35">
      <c r="A593" s="332">
        <v>574</v>
      </c>
      <c r="B593" s="437"/>
      <c r="C593" s="438"/>
      <c r="D593" s="438"/>
      <c r="E593" s="214"/>
      <c r="F593" s="214"/>
      <c r="G593" s="439"/>
      <c r="H593" s="439"/>
      <c r="I593" s="499"/>
    </row>
    <row r="594" spans="1:9" s="147" customFormat="1" ht="15.5" x14ac:dyDescent="0.35">
      <c r="A594" s="332">
        <v>575</v>
      </c>
      <c r="B594" s="437"/>
      <c r="C594" s="438"/>
      <c r="D594" s="438"/>
      <c r="E594" s="214"/>
      <c r="F594" s="214"/>
      <c r="G594" s="439"/>
      <c r="H594" s="439"/>
      <c r="I594" s="499"/>
    </row>
    <row r="595" spans="1:9" s="147" customFormat="1" ht="15.5" x14ac:dyDescent="0.35">
      <c r="A595" s="332">
        <v>576</v>
      </c>
      <c r="B595" s="437"/>
      <c r="C595" s="438"/>
      <c r="D595" s="438"/>
      <c r="E595" s="214"/>
      <c r="F595" s="214"/>
      <c r="G595" s="439"/>
      <c r="H595" s="439"/>
      <c r="I595" s="499"/>
    </row>
    <row r="596" spans="1:9" s="147" customFormat="1" ht="15.5" x14ac:dyDescent="0.35">
      <c r="A596" s="332">
        <v>577</v>
      </c>
      <c r="B596" s="437"/>
      <c r="C596" s="438"/>
      <c r="D596" s="438"/>
      <c r="E596" s="214"/>
      <c r="F596" s="214"/>
      <c r="G596" s="439"/>
      <c r="H596" s="439"/>
      <c r="I596" s="499"/>
    </row>
    <row r="597" spans="1:9" s="147" customFormat="1" ht="15.5" x14ac:dyDescent="0.35">
      <c r="A597" s="332">
        <v>578</v>
      </c>
      <c r="B597" s="437"/>
      <c r="C597" s="438"/>
      <c r="D597" s="438"/>
      <c r="E597" s="214"/>
      <c r="F597" s="214"/>
      <c r="G597" s="439"/>
      <c r="H597" s="439"/>
      <c r="I597" s="499"/>
    </row>
    <row r="598" spans="1:9" s="147" customFormat="1" ht="15.5" x14ac:dyDescent="0.35">
      <c r="A598" s="332">
        <v>579</v>
      </c>
      <c r="B598" s="437"/>
      <c r="C598" s="438"/>
      <c r="D598" s="438"/>
      <c r="E598" s="214"/>
      <c r="F598" s="214"/>
      <c r="G598" s="439"/>
      <c r="H598" s="439"/>
      <c r="I598" s="499"/>
    </row>
    <row r="599" spans="1:9" s="147" customFormat="1" ht="15.5" x14ac:dyDescent="0.35">
      <c r="A599" s="332">
        <v>580</v>
      </c>
      <c r="B599" s="437"/>
      <c r="C599" s="438"/>
      <c r="D599" s="438"/>
      <c r="E599" s="214"/>
      <c r="F599" s="214"/>
      <c r="G599" s="439"/>
      <c r="H599" s="439"/>
      <c r="I599" s="499"/>
    </row>
    <row r="600" spans="1:9" s="147" customFormat="1" ht="15.5" x14ac:dyDescent="0.35">
      <c r="A600" s="332">
        <v>581</v>
      </c>
      <c r="B600" s="437"/>
      <c r="C600" s="438"/>
      <c r="D600" s="438"/>
      <c r="E600" s="214"/>
      <c r="F600" s="214"/>
      <c r="G600" s="439"/>
      <c r="H600" s="439"/>
      <c r="I600" s="499"/>
    </row>
    <row r="601" spans="1:9" s="147" customFormat="1" ht="15.5" x14ac:dyDescent="0.35">
      <c r="A601" s="332">
        <v>582</v>
      </c>
      <c r="B601" s="437"/>
      <c r="C601" s="438"/>
      <c r="D601" s="438"/>
      <c r="E601" s="214"/>
      <c r="F601" s="214"/>
      <c r="G601" s="439"/>
      <c r="H601" s="439"/>
      <c r="I601" s="499"/>
    </row>
    <row r="602" spans="1:9" s="147" customFormat="1" ht="15.5" x14ac:dyDescent="0.35">
      <c r="A602" s="332">
        <v>583</v>
      </c>
      <c r="B602" s="437"/>
      <c r="C602" s="438"/>
      <c r="D602" s="438"/>
      <c r="E602" s="214"/>
      <c r="F602" s="214"/>
      <c r="G602" s="439"/>
      <c r="H602" s="439"/>
      <c r="I602" s="499"/>
    </row>
    <row r="603" spans="1:9" s="147" customFormat="1" ht="15.5" x14ac:dyDescent="0.35">
      <c r="A603" s="332">
        <v>584</v>
      </c>
      <c r="B603" s="437"/>
      <c r="C603" s="438"/>
      <c r="D603" s="438"/>
      <c r="E603" s="214"/>
      <c r="F603" s="214"/>
      <c r="G603" s="439"/>
      <c r="H603" s="439"/>
      <c r="I603" s="499"/>
    </row>
    <row r="604" spans="1:9" s="147" customFormat="1" ht="15.5" x14ac:dyDescent="0.35">
      <c r="A604" s="332">
        <v>585</v>
      </c>
      <c r="B604" s="437"/>
      <c r="C604" s="438"/>
      <c r="D604" s="438"/>
      <c r="E604" s="214"/>
      <c r="F604" s="214"/>
      <c r="G604" s="439"/>
      <c r="H604" s="439"/>
      <c r="I604" s="499"/>
    </row>
    <row r="605" spans="1:9" s="147" customFormat="1" ht="15.5" x14ac:dyDescent="0.35">
      <c r="A605" s="332">
        <v>586</v>
      </c>
      <c r="B605" s="437"/>
      <c r="C605" s="438"/>
      <c r="D605" s="438"/>
      <c r="E605" s="214"/>
      <c r="F605" s="214"/>
      <c r="G605" s="439"/>
      <c r="H605" s="439"/>
      <c r="I605" s="499"/>
    </row>
    <row r="606" spans="1:9" s="147" customFormat="1" ht="15.5" x14ac:dyDescent="0.35">
      <c r="A606" s="332">
        <v>587</v>
      </c>
      <c r="B606" s="437"/>
      <c r="C606" s="438"/>
      <c r="D606" s="438"/>
      <c r="E606" s="214"/>
      <c r="F606" s="214"/>
      <c r="G606" s="439"/>
      <c r="H606" s="439"/>
      <c r="I606" s="499"/>
    </row>
    <row r="607" spans="1:9" s="147" customFormat="1" ht="15.5" x14ac:dyDescent="0.35">
      <c r="A607" s="332">
        <v>588</v>
      </c>
      <c r="B607" s="437"/>
      <c r="C607" s="438"/>
      <c r="D607" s="438"/>
      <c r="E607" s="214"/>
      <c r="F607" s="214"/>
      <c r="G607" s="439"/>
      <c r="H607" s="439"/>
      <c r="I607" s="499"/>
    </row>
    <row r="608" spans="1:9" s="147" customFormat="1" ht="15.5" x14ac:dyDescent="0.35">
      <c r="A608" s="332">
        <v>589</v>
      </c>
      <c r="B608" s="437"/>
      <c r="C608" s="438"/>
      <c r="D608" s="438"/>
      <c r="E608" s="214"/>
      <c r="F608" s="214"/>
      <c r="G608" s="439"/>
      <c r="H608" s="439"/>
      <c r="I608" s="499"/>
    </row>
    <row r="609" spans="1:9" s="147" customFormat="1" ht="15.5" x14ac:dyDescent="0.35">
      <c r="A609" s="332">
        <v>590</v>
      </c>
      <c r="B609" s="437"/>
      <c r="C609" s="438"/>
      <c r="D609" s="438"/>
      <c r="E609" s="214"/>
      <c r="F609" s="214"/>
      <c r="G609" s="439"/>
      <c r="H609" s="439"/>
      <c r="I609" s="499"/>
    </row>
    <row r="610" spans="1:9" s="147" customFormat="1" ht="15.5" x14ac:dyDescent="0.35">
      <c r="A610" s="332">
        <v>591</v>
      </c>
      <c r="B610" s="437"/>
      <c r="C610" s="438"/>
      <c r="D610" s="438"/>
      <c r="E610" s="214"/>
      <c r="F610" s="214"/>
      <c r="G610" s="439"/>
      <c r="H610" s="439"/>
      <c r="I610" s="499"/>
    </row>
    <row r="611" spans="1:9" s="147" customFormat="1" ht="15.5" x14ac:dyDescent="0.35">
      <c r="A611" s="332">
        <v>592</v>
      </c>
      <c r="B611" s="437"/>
      <c r="C611" s="438"/>
      <c r="D611" s="438"/>
      <c r="E611" s="214"/>
      <c r="F611" s="214"/>
      <c r="G611" s="439"/>
      <c r="H611" s="439"/>
      <c r="I611" s="499"/>
    </row>
    <row r="612" spans="1:9" s="147" customFormat="1" ht="15.5" x14ac:dyDescent="0.35">
      <c r="A612" s="332">
        <v>593</v>
      </c>
      <c r="B612" s="437"/>
      <c r="C612" s="438"/>
      <c r="D612" s="438"/>
      <c r="E612" s="214"/>
      <c r="F612" s="214"/>
      <c r="G612" s="439"/>
      <c r="H612" s="439"/>
      <c r="I612" s="499"/>
    </row>
    <row r="613" spans="1:9" s="147" customFormat="1" ht="15.5" x14ac:dyDescent="0.35">
      <c r="A613" s="332">
        <v>594</v>
      </c>
      <c r="B613" s="437"/>
      <c r="C613" s="438"/>
      <c r="D613" s="438"/>
      <c r="E613" s="214"/>
      <c r="F613" s="214"/>
      <c r="G613" s="439"/>
      <c r="H613" s="439"/>
      <c r="I613" s="499"/>
    </row>
    <row r="614" spans="1:9" s="147" customFormat="1" ht="15.5" x14ac:dyDescent="0.35">
      <c r="A614" s="332">
        <v>595</v>
      </c>
      <c r="B614" s="437"/>
      <c r="C614" s="438"/>
      <c r="D614" s="438"/>
      <c r="E614" s="214"/>
      <c r="F614" s="214"/>
      <c r="G614" s="439"/>
      <c r="H614" s="439"/>
      <c r="I614" s="499"/>
    </row>
    <row r="615" spans="1:9" s="147" customFormat="1" ht="15.5" x14ac:dyDescent="0.35">
      <c r="A615" s="332">
        <v>596</v>
      </c>
      <c r="B615" s="437"/>
      <c r="C615" s="438"/>
      <c r="D615" s="438"/>
      <c r="E615" s="214"/>
      <c r="F615" s="214"/>
      <c r="G615" s="439"/>
      <c r="H615" s="439"/>
      <c r="I615" s="499"/>
    </row>
    <row r="616" spans="1:9" s="147" customFormat="1" ht="15.5" x14ac:dyDescent="0.35">
      <c r="A616" s="332">
        <v>597</v>
      </c>
      <c r="B616" s="437"/>
      <c r="C616" s="438"/>
      <c r="D616" s="438"/>
      <c r="E616" s="214"/>
      <c r="F616" s="214"/>
      <c r="G616" s="439"/>
      <c r="H616" s="439"/>
      <c r="I616" s="499"/>
    </row>
    <row r="617" spans="1:9" s="147" customFormat="1" ht="15.5" x14ac:dyDescent="0.35">
      <c r="A617" s="332">
        <v>598</v>
      </c>
      <c r="B617" s="437"/>
      <c r="C617" s="438"/>
      <c r="D617" s="438"/>
      <c r="E617" s="214"/>
      <c r="F617" s="214"/>
      <c r="G617" s="439"/>
      <c r="H617" s="439"/>
      <c r="I617" s="499"/>
    </row>
    <row r="618" spans="1:9" s="147" customFormat="1" ht="15.5" x14ac:dyDescent="0.35">
      <c r="A618" s="332">
        <v>599</v>
      </c>
      <c r="B618" s="437"/>
      <c r="C618" s="438"/>
      <c r="D618" s="438"/>
      <c r="E618" s="214"/>
      <c r="F618" s="214"/>
      <c r="G618" s="439"/>
      <c r="H618" s="439"/>
      <c r="I618" s="499"/>
    </row>
    <row r="619" spans="1:9" s="147" customFormat="1" ht="15.5" x14ac:dyDescent="0.35">
      <c r="A619" s="332">
        <v>600</v>
      </c>
      <c r="B619" s="437"/>
      <c r="C619" s="438"/>
      <c r="D619" s="438"/>
      <c r="E619" s="214"/>
      <c r="F619" s="214"/>
      <c r="G619" s="439"/>
      <c r="H619" s="439"/>
      <c r="I619" s="499"/>
    </row>
    <row r="620" spans="1:9" s="147" customFormat="1" ht="15.5" x14ac:dyDescent="0.35">
      <c r="A620" s="332">
        <v>601</v>
      </c>
      <c r="B620" s="437"/>
      <c r="C620" s="438"/>
      <c r="D620" s="438"/>
      <c r="E620" s="214"/>
      <c r="F620" s="214"/>
      <c r="G620" s="439"/>
      <c r="H620" s="439"/>
      <c r="I620" s="499"/>
    </row>
    <row r="621" spans="1:9" s="147" customFormat="1" ht="15.5" x14ac:dyDescent="0.35">
      <c r="A621" s="332">
        <v>602</v>
      </c>
      <c r="B621" s="437"/>
      <c r="C621" s="438"/>
      <c r="D621" s="438"/>
      <c r="E621" s="214"/>
      <c r="F621" s="214"/>
      <c r="G621" s="439"/>
      <c r="H621" s="439"/>
      <c r="I621" s="499"/>
    </row>
    <row r="622" spans="1:9" s="147" customFormat="1" ht="15.5" x14ac:dyDescent="0.35">
      <c r="A622" s="332">
        <v>603</v>
      </c>
      <c r="B622" s="437"/>
      <c r="C622" s="438"/>
      <c r="D622" s="438"/>
      <c r="E622" s="214"/>
      <c r="F622" s="214"/>
      <c r="G622" s="439"/>
      <c r="H622" s="439"/>
      <c r="I622" s="499"/>
    </row>
    <row r="623" spans="1:9" s="147" customFormat="1" ht="15.5" x14ac:dyDescent="0.35">
      <c r="A623" s="332">
        <v>604</v>
      </c>
      <c r="B623" s="437"/>
      <c r="C623" s="438"/>
      <c r="D623" s="438"/>
      <c r="E623" s="214"/>
      <c r="F623" s="214"/>
      <c r="G623" s="439"/>
      <c r="H623" s="439"/>
      <c r="I623" s="499"/>
    </row>
    <row r="624" spans="1:9" s="147" customFormat="1" ht="15.5" x14ac:dyDescent="0.35">
      <c r="A624" s="332">
        <v>605</v>
      </c>
      <c r="B624" s="437"/>
      <c r="C624" s="438"/>
      <c r="D624" s="438"/>
      <c r="E624" s="214"/>
      <c r="F624" s="214"/>
      <c r="G624" s="439"/>
      <c r="H624" s="439"/>
      <c r="I624" s="499"/>
    </row>
    <row r="625" spans="1:9" s="147" customFormat="1" ht="15.5" x14ac:dyDescent="0.35">
      <c r="A625" s="332">
        <v>606</v>
      </c>
      <c r="B625" s="437"/>
      <c r="C625" s="438"/>
      <c r="D625" s="438"/>
      <c r="E625" s="214"/>
      <c r="F625" s="214"/>
      <c r="G625" s="439"/>
      <c r="H625" s="439"/>
      <c r="I625" s="499"/>
    </row>
    <row r="626" spans="1:9" s="147" customFormat="1" ht="15.5" x14ac:dyDescent="0.35">
      <c r="A626" s="332">
        <v>607</v>
      </c>
      <c r="B626" s="437"/>
      <c r="C626" s="438"/>
      <c r="D626" s="438"/>
      <c r="E626" s="214"/>
      <c r="F626" s="214"/>
      <c r="G626" s="439"/>
      <c r="H626" s="439"/>
      <c r="I626" s="499"/>
    </row>
    <row r="627" spans="1:9" s="147" customFormat="1" ht="15.5" x14ac:dyDescent="0.35">
      <c r="A627" s="332">
        <v>608</v>
      </c>
      <c r="B627" s="437"/>
      <c r="C627" s="438"/>
      <c r="D627" s="438"/>
      <c r="E627" s="214"/>
      <c r="F627" s="214"/>
      <c r="G627" s="439"/>
      <c r="H627" s="439"/>
      <c r="I627" s="499"/>
    </row>
    <row r="628" spans="1:9" s="147" customFormat="1" ht="15.5" x14ac:dyDescent="0.35">
      <c r="A628" s="332">
        <v>609</v>
      </c>
      <c r="B628" s="437"/>
      <c r="C628" s="438"/>
      <c r="D628" s="438"/>
      <c r="E628" s="214"/>
      <c r="F628" s="214"/>
      <c r="G628" s="439"/>
      <c r="H628" s="439"/>
      <c r="I628" s="499"/>
    </row>
    <row r="629" spans="1:9" s="147" customFormat="1" ht="15.5" x14ac:dyDescent="0.35">
      <c r="A629" s="332">
        <v>610</v>
      </c>
      <c r="B629" s="437"/>
      <c r="C629" s="438"/>
      <c r="D629" s="438"/>
      <c r="E629" s="214"/>
      <c r="F629" s="214"/>
      <c r="G629" s="439"/>
      <c r="H629" s="439"/>
      <c r="I629" s="499"/>
    </row>
    <row r="630" spans="1:9" s="147" customFormat="1" ht="15.5" x14ac:dyDescent="0.35">
      <c r="A630" s="332">
        <v>611</v>
      </c>
      <c r="B630" s="437"/>
      <c r="C630" s="438"/>
      <c r="D630" s="438"/>
      <c r="E630" s="214"/>
      <c r="F630" s="214"/>
      <c r="G630" s="439"/>
      <c r="H630" s="439"/>
      <c r="I630" s="499"/>
    </row>
    <row r="631" spans="1:9" s="147" customFormat="1" ht="15.5" x14ac:dyDescent="0.35">
      <c r="A631" s="332">
        <v>612</v>
      </c>
      <c r="B631" s="437"/>
      <c r="C631" s="438"/>
      <c r="D631" s="438"/>
      <c r="E631" s="214"/>
      <c r="F631" s="214"/>
      <c r="G631" s="439"/>
      <c r="H631" s="439"/>
      <c r="I631" s="499"/>
    </row>
    <row r="632" spans="1:9" s="147" customFormat="1" ht="15.5" x14ac:dyDescent="0.35">
      <c r="A632" s="332">
        <v>613</v>
      </c>
      <c r="B632" s="437"/>
      <c r="C632" s="438"/>
      <c r="D632" s="438"/>
      <c r="E632" s="214"/>
      <c r="F632" s="214"/>
      <c r="G632" s="439"/>
      <c r="H632" s="439"/>
      <c r="I632" s="499"/>
    </row>
    <row r="633" spans="1:9" s="147" customFormat="1" ht="15.5" x14ac:dyDescent="0.35">
      <c r="A633" s="332">
        <v>614</v>
      </c>
      <c r="B633" s="437"/>
      <c r="C633" s="438"/>
      <c r="D633" s="438"/>
      <c r="E633" s="214"/>
      <c r="F633" s="214"/>
      <c r="G633" s="439"/>
      <c r="H633" s="439"/>
      <c r="I633" s="499"/>
    </row>
    <row r="634" spans="1:9" s="147" customFormat="1" ht="15.5" x14ac:dyDescent="0.35">
      <c r="A634" s="332">
        <v>615</v>
      </c>
      <c r="B634" s="437"/>
      <c r="C634" s="438"/>
      <c r="D634" s="438"/>
      <c r="E634" s="214"/>
      <c r="F634" s="214"/>
      <c r="G634" s="439"/>
      <c r="H634" s="439"/>
      <c r="I634" s="499"/>
    </row>
    <row r="635" spans="1:9" s="147" customFormat="1" ht="15.5" x14ac:dyDescent="0.35">
      <c r="A635" s="332">
        <v>616</v>
      </c>
      <c r="B635" s="437"/>
      <c r="C635" s="438"/>
      <c r="D635" s="438"/>
      <c r="E635" s="214"/>
      <c r="F635" s="214"/>
      <c r="G635" s="439"/>
      <c r="H635" s="439"/>
      <c r="I635" s="499"/>
    </row>
    <row r="636" spans="1:9" s="147" customFormat="1" ht="15.5" x14ac:dyDescent="0.35">
      <c r="A636" s="332">
        <v>617</v>
      </c>
      <c r="B636" s="437"/>
      <c r="C636" s="438"/>
      <c r="D636" s="438"/>
      <c r="E636" s="214"/>
      <c r="F636" s="214"/>
      <c r="G636" s="439"/>
      <c r="H636" s="439"/>
      <c r="I636" s="499"/>
    </row>
    <row r="637" spans="1:9" s="147" customFormat="1" ht="15.5" x14ac:dyDescent="0.35">
      <c r="A637" s="332">
        <v>618</v>
      </c>
      <c r="B637" s="437"/>
      <c r="C637" s="438"/>
      <c r="D637" s="438"/>
      <c r="E637" s="214"/>
      <c r="F637" s="214"/>
      <c r="G637" s="439"/>
      <c r="H637" s="439"/>
      <c r="I637" s="499"/>
    </row>
    <row r="638" spans="1:9" s="147" customFormat="1" ht="15.5" x14ac:dyDescent="0.35">
      <c r="A638" s="332">
        <v>619</v>
      </c>
      <c r="B638" s="437"/>
      <c r="C638" s="438"/>
      <c r="D638" s="438"/>
      <c r="E638" s="214"/>
      <c r="F638" s="214"/>
      <c r="G638" s="439"/>
      <c r="H638" s="439"/>
      <c r="I638" s="499"/>
    </row>
    <row r="639" spans="1:9" s="147" customFormat="1" ht="15.5" x14ac:dyDescent="0.35">
      <c r="A639" s="332">
        <v>620</v>
      </c>
      <c r="B639" s="437"/>
      <c r="C639" s="438"/>
      <c r="D639" s="438"/>
      <c r="E639" s="214"/>
      <c r="F639" s="214"/>
      <c r="G639" s="439"/>
      <c r="H639" s="439"/>
      <c r="I639" s="499"/>
    </row>
    <row r="640" spans="1:9" s="147" customFormat="1" ht="15.5" x14ac:dyDescent="0.35">
      <c r="A640" s="332">
        <v>621</v>
      </c>
      <c r="B640" s="437"/>
      <c r="C640" s="438"/>
      <c r="D640" s="438"/>
      <c r="E640" s="214"/>
      <c r="F640" s="214"/>
      <c r="G640" s="439"/>
      <c r="H640" s="439"/>
      <c r="I640" s="499"/>
    </row>
    <row r="641" spans="1:9" s="147" customFormat="1" ht="15.5" x14ac:dyDescent="0.35">
      <c r="A641" s="332">
        <v>622</v>
      </c>
      <c r="B641" s="437"/>
      <c r="C641" s="438"/>
      <c r="D641" s="438"/>
      <c r="E641" s="214"/>
      <c r="F641" s="214"/>
      <c r="G641" s="439"/>
      <c r="H641" s="439"/>
      <c r="I641" s="499"/>
    </row>
    <row r="642" spans="1:9" s="147" customFormat="1" ht="15.5" x14ac:dyDescent="0.35">
      <c r="A642" s="332">
        <v>623</v>
      </c>
      <c r="B642" s="437"/>
      <c r="C642" s="438"/>
      <c r="D642" s="438"/>
      <c r="E642" s="214"/>
      <c r="F642" s="214"/>
      <c r="G642" s="439"/>
      <c r="H642" s="439"/>
      <c r="I642" s="499"/>
    </row>
    <row r="643" spans="1:9" s="147" customFormat="1" ht="15.5" x14ac:dyDescent="0.35">
      <c r="A643" s="332">
        <v>624</v>
      </c>
      <c r="B643" s="437"/>
      <c r="C643" s="438"/>
      <c r="D643" s="438"/>
      <c r="E643" s="214"/>
      <c r="F643" s="214"/>
      <c r="G643" s="439"/>
      <c r="H643" s="439"/>
      <c r="I643" s="499"/>
    </row>
    <row r="644" spans="1:9" s="147" customFormat="1" ht="15.5" x14ac:dyDescent="0.35">
      <c r="A644" s="332">
        <v>625</v>
      </c>
      <c r="B644" s="437"/>
      <c r="C644" s="438"/>
      <c r="D644" s="438"/>
      <c r="E644" s="214"/>
      <c r="F644" s="214"/>
      <c r="G644" s="439"/>
      <c r="H644" s="439"/>
      <c r="I644" s="499"/>
    </row>
    <row r="645" spans="1:9" s="147" customFormat="1" ht="15.5" x14ac:dyDescent="0.35">
      <c r="A645" s="332">
        <v>626</v>
      </c>
      <c r="B645" s="437"/>
      <c r="C645" s="438"/>
      <c r="D645" s="438"/>
      <c r="E645" s="214"/>
      <c r="F645" s="214"/>
      <c r="G645" s="439"/>
      <c r="H645" s="439"/>
      <c r="I645" s="499"/>
    </row>
    <row r="646" spans="1:9" s="147" customFormat="1" ht="15.5" x14ac:dyDescent="0.35">
      <c r="A646" s="332">
        <v>627</v>
      </c>
      <c r="B646" s="437"/>
      <c r="C646" s="438"/>
      <c r="D646" s="438"/>
      <c r="E646" s="214"/>
      <c r="F646" s="214"/>
      <c r="G646" s="439"/>
      <c r="H646" s="439"/>
      <c r="I646" s="499"/>
    </row>
    <row r="647" spans="1:9" s="147" customFormat="1" ht="15.5" x14ac:dyDescent="0.35">
      <c r="A647" s="332">
        <v>628</v>
      </c>
      <c r="B647" s="437"/>
      <c r="C647" s="438"/>
      <c r="D647" s="438"/>
      <c r="E647" s="214"/>
      <c r="F647" s="214"/>
      <c r="G647" s="439"/>
      <c r="H647" s="439"/>
      <c r="I647" s="499"/>
    </row>
    <row r="648" spans="1:9" s="147" customFormat="1" ht="15.5" x14ac:dyDescent="0.35">
      <c r="A648" s="332">
        <v>629</v>
      </c>
      <c r="B648" s="437"/>
      <c r="C648" s="438"/>
      <c r="D648" s="438"/>
      <c r="E648" s="214"/>
      <c r="F648" s="214"/>
      <c r="G648" s="439"/>
      <c r="H648" s="439"/>
      <c r="I648" s="499"/>
    </row>
    <row r="649" spans="1:9" s="147" customFormat="1" ht="15.5" x14ac:dyDescent="0.35">
      <c r="A649" s="332">
        <v>630</v>
      </c>
      <c r="B649" s="437"/>
      <c r="C649" s="438"/>
      <c r="D649" s="438"/>
      <c r="E649" s="214"/>
      <c r="F649" s="214"/>
      <c r="G649" s="439"/>
      <c r="H649" s="439"/>
      <c r="I649" s="499"/>
    </row>
    <row r="650" spans="1:9" s="147" customFormat="1" ht="15.5" x14ac:dyDescent="0.35">
      <c r="A650" s="332">
        <v>631</v>
      </c>
      <c r="B650" s="437"/>
      <c r="C650" s="438"/>
      <c r="D650" s="438"/>
      <c r="E650" s="214"/>
      <c r="F650" s="214"/>
      <c r="G650" s="439"/>
      <c r="H650" s="439"/>
      <c r="I650" s="499"/>
    </row>
    <row r="651" spans="1:9" s="147" customFormat="1" ht="15.5" x14ac:dyDescent="0.35">
      <c r="A651" s="332">
        <v>632</v>
      </c>
      <c r="B651" s="437"/>
      <c r="C651" s="438"/>
      <c r="D651" s="438"/>
      <c r="E651" s="214"/>
      <c r="F651" s="214"/>
      <c r="G651" s="439"/>
      <c r="H651" s="439"/>
      <c r="I651" s="499"/>
    </row>
    <row r="652" spans="1:9" s="147" customFormat="1" ht="15.5" x14ac:dyDescent="0.35">
      <c r="A652" s="332">
        <v>633</v>
      </c>
      <c r="B652" s="437"/>
      <c r="C652" s="438"/>
      <c r="D652" s="438"/>
      <c r="E652" s="214"/>
      <c r="F652" s="214"/>
      <c r="G652" s="439"/>
      <c r="H652" s="439"/>
      <c r="I652" s="499"/>
    </row>
    <row r="653" spans="1:9" s="147" customFormat="1" ht="15.5" x14ac:dyDescent="0.35">
      <c r="A653" s="332">
        <v>634</v>
      </c>
      <c r="B653" s="437"/>
      <c r="C653" s="438"/>
      <c r="D653" s="438"/>
      <c r="E653" s="214"/>
      <c r="F653" s="214"/>
      <c r="G653" s="439"/>
      <c r="H653" s="439"/>
      <c r="I653" s="499"/>
    </row>
    <row r="654" spans="1:9" s="147" customFormat="1" ht="15.5" x14ac:dyDescent="0.35">
      <c r="A654" s="332">
        <v>635</v>
      </c>
      <c r="B654" s="437"/>
      <c r="C654" s="438"/>
      <c r="D654" s="438"/>
      <c r="E654" s="214"/>
      <c r="F654" s="214"/>
      <c r="G654" s="439"/>
      <c r="H654" s="439"/>
      <c r="I654" s="499"/>
    </row>
    <row r="655" spans="1:9" s="147" customFormat="1" ht="15.5" x14ac:dyDescent="0.35">
      <c r="A655" s="332">
        <v>636</v>
      </c>
      <c r="B655" s="437"/>
      <c r="C655" s="438"/>
      <c r="D655" s="438"/>
      <c r="E655" s="214"/>
      <c r="F655" s="214"/>
      <c r="G655" s="439"/>
      <c r="H655" s="439"/>
      <c r="I655" s="499"/>
    </row>
    <row r="656" spans="1:9" s="147" customFormat="1" ht="15.5" x14ac:dyDescent="0.35">
      <c r="A656" s="332">
        <v>637</v>
      </c>
      <c r="B656" s="437"/>
      <c r="C656" s="438"/>
      <c r="D656" s="438"/>
      <c r="E656" s="214"/>
      <c r="F656" s="214"/>
      <c r="G656" s="439"/>
      <c r="H656" s="439"/>
      <c r="I656" s="499"/>
    </row>
    <row r="657" spans="1:9" s="147" customFormat="1" ht="15.5" x14ac:dyDescent="0.35">
      <c r="A657" s="332">
        <v>638</v>
      </c>
      <c r="B657" s="437"/>
      <c r="C657" s="438"/>
      <c r="D657" s="438"/>
      <c r="E657" s="214"/>
      <c r="F657" s="214"/>
      <c r="G657" s="439"/>
      <c r="H657" s="439"/>
      <c r="I657" s="499"/>
    </row>
    <row r="658" spans="1:9" s="147" customFormat="1" ht="15.5" x14ac:dyDescent="0.35">
      <c r="A658" s="332">
        <v>639</v>
      </c>
      <c r="B658" s="437"/>
      <c r="C658" s="438"/>
      <c r="D658" s="438"/>
      <c r="E658" s="214"/>
      <c r="F658" s="214"/>
      <c r="G658" s="439"/>
      <c r="H658" s="439"/>
      <c r="I658" s="499"/>
    </row>
    <row r="659" spans="1:9" s="147" customFormat="1" ht="15.5" x14ac:dyDescent="0.35">
      <c r="A659" s="332">
        <v>640</v>
      </c>
      <c r="B659" s="437"/>
      <c r="C659" s="438"/>
      <c r="D659" s="438"/>
      <c r="E659" s="214"/>
      <c r="F659" s="214"/>
      <c r="G659" s="439"/>
      <c r="H659" s="439"/>
      <c r="I659" s="499"/>
    </row>
    <row r="660" spans="1:9" s="147" customFormat="1" ht="15.5" x14ac:dyDescent="0.35">
      <c r="A660" s="332">
        <v>641</v>
      </c>
      <c r="B660" s="437"/>
      <c r="C660" s="438"/>
      <c r="D660" s="438"/>
      <c r="E660" s="214"/>
      <c r="F660" s="214"/>
      <c r="G660" s="439"/>
      <c r="H660" s="439"/>
      <c r="I660" s="499"/>
    </row>
    <row r="661" spans="1:9" s="147" customFormat="1" ht="15.5" x14ac:dyDescent="0.35">
      <c r="A661" s="332">
        <v>642</v>
      </c>
      <c r="B661" s="437"/>
      <c r="C661" s="438"/>
      <c r="D661" s="438"/>
      <c r="E661" s="214"/>
      <c r="F661" s="214"/>
      <c r="G661" s="439"/>
      <c r="H661" s="439"/>
      <c r="I661" s="499"/>
    </row>
    <row r="662" spans="1:9" s="147" customFormat="1" ht="15.5" x14ac:dyDescent="0.35">
      <c r="A662" s="332">
        <v>643</v>
      </c>
      <c r="B662" s="437"/>
      <c r="C662" s="438"/>
      <c r="D662" s="438"/>
      <c r="E662" s="214"/>
      <c r="F662" s="214"/>
      <c r="G662" s="439"/>
      <c r="H662" s="439"/>
      <c r="I662" s="499"/>
    </row>
    <row r="663" spans="1:9" s="147" customFormat="1" ht="15.5" x14ac:dyDescent="0.35">
      <c r="A663" s="332">
        <v>644</v>
      </c>
      <c r="B663" s="437"/>
      <c r="C663" s="438"/>
      <c r="D663" s="438"/>
      <c r="E663" s="214"/>
      <c r="F663" s="214"/>
      <c r="G663" s="439"/>
      <c r="H663" s="439"/>
      <c r="I663" s="499"/>
    </row>
    <row r="664" spans="1:9" s="147" customFormat="1" ht="15.5" x14ac:dyDescent="0.35">
      <c r="A664" s="332">
        <v>645</v>
      </c>
      <c r="B664" s="437"/>
      <c r="C664" s="438"/>
      <c r="D664" s="438"/>
      <c r="E664" s="214"/>
      <c r="F664" s="214"/>
      <c r="G664" s="439"/>
      <c r="H664" s="439"/>
      <c r="I664" s="499"/>
    </row>
    <row r="665" spans="1:9" s="147" customFormat="1" ht="15.5" x14ac:dyDescent="0.35">
      <c r="A665" s="332">
        <v>646</v>
      </c>
      <c r="B665" s="437"/>
      <c r="C665" s="438"/>
      <c r="D665" s="438"/>
      <c r="E665" s="214"/>
      <c r="F665" s="214"/>
      <c r="G665" s="439"/>
      <c r="H665" s="439"/>
      <c r="I665" s="499"/>
    </row>
    <row r="666" spans="1:9" s="147" customFormat="1" ht="15.5" x14ac:dyDescent="0.35">
      <c r="A666" s="332">
        <v>647</v>
      </c>
      <c r="B666" s="437"/>
      <c r="C666" s="438"/>
      <c r="D666" s="438"/>
      <c r="E666" s="214"/>
      <c r="F666" s="214"/>
      <c r="G666" s="439"/>
      <c r="H666" s="439"/>
      <c r="I666" s="499"/>
    </row>
    <row r="667" spans="1:9" s="147" customFormat="1" ht="15.5" x14ac:dyDescent="0.35">
      <c r="A667" s="332">
        <v>648</v>
      </c>
      <c r="B667" s="437"/>
      <c r="C667" s="438"/>
      <c r="D667" s="438"/>
      <c r="E667" s="214"/>
      <c r="F667" s="214"/>
      <c r="G667" s="439"/>
      <c r="H667" s="439"/>
      <c r="I667" s="499"/>
    </row>
    <row r="668" spans="1:9" s="147" customFormat="1" ht="15.5" x14ac:dyDescent="0.35">
      <c r="A668" s="332">
        <v>649</v>
      </c>
      <c r="B668" s="437"/>
      <c r="C668" s="438"/>
      <c r="D668" s="438"/>
      <c r="E668" s="214"/>
      <c r="F668" s="214"/>
      <c r="G668" s="439"/>
      <c r="H668" s="439"/>
      <c r="I668" s="499"/>
    </row>
    <row r="669" spans="1:9" s="147" customFormat="1" ht="15.5" x14ac:dyDescent="0.35">
      <c r="A669" s="332">
        <v>650</v>
      </c>
      <c r="B669" s="437"/>
      <c r="C669" s="438"/>
      <c r="D669" s="438"/>
      <c r="E669" s="214"/>
      <c r="F669" s="214"/>
      <c r="G669" s="439"/>
      <c r="H669" s="439"/>
      <c r="I669" s="499"/>
    </row>
    <row r="670" spans="1:9" s="147" customFormat="1" ht="15.5" x14ac:dyDescent="0.35">
      <c r="A670" s="332">
        <v>651</v>
      </c>
      <c r="B670" s="437"/>
      <c r="C670" s="438"/>
      <c r="D670" s="438"/>
      <c r="E670" s="214"/>
      <c r="F670" s="214"/>
      <c r="G670" s="439"/>
      <c r="H670" s="439"/>
      <c r="I670" s="499"/>
    </row>
    <row r="671" spans="1:9" s="147" customFormat="1" ht="15.5" x14ac:dyDescent="0.35">
      <c r="A671" s="332">
        <v>652</v>
      </c>
      <c r="B671" s="437"/>
      <c r="C671" s="438"/>
      <c r="D671" s="438"/>
      <c r="E671" s="214"/>
      <c r="F671" s="214"/>
      <c r="G671" s="439"/>
      <c r="H671" s="439"/>
      <c r="I671" s="499"/>
    </row>
    <row r="672" spans="1:9" s="147" customFormat="1" ht="15.5" x14ac:dyDescent="0.35">
      <c r="A672" s="332">
        <v>653</v>
      </c>
      <c r="B672" s="437"/>
      <c r="C672" s="438"/>
      <c r="D672" s="438"/>
      <c r="E672" s="214"/>
      <c r="F672" s="214"/>
      <c r="G672" s="439"/>
      <c r="H672" s="439"/>
      <c r="I672" s="499"/>
    </row>
    <row r="673" spans="1:9" s="147" customFormat="1" ht="15.5" x14ac:dyDescent="0.35">
      <c r="A673" s="332">
        <v>654</v>
      </c>
      <c r="B673" s="437"/>
      <c r="C673" s="438"/>
      <c r="D673" s="438"/>
      <c r="E673" s="214"/>
      <c r="F673" s="214"/>
      <c r="G673" s="439"/>
      <c r="H673" s="439"/>
      <c r="I673" s="499"/>
    </row>
    <row r="674" spans="1:9" s="147" customFormat="1" ht="15.5" x14ac:dyDescent="0.35">
      <c r="A674" s="332">
        <v>655</v>
      </c>
      <c r="B674" s="437"/>
      <c r="C674" s="438"/>
      <c r="D674" s="438"/>
      <c r="E674" s="214"/>
      <c r="F674" s="214"/>
      <c r="G674" s="439"/>
      <c r="H674" s="439"/>
      <c r="I674" s="499"/>
    </row>
    <row r="675" spans="1:9" s="147" customFormat="1" ht="15.5" x14ac:dyDescent="0.35">
      <c r="A675" s="332">
        <v>656</v>
      </c>
      <c r="B675" s="437"/>
      <c r="C675" s="438"/>
      <c r="D675" s="438"/>
      <c r="E675" s="214"/>
      <c r="F675" s="214"/>
      <c r="G675" s="439"/>
      <c r="H675" s="439"/>
      <c r="I675" s="499"/>
    </row>
    <row r="676" spans="1:9" s="147" customFormat="1" ht="15.5" x14ac:dyDescent="0.35">
      <c r="A676" s="332">
        <v>657</v>
      </c>
      <c r="B676" s="437"/>
      <c r="C676" s="438"/>
      <c r="D676" s="438"/>
      <c r="E676" s="214"/>
      <c r="F676" s="214"/>
      <c r="G676" s="439"/>
      <c r="H676" s="439"/>
      <c r="I676" s="499"/>
    </row>
    <row r="677" spans="1:9" s="147" customFormat="1" ht="15.5" x14ac:dyDescent="0.35">
      <c r="A677" s="332">
        <v>658</v>
      </c>
      <c r="B677" s="437"/>
      <c r="C677" s="438"/>
      <c r="D677" s="438"/>
      <c r="E677" s="214"/>
      <c r="F677" s="214"/>
      <c r="G677" s="439"/>
      <c r="H677" s="439"/>
      <c r="I677" s="499"/>
    </row>
    <row r="678" spans="1:9" s="147" customFormat="1" ht="15.5" x14ac:dyDescent="0.35">
      <c r="A678" s="332">
        <v>659</v>
      </c>
      <c r="B678" s="437"/>
      <c r="C678" s="438"/>
      <c r="D678" s="438"/>
      <c r="E678" s="214"/>
      <c r="F678" s="214"/>
      <c r="G678" s="439"/>
      <c r="H678" s="439"/>
      <c r="I678" s="499"/>
    </row>
    <row r="679" spans="1:9" s="147" customFormat="1" ht="15.5" x14ac:dyDescent="0.35">
      <c r="A679" s="332">
        <v>660</v>
      </c>
      <c r="B679" s="437"/>
      <c r="C679" s="438"/>
      <c r="D679" s="438"/>
      <c r="E679" s="214"/>
      <c r="F679" s="214"/>
      <c r="G679" s="439"/>
      <c r="H679" s="439"/>
      <c r="I679" s="499"/>
    </row>
    <row r="680" spans="1:9" s="147" customFormat="1" ht="15.5" x14ac:dyDescent="0.35">
      <c r="A680" s="332">
        <v>661</v>
      </c>
      <c r="B680" s="437"/>
      <c r="C680" s="438"/>
      <c r="D680" s="438"/>
      <c r="E680" s="214"/>
      <c r="F680" s="214"/>
      <c r="G680" s="439"/>
      <c r="H680" s="439"/>
      <c r="I680" s="499"/>
    </row>
    <row r="681" spans="1:9" s="147" customFormat="1" ht="15.5" x14ac:dyDescent="0.35">
      <c r="A681" s="332">
        <v>662</v>
      </c>
      <c r="B681" s="437"/>
      <c r="C681" s="438"/>
      <c r="D681" s="438"/>
      <c r="E681" s="214"/>
      <c r="F681" s="214"/>
      <c r="G681" s="439"/>
      <c r="H681" s="439"/>
      <c r="I681" s="499"/>
    </row>
    <row r="682" spans="1:9" s="147" customFormat="1" ht="15.5" x14ac:dyDescent="0.35">
      <c r="A682" s="332">
        <v>663</v>
      </c>
      <c r="B682" s="437"/>
      <c r="C682" s="438"/>
      <c r="D682" s="438"/>
      <c r="E682" s="214"/>
      <c r="F682" s="214"/>
      <c r="G682" s="439"/>
      <c r="H682" s="439"/>
      <c r="I682" s="499"/>
    </row>
    <row r="683" spans="1:9" s="147" customFormat="1" ht="15.5" x14ac:dyDescent="0.35">
      <c r="A683" s="332">
        <v>664</v>
      </c>
      <c r="B683" s="437"/>
      <c r="C683" s="438"/>
      <c r="D683" s="438"/>
      <c r="E683" s="214"/>
      <c r="F683" s="214"/>
      <c r="G683" s="439"/>
      <c r="H683" s="439"/>
      <c r="I683" s="499"/>
    </row>
    <row r="684" spans="1:9" s="147" customFormat="1" ht="15.5" x14ac:dyDescent="0.35">
      <c r="A684" s="332">
        <v>665</v>
      </c>
      <c r="B684" s="437"/>
      <c r="C684" s="438"/>
      <c r="D684" s="438"/>
      <c r="E684" s="214"/>
      <c r="F684" s="214"/>
      <c r="G684" s="439"/>
      <c r="H684" s="439"/>
      <c r="I684" s="499"/>
    </row>
    <row r="685" spans="1:9" s="147" customFormat="1" ht="15.5" x14ac:dyDescent="0.35">
      <c r="A685" s="332">
        <v>666</v>
      </c>
      <c r="B685" s="437"/>
      <c r="C685" s="438"/>
      <c r="D685" s="438"/>
      <c r="E685" s="214"/>
      <c r="F685" s="214"/>
      <c r="G685" s="439"/>
      <c r="H685" s="439"/>
      <c r="I685" s="499"/>
    </row>
    <row r="686" spans="1:9" s="147" customFormat="1" ht="15.5" x14ac:dyDescent="0.35">
      <c r="A686" s="332">
        <v>667</v>
      </c>
      <c r="B686" s="437"/>
      <c r="C686" s="438"/>
      <c r="D686" s="438"/>
      <c r="E686" s="214"/>
      <c r="F686" s="214"/>
      <c r="G686" s="439"/>
      <c r="H686" s="439"/>
      <c r="I686" s="499"/>
    </row>
    <row r="687" spans="1:9" s="147" customFormat="1" ht="15.5" x14ac:dyDescent="0.35">
      <c r="A687" s="332">
        <v>668</v>
      </c>
      <c r="B687" s="437"/>
      <c r="C687" s="438"/>
      <c r="D687" s="438"/>
      <c r="E687" s="214"/>
      <c r="F687" s="214"/>
      <c r="G687" s="439"/>
      <c r="H687" s="439"/>
      <c r="I687" s="499"/>
    </row>
    <row r="688" spans="1:9" s="147" customFormat="1" ht="15.5" x14ac:dyDescent="0.35">
      <c r="A688" s="332">
        <v>669</v>
      </c>
      <c r="B688" s="437"/>
      <c r="C688" s="438"/>
      <c r="D688" s="438"/>
      <c r="E688" s="214"/>
      <c r="F688" s="214"/>
      <c r="G688" s="439"/>
      <c r="H688" s="439"/>
      <c r="I688" s="499"/>
    </row>
    <row r="689" spans="1:9" s="147" customFormat="1" ht="15.5" x14ac:dyDescent="0.35">
      <c r="A689" s="332">
        <v>670</v>
      </c>
      <c r="B689" s="437"/>
      <c r="C689" s="438"/>
      <c r="D689" s="438"/>
      <c r="E689" s="214"/>
      <c r="F689" s="214"/>
      <c r="G689" s="439"/>
      <c r="H689" s="439"/>
      <c r="I689" s="499"/>
    </row>
    <row r="690" spans="1:9" s="147" customFormat="1" ht="15.5" x14ac:dyDescent="0.35">
      <c r="A690" s="332">
        <v>671</v>
      </c>
      <c r="B690" s="437"/>
      <c r="C690" s="438"/>
      <c r="D690" s="438"/>
      <c r="E690" s="214"/>
      <c r="F690" s="214"/>
      <c r="G690" s="439"/>
      <c r="H690" s="439"/>
      <c r="I690" s="499"/>
    </row>
    <row r="691" spans="1:9" s="147" customFormat="1" ht="15.5" x14ac:dyDescent="0.35">
      <c r="A691" s="332">
        <v>672</v>
      </c>
      <c r="B691" s="437"/>
      <c r="C691" s="438"/>
      <c r="D691" s="438"/>
      <c r="E691" s="214"/>
      <c r="F691" s="214"/>
      <c r="G691" s="439"/>
      <c r="H691" s="439"/>
      <c r="I691" s="499"/>
    </row>
    <row r="692" spans="1:9" s="147" customFormat="1" ht="15.5" x14ac:dyDescent="0.35">
      <c r="A692" s="332">
        <v>673</v>
      </c>
      <c r="B692" s="437"/>
      <c r="C692" s="438"/>
      <c r="D692" s="438"/>
      <c r="E692" s="214"/>
      <c r="F692" s="214"/>
      <c r="G692" s="439"/>
      <c r="H692" s="439"/>
      <c r="I692" s="499"/>
    </row>
    <row r="693" spans="1:9" s="147" customFormat="1" ht="15.5" x14ac:dyDescent="0.35">
      <c r="A693" s="332">
        <v>674</v>
      </c>
      <c r="B693" s="437"/>
      <c r="C693" s="438"/>
      <c r="D693" s="438"/>
      <c r="E693" s="214"/>
      <c r="F693" s="214"/>
      <c r="G693" s="439"/>
      <c r="H693" s="439"/>
      <c r="I693" s="499"/>
    </row>
    <row r="694" spans="1:9" s="147" customFormat="1" ht="15.5" x14ac:dyDescent="0.35">
      <c r="A694" s="332">
        <v>675</v>
      </c>
      <c r="B694" s="437"/>
      <c r="C694" s="438"/>
      <c r="D694" s="438"/>
      <c r="E694" s="214"/>
      <c r="F694" s="214"/>
      <c r="G694" s="439"/>
      <c r="H694" s="439"/>
      <c r="I694" s="499"/>
    </row>
    <row r="695" spans="1:9" s="147" customFormat="1" ht="15.5" x14ac:dyDescent="0.35">
      <c r="A695" s="332">
        <v>676</v>
      </c>
      <c r="B695" s="437"/>
      <c r="C695" s="438"/>
      <c r="D695" s="438"/>
      <c r="E695" s="214"/>
      <c r="F695" s="214"/>
      <c r="G695" s="439"/>
      <c r="H695" s="439"/>
      <c r="I695" s="499"/>
    </row>
    <row r="696" spans="1:9" s="147" customFormat="1" ht="15.5" x14ac:dyDescent="0.35">
      <c r="A696" s="332">
        <v>677</v>
      </c>
      <c r="B696" s="437"/>
      <c r="C696" s="438"/>
      <c r="D696" s="438"/>
      <c r="E696" s="214"/>
      <c r="F696" s="214"/>
      <c r="G696" s="439"/>
      <c r="H696" s="439"/>
      <c r="I696" s="499"/>
    </row>
    <row r="697" spans="1:9" s="147" customFormat="1" ht="15.5" x14ac:dyDescent="0.35">
      <c r="A697" s="332">
        <v>678</v>
      </c>
      <c r="B697" s="437"/>
      <c r="C697" s="438"/>
      <c r="D697" s="438"/>
      <c r="E697" s="214"/>
      <c r="F697" s="214"/>
      <c r="G697" s="439"/>
      <c r="H697" s="439"/>
      <c r="I697" s="499"/>
    </row>
    <row r="698" spans="1:9" s="147" customFormat="1" ht="15.5" x14ac:dyDescent="0.35">
      <c r="A698" s="332">
        <v>679</v>
      </c>
      <c r="B698" s="437"/>
      <c r="C698" s="438"/>
      <c r="D698" s="438"/>
      <c r="E698" s="214"/>
      <c r="F698" s="214"/>
      <c r="G698" s="439"/>
      <c r="H698" s="439"/>
      <c r="I698" s="499"/>
    </row>
    <row r="699" spans="1:9" s="147" customFormat="1" ht="15.5" x14ac:dyDescent="0.35">
      <c r="A699" s="332">
        <v>680</v>
      </c>
      <c r="B699" s="437"/>
      <c r="C699" s="438"/>
      <c r="D699" s="438"/>
      <c r="E699" s="214"/>
      <c r="F699" s="214"/>
      <c r="G699" s="439"/>
      <c r="H699" s="439"/>
      <c r="I699" s="499"/>
    </row>
    <row r="700" spans="1:9" s="147" customFormat="1" ht="15.5" x14ac:dyDescent="0.35">
      <c r="A700" s="332">
        <v>681</v>
      </c>
      <c r="B700" s="437"/>
      <c r="C700" s="438"/>
      <c r="D700" s="438"/>
      <c r="E700" s="214"/>
      <c r="F700" s="214"/>
      <c r="G700" s="439"/>
      <c r="H700" s="439"/>
      <c r="I700" s="499"/>
    </row>
    <row r="701" spans="1:9" s="147" customFormat="1" ht="15.5" x14ac:dyDescent="0.35">
      <c r="A701" s="332">
        <v>682</v>
      </c>
      <c r="B701" s="437"/>
      <c r="C701" s="438"/>
      <c r="D701" s="438"/>
      <c r="E701" s="214"/>
      <c r="F701" s="214"/>
      <c r="G701" s="439"/>
      <c r="H701" s="439"/>
      <c r="I701" s="499"/>
    </row>
    <row r="702" spans="1:9" s="147" customFormat="1" ht="15.5" x14ac:dyDescent="0.35">
      <c r="A702" s="332">
        <v>683</v>
      </c>
      <c r="B702" s="437"/>
      <c r="C702" s="438"/>
      <c r="D702" s="438"/>
      <c r="E702" s="214"/>
      <c r="F702" s="214"/>
      <c r="G702" s="439"/>
      <c r="H702" s="439"/>
      <c r="I702" s="499"/>
    </row>
    <row r="703" spans="1:9" s="147" customFormat="1" ht="15.5" x14ac:dyDescent="0.35">
      <c r="A703" s="332">
        <v>684</v>
      </c>
      <c r="B703" s="437"/>
      <c r="C703" s="438"/>
      <c r="D703" s="438"/>
      <c r="E703" s="214"/>
      <c r="F703" s="214"/>
      <c r="G703" s="439"/>
      <c r="H703" s="439"/>
      <c r="I703" s="499"/>
    </row>
    <row r="704" spans="1:9" s="147" customFormat="1" ht="15.5" x14ac:dyDescent="0.35">
      <c r="A704" s="332">
        <v>685</v>
      </c>
      <c r="B704" s="437"/>
      <c r="C704" s="438"/>
      <c r="D704" s="438"/>
      <c r="E704" s="214"/>
      <c r="F704" s="214"/>
      <c r="G704" s="439"/>
      <c r="H704" s="439"/>
      <c r="I704" s="499"/>
    </row>
    <row r="705" spans="1:9" s="147" customFormat="1" ht="15.5" x14ac:dyDescent="0.35">
      <c r="A705" s="332">
        <v>686</v>
      </c>
      <c r="B705" s="437"/>
      <c r="C705" s="438"/>
      <c r="D705" s="438"/>
      <c r="E705" s="214"/>
      <c r="F705" s="214"/>
      <c r="G705" s="439"/>
      <c r="H705" s="439"/>
      <c r="I705" s="499"/>
    </row>
    <row r="706" spans="1:9" s="147" customFormat="1" ht="15.5" x14ac:dyDescent="0.35">
      <c r="A706" s="332">
        <v>687</v>
      </c>
      <c r="B706" s="437"/>
      <c r="C706" s="438"/>
      <c r="D706" s="438"/>
      <c r="E706" s="214"/>
      <c r="F706" s="214"/>
      <c r="G706" s="439"/>
      <c r="H706" s="439"/>
      <c r="I706" s="499"/>
    </row>
    <row r="707" spans="1:9" s="147" customFormat="1" ht="15.5" x14ac:dyDescent="0.35">
      <c r="A707" s="332">
        <v>688</v>
      </c>
      <c r="B707" s="437"/>
      <c r="C707" s="438"/>
      <c r="D707" s="438"/>
      <c r="E707" s="214"/>
      <c r="F707" s="214"/>
      <c r="G707" s="439"/>
      <c r="H707" s="439"/>
      <c r="I707" s="499"/>
    </row>
    <row r="708" spans="1:9" s="147" customFormat="1" ht="15.5" x14ac:dyDescent="0.35">
      <c r="A708" s="332">
        <v>689</v>
      </c>
      <c r="B708" s="437"/>
      <c r="C708" s="438"/>
      <c r="D708" s="438"/>
      <c r="E708" s="214"/>
      <c r="F708" s="214"/>
      <c r="G708" s="439"/>
      <c r="H708" s="439"/>
      <c r="I708" s="499"/>
    </row>
    <row r="709" spans="1:9" s="147" customFormat="1" ht="15.5" x14ac:dyDescent="0.35">
      <c r="A709" s="332">
        <v>690</v>
      </c>
      <c r="B709" s="437"/>
      <c r="C709" s="438"/>
      <c r="D709" s="438"/>
      <c r="E709" s="214"/>
      <c r="F709" s="214"/>
      <c r="G709" s="439"/>
      <c r="H709" s="439"/>
      <c r="I709" s="499"/>
    </row>
    <row r="710" spans="1:9" s="147" customFormat="1" ht="15.5" x14ac:dyDescent="0.35">
      <c r="A710" s="332">
        <v>691</v>
      </c>
      <c r="B710" s="437"/>
      <c r="C710" s="438"/>
      <c r="D710" s="438"/>
      <c r="E710" s="214"/>
      <c r="F710" s="214"/>
      <c r="G710" s="439"/>
      <c r="H710" s="439"/>
      <c r="I710" s="499"/>
    </row>
    <row r="711" spans="1:9" s="147" customFormat="1" ht="15.5" x14ac:dyDescent="0.35">
      <c r="A711" s="332">
        <v>692</v>
      </c>
      <c r="B711" s="437"/>
      <c r="C711" s="438"/>
      <c r="D711" s="438"/>
      <c r="E711" s="214"/>
      <c r="F711" s="214"/>
      <c r="G711" s="439"/>
      <c r="H711" s="439"/>
      <c r="I711" s="499"/>
    </row>
    <row r="712" spans="1:9" s="147" customFormat="1" ht="15.5" x14ac:dyDescent="0.35">
      <c r="A712" s="332">
        <v>693</v>
      </c>
      <c r="B712" s="437"/>
      <c r="C712" s="438"/>
      <c r="D712" s="438"/>
      <c r="E712" s="214"/>
      <c r="F712" s="214"/>
      <c r="G712" s="439"/>
      <c r="H712" s="439"/>
      <c r="I712" s="499"/>
    </row>
    <row r="713" spans="1:9" s="147" customFormat="1" ht="15.5" x14ac:dyDescent="0.35">
      <c r="A713" s="332">
        <v>694</v>
      </c>
      <c r="B713" s="437"/>
      <c r="C713" s="438"/>
      <c r="D713" s="438"/>
      <c r="E713" s="214"/>
      <c r="F713" s="214"/>
      <c r="G713" s="439"/>
      <c r="H713" s="439"/>
      <c r="I713" s="499"/>
    </row>
    <row r="714" spans="1:9" s="147" customFormat="1" ht="15.5" x14ac:dyDescent="0.35">
      <c r="A714" s="332">
        <v>695</v>
      </c>
      <c r="B714" s="437"/>
      <c r="C714" s="438"/>
      <c r="D714" s="438"/>
      <c r="E714" s="214"/>
      <c r="F714" s="214"/>
      <c r="G714" s="439"/>
      <c r="H714" s="439"/>
      <c r="I714" s="499"/>
    </row>
    <row r="715" spans="1:9" s="147" customFormat="1" ht="15.5" x14ac:dyDescent="0.35">
      <c r="A715" s="332">
        <v>696</v>
      </c>
      <c r="B715" s="437"/>
      <c r="C715" s="438"/>
      <c r="D715" s="438"/>
      <c r="E715" s="214"/>
      <c r="F715" s="214"/>
      <c r="G715" s="439"/>
      <c r="H715" s="439"/>
      <c r="I715" s="499"/>
    </row>
    <row r="716" spans="1:9" s="147" customFormat="1" ht="15.5" x14ac:dyDescent="0.35">
      <c r="A716" s="332">
        <v>697</v>
      </c>
      <c r="B716" s="437"/>
      <c r="C716" s="438"/>
      <c r="D716" s="438"/>
      <c r="E716" s="214"/>
      <c r="F716" s="214"/>
      <c r="G716" s="439"/>
      <c r="H716" s="439"/>
      <c r="I716" s="499"/>
    </row>
    <row r="717" spans="1:9" s="147" customFormat="1" ht="15.5" x14ac:dyDescent="0.35">
      <c r="A717" s="332">
        <v>698</v>
      </c>
      <c r="B717" s="437"/>
      <c r="C717" s="438"/>
      <c r="D717" s="438"/>
      <c r="E717" s="214"/>
      <c r="F717" s="214"/>
      <c r="G717" s="439"/>
      <c r="H717" s="439"/>
      <c r="I717" s="499"/>
    </row>
    <row r="718" spans="1:9" s="147" customFormat="1" ht="15.5" x14ac:dyDescent="0.35">
      <c r="A718" s="332">
        <v>699</v>
      </c>
      <c r="B718" s="437"/>
      <c r="C718" s="438"/>
      <c r="D718" s="438"/>
      <c r="E718" s="214"/>
      <c r="F718" s="214"/>
      <c r="G718" s="439"/>
      <c r="H718" s="439"/>
      <c r="I718" s="499"/>
    </row>
    <row r="719" spans="1:9" s="147" customFormat="1" ht="15.5" x14ac:dyDescent="0.35">
      <c r="A719" s="332">
        <v>700</v>
      </c>
      <c r="B719" s="437"/>
      <c r="C719" s="438"/>
      <c r="D719" s="438"/>
      <c r="E719" s="214"/>
      <c r="F719" s="214"/>
      <c r="G719" s="439"/>
      <c r="H719" s="439"/>
      <c r="I719" s="499"/>
    </row>
    <row r="720" spans="1:9" s="147" customFormat="1" ht="15.5" x14ac:dyDescent="0.35">
      <c r="A720" s="332">
        <v>701</v>
      </c>
      <c r="B720" s="437"/>
      <c r="C720" s="438"/>
      <c r="D720" s="438"/>
      <c r="E720" s="214"/>
      <c r="F720" s="214"/>
      <c r="G720" s="439"/>
      <c r="H720" s="439"/>
      <c r="I720" s="499"/>
    </row>
    <row r="721" spans="1:9" s="147" customFormat="1" ht="15.5" x14ac:dyDescent="0.35">
      <c r="A721" s="332">
        <v>702</v>
      </c>
      <c r="B721" s="437"/>
      <c r="C721" s="438"/>
      <c r="D721" s="438"/>
      <c r="E721" s="214"/>
      <c r="F721" s="214"/>
      <c r="G721" s="439"/>
      <c r="H721" s="439"/>
      <c r="I721" s="499"/>
    </row>
    <row r="722" spans="1:9" s="147" customFormat="1" ht="15.5" x14ac:dyDescent="0.35">
      <c r="A722" s="332">
        <v>703</v>
      </c>
      <c r="B722" s="437"/>
      <c r="C722" s="438"/>
      <c r="D722" s="438"/>
      <c r="E722" s="214"/>
      <c r="F722" s="214"/>
      <c r="G722" s="439"/>
      <c r="H722" s="439"/>
      <c r="I722" s="499"/>
    </row>
    <row r="723" spans="1:9" s="147" customFormat="1" ht="15.5" x14ac:dyDescent="0.35">
      <c r="A723" s="332">
        <v>704</v>
      </c>
      <c r="B723" s="437"/>
      <c r="C723" s="438"/>
      <c r="D723" s="438"/>
      <c r="E723" s="214"/>
      <c r="F723" s="214"/>
      <c r="G723" s="439"/>
      <c r="H723" s="439"/>
      <c r="I723" s="499"/>
    </row>
    <row r="724" spans="1:9" s="147" customFormat="1" ht="15.5" x14ac:dyDescent="0.35">
      <c r="A724" s="332">
        <v>705</v>
      </c>
      <c r="B724" s="437"/>
      <c r="C724" s="438"/>
      <c r="D724" s="438"/>
      <c r="E724" s="214"/>
      <c r="F724" s="214"/>
      <c r="G724" s="439"/>
      <c r="H724" s="439"/>
      <c r="I724" s="499"/>
    </row>
    <row r="725" spans="1:9" s="147" customFormat="1" ht="15.5" x14ac:dyDescent="0.35">
      <c r="A725" s="332">
        <v>706</v>
      </c>
      <c r="B725" s="437"/>
      <c r="C725" s="438"/>
      <c r="D725" s="438"/>
      <c r="E725" s="214"/>
      <c r="F725" s="214"/>
      <c r="G725" s="439"/>
      <c r="H725" s="439"/>
      <c r="I725" s="499"/>
    </row>
    <row r="726" spans="1:9" s="147" customFormat="1" ht="15.5" x14ac:dyDescent="0.35">
      <c r="A726" s="332">
        <v>707</v>
      </c>
      <c r="B726" s="437"/>
      <c r="C726" s="438"/>
      <c r="D726" s="438"/>
      <c r="E726" s="214"/>
      <c r="F726" s="214"/>
      <c r="G726" s="439"/>
      <c r="H726" s="439"/>
      <c r="I726" s="499"/>
    </row>
    <row r="727" spans="1:9" s="147" customFormat="1" ht="15.5" x14ac:dyDescent="0.35">
      <c r="A727" s="332">
        <v>708</v>
      </c>
      <c r="B727" s="437"/>
      <c r="C727" s="438"/>
      <c r="D727" s="438"/>
      <c r="E727" s="214"/>
      <c r="F727" s="214"/>
      <c r="G727" s="439"/>
      <c r="H727" s="439"/>
      <c r="I727" s="499"/>
    </row>
    <row r="728" spans="1:9" s="147" customFormat="1" ht="15.5" x14ac:dyDescent="0.35">
      <c r="A728" s="332">
        <v>709</v>
      </c>
      <c r="B728" s="437"/>
      <c r="C728" s="438"/>
      <c r="D728" s="438"/>
      <c r="E728" s="214"/>
      <c r="F728" s="214"/>
      <c r="G728" s="439"/>
      <c r="H728" s="439"/>
      <c r="I728" s="499"/>
    </row>
    <row r="729" spans="1:9" s="147" customFormat="1" ht="15.5" x14ac:dyDescent="0.35">
      <c r="A729" s="332">
        <v>710</v>
      </c>
      <c r="B729" s="437"/>
      <c r="C729" s="438"/>
      <c r="D729" s="438"/>
      <c r="E729" s="214"/>
      <c r="F729" s="214"/>
      <c r="G729" s="439"/>
      <c r="H729" s="439"/>
      <c r="I729" s="499"/>
    </row>
    <row r="730" spans="1:9" s="147" customFormat="1" ht="15.5" x14ac:dyDescent="0.35">
      <c r="A730" s="332">
        <v>711</v>
      </c>
      <c r="B730" s="437"/>
      <c r="C730" s="438"/>
      <c r="D730" s="438"/>
      <c r="E730" s="214"/>
      <c r="F730" s="214"/>
      <c r="G730" s="439"/>
      <c r="H730" s="439"/>
      <c r="I730" s="499"/>
    </row>
    <row r="731" spans="1:9" s="147" customFormat="1" ht="15.5" x14ac:dyDescent="0.35">
      <c r="A731" s="332">
        <v>712</v>
      </c>
      <c r="B731" s="437"/>
      <c r="C731" s="438"/>
      <c r="D731" s="438"/>
      <c r="E731" s="214"/>
      <c r="F731" s="214"/>
      <c r="G731" s="439"/>
      <c r="H731" s="439"/>
      <c r="I731" s="499"/>
    </row>
    <row r="732" spans="1:9" s="147" customFormat="1" ht="15.5" x14ac:dyDescent="0.35">
      <c r="A732" s="332">
        <v>713</v>
      </c>
      <c r="B732" s="437"/>
      <c r="C732" s="438"/>
      <c r="D732" s="438"/>
      <c r="E732" s="214"/>
      <c r="F732" s="214"/>
      <c r="G732" s="439"/>
      <c r="H732" s="439"/>
      <c r="I732" s="499"/>
    </row>
    <row r="733" spans="1:9" s="147" customFormat="1" ht="15.5" x14ac:dyDescent="0.35">
      <c r="A733" s="332">
        <v>714</v>
      </c>
      <c r="B733" s="437"/>
      <c r="C733" s="438"/>
      <c r="D733" s="438"/>
      <c r="E733" s="214"/>
      <c r="F733" s="214"/>
      <c r="G733" s="439"/>
      <c r="H733" s="439"/>
      <c r="I733" s="499"/>
    </row>
    <row r="734" spans="1:9" s="147" customFormat="1" ht="15.5" x14ac:dyDescent="0.35">
      <c r="A734" s="332">
        <v>715</v>
      </c>
      <c r="B734" s="437"/>
      <c r="C734" s="438"/>
      <c r="D734" s="438"/>
      <c r="E734" s="214"/>
      <c r="F734" s="214"/>
      <c r="G734" s="439"/>
      <c r="H734" s="439"/>
      <c r="I734" s="499"/>
    </row>
    <row r="735" spans="1:9" s="147" customFormat="1" ht="15.5" x14ac:dyDescent="0.35">
      <c r="A735" s="332">
        <v>716</v>
      </c>
      <c r="B735" s="437"/>
      <c r="C735" s="438"/>
      <c r="D735" s="438"/>
      <c r="E735" s="214"/>
      <c r="F735" s="214"/>
      <c r="G735" s="439"/>
      <c r="H735" s="439"/>
      <c r="I735" s="499"/>
    </row>
    <row r="736" spans="1:9" s="147" customFormat="1" ht="15.5" x14ac:dyDescent="0.35">
      <c r="A736" s="332">
        <v>717</v>
      </c>
      <c r="B736" s="437"/>
      <c r="C736" s="438"/>
      <c r="D736" s="438"/>
      <c r="E736" s="214"/>
      <c r="F736" s="214"/>
      <c r="G736" s="439"/>
      <c r="H736" s="439"/>
      <c r="I736" s="499"/>
    </row>
    <row r="737" spans="1:9" s="147" customFormat="1" ht="15.5" x14ac:dyDescent="0.35">
      <c r="A737" s="332">
        <v>718</v>
      </c>
      <c r="B737" s="437"/>
      <c r="C737" s="438"/>
      <c r="D737" s="438"/>
      <c r="E737" s="214"/>
      <c r="F737" s="214"/>
      <c r="G737" s="439"/>
      <c r="H737" s="439"/>
      <c r="I737" s="499"/>
    </row>
    <row r="738" spans="1:9" s="147" customFormat="1" ht="15.5" x14ac:dyDescent="0.35">
      <c r="A738" s="332">
        <v>719</v>
      </c>
      <c r="B738" s="437"/>
      <c r="C738" s="438"/>
      <c r="D738" s="438"/>
      <c r="E738" s="214"/>
      <c r="F738" s="214"/>
      <c r="G738" s="439"/>
      <c r="H738" s="439"/>
      <c r="I738" s="499"/>
    </row>
    <row r="739" spans="1:9" s="147" customFormat="1" ht="15.5" x14ac:dyDescent="0.35">
      <c r="A739" s="332">
        <v>720</v>
      </c>
      <c r="B739" s="437"/>
      <c r="C739" s="438"/>
      <c r="D739" s="438"/>
      <c r="E739" s="214"/>
      <c r="F739" s="214"/>
      <c r="G739" s="439"/>
      <c r="H739" s="439"/>
      <c r="I739" s="499"/>
    </row>
    <row r="740" spans="1:9" s="147" customFormat="1" ht="15.5" x14ac:dyDescent="0.35">
      <c r="A740" s="332">
        <v>721</v>
      </c>
      <c r="B740" s="437"/>
      <c r="C740" s="438"/>
      <c r="D740" s="438"/>
      <c r="E740" s="214"/>
      <c r="F740" s="214"/>
      <c r="G740" s="439"/>
      <c r="H740" s="439"/>
      <c r="I740" s="499"/>
    </row>
    <row r="741" spans="1:9" s="147" customFormat="1" ht="15.5" x14ac:dyDescent="0.35">
      <c r="A741" s="332">
        <v>722</v>
      </c>
      <c r="B741" s="437"/>
      <c r="C741" s="438"/>
      <c r="D741" s="438"/>
      <c r="E741" s="214"/>
      <c r="F741" s="214"/>
      <c r="G741" s="439"/>
      <c r="H741" s="439"/>
      <c r="I741" s="499"/>
    </row>
    <row r="742" spans="1:9" s="147" customFormat="1" ht="15.5" x14ac:dyDescent="0.35">
      <c r="A742" s="332">
        <v>723</v>
      </c>
      <c r="B742" s="437"/>
      <c r="C742" s="438"/>
      <c r="D742" s="438"/>
      <c r="E742" s="214"/>
      <c r="F742" s="214"/>
      <c r="G742" s="439"/>
      <c r="H742" s="439"/>
      <c r="I742" s="499"/>
    </row>
    <row r="743" spans="1:9" s="147" customFormat="1" ht="15.5" x14ac:dyDescent="0.35">
      <c r="A743" s="332">
        <v>724</v>
      </c>
      <c r="B743" s="437"/>
      <c r="C743" s="438"/>
      <c r="D743" s="438"/>
      <c r="E743" s="214"/>
      <c r="F743" s="214"/>
      <c r="G743" s="439"/>
      <c r="H743" s="439"/>
      <c r="I743" s="499"/>
    </row>
    <row r="744" spans="1:9" s="147" customFormat="1" ht="15.5" x14ac:dyDescent="0.35">
      <c r="A744" s="332">
        <v>725</v>
      </c>
      <c r="B744" s="437"/>
      <c r="C744" s="438"/>
      <c r="D744" s="438"/>
      <c r="E744" s="214"/>
      <c r="F744" s="214"/>
      <c r="G744" s="439"/>
      <c r="H744" s="439"/>
      <c r="I744" s="499"/>
    </row>
    <row r="745" spans="1:9" s="147" customFormat="1" ht="15.5" x14ac:dyDescent="0.35">
      <c r="A745" s="332">
        <v>726</v>
      </c>
      <c r="B745" s="437"/>
      <c r="C745" s="438"/>
      <c r="D745" s="438"/>
      <c r="E745" s="214"/>
      <c r="F745" s="214"/>
      <c r="G745" s="439"/>
      <c r="H745" s="439"/>
      <c r="I745" s="499"/>
    </row>
    <row r="746" spans="1:9" s="147" customFormat="1" ht="15.5" x14ac:dyDescent="0.35">
      <c r="A746" s="332">
        <v>727</v>
      </c>
      <c r="B746" s="437"/>
      <c r="C746" s="438"/>
      <c r="D746" s="438"/>
      <c r="E746" s="214"/>
      <c r="F746" s="214"/>
      <c r="G746" s="439"/>
      <c r="H746" s="439"/>
      <c r="I746" s="499"/>
    </row>
    <row r="747" spans="1:9" s="147" customFormat="1" ht="15.5" x14ac:dyDescent="0.35">
      <c r="A747" s="332">
        <v>728</v>
      </c>
      <c r="B747" s="437"/>
      <c r="C747" s="438"/>
      <c r="D747" s="438"/>
      <c r="E747" s="214"/>
      <c r="F747" s="214"/>
      <c r="G747" s="439"/>
      <c r="H747" s="439"/>
      <c r="I747" s="499"/>
    </row>
    <row r="748" spans="1:9" s="147" customFormat="1" ht="15.5" x14ac:dyDescent="0.35">
      <c r="A748" s="332">
        <v>729</v>
      </c>
      <c r="B748" s="437"/>
      <c r="C748" s="438"/>
      <c r="D748" s="438"/>
      <c r="E748" s="214"/>
      <c r="F748" s="214"/>
      <c r="G748" s="439"/>
      <c r="H748" s="439"/>
      <c r="I748" s="499"/>
    </row>
    <row r="749" spans="1:9" s="147" customFormat="1" ht="15.5" x14ac:dyDescent="0.35">
      <c r="A749" s="332">
        <v>730</v>
      </c>
      <c r="B749" s="437"/>
      <c r="C749" s="438"/>
      <c r="D749" s="438"/>
      <c r="E749" s="214"/>
      <c r="F749" s="214"/>
      <c r="G749" s="439"/>
      <c r="H749" s="439"/>
      <c r="I749" s="499"/>
    </row>
    <row r="750" spans="1:9" s="147" customFormat="1" ht="15.5" x14ac:dyDescent="0.35">
      <c r="A750" s="332">
        <v>731</v>
      </c>
      <c r="B750" s="437"/>
      <c r="C750" s="438"/>
      <c r="D750" s="438"/>
      <c r="E750" s="214"/>
      <c r="F750" s="214"/>
      <c r="G750" s="439"/>
      <c r="H750" s="439"/>
      <c r="I750" s="499"/>
    </row>
    <row r="751" spans="1:9" s="147" customFormat="1" ht="15.5" x14ac:dyDescent="0.35">
      <c r="A751" s="332">
        <v>732</v>
      </c>
      <c r="B751" s="437"/>
      <c r="C751" s="438"/>
      <c r="D751" s="438"/>
      <c r="E751" s="214"/>
      <c r="F751" s="214"/>
      <c r="G751" s="439"/>
      <c r="H751" s="439"/>
      <c r="I751" s="499"/>
    </row>
    <row r="752" spans="1:9" s="147" customFormat="1" ht="15.5" x14ac:dyDescent="0.35">
      <c r="A752" s="332">
        <v>733</v>
      </c>
      <c r="B752" s="437"/>
      <c r="C752" s="438"/>
      <c r="D752" s="438"/>
      <c r="E752" s="214"/>
      <c r="F752" s="214"/>
      <c r="G752" s="439"/>
      <c r="H752" s="439"/>
      <c r="I752" s="499"/>
    </row>
    <row r="753" spans="1:9" s="147" customFormat="1" ht="15.5" x14ac:dyDescent="0.35">
      <c r="A753" s="332">
        <v>734</v>
      </c>
      <c r="B753" s="437"/>
      <c r="C753" s="438"/>
      <c r="D753" s="438"/>
      <c r="E753" s="214"/>
      <c r="F753" s="214"/>
      <c r="G753" s="439"/>
      <c r="H753" s="439"/>
      <c r="I753" s="499"/>
    </row>
    <row r="754" spans="1:9" s="147" customFormat="1" ht="15.5" x14ac:dyDescent="0.35">
      <c r="A754" s="332">
        <v>735</v>
      </c>
      <c r="B754" s="437"/>
      <c r="C754" s="438"/>
      <c r="D754" s="438"/>
      <c r="E754" s="214"/>
      <c r="F754" s="214"/>
      <c r="G754" s="439"/>
      <c r="H754" s="439"/>
      <c r="I754" s="499"/>
    </row>
    <row r="755" spans="1:9" s="147" customFormat="1" ht="15.5" x14ac:dyDescent="0.35">
      <c r="A755" s="332">
        <v>736</v>
      </c>
      <c r="B755" s="437"/>
      <c r="C755" s="438"/>
      <c r="D755" s="438"/>
      <c r="E755" s="214"/>
      <c r="F755" s="214"/>
      <c r="G755" s="439"/>
      <c r="H755" s="439"/>
      <c r="I755" s="499"/>
    </row>
    <row r="756" spans="1:9" s="147" customFormat="1" ht="15.5" x14ac:dyDescent="0.35">
      <c r="A756" s="332">
        <v>737</v>
      </c>
      <c r="B756" s="437"/>
      <c r="C756" s="438"/>
      <c r="D756" s="438"/>
      <c r="E756" s="214"/>
      <c r="F756" s="214"/>
      <c r="G756" s="439"/>
      <c r="H756" s="439"/>
      <c r="I756" s="499"/>
    </row>
    <row r="757" spans="1:9" s="147" customFormat="1" ht="15.5" x14ac:dyDescent="0.35">
      <c r="A757" s="332">
        <v>738</v>
      </c>
      <c r="B757" s="437"/>
      <c r="C757" s="438"/>
      <c r="D757" s="438"/>
      <c r="E757" s="214"/>
      <c r="F757" s="214"/>
      <c r="G757" s="439"/>
      <c r="H757" s="439"/>
      <c r="I757" s="499"/>
    </row>
    <row r="758" spans="1:9" s="147" customFormat="1" ht="15.5" x14ac:dyDescent="0.35">
      <c r="A758" s="332">
        <v>739</v>
      </c>
      <c r="B758" s="437"/>
      <c r="C758" s="438"/>
      <c r="D758" s="438"/>
      <c r="E758" s="214"/>
      <c r="F758" s="214"/>
      <c r="G758" s="439"/>
      <c r="H758" s="439"/>
      <c r="I758" s="499"/>
    </row>
    <row r="759" spans="1:9" s="147" customFormat="1" ht="15.5" x14ac:dyDescent="0.35">
      <c r="A759" s="332">
        <v>740</v>
      </c>
      <c r="B759" s="437"/>
      <c r="C759" s="438"/>
      <c r="D759" s="438"/>
      <c r="E759" s="214"/>
      <c r="F759" s="214"/>
      <c r="G759" s="439"/>
      <c r="H759" s="439"/>
      <c r="I759" s="499"/>
    </row>
    <row r="760" spans="1:9" s="147" customFormat="1" ht="15.5" x14ac:dyDescent="0.35">
      <c r="A760" s="332">
        <v>741</v>
      </c>
      <c r="B760" s="437"/>
      <c r="C760" s="438"/>
      <c r="D760" s="438"/>
      <c r="E760" s="214"/>
      <c r="F760" s="214"/>
      <c r="G760" s="439"/>
      <c r="H760" s="439"/>
      <c r="I760" s="499"/>
    </row>
    <row r="761" spans="1:9" s="147" customFormat="1" ht="15.5" x14ac:dyDescent="0.35">
      <c r="A761" s="332">
        <v>742</v>
      </c>
      <c r="B761" s="437"/>
      <c r="C761" s="438"/>
      <c r="D761" s="438"/>
      <c r="E761" s="214"/>
      <c r="F761" s="214"/>
      <c r="G761" s="439"/>
      <c r="H761" s="439"/>
      <c r="I761" s="499"/>
    </row>
    <row r="762" spans="1:9" s="147" customFormat="1" ht="15.5" x14ac:dyDescent="0.35">
      <c r="A762" s="332">
        <v>743</v>
      </c>
      <c r="B762" s="437"/>
      <c r="C762" s="438"/>
      <c r="D762" s="438"/>
      <c r="E762" s="214"/>
      <c r="F762" s="214"/>
      <c r="G762" s="439"/>
      <c r="H762" s="439"/>
      <c r="I762" s="499"/>
    </row>
    <row r="763" spans="1:9" s="147" customFormat="1" ht="15.5" x14ac:dyDescent="0.35">
      <c r="A763" s="332">
        <v>744</v>
      </c>
      <c r="B763" s="437"/>
      <c r="C763" s="438"/>
      <c r="D763" s="438"/>
      <c r="E763" s="214"/>
      <c r="F763" s="214"/>
      <c r="G763" s="439"/>
      <c r="H763" s="439"/>
      <c r="I763" s="499"/>
    </row>
    <row r="764" spans="1:9" s="147" customFormat="1" ht="15.5" x14ac:dyDescent="0.35">
      <c r="A764" s="332">
        <v>745</v>
      </c>
      <c r="B764" s="437"/>
      <c r="C764" s="438"/>
      <c r="D764" s="438"/>
      <c r="E764" s="214"/>
      <c r="F764" s="214"/>
      <c r="G764" s="439"/>
      <c r="H764" s="439"/>
      <c r="I764" s="499"/>
    </row>
    <row r="765" spans="1:9" s="147" customFormat="1" ht="15.5" x14ac:dyDescent="0.35">
      <c r="A765" s="332">
        <v>746</v>
      </c>
      <c r="B765" s="437"/>
      <c r="C765" s="438"/>
      <c r="D765" s="438"/>
      <c r="E765" s="214"/>
      <c r="F765" s="214"/>
      <c r="G765" s="439"/>
      <c r="H765" s="439"/>
      <c r="I765" s="499"/>
    </row>
    <row r="766" spans="1:9" s="147" customFormat="1" ht="15.5" x14ac:dyDescent="0.35">
      <c r="A766" s="332">
        <v>747</v>
      </c>
      <c r="B766" s="437"/>
      <c r="C766" s="438"/>
      <c r="D766" s="438"/>
      <c r="E766" s="214"/>
      <c r="F766" s="214"/>
      <c r="G766" s="439"/>
      <c r="H766" s="439"/>
      <c r="I766" s="499"/>
    </row>
    <row r="767" spans="1:9" s="147" customFormat="1" ht="15.5" x14ac:dyDescent="0.35">
      <c r="A767" s="332">
        <v>748</v>
      </c>
      <c r="B767" s="437"/>
      <c r="C767" s="438"/>
      <c r="D767" s="438"/>
      <c r="E767" s="214"/>
      <c r="F767" s="214"/>
      <c r="G767" s="439"/>
      <c r="H767" s="439"/>
      <c r="I767" s="499"/>
    </row>
    <row r="768" spans="1:9" s="147" customFormat="1" ht="15.5" x14ac:dyDescent="0.35">
      <c r="A768" s="332">
        <v>749</v>
      </c>
      <c r="B768" s="437"/>
      <c r="C768" s="438"/>
      <c r="D768" s="438"/>
      <c r="E768" s="214"/>
      <c r="F768" s="214"/>
      <c r="G768" s="439"/>
      <c r="H768" s="439"/>
      <c r="I768" s="499"/>
    </row>
    <row r="769" spans="1:9" s="147" customFormat="1" ht="15.5" x14ac:dyDescent="0.35">
      <c r="A769" s="332">
        <v>750</v>
      </c>
      <c r="B769" s="437"/>
      <c r="C769" s="438"/>
      <c r="D769" s="438"/>
      <c r="E769" s="214"/>
      <c r="F769" s="214"/>
      <c r="G769" s="439"/>
      <c r="H769" s="439"/>
      <c r="I769" s="499"/>
    </row>
    <row r="770" spans="1:9" s="147" customFormat="1" ht="15.5" x14ac:dyDescent="0.35">
      <c r="A770" s="332">
        <v>751</v>
      </c>
      <c r="B770" s="437"/>
      <c r="C770" s="438"/>
      <c r="D770" s="438"/>
      <c r="E770" s="214"/>
      <c r="F770" s="214"/>
      <c r="G770" s="439"/>
      <c r="H770" s="439"/>
      <c r="I770" s="499"/>
    </row>
    <row r="771" spans="1:9" s="147" customFormat="1" ht="15.5" x14ac:dyDescent="0.35">
      <c r="A771" s="332">
        <v>752</v>
      </c>
      <c r="B771" s="437"/>
      <c r="C771" s="438"/>
      <c r="D771" s="438"/>
      <c r="E771" s="214"/>
      <c r="F771" s="214"/>
      <c r="G771" s="439"/>
      <c r="H771" s="439"/>
      <c r="I771" s="499"/>
    </row>
    <row r="772" spans="1:9" s="147" customFormat="1" ht="15.5" x14ac:dyDescent="0.35">
      <c r="A772" s="332">
        <v>753</v>
      </c>
      <c r="B772" s="437"/>
      <c r="C772" s="438"/>
      <c r="D772" s="438"/>
      <c r="E772" s="214"/>
      <c r="F772" s="214"/>
      <c r="G772" s="439"/>
      <c r="H772" s="439"/>
      <c r="I772" s="499"/>
    </row>
    <row r="773" spans="1:9" s="147" customFormat="1" ht="15.5" x14ac:dyDescent="0.35">
      <c r="A773" s="332">
        <v>754</v>
      </c>
      <c r="B773" s="437"/>
      <c r="C773" s="438"/>
      <c r="D773" s="438"/>
      <c r="E773" s="214"/>
      <c r="F773" s="214"/>
      <c r="G773" s="439"/>
      <c r="H773" s="439"/>
      <c r="I773" s="499"/>
    </row>
    <row r="774" spans="1:9" s="147" customFormat="1" ht="15.5" x14ac:dyDescent="0.35">
      <c r="A774" s="332">
        <v>755</v>
      </c>
      <c r="B774" s="437"/>
      <c r="C774" s="438"/>
      <c r="D774" s="438"/>
      <c r="E774" s="214"/>
      <c r="F774" s="214"/>
      <c r="G774" s="439"/>
      <c r="H774" s="439"/>
      <c r="I774" s="499"/>
    </row>
    <row r="775" spans="1:9" s="147" customFormat="1" ht="15.5" x14ac:dyDescent="0.35">
      <c r="A775" s="332">
        <v>756</v>
      </c>
      <c r="B775" s="437"/>
      <c r="C775" s="438"/>
      <c r="D775" s="438"/>
      <c r="E775" s="214"/>
      <c r="F775" s="214"/>
      <c r="G775" s="439"/>
      <c r="H775" s="439"/>
      <c r="I775" s="499"/>
    </row>
    <row r="776" spans="1:9" s="147" customFormat="1" ht="15.5" x14ac:dyDescent="0.35">
      <c r="A776" s="332">
        <v>757</v>
      </c>
      <c r="B776" s="437"/>
      <c r="C776" s="438"/>
      <c r="D776" s="438"/>
      <c r="E776" s="214"/>
      <c r="F776" s="214"/>
      <c r="G776" s="439"/>
      <c r="H776" s="439"/>
      <c r="I776" s="499"/>
    </row>
    <row r="777" spans="1:9" s="147" customFormat="1" ht="15.5" x14ac:dyDescent="0.35">
      <c r="A777" s="332">
        <v>758</v>
      </c>
      <c r="B777" s="437"/>
      <c r="C777" s="438"/>
      <c r="D777" s="438"/>
      <c r="E777" s="214"/>
      <c r="F777" s="214"/>
      <c r="G777" s="439"/>
      <c r="H777" s="439"/>
      <c r="I777" s="499"/>
    </row>
    <row r="778" spans="1:9" s="147" customFormat="1" ht="15.5" x14ac:dyDescent="0.35">
      <c r="A778" s="332">
        <v>759</v>
      </c>
      <c r="B778" s="437"/>
      <c r="C778" s="438"/>
      <c r="D778" s="438"/>
      <c r="E778" s="214"/>
      <c r="F778" s="214"/>
      <c r="G778" s="439"/>
      <c r="H778" s="439"/>
      <c r="I778" s="499"/>
    </row>
    <row r="779" spans="1:9" s="147" customFormat="1" ht="15.5" x14ac:dyDescent="0.35">
      <c r="A779" s="332">
        <v>760</v>
      </c>
      <c r="B779" s="437"/>
      <c r="C779" s="438"/>
      <c r="D779" s="438"/>
      <c r="E779" s="214"/>
      <c r="F779" s="214"/>
      <c r="G779" s="439"/>
      <c r="H779" s="439"/>
      <c r="I779" s="499"/>
    </row>
    <row r="780" spans="1:9" s="147" customFormat="1" ht="15.5" x14ac:dyDescent="0.35">
      <c r="A780" s="332">
        <v>761</v>
      </c>
      <c r="B780" s="437"/>
      <c r="C780" s="438"/>
      <c r="D780" s="438"/>
      <c r="E780" s="214"/>
      <c r="F780" s="214"/>
      <c r="G780" s="439"/>
      <c r="H780" s="439"/>
      <c r="I780" s="499"/>
    </row>
    <row r="781" spans="1:9" s="147" customFormat="1" ht="15.5" x14ac:dyDescent="0.35">
      <c r="A781" s="332">
        <v>762</v>
      </c>
      <c r="B781" s="437"/>
      <c r="C781" s="438"/>
      <c r="D781" s="438"/>
      <c r="E781" s="214"/>
      <c r="F781" s="214"/>
      <c r="G781" s="439"/>
      <c r="H781" s="439"/>
      <c r="I781" s="499"/>
    </row>
    <row r="782" spans="1:9" s="147" customFormat="1" ht="15.5" x14ac:dyDescent="0.35">
      <c r="A782" s="332">
        <v>763</v>
      </c>
      <c r="B782" s="437"/>
      <c r="C782" s="438"/>
      <c r="D782" s="438"/>
      <c r="E782" s="214"/>
      <c r="F782" s="214"/>
      <c r="G782" s="439"/>
      <c r="H782" s="439"/>
      <c r="I782" s="499"/>
    </row>
    <row r="783" spans="1:9" s="147" customFormat="1" ht="15.5" x14ac:dyDescent="0.35">
      <c r="A783" s="332">
        <v>764</v>
      </c>
      <c r="B783" s="437"/>
      <c r="C783" s="438"/>
      <c r="D783" s="438"/>
      <c r="E783" s="214"/>
      <c r="F783" s="214"/>
      <c r="G783" s="439"/>
      <c r="H783" s="439"/>
      <c r="I783" s="499"/>
    </row>
    <row r="784" spans="1:9" s="147" customFormat="1" ht="15.5" x14ac:dyDescent="0.35">
      <c r="A784" s="332">
        <v>765</v>
      </c>
      <c r="B784" s="437"/>
      <c r="C784" s="438"/>
      <c r="D784" s="438"/>
      <c r="E784" s="214"/>
      <c r="F784" s="214"/>
      <c r="G784" s="439"/>
      <c r="H784" s="439"/>
      <c r="I784" s="499"/>
    </row>
    <row r="785" spans="1:9" s="147" customFormat="1" ht="15.5" x14ac:dyDescent="0.35">
      <c r="A785" s="332">
        <v>766</v>
      </c>
      <c r="B785" s="437"/>
      <c r="C785" s="438"/>
      <c r="D785" s="438"/>
      <c r="E785" s="214"/>
      <c r="F785" s="214"/>
      <c r="G785" s="439"/>
      <c r="H785" s="439"/>
      <c r="I785" s="499"/>
    </row>
    <row r="786" spans="1:9" s="147" customFormat="1" ht="15.5" x14ac:dyDescent="0.35">
      <c r="A786" s="332">
        <v>767</v>
      </c>
      <c r="B786" s="437"/>
      <c r="C786" s="438"/>
      <c r="D786" s="438"/>
      <c r="E786" s="214"/>
      <c r="F786" s="214"/>
      <c r="G786" s="439"/>
      <c r="H786" s="439"/>
      <c r="I786" s="499"/>
    </row>
    <row r="787" spans="1:9" s="147" customFormat="1" ht="15.5" x14ac:dyDescent="0.35">
      <c r="A787" s="332">
        <v>768</v>
      </c>
      <c r="B787" s="437"/>
      <c r="C787" s="438"/>
      <c r="D787" s="438"/>
      <c r="E787" s="214"/>
      <c r="F787" s="214"/>
      <c r="G787" s="439"/>
      <c r="H787" s="439"/>
      <c r="I787" s="499"/>
    </row>
    <row r="788" spans="1:9" s="147" customFormat="1" ht="15.5" x14ac:dyDescent="0.35">
      <c r="A788" s="332">
        <v>769</v>
      </c>
      <c r="B788" s="437"/>
      <c r="C788" s="438"/>
      <c r="D788" s="438"/>
      <c r="E788" s="214"/>
      <c r="F788" s="214"/>
      <c r="G788" s="439"/>
      <c r="H788" s="439"/>
      <c r="I788" s="499"/>
    </row>
    <row r="789" spans="1:9" s="147" customFormat="1" ht="15.5" x14ac:dyDescent="0.35">
      <c r="A789" s="332">
        <v>770</v>
      </c>
      <c r="B789" s="437"/>
      <c r="C789" s="438"/>
      <c r="D789" s="438"/>
      <c r="E789" s="214"/>
      <c r="F789" s="214"/>
      <c r="G789" s="439"/>
      <c r="H789" s="439"/>
      <c r="I789" s="499"/>
    </row>
    <row r="790" spans="1:9" s="147" customFormat="1" ht="15.5" x14ac:dyDescent="0.35">
      <c r="A790" s="332">
        <v>771</v>
      </c>
      <c r="B790" s="437"/>
      <c r="C790" s="438"/>
      <c r="D790" s="438"/>
      <c r="E790" s="214"/>
      <c r="F790" s="214"/>
      <c r="G790" s="439"/>
      <c r="H790" s="439"/>
      <c r="I790" s="499"/>
    </row>
    <row r="791" spans="1:9" s="147" customFormat="1" ht="15.5" x14ac:dyDescent="0.35">
      <c r="A791" s="332">
        <v>772</v>
      </c>
      <c r="B791" s="437"/>
      <c r="C791" s="438"/>
      <c r="D791" s="438"/>
      <c r="E791" s="214"/>
      <c r="F791" s="214"/>
      <c r="G791" s="439"/>
      <c r="H791" s="439"/>
      <c r="I791" s="499"/>
    </row>
    <row r="792" spans="1:9" s="147" customFormat="1" ht="15.5" x14ac:dyDescent="0.35">
      <c r="A792" s="332">
        <v>773</v>
      </c>
      <c r="B792" s="437"/>
      <c r="C792" s="438"/>
      <c r="D792" s="438"/>
      <c r="E792" s="214"/>
      <c r="F792" s="214"/>
      <c r="G792" s="439"/>
      <c r="H792" s="439"/>
      <c r="I792" s="499"/>
    </row>
    <row r="793" spans="1:9" s="147" customFormat="1" ht="15.5" x14ac:dyDescent="0.35">
      <c r="A793" s="332">
        <v>774</v>
      </c>
      <c r="B793" s="437"/>
      <c r="C793" s="438"/>
      <c r="D793" s="438"/>
      <c r="E793" s="214"/>
      <c r="F793" s="214"/>
      <c r="G793" s="439"/>
      <c r="H793" s="439"/>
      <c r="I793" s="499"/>
    </row>
    <row r="794" spans="1:9" s="147" customFormat="1" ht="15.5" x14ac:dyDescent="0.35">
      <c r="A794" s="332">
        <v>775</v>
      </c>
      <c r="B794" s="437"/>
      <c r="C794" s="438"/>
      <c r="D794" s="438"/>
      <c r="E794" s="214"/>
      <c r="F794" s="214"/>
      <c r="G794" s="439"/>
      <c r="H794" s="439"/>
      <c r="I794" s="499"/>
    </row>
    <row r="795" spans="1:9" s="147" customFormat="1" ht="15.5" x14ac:dyDescent="0.35">
      <c r="A795" s="332">
        <v>776</v>
      </c>
      <c r="B795" s="437"/>
      <c r="C795" s="438"/>
      <c r="D795" s="438"/>
      <c r="E795" s="214"/>
      <c r="F795" s="214"/>
      <c r="G795" s="439"/>
      <c r="H795" s="439"/>
      <c r="I795" s="499"/>
    </row>
    <row r="796" spans="1:9" s="147" customFormat="1" ht="15.5" x14ac:dyDescent="0.35">
      <c r="A796" s="332">
        <v>777</v>
      </c>
      <c r="B796" s="437"/>
      <c r="C796" s="438"/>
      <c r="D796" s="438"/>
      <c r="E796" s="214"/>
      <c r="F796" s="214"/>
      <c r="G796" s="439"/>
      <c r="H796" s="439"/>
      <c r="I796" s="499"/>
    </row>
    <row r="797" spans="1:9" s="147" customFormat="1" ht="15.5" x14ac:dyDescent="0.35">
      <c r="A797" s="332">
        <v>778</v>
      </c>
      <c r="B797" s="437"/>
      <c r="C797" s="438"/>
      <c r="D797" s="438"/>
      <c r="E797" s="214"/>
      <c r="F797" s="214"/>
      <c r="G797" s="439"/>
      <c r="H797" s="439"/>
      <c r="I797" s="499"/>
    </row>
    <row r="798" spans="1:9" s="147" customFormat="1" ht="15.5" x14ac:dyDescent="0.35">
      <c r="A798" s="332">
        <v>779</v>
      </c>
      <c r="B798" s="437"/>
      <c r="C798" s="438"/>
      <c r="D798" s="438"/>
      <c r="E798" s="214"/>
      <c r="F798" s="214"/>
      <c r="G798" s="439"/>
      <c r="H798" s="439"/>
      <c r="I798" s="499"/>
    </row>
    <row r="799" spans="1:9" s="147" customFormat="1" ht="15.5" x14ac:dyDescent="0.35">
      <c r="A799" s="332">
        <v>780</v>
      </c>
      <c r="B799" s="437"/>
      <c r="C799" s="438"/>
      <c r="D799" s="438"/>
      <c r="E799" s="214"/>
      <c r="F799" s="214"/>
      <c r="G799" s="439"/>
      <c r="H799" s="439"/>
      <c r="I799" s="499"/>
    </row>
    <row r="800" spans="1:9" s="147" customFormat="1" ht="15.5" x14ac:dyDescent="0.35">
      <c r="A800" s="332">
        <v>781</v>
      </c>
      <c r="B800" s="437"/>
      <c r="C800" s="438"/>
      <c r="D800" s="438"/>
      <c r="E800" s="214"/>
      <c r="F800" s="214"/>
      <c r="G800" s="439"/>
      <c r="H800" s="439"/>
      <c r="I800" s="499"/>
    </row>
    <row r="801" spans="1:9" s="147" customFormat="1" ht="15.5" x14ac:dyDescent="0.35">
      <c r="A801" s="332">
        <v>782</v>
      </c>
      <c r="B801" s="437"/>
      <c r="C801" s="438"/>
      <c r="D801" s="438"/>
      <c r="E801" s="214"/>
      <c r="F801" s="214"/>
      <c r="G801" s="439"/>
      <c r="H801" s="439"/>
      <c r="I801" s="499"/>
    </row>
    <row r="802" spans="1:9" s="147" customFormat="1" ht="15.5" x14ac:dyDescent="0.35">
      <c r="A802" s="332">
        <v>783</v>
      </c>
      <c r="B802" s="437"/>
      <c r="C802" s="438"/>
      <c r="D802" s="438"/>
      <c r="E802" s="214"/>
      <c r="F802" s="214"/>
      <c r="G802" s="439"/>
      <c r="H802" s="439"/>
      <c r="I802" s="499"/>
    </row>
    <row r="803" spans="1:9" s="147" customFormat="1" ht="15.5" x14ac:dyDescent="0.35">
      <c r="A803" s="332">
        <v>784</v>
      </c>
      <c r="B803" s="437"/>
      <c r="C803" s="438"/>
      <c r="D803" s="438"/>
      <c r="E803" s="214"/>
      <c r="F803" s="214"/>
      <c r="G803" s="439"/>
      <c r="H803" s="439"/>
      <c r="I803" s="499"/>
    </row>
    <row r="804" spans="1:9" s="147" customFormat="1" ht="15.5" x14ac:dyDescent="0.35">
      <c r="A804" s="332">
        <v>785</v>
      </c>
      <c r="B804" s="437"/>
      <c r="C804" s="438"/>
      <c r="D804" s="438"/>
      <c r="E804" s="214"/>
      <c r="F804" s="214"/>
      <c r="G804" s="439"/>
      <c r="H804" s="439"/>
      <c r="I804" s="499"/>
    </row>
    <row r="805" spans="1:9" s="147" customFormat="1" ht="15.5" x14ac:dyDescent="0.35">
      <c r="A805" s="332">
        <v>786</v>
      </c>
      <c r="B805" s="437"/>
      <c r="C805" s="438"/>
      <c r="D805" s="438"/>
      <c r="E805" s="214"/>
      <c r="F805" s="214"/>
      <c r="G805" s="439"/>
      <c r="H805" s="439"/>
      <c r="I805" s="499"/>
    </row>
    <row r="806" spans="1:9" s="147" customFormat="1" ht="15.5" x14ac:dyDescent="0.35">
      <c r="A806" s="332">
        <v>787</v>
      </c>
      <c r="B806" s="437"/>
      <c r="C806" s="438"/>
      <c r="D806" s="438"/>
      <c r="E806" s="214"/>
      <c r="F806" s="214"/>
      <c r="G806" s="439"/>
      <c r="H806" s="439"/>
      <c r="I806" s="499"/>
    </row>
    <row r="807" spans="1:9" s="147" customFormat="1" ht="15.5" x14ac:dyDescent="0.35">
      <c r="A807" s="332">
        <v>788</v>
      </c>
      <c r="B807" s="437"/>
      <c r="C807" s="438"/>
      <c r="D807" s="438"/>
      <c r="E807" s="214"/>
      <c r="F807" s="214"/>
      <c r="G807" s="439"/>
      <c r="H807" s="439"/>
      <c r="I807" s="499"/>
    </row>
    <row r="808" spans="1:9" s="147" customFormat="1" ht="15.5" x14ac:dyDescent="0.35">
      <c r="A808" s="332">
        <v>789</v>
      </c>
      <c r="B808" s="437"/>
      <c r="C808" s="438"/>
      <c r="D808" s="438"/>
      <c r="E808" s="214"/>
      <c r="F808" s="214"/>
      <c r="G808" s="439"/>
      <c r="H808" s="439"/>
      <c r="I808" s="499"/>
    </row>
    <row r="809" spans="1:9" s="147" customFormat="1" ht="15.5" x14ac:dyDescent="0.35">
      <c r="A809" s="332">
        <v>790</v>
      </c>
      <c r="B809" s="437"/>
      <c r="C809" s="438"/>
      <c r="D809" s="438"/>
      <c r="E809" s="214"/>
      <c r="F809" s="214"/>
      <c r="G809" s="439"/>
      <c r="H809" s="439"/>
      <c r="I809" s="499"/>
    </row>
    <row r="810" spans="1:9" s="147" customFormat="1" ht="15.5" x14ac:dyDescent="0.35">
      <c r="A810" s="332">
        <v>791</v>
      </c>
      <c r="B810" s="437"/>
      <c r="C810" s="438"/>
      <c r="D810" s="438"/>
      <c r="E810" s="214"/>
      <c r="F810" s="214"/>
      <c r="G810" s="439"/>
      <c r="H810" s="439"/>
      <c r="I810" s="499"/>
    </row>
    <row r="811" spans="1:9" s="147" customFormat="1" ht="15.5" x14ac:dyDescent="0.35">
      <c r="A811" s="332">
        <v>792</v>
      </c>
      <c r="B811" s="437"/>
      <c r="C811" s="438"/>
      <c r="D811" s="438"/>
      <c r="E811" s="214"/>
      <c r="F811" s="214"/>
      <c r="G811" s="439"/>
      <c r="H811" s="439"/>
      <c r="I811" s="499"/>
    </row>
    <row r="812" spans="1:9" s="147" customFormat="1" ht="15.5" x14ac:dyDescent="0.35">
      <c r="A812" s="332">
        <v>793</v>
      </c>
      <c r="B812" s="437"/>
      <c r="C812" s="438"/>
      <c r="D812" s="438"/>
      <c r="E812" s="214"/>
      <c r="F812" s="214"/>
      <c r="G812" s="439"/>
      <c r="H812" s="439"/>
      <c r="I812" s="499"/>
    </row>
    <row r="813" spans="1:9" s="147" customFormat="1" ht="15.5" x14ac:dyDescent="0.35">
      <c r="A813" s="332">
        <v>794</v>
      </c>
      <c r="B813" s="437"/>
      <c r="C813" s="438"/>
      <c r="D813" s="438"/>
      <c r="E813" s="214"/>
      <c r="F813" s="214"/>
      <c r="G813" s="439"/>
      <c r="H813" s="439"/>
      <c r="I813" s="499"/>
    </row>
    <row r="814" spans="1:9" s="147" customFormat="1" ht="15.5" x14ac:dyDescent="0.35">
      <c r="A814" s="332">
        <v>795</v>
      </c>
      <c r="B814" s="437"/>
      <c r="C814" s="438"/>
      <c r="D814" s="438"/>
      <c r="E814" s="214"/>
      <c r="F814" s="214"/>
      <c r="G814" s="439"/>
      <c r="H814" s="439"/>
      <c r="I814" s="499"/>
    </row>
    <row r="815" spans="1:9" s="147" customFormat="1" ht="15.5" x14ac:dyDescent="0.35">
      <c r="A815" s="332">
        <v>796</v>
      </c>
      <c r="B815" s="437"/>
      <c r="C815" s="438"/>
      <c r="D815" s="438"/>
      <c r="E815" s="214"/>
      <c r="F815" s="214"/>
      <c r="G815" s="439"/>
      <c r="H815" s="439"/>
      <c r="I815" s="499"/>
    </row>
    <row r="816" spans="1:9" s="147" customFormat="1" ht="15.5" x14ac:dyDescent="0.35">
      <c r="A816" s="332">
        <v>797</v>
      </c>
      <c r="B816" s="437"/>
      <c r="C816" s="438"/>
      <c r="D816" s="438"/>
      <c r="E816" s="214"/>
      <c r="F816" s="214"/>
      <c r="G816" s="439"/>
      <c r="H816" s="439"/>
      <c r="I816" s="499"/>
    </row>
    <row r="817" spans="1:9" s="147" customFormat="1" ht="15.5" x14ac:dyDescent="0.35">
      <c r="A817" s="332">
        <v>798</v>
      </c>
      <c r="B817" s="437"/>
      <c r="C817" s="438"/>
      <c r="D817" s="438"/>
      <c r="E817" s="214"/>
      <c r="F817" s="214"/>
      <c r="G817" s="439"/>
      <c r="H817" s="439"/>
      <c r="I817" s="499"/>
    </row>
    <row r="818" spans="1:9" s="147" customFormat="1" ht="15.5" x14ac:dyDescent="0.35">
      <c r="A818" s="332">
        <v>799</v>
      </c>
      <c r="B818" s="437"/>
      <c r="C818" s="438"/>
      <c r="D818" s="438"/>
      <c r="E818" s="214"/>
      <c r="F818" s="214"/>
      <c r="G818" s="439"/>
      <c r="H818" s="439"/>
      <c r="I818" s="499"/>
    </row>
    <row r="819" spans="1:9" s="147" customFormat="1" ht="15.5" x14ac:dyDescent="0.35">
      <c r="A819" s="332">
        <v>800</v>
      </c>
      <c r="B819" s="437"/>
      <c r="C819" s="438"/>
      <c r="D819" s="438"/>
      <c r="E819" s="214"/>
      <c r="F819" s="214"/>
      <c r="G819" s="439"/>
      <c r="H819" s="439"/>
      <c r="I819" s="499"/>
    </row>
    <row r="820" spans="1:9" s="147" customFormat="1" ht="15.5" x14ac:dyDescent="0.35">
      <c r="A820" s="332">
        <v>801</v>
      </c>
      <c r="B820" s="437"/>
      <c r="C820" s="438"/>
      <c r="D820" s="438"/>
      <c r="E820" s="214"/>
      <c r="F820" s="214"/>
      <c r="G820" s="439"/>
      <c r="H820" s="439"/>
      <c r="I820" s="499"/>
    </row>
    <row r="821" spans="1:9" s="147" customFormat="1" ht="15.5" x14ac:dyDescent="0.35">
      <c r="A821" s="332">
        <v>802</v>
      </c>
      <c r="B821" s="437"/>
      <c r="C821" s="438"/>
      <c r="D821" s="438"/>
      <c r="E821" s="214"/>
      <c r="F821" s="214"/>
      <c r="G821" s="439"/>
      <c r="H821" s="439"/>
      <c r="I821" s="499"/>
    </row>
    <row r="822" spans="1:9" s="147" customFormat="1" ht="15.5" x14ac:dyDescent="0.35">
      <c r="A822" s="332">
        <v>803</v>
      </c>
      <c r="B822" s="437"/>
      <c r="C822" s="438"/>
      <c r="D822" s="438"/>
      <c r="E822" s="214"/>
      <c r="F822" s="214"/>
      <c r="G822" s="439"/>
      <c r="H822" s="439"/>
      <c r="I822" s="499"/>
    </row>
    <row r="823" spans="1:9" s="147" customFormat="1" ht="15.5" x14ac:dyDescent="0.35">
      <c r="A823" s="332">
        <v>804</v>
      </c>
      <c r="B823" s="437"/>
      <c r="C823" s="438"/>
      <c r="D823" s="438"/>
      <c r="E823" s="214"/>
      <c r="F823" s="214"/>
      <c r="G823" s="439"/>
      <c r="H823" s="439"/>
      <c r="I823" s="499"/>
    </row>
    <row r="824" spans="1:9" s="147" customFormat="1" ht="15.5" x14ac:dyDescent="0.35">
      <c r="A824" s="332">
        <v>805</v>
      </c>
      <c r="B824" s="437"/>
      <c r="C824" s="438"/>
      <c r="D824" s="438"/>
      <c r="E824" s="214"/>
      <c r="F824" s="214"/>
      <c r="G824" s="439"/>
      <c r="H824" s="439"/>
      <c r="I824" s="499"/>
    </row>
    <row r="825" spans="1:9" s="147" customFormat="1" ht="15.5" x14ac:dyDescent="0.35">
      <c r="A825" s="332">
        <v>806</v>
      </c>
      <c r="B825" s="437"/>
      <c r="C825" s="438"/>
      <c r="D825" s="438"/>
      <c r="E825" s="214"/>
      <c r="F825" s="214"/>
      <c r="G825" s="439"/>
      <c r="H825" s="439"/>
      <c r="I825" s="499"/>
    </row>
    <row r="826" spans="1:9" s="147" customFormat="1" ht="15.5" x14ac:dyDescent="0.35">
      <c r="A826" s="332">
        <v>807</v>
      </c>
      <c r="B826" s="437"/>
      <c r="C826" s="438"/>
      <c r="D826" s="438"/>
      <c r="E826" s="214"/>
      <c r="F826" s="214"/>
      <c r="G826" s="439"/>
      <c r="H826" s="439"/>
      <c r="I826" s="499"/>
    </row>
    <row r="827" spans="1:9" s="147" customFormat="1" ht="15.5" x14ac:dyDescent="0.35">
      <c r="A827" s="332">
        <v>808</v>
      </c>
      <c r="B827" s="437"/>
      <c r="C827" s="438"/>
      <c r="D827" s="438"/>
      <c r="E827" s="214"/>
      <c r="F827" s="214"/>
      <c r="G827" s="439"/>
      <c r="H827" s="439"/>
      <c r="I827" s="499"/>
    </row>
    <row r="828" spans="1:9" s="147" customFormat="1" ht="15.5" x14ac:dyDescent="0.35">
      <c r="A828" s="332">
        <v>809</v>
      </c>
      <c r="B828" s="437"/>
      <c r="C828" s="438"/>
      <c r="D828" s="438"/>
      <c r="E828" s="214"/>
      <c r="F828" s="214"/>
      <c r="G828" s="439"/>
      <c r="H828" s="439"/>
      <c r="I828" s="499"/>
    </row>
    <row r="829" spans="1:9" s="147" customFormat="1" ht="15.5" x14ac:dyDescent="0.35">
      <c r="A829" s="332">
        <v>810</v>
      </c>
      <c r="B829" s="437"/>
      <c r="C829" s="438"/>
      <c r="D829" s="438"/>
      <c r="E829" s="214"/>
      <c r="F829" s="214"/>
      <c r="G829" s="439"/>
      <c r="H829" s="439"/>
      <c r="I829" s="499"/>
    </row>
    <row r="830" spans="1:9" s="147" customFormat="1" ht="15.5" x14ac:dyDescent="0.35">
      <c r="A830" s="332">
        <v>811</v>
      </c>
      <c r="B830" s="437"/>
      <c r="C830" s="438"/>
      <c r="D830" s="438"/>
      <c r="E830" s="214"/>
      <c r="F830" s="214"/>
      <c r="G830" s="439"/>
      <c r="H830" s="439"/>
      <c r="I830" s="499"/>
    </row>
    <row r="831" spans="1:9" s="147" customFormat="1" ht="15.5" x14ac:dyDescent="0.35">
      <c r="A831" s="332">
        <v>812</v>
      </c>
      <c r="B831" s="437"/>
      <c r="C831" s="438"/>
      <c r="D831" s="438"/>
      <c r="E831" s="214"/>
      <c r="F831" s="214"/>
      <c r="G831" s="439"/>
      <c r="H831" s="439"/>
      <c r="I831" s="499"/>
    </row>
    <row r="832" spans="1:9" s="147" customFormat="1" ht="15.5" x14ac:dyDescent="0.35">
      <c r="A832" s="332">
        <v>813</v>
      </c>
      <c r="B832" s="437"/>
      <c r="C832" s="438"/>
      <c r="D832" s="438"/>
      <c r="E832" s="214"/>
      <c r="F832" s="214"/>
      <c r="G832" s="439"/>
      <c r="H832" s="439"/>
      <c r="I832" s="499"/>
    </row>
    <row r="833" spans="1:9" s="147" customFormat="1" ht="15.5" x14ac:dyDescent="0.35">
      <c r="A833" s="332">
        <v>814</v>
      </c>
      <c r="B833" s="437"/>
      <c r="C833" s="438"/>
      <c r="D833" s="438"/>
      <c r="E833" s="214"/>
      <c r="F833" s="214"/>
      <c r="G833" s="439"/>
      <c r="H833" s="439"/>
      <c r="I833" s="499"/>
    </row>
    <row r="834" spans="1:9" s="147" customFormat="1" ht="15.5" x14ac:dyDescent="0.35">
      <c r="A834" s="332">
        <v>815</v>
      </c>
      <c r="B834" s="437"/>
      <c r="C834" s="438"/>
      <c r="D834" s="438"/>
      <c r="E834" s="214"/>
      <c r="F834" s="214"/>
      <c r="G834" s="439"/>
      <c r="H834" s="439"/>
      <c r="I834" s="499"/>
    </row>
    <row r="835" spans="1:9" s="147" customFormat="1" ht="15.5" x14ac:dyDescent="0.35">
      <c r="A835" s="332">
        <v>816</v>
      </c>
      <c r="B835" s="437"/>
      <c r="C835" s="438"/>
      <c r="D835" s="438"/>
      <c r="E835" s="214"/>
      <c r="F835" s="214"/>
      <c r="G835" s="439"/>
      <c r="H835" s="439"/>
      <c r="I835" s="499"/>
    </row>
    <row r="836" spans="1:9" s="147" customFormat="1" ht="15.5" x14ac:dyDescent="0.35">
      <c r="A836" s="332">
        <v>817</v>
      </c>
      <c r="B836" s="437"/>
      <c r="C836" s="438"/>
      <c r="D836" s="438"/>
      <c r="E836" s="214"/>
      <c r="F836" s="214"/>
      <c r="G836" s="439"/>
      <c r="H836" s="439"/>
      <c r="I836" s="499"/>
    </row>
    <row r="837" spans="1:9" s="147" customFormat="1" ht="15.5" x14ac:dyDescent="0.35">
      <c r="A837" s="332">
        <v>818</v>
      </c>
      <c r="B837" s="437"/>
      <c r="C837" s="438"/>
      <c r="D837" s="438"/>
      <c r="E837" s="214"/>
      <c r="F837" s="214"/>
      <c r="G837" s="439"/>
      <c r="H837" s="439"/>
      <c r="I837" s="499"/>
    </row>
    <row r="838" spans="1:9" s="147" customFormat="1" ht="15.5" x14ac:dyDescent="0.35">
      <c r="A838" s="332">
        <v>819</v>
      </c>
      <c r="B838" s="437"/>
      <c r="C838" s="438"/>
      <c r="D838" s="438"/>
      <c r="E838" s="214"/>
      <c r="F838" s="214"/>
      <c r="G838" s="439"/>
      <c r="H838" s="439"/>
      <c r="I838" s="499"/>
    </row>
    <row r="839" spans="1:9" s="147" customFormat="1" ht="15.5" x14ac:dyDescent="0.35">
      <c r="A839" s="332">
        <v>820</v>
      </c>
      <c r="B839" s="437"/>
      <c r="C839" s="438"/>
      <c r="D839" s="438"/>
      <c r="E839" s="214"/>
      <c r="F839" s="214"/>
      <c r="G839" s="439"/>
      <c r="H839" s="439"/>
      <c r="I839" s="499"/>
    </row>
    <row r="840" spans="1:9" s="147" customFormat="1" ht="15.5" x14ac:dyDescent="0.35">
      <c r="A840" s="332">
        <v>821</v>
      </c>
      <c r="B840" s="437"/>
      <c r="C840" s="438"/>
      <c r="D840" s="438"/>
      <c r="E840" s="214"/>
      <c r="F840" s="214"/>
      <c r="G840" s="439"/>
      <c r="H840" s="439"/>
      <c r="I840" s="499"/>
    </row>
    <row r="841" spans="1:9" s="147" customFormat="1" ht="15.5" x14ac:dyDescent="0.35">
      <c r="A841" s="332">
        <v>822</v>
      </c>
      <c r="B841" s="437"/>
      <c r="C841" s="438"/>
      <c r="D841" s="438"/>
      <c r="E841" s="214"/>
      <c r="F841" s="214"/>
      <c r="G841" s="439"/>
      <c r="H841" s="439"/>
      <c r="I841" s="499"/>
    </row>
    <row r="842" spans="1:9" s="147" customFormat="1" ht="15.5" x14ac:dyDescent="0.35">
      <c r="A842" s="332">
        <v>823</v>
      </c>
      <c r="B842" s="437"/>
      <c r="C842" s="438"/>
      <c r="D842" s="438"/>
      <c r="E842" s="214"/>
      <c r="F842" s="214"/>
      <c r="G842" s="439"/>
      <c r="H842" s="439"/>
      <c r="I842" s="499"/>
    </row>
    <row r="843" spans="1:9" s="147" customFormat="1" ht="15.5" x14ac:dyDescent="0.35">
      <c r="A843" s="332">
        <v>824</v>
      </c>
      <c r="B843" s="437"/>
      <c r="C843" s="438"/>
      <c r="D843" s="438"/>
      <c r="E843" s="214"/>
      <c r="F843" s="214"/>
      <c r="G843" s="439"/>
      <c r="H843" s="439"/>
      <c r="I843" s="499"/>
    </row>
    <row r="844" spans="1:9" s="147" customFormat="1" ht="15.5" x14ac:dyDescent="0.35">
      <c r="A844" s="332">
        <v>825</v>
      </c>
      <c r="B844" s="437"/>
      <c r="C844" s="438"/>
      <c r="D844" s="438"/>
      <c r="E844" s="214"/>
      <c r="F844" s="214"/>
      <c r="G844" s="439"/>
      <c r="H844" s="439"/>
      <c r="I844" s="499"/>
    </row>
    <row r="845" spans="1:9" s="147" customFormat="1" ht="15.5" x14ac:dyDescent="0.35">
      <c r="A845" s="332">
        <v>826</v>
      </c>
      <c r="B845" s="437"/>
      <c r="C845" s="438"/>
      <c r="D845" s="438"/>
      <c r="E845" s="214"/>
      <c r="F845" s="214"/>
      <c r="G845" s="439"/>
      <c r="H845" s="439"/>
      <c r="I845" s="499"/>
    </row>
    <row r="846" spans="1:9" s="147" customFormat="1" ht="15.5" x14ac:dyDescent="0.35">
      <c r="A846" s="332">
        <v>827</v>
      </c>
      <c r="B846" s="437"/>
      <c r="C846" s="438"/>
      <c r="D846" s="438"/>
      <c r="E846" s="214"/>
      <c r="F846" s="214"/>
      <c r="G846" s="439"/>
      <c r="H846" s="439"/>
      <c r="I846" s="499"/>
    </row>
    <row r="847" spans="1:9" s="147" customFormat="1" ht="15.5" x14ac:dyDescent="0.35">
      <c r="A847" s="332">
        <v>828</v>
      </c>
      <c r="B847" s="437"/>
      <c r="C847" s="438"/>
      <c r="D847" s="438"/>
      <c r="E847" s="214"/>
      <c r="F847" s="214"/>
      <c r="G847" s="439"/>
      <c r="H847" s="439"/>
      <c r="I847" s="499"/>
    </row>
    <row r="848" spans="1:9" s="147" customFormat="1" ht="15.5" x14ac:dyDescent="0.35">
      <c r="A848" s="332">
        <v>829</v>
      </c>
      <c r="B848" s="437"/>
      <c r="C848" s="438"/>
      <c r="D848" s="438"/>
      <c r="E848" s="214"/>
      <c r="F848" s="214"/>
      <c r="G848" s="439"/>
      <c r="H848" s="439"/>
      <c r="I848" s="499"/>
    </row>
    <row r="849" spans="1:9" s="147" customFormat="1" ht="15.5" x14ac:dyDescent="0.35">
      <c r="A849" s="332">
        <v>830</v>
      </c>
      <c r="B849" s="437"/>
      <c r="C849" s="438"/>
      <c r="D849" s="438"/>
      <c r="E849" s="214"/>
      <c r="F849" s="214"/>
      <c r="G849" s="439"/>
      <c r="H849" s="439"/>
      <c r="I849" s="499"/>
    </row>
    <row r="850" spans="1:9" s="147" customFormat="1" ht="15.5" x14ac:dyDescent="0.35">
      <c r="A850" s="332">
        <v>831</v>
      </c>
      <c r="B850" s="437"/>
      <c r="C850" s="438"/>
      <c r="D850" s="438"/>
      <c r="E850" s="214"/>
      <c r="F850" s="214"/>
      <c r="G850" s="439"/>
      <c r="H850" s="439"/>
      <c r="I850" s="499"/>
    </row>
    <row r="851" spans="1:9" s="147" customFormat="1" ht="15.5" x14ac:dyDescent="0.35">
      <c r="A851" s="332">
        <v>832</v>
      </c>
      <c r="B851" s="437"/>
      <c r="C851" s="438"/>
      <c r="D851" s="438"/>
      <c r="E851" s="214"/>
      <c r="F851" s="214"/>
      <c r="G851" s="439"/>
      <c r="H851" s="439"/>
      <c r="I851" s="499"/>
    </row>
    <row r="852" spans="1:9" s="147" customFormat="1" ht="15.5" x14ac:dyDescent="0.35">
      <c r="A852" s="332">
        <v>833</v>
      </c>
      <c r="B852" s="437"/>
      <c r="C852" s="438"/>
      <c r="D852" s="438"/>
      <c r="E852" s="214"/>
      <c r="F852" s="214"/>
      <c r="G852" s="439"/>
      <c r="H852" s="439"/>
      <c r="I852" s="499"/>
    </row>
    <row r="853" spans="1:9" s="147" customFormat="1" ht="15.5" x14ac:dyDescent="0.35">
      <c r="A853" s="332">
        <v>834</v>
      </c>
      <c r="B853" s="437"/>
      <c r="C853" s="438"/>
      <c r="D853" s="438"/>
      <c r="E853" s="214"/>
      <c r="F853" s="214"/>
      <c r="G853" s="439"/>
      <c r="H853" s="439"/>
      <c r="I853" s="499"/>
    </row>
    <row r="854" spans="1:9" s="147" customFormat="1" ht="15.5" x14ac:dyDescent="0.35">
      <c r="A854" s="332">
        <v>835</v>
      </c>
      <c r="B854" s="437"/>
      <c r="C854" s="438"/>
      <c r="D854" s="438"/>
      <c r="E854" s="214"/>
      <c r="F854" s="214"/>
      <c r="G854" s="439"/>
      <c r="H854" s="439"/>
      <c r="I854" s="499"/>
    </row>
    <row r="855" spans="1:9" s="147" customFormat="1" ht="15.5" x14ac:dyDescent="0.35">
      <c r="A855" s="332">
        <v>836</v>
      </c>
      <c r="B855" s="437"/>
      <c r="C855" s="438"/>
      <c r="D855" s="438"/>
      <c r="E855" s="214"/>
      <c r="F855" s="214"/>
      <c r="G855" s="439"/>
      <c r="H855" s="439"/>
      <c r="I855" s="499"/>
    </row>
    <row r="856" spans="1:9" s="147" customFormat="1" ht="15.5" x14ac:dyDescent="0.35">
      <c r="A856" s="332">
        <v>837</v>
      </c>
      <c r="B856" s="437"/>
      <c r="C856" s="438"/>
      <c r="D856" s="438"/>
      <c r="E856" s="214"/>
      <c r="F856" s="214"/>
      <c r="G856" s="439"/>
      <c r="H856" s="439"/>
      <c r="I856" s="499"/>
    </row>
    <row r="857" spans="1:9" s="147" customFormat="1" ht="15.5" x14ac:dyDescent="0.35">
      <c r="A857" s="332">
        <v>838</v>
      </c>
      <c r="B857" s="437"/>
      <c r="C857" s="438"/>
      <c r="D857" s="438"/>
      <c r="E857" s="214"/>
      <c r="F857" s="214"/>
      <c r="G857" s="439"/>
      <c r="H857" s="439"/>
      <c r="I857" s="499"/>
    </row>
    <row r="858" spans="1:9" s="147" customFormat="1" ht="15.5" x14ac:dyDescent="0.35">
      <c r="A858" s="332">
        <v>839</v>
      </c>
      <c r="B858" s="437"/>
      <c r="C858" s="438"/>
      <c r="D858" s="438"/>
      <c r="E858" s="214"/>
      <c r="F858" s="214"/>
      <c r="G858" s="439"/>
      <c r="H858" s="439"/>
      <c r="I858" s="499"/>
    </row>
    <row r="859" spans="1:9" s="147" customFormat="1" ht="15.5" x14ac:dyDescent="0.35">
      <c r="A859" s="332">
        <v>840</v>
      </c>
      <c r="B859" s="437"/>
      <c r="C859" s="438"/>
      <c r="D859" s="438"/>
      <c r="E859" s="214"/>
      <c r="F859" s="214"/>
      <c r="G859" s="439"/>
      <c r="H859" s="439"/>
      <c r="I859" s="499"/>
    </row>
    <row r="860" spans="1:9" s="147" customFormat="1" ht="15.5" x14ac:dyDescent="0.35">
      <c r="A860" s="332">
        <v>841</v>
      </c>
      <c r="B860" s="437"/>
      <c r="C860" s="438"/>
      <c r="D860" s="438"/>
      <c r="E860" s="214"/>
      <c r="F860" s="214"/>
      <c r="G860" s="439"/>
      <c r="H860" s="439"/>
      <c r="I860" s="499"/>
    </row>
    <row r="861" spans="1:9" s="147" customFormat="1" ht="15.5" x14ac:dyDescent="0.35">
      <c r="A861" s="332">
        <v>842</v>
      </c>
      <c r="B861" s="437"/>
      <c r="C861" s="438"/>
      <c r="D861" s="438"/>
      <c r="E861" s="214"/>
      <c r="F861" s="214"/>
      <c r="G861" s="439"/>
      <c r="H861" s="439"/>
      <c r="I861" s="499"/>
    </row>
    <row r="862" spans="1:9" s="147" customFormat="1" ht="15.5" x14ac:dyDescent="0.35">
      <c r="A862" s="332">
        <v>843</v>
      </c>
      <c r="B862" s="437"/>
      <c r="C862" s="438"/>
      <c r="D862" s="438"/>
      <c r="E862" s="214"/>
      <c r="F862" s="214"/>
      <c r="G862" s="439"/>
      <c r="H862" s="439"/>
      <c r="I862" s="499"/>
    </row>
    <row r="863" spans="1:9" s="147" customFormat="1" ht="15.5" x14ac:dyDescent="0.35">
      <c r="A863" s="332">
        <v>844</v>
      </c>
      <c r="B863" s="437"/>
      <c r="C863" s="438"/>
      <c r="D863" s="438"/>
      <c r="E863" s="214"/>
      <c r="F863" s="214"/>
      <c r="G863" s="439"/>
      <c r="H863" s="439"/>
      <c r="I863" s="499"/>
    </row>
    <row r="864" spans="1:9" s="147" customFormat="1" ht="15.5" x14ac:dyDescent="0.35">
      <c r="A864" s="332">
        <v>845</v>
      </c>
      <c r="B864" s="437"/>
      <c r="C864" s="438"/>
      <c r="D864" s="438"/>
      <c r="E864" s="214"/>
      <c r="F864" s="214"/>
      <c r="G864" s="439"/>
      <c r="H864" s="439"/>
      <c r="I864" s="499"/>
    </row>
    <row r="865" spans="1:9" s="147" customFormat="1" ht="15.5" x14ac:dyDescent="0.35">
      <c r="A865" s="332">
        <v>846</v>
      </c>
      <c r="B865" s="437"/>
      <c r="C865" s="438"/>
      <c r="D865" s="438"/>
      <c r="E865" s="214"/>
      <c r="F865" s="214"/>
      <c r="G865" s="439"/>
      <c r="H865" s="439"/>
      <c r="I865" s="499"/>
    </row>
    <row r="866" spans="1:9" s="147" customFormat="1" ht="15.5" x14ac:dyDescent="0.35">
      <c r="A866" s="332">
        <v>847</v>
      </c>
      <c r="B866" s="437"/>
      <c r="C866" s="438"/>
      <c r="D866" s="438"/>
      <c r="E866" s="214"/>
      <c r="F866" s="214"/>
      <c r="G866" s="439"/>
      <c r="H866" s="439"/>
      <c r="I866" s="499"/>
    </row>
    <row r="867" spans="1:9" s="147" customFormat="1" ht="15.5" x14ac:dyDescent="0.35">
      <c r="A867" s="332">
        <v>848</v>
      </c>
      <c r="B867" s="437"/>
      <c r="C867" s="438"/>
      <c r="D867" s="438"/>
      <c r="E867" s="214"/>
      <c r="F867" s="214"/>
      <c r="G867" s="439"/>
      <c r="H867" s="439"/>
      <c r="I867" s="499"/>
    </row>
    <row r="868" spans="1:9" s="147" customFormat="1" ht="15.5" x14ac:dyDescent="0.35">
      <c r="A868" s="332">
        <v>849</v>
      </c>
      <c r="B868" s="437"/>
      <c r="C868" s="438"/>
      <c r="D868" s="438"/>
      <c r="E868" s="214"/>
      <c r="F868" s="214"/>
      <c r="G868" s="439"/>
      <c r="H868" s="439"/>
      <c r="I868" s="499"/>
    </row>
    <row r="869" spans="1:9" s="147" customFormat="1" ht="15.5" x14ac:dyDescent="0.35">
      <c r="A869" s="332">
        <v>850</v>
      </c>
      <c r="B869" s="437"/>
      <c r="C869" s="438"/>
      <c r="D869" s="438"/>
      <c r="E869" s="214"/>
      <c r="F869" s="214"/>
      <c r="G869" s="439"/>
      <c r="H869" s="439"/>
      <c r="I869" s="499"/>
    </row>
    <row r="870" spans="1:9" s="147" customFormat="1" ht="15.5" x14ac:dyDescent="0.35">
      <c r="A870" s="332">
        <v>851</v>
      </c>
      <c r="B870" s="437"/>
      <c r="C870" s="438"/>
      <c r="D870" s="438"/>
      <c r="E870" s="214"/>
      <c r="F870" s="214"/>
      <c r="G870" s="439"/>
      <c r="H870" s="439"/>
      <c r="I870" s="499"/>
    </row>
    <row r="871" spans="1:9" s="147" customFormat="1" ht="15.5" x14ac:dyDescent="0.35">
      <c r="A871" s="332">
        <v>852</v>
      </c>
      <c r="B871" s="437"/>
      <c r="C871" s="438"/>
      <c r="D871" s="438"/>
      <c r="E871" s="214"/>
      <c r="F871" s="214"/>
      <c r="G871" s="439"/>
      <c r="H871" s="439"/>
      <c r="I871" s="499"/>
    </row>
    <row r="872" spans="1:9" s="147" customFormat="1" ht="15.5" x14ac:dyDescent="0.35">
      <c r="A872" s="332">
        <v>853</v>
      </c>
      <c r="B872" s="437"/>
      <c r="C872" s="438"/>
      <c r="D872" s="438"/>
      <c r="E872" s="214"/>
      <c r="F872" s="214"/>
      <c r="G872" s="439"/>
      <c r="H872" s="439"/>
      <c r="I872" s="499"/>
    </row>
    <row r="873" spans="1:9" s="147" customFormat="1" ht="15.5" x14ac:dyDescent="0.35">
      <c r="A873" s="332">
        <v>854</v>
      </c>
      <c r="B873" s="437"/>
      <c r="C873" s="438"/>
      <c r="D873" s="438"/>
      <c r="E873" s="214"/>
      <c r="F873" s="214"/>
      <c r="G873" s="439"/>
      <c r="H873" s="439"/>
      <c r="I873" s="499"/>
    </row>
    <row r="874" spans="1:9" s="147" customFormat="1" ht="15.5" x14ac:dyDescent="0.35">
      <c r="A874" s="332">
        <v>855</v>
      </c>
      <c r="B874" s="437"/>
      <c r="C874" s="438"/>
      <c r="D874" s="438"/>
      <c r="E874" s="214"/>
      <c r="F874" s="214"/>
      <c r="G874" s="439"/>
      <c r="H874" s="439"/>
      <c r="I874" s="499"/>
    </row>
    <row r="875" spans="1:9" s="147" customFormat="1" ht="15.5" x14ac:dyDescent="0.35">
      <c r="A875" s="332">
        <v>856</v>
      </c>
      <c r="B875" s="437"/>
      <c r="C875" s="438"/>
      <c r="D875" s="438"/>
      <c r="E875" s="214"/>
      <c r="F875" s="214"/>
      <c r="G875" s="439"/>
      <c r="H875" s="439"/>
      <c r="I875" s="499"/>
    </row>
    <row r="876" spans="1:9" s="147" customFormat="1" ht="15.5" x14ac:dyDescent="0.35">
      <c r="A876" s="332">
        <v>857</v>
      </c>
      <c r="B876" s="437"/>
      <c r="C876" s="438"/>
      <c r="D876" s="438"/>
      <c r="E876" s="214"/>
      <c r="F876" s="214"/>
      <c r="G876" s="439"/>
      <c r="H876" s="439"/>
      <c r="I876" s="499"/>
    </row>
    <row r="877" spans="1:9" s="147" customFormat="1" ht="15.5" x14ac:dyDescent="0.35">
      <c r="A877" s="332">
        <v>858</v>
      </c>
      <c r="B877" s="437"/>
      <c r="C877" s="438"/>
      <c r="D877" s="438"/>
      <c r="E877" s="214"/>
      <c r="F877" s="214"/>
      <c r="G877" s="439"/>
      <c r="H877" s="439"/>
      <c r="I877" s="499"/>
    </row>
    <row r="878" spans="1:9" s="147" customFormat="1" ht="15.5" x14ac:dyDescent="0.35">
      <c r="A878" s="332">
        <v>859</v>
      </c>
      <c r="B878" s="437"/>
      <c r="C878" s="438"/>
      <c r="D878" s="438"/>
      <c r="E878" s="214"/>
      <c r="F878" s="214"/>
      <c r="G878" s="439"/>
      <c r="H878" s="439"/>
      <c r="I878" s="499"/>
    </row>
    <row r="879" spans="1:9" s="147" customFormat="1" ht="15.5" x14ac:dyDescent="0.35">
      <c r="A879" s="332">
        <v>860</v>
      </c>
      <c r="B879" s="437"/>
      <c r="C879" s="438"/>
      <c r="D879" s="438"/>
      <c r="E879" s="214"/>
      <c r="F879" s="214"/>
      <c r="G879" s="439"/>
      <c r="H879" s="439"/>
      <c r="I879" s="499"/>
    </row>
    <row r="880" spans="1:9" s="147" customFormat="1" ht="15.5" x14ac:dyDescent="0.35">
      <c r="A880" s="332">
        <v>861</v>
      </c>
      <c r="B880" s="437"/>
      <c r="C880" s="438"/>
      <c r="D880" s="438"/>
      <c r="E880" s="214"/>
      <c r="F880" s="214"/>
      <c r="G880" s="439"/>
      <c r="H880" s="439"/>
      <c r="I880" s="499"/>
    </row>
    <row r="881" spans="1:9" s="147" customFormat="1" ht="15.5" x14ac:dyDescent="0.35">
      <c r="A881" s="332">
        <v>862</v>
      </c>
      <c r="B881" s="437"/>
      <c r="C881" s="438"/>
      <c r="D881" s="438"/>
      <c r="E881" s="214"/>
      <c r="F881" s="214"/>
      <c r="G881" s="439"/>
      <c r="H881" s="439"/>
      <c r="I881" s="499"/>
    </row>
    <row r="882" spans="1:9" s="147" customFormat="1" ht="15.5" x14ac:dyDescent="0.35">
      <c r="A882" s="332">
        <v>863</v>
      </c>
      <c r="B882" s="437"/>
      <c r="C882" s="438"/>
      <c r="D882" s="438"/>
      <c r="E882" s="214"/>
      <c r="F882" s="214"/>
      <c r="G882" s="439"/>
      <c r="H882" s="439"/>
      <c r="I882" s="499"/>
    </row>
    <row r="883" spans="1:9" s="147" customFormat="1" ht="15.5" x14ac:dyDescent="0.35">
      <c r="A883" s="332">
        <v>864</v>
      </c>
      <c r="B883" s="437"/>
      <c r="C883" s="438"/>
      <c r="D883" s="438"/>
      <c r="E883" s="214"/>
      <c r="F883" s="214"/>
      <c r="G883" s="439"/>
      <c r="H883" s="439"/>
      <c r="I883" s="499"/>
    </row>
    <row r="884" spans="1:9" s="147" customFormat="1" ht="15.5" x14ac:dyDescent="0.35">
      <c r="A884" s="332">
        <v>865</v>
      </c>
      <c r="B884" s="437"/>
      <c r="C884" s="438"/>
      <c r="D884" s="438"/>
      <c r="E884" s="214"/>
      <c r="F884" s="214"/>
      <c r="G884" s="439"/>
      <c r="H884" s="439"/>
      <c r="I884" s="499"/>
    </row>
    <row r="885" spans="1:9" s="147" customFormat="1" ht="15.5" x14ac:dyDescent="0.35">
      <c r="A885" s="332">
        <v>866</v>
      </c>
      <c r="B885" s="437"/>
      <c r="C885" s="438"/>
      <c r="D885" s="438"/>
      <c r="E885" s="214"/>
      <c r="F885" s="214"/>
      <c r="G885" s="439"/>
      <c r="H885" s="439"/>
      <c r="I885" s="499"/>
    </row>
    <row r="886" spans="1:9" s="147" customFormat="1" ht="15.5" x14ac:dyDescent="0.35">
      <c r="A886" s="332">
        <v>867</v>
      </c>
      <c r="B886" s="437"/>
      <c r="C886" s="438"/>
      <c r="D886" s="438"/>
      <c r="E886" s="214"/>
      <c r="F886" s="214"/>
      <c r="G886" s="439"/>
      <c r="H886" s="439"/>
      <c r="I886" s="499"/>
    </row>
    <row r="887" spans="1:9" s="147" customFormat="1" ht="15.5" x14ac:dyDescent="0.35">
      <c r="A887" s="332">
        <v>868</v>
      </c>
      <c r="B887" s="437"/>
      <c r="C887" s="438"/>
      <c r="D887" s="438"/>
      <c r="E887" s="214"/>
      <c r="F887" s="214"/>
      <c r="G887" s="439"/>
      <c r="H887" s="439"/>
      <c r="I887" s="499"/>
    </row>
    <row r="888" spans="1:9" s="147" customFormat="1" ht="15.5" x14ac:dyDescent="0.35">
      <c r="A888" s="332">
        <v>869</v>
      </c>
      <c r="B888" s="437"/>
      <c r="C888" s="438"/>
      <c r="D888" s="438"/>
      <c r="E888" s="214"/>
      <c r="F888" s="214"/>
      <c r="G888" s="439"/>
      <c r="H888" s="439"/>
      <c r="I888" s="499"/>
    </row>
    <row r="889" spans="1:9" s="147" customFormat="1" ht="15.5" x14ac:dyDescent="0.35">
      <c r="A889" s="332">
        <v>870</v>
      </c>
      <c r="B889" s="437"/>
      <c r="C889" s="438"/>
      <c r="D889" s="438"/>
      <c r="E889" s="214"/>
      <c r="F889" s="214"/>
      <c r="G889" s="439"/>
      <c r="H889" s="439"/>
      <c r="I889" s="499"/>
    </row>
    <row r="890" spans="1:9" s="147" customFormat="1" ht="15.5" x14ac:dyDescent="0.35">
      <c r="A890" s="332">
        <v>871</v>
      </c>
      <c r="B890" s="437"/>
      <c r="C890" s="438"/>
      <c r="D890" s="438"/>
      <c r="E890" s="214"/>
      <c r="F890" s="214"/>
      <c r="G890" s="439"/>
      <c r="H890" s="439"/>
      <c r="I890" s="499"/>
    </row>
    <row r="891" spans="1:9" s="147" customFormat="1" ht="15.5" x14ac:dyDescent="0.35">
      <c r="A891" s="332">
        <v>872</v>
      </c>
      <c r="B891" s="437"/>
      <c r="C891" s="438"/>
      <c r="D891" s="438"/>
      <c r="E891" s="214"/>
      <c r="F891" s="214"/>
      <c r="G891" s="439"/>
      <c r="H891" s="439"/>
      <c r="I891" s="499"/>
    </row>
    <row r="892" spans="1:9" s="147" customFormat="1" ht="15.5" x14ac:dyDescent="0.35">
      <c r="A892" s="332">
        <v>873</v>
      </c>
      <c r="B892" s="437"/>
      <c r="C892" s="438"/>
      <c r="D892" s="438"/>
      <c r="E892" s="214"/>
      <c r="F892" s="214"/>
      <c r="G892" s="439"/>
      <c r="H892" s="439"/>
      <c r="I892" s="499"/>
    </row>
    <row r="893" spans="1:9" s="147" customFormat="1" ht="15.5" x14ac:dyDescent="0.35">
      <c r="A893" s="332">
        <v>874</v>
      </c>
      <c r="B893" s="437"/>
      <c r="C893" s="438"/>
      <c r="D893" s="438"/>
      <c r="E893" s="214"/>
      <c r="F893" s="214"/>
      <c r="G893" s="439"/>
      <c r="H893" s="439"/>
      <c r="I893" s="499"/>
    </row>
    <row r="894" spans="1:9" s="147" customFormat="1" ht="15.5" x14ac:dyDescent="0.35">
      <c r="A894" s="332">
        <v>875</v>
      </c>
      <c r="B894" s="437"/>
      <c r="C894" s="438"/>
      <c r="D894" s="438"/>
      <c r="E894" s="214"/>
      <c r="F894" s="214"/>
      <c r="G894" s="439"/>
      <c r="H894" s="439"/>
      <c r="I894" s="499"/>
    </row>
    <row r="895" spans="1:9" s="147" customFormat="1" ht="15.5" x14ac:dyDescent="0.35">
      <c r="A895" s="332">
        <v>876</v>
      </c>
      <c r="B895" s="437"/>
      <c r="C895" s="438"/>
      <c r="D895" s="438"/>
      <c r="E895" s="214"/>
      <c r="F895" s="214"/>
      <c r="G895" s="439"/>
      <c r="H895" s="439"/>
      <c r="I895" s="499"/>
    </row>
    <row r="896" spans="1:9" s="147" customFormat="1" ht="15.5" x14ac:dyDescent="0.35">
      <c r="A896" s="332">
        <v>877</v>
      </c>
      <c r="B896" s="437"/>
      <c r="C896" s="438"/>
      <c r="D896" s="438"/>
      <c r="E896" s="214"/>
      <c r="F896" s="214"/>
      <c r="G896" s="439"/>
      <c r="H896" s="439"/>
      <c r="I896" s="499"/>
    </row>
    <row r="897" spans="1:9" s="147" customFormat="1" ht="15.5" x14ac:dyDescent="0.35">
      <c r="A897" s="332">
        <v>878</v>
      </c>
      <c r="B897" s="437"/>
      <c r="C897" s="438"/>
      <c r="D897" s="438"/>
      <c r="E897" s="214"/>
      <c r="F897" s="214"/>
      <c r="G897" s="439"/>
      <c r="H897" s="439"/>
      <c r="I897" s="499"/>
    </row>
    <row r="898" spans="1:9" s="147" customFormat="1" ht="15.5" x14ac:dyDescent="0.35">
      <c r="A898" s="332">
        <v>879</v>
      </c>
      <c r="B898" s="437"/>
      <c r="C898" s="438"/>
      <c r="D898" s="438"/>
      <c r="E898" s="214"/>
      <c r="F898" s="214"/>
      <c r="G898" s="439"/>
      <c r="H898" s="439"/>
      <c r="I898" s="499"/>
    </row>
    <row r="899" spans="1:9" s="147" customFormat="1" ht="15.5" x14ac:dyDescent="0.35">
      <c r="A899" s="332">
        <v>880</v>
      </c>
      <c r="B899" s="437"/>
      <c r="C899" s="438"/>
      <c r="D899" s="438"/>
      <c r="E899" s="214"/>
      <c r="F899" s="214"/>
      <c r="G899" s="439"/>
      <c r="H899" s="439"/>
      <c r="I899" s="499"/>
    </row>
    <row r="900" spans="1:9" s="147" customFormat="1" ht="15.5" x14ac:dyDescent="0.35">
      <c r="A900" s="332">
        <v>881</v>
      </c>
      <c r="B900" s="437"/>
      <c r="C900" s="438"/>
      <c r="D900" s="438"/>
      <c r="E900" s="214"/>
      <c r="F900" s="214"/>
      <c r="G900" s="439"/>
      <c r="H900" s="439"/>
      <c r="I900" s="499"/>
    </row>
    <row r="901" spans="1:9" s="147" customFormat="1" ht="15.5" x14ac:dyDescent="0.35">
      <c r="A901" s="332">
        <v>882</v>
      </c>
      <c r="B901" s="437"/>
      <c r="C901" s="438"/>
      <c r="D901" s="438"/>
      <c r="E901" s="214"/>
      <c r="F901" s="214"/>
      <c r="G901" s="439"/>
      <c r="H901" s="439"/>
      <c r="I901" s="499"/>
    </row>
    <row r="902" spans="1:9" s="147" customFormat="1" ht="15.5" x14ac:dyDescent="0.35">
      <c r="A902" s="332">
        <v>883</v>
      </c>
      <c r="B902" s="437"/>
      <c r="C902" s="438"/>
      <c r="D902" s="438"/>
      <c r="E902" s="214"/>
      <c r="F902" s="214"/>
      <c r="G902" s="439"/>
      <c r="H902" s="439"/>
      <c r="I902" s="499"/>
    </row>
    <row r="903" spans="1:9" s="147" customFormat="1" ht="15.5" x14ac:dyDescent="0.35">
      <c r="A903" s="332">
        <v>884</v>
      </c>
      <c r="B903" s="437"/>
      <c r="C903" s="438"/>
      <c r="D903" s="438"/>
      <c r="E903" s="214"/>
      <c r="F903" s="214"/>
      <c r="G903" s="439"/>
      <c r="H903" s="439"/>
      <c r="I903" s="499"/>
    </row>
    <row r="904" spans="1:9" s="147" customFormat="1" ht="15.5" x14ac:dyDescent="0.35">
      <c r="A904" s="332">
        <v>885</v>
      </c>
      <c r="B904" s="437"/>
      <c r="C904" s="438"/>
      <c r="D904" s="438"/>
      <c r="E904" s="214"/>
      <c r="F904" s="214"/>
      <c r="G904" s="439"/>
      <c r="H904" s="439"/>
      <c r="I904" s="499"/>
    </row>
    <row r="905" spans="1:9" s="147" customFormat="1" ht="15.5" x14ac:dyDescent="0.35">
      <c r="A905" s="332">
        <v>886</v>
      </c>
      <c r="B905" s="437"/>
      <c r="C905" s="438"/>
      <c r="D905" s="438"/>
      <c r="E905" s="214"/>
      <c r="F905" s="214"/>
      <c r="G905" s="439"/>
      <c r="H905" s="439"/>
      <c r="I905" s="499"/>
    </row>
    <row r="906" spans="1:9" s="147" customFormat="1" ht="15.5" x14ac:dyDescent="0.35">
      <c r="A906" s="332">
        <v>887</v>
      </c>
      <c r="B906" s="437"/>
      <c r="C906" s="438"/>
      <c r="D906" s="438"/>
      <c r="E906" s="214"/>
      <c r="F906" s="214"/>
      <c r="G906" s="439"/>
      <c r="H906" s="439"/>
      <c r="I906" s="499"/>
    </row>
    <row r="907" spans="1:9" s="147" customFormat="1" ht="15.5" x14ac:dyDescent="0.35">
      <c r="A907" s="332">
        <v>888</v>
      </c>
      <c r="B907" s="437"/>
      <c r="C907" s="438"/>
      <c r="D907" s="438"/>
      <c r="E907" s="214"/>
      <c r="F907" s="214"/>
      <c r="G907" s="439"/>
      <c r="H907" s="439"/>
      <c r="I907" s="499"/>
    </row>
    <row r="908" spans="1:9" s="147" customFormat="1" ht="15.5" x14ac:dyDescent="0.35">
      <c r="A908" s="332">
        <v>889</v>
      </c>
      <c r="B908" s="437"/>
      <c r="C908" s="438"/>
      <c r="D908" s="438"/>
      <c r="E908" s="214"/>
      <c r="F908" s="214"/>
      <c r="G908" s="439"/>
      <c r="H908" s="439"/>
      <c r="I908" s="499"/>
    </row>
    <row r="909" spans="1:9" s="147" customFormat="1" ht="15.5" x14ac:dyDescent="0.35">
      <c r="A909" s="332">
        <v>890</v>
      </c>
      <c r="B909" s="437"/>
      <c r="C909" s="438"/>
      <c r="D909" s="438"/>
      <c r="E909" s="214"/>
      <c r="F909" s="214"/>
      <c r="G909" s="439"/>
      <c r="H909" s="439"/>
      <c r="I909" s="499"/>
    </row>
    <row r="910" spans="1:9" s="147" customFormat="1" ht="15.5" x14ac:dyDescent="0.35">
      <c r="A910" s="332">
        <v>891</v>
      </c>
      <c r="B910" s="437"/>
      <c r="C910" s="438"/>
      <c r="D910" s="438"/>
      <c r="E910" s="214"/>
      <c r="F910" s="214"/>
      <c r="G910" s="439"/>
      <c r="H910" s="439"/>
      <c r="I910" s="499"/>
    </row>
    <row r="911" spans="1:9" s="147" customFormat="1" ht="15.5" x14ac:dyDescent="0.35">
      <c r="A911" s="332">
        <v>892</v>
      </c>
      <c r="B911" s="437"/>
      <c r="C911" s="438"/>
      <c r="D911" s="438"/>
      <c r="E911" s="214"/>
      <c r="F911" s="214"/>
      <c r="G911" s="439"/>
      <c r="H911" s="439"/>
      <c r="I911" s="499"/>
    </row>
    <row r="912" spans="1:9" s="147" customFormat="1" ht="15.5" x14ac:dyDescent="0.35">
      <c r="A912" s="332">
        <v>893</v>
      </c>
      <c r="B912" s="437"/>
      <c r="C912" s="438"/>
      <c r="D912" s="438"/>
      <c r="E912" s="214"/>
      <c r="F912" s="214"/>
      <c r="G912" s="439"/>
      <c r="H912" s="439"/>
      <c r="I912" s="499"/>
    </row>
    <row r="913" spans="1:9" s="147" customFormat="1" ht="15.5" x14ac:dyDescent="0.35">
      <c r="A913" s="332">
        <v>894</v>
      </c>
      <c r="B913" s="437"/>
      <c r="C913" s="438"/>
      <c r="D913" s="438"/>
      <c r="E913" s="214"/>
      <c r="F913" s="214"/>
      <c r="G913" s="439"/>
      <c r="H913" s="439"/>
      <c r="I913" s="499"/>
    </row>
    <row r="914" spans="1:9" s="147" customFormat="1" ht="15.5" x14ac:dyDescent="0.35">
      <c r="A914" s="332">
        <v>895</v>
      </c>
      <c r="B914" s="437"/>
      <c r="C914" s="438"/>
      <c r="D914" s="438"/>
      <c r="E914" s="214"/>
      <c r="F914" s="214"/>
      <c r="G914" s="439"/>
      <c r="H914" s="439"/>
      <c r="I914" s="499"/>
    </row>
    <row r="915" spans="1:9" s="147" customFormat="1" ht="15.5" x14ac:dyDescent="0.35">
      <c r="A915" s="332">
        <v>896</v>
      </c>
      <c r="B915" s="437"/>
      <c r="C915" s="438"/>
      <c r="D915" s="438"/>
      <c r="E915" s="214"/>
      <c r="F915" s="214"/>
      <c r="G915" s="439"/>
      <c r="H915" s="439"/>
      <c r="I915" s="499"/>
    </row>
    <row r="916" spans="1:9" s="147" customFormat="1" ht="15.5" x14ac:dyDescent="0.35">
      <c r="A916" s="332">
        <v>897</v>
      </c>
      <c r="B916" s="437"/>
      <c r="C916" s="438"/>
      <c r="D916" s="438"/>
      <c r="E916" s="214"/>
      <c r="F916" s="214"/>
      <c r="G916" s="439"/>
      <c r="H916" s="439"/>
      <c r="I916" s="499"/>
    </row>
    <row r="917" spans="1:9" s="147" customFormat="1" ht="15.5" x14ac:dyDescent="0.35">
      <c r="A917" s="332">
        <v>898</v>
      </c>
      <c r="B917" s="437"/>
      <c r="C917" s="438"/>
      <c r="D917" s="438"/>
      <c r="E917" s="214"/>
      <c r="F917" s="214"/>
      <c r="G917" s="439"/>
      <c r="H917" s="439"/>
      <c r="I917" s="499"/>
    </row>
    <row r="918" spans="1:9" s="147" customFormat="1" ht="15.5" x14ac:dyDescent="0.35">
      <c r="A918" s="332">
        <v>899</v>
      </c>
      <c r="B918" s="437"/>
      <c r="C918" s="438"/>
      <c r="D918" s="438"/>
      <c r="E918" s="214"/>
      <c r="F918" s="214"/>
      <c r="G918" s="439"/>
      <c r="H918" s="439"/>
      <c r="I918" s="499"/>
    </row>
    <row r="919" spans="1:9" s="147" customFormat="1" ht="15.5" x14ac:dyDescent="0.35">
      <c r="A919" s="332">
        <v>900</v>
      </c>
      <c r="B919" s="437"/>
      <c r="C919" s="438"/>
      <c r="D919" s="438"/>
      <c r="E919" s="214"/>
      <c r="F919" s="214"/>
      <c r="G919" s="439"/>
      <c r="H919" s="439"/>
      <c r="I919" s="499"/>
    </row>
    <row r="920" spans="1:9" s="147" customFormat="1" ht="15.5" x14ac:dyDescent="0.35">
      <c r="A920" s="332">
        <v>901</v>
      </c>
      <c r="B920" s="437"/>
      <c r="C920" s="438"/>
      <c r="D920" s="438"/>
      <c r="E920" s="214"/>
      <c r="F920" s="214"/>
      <c r="G920" s="439"/>
      <c r="H920" s="439"/>
      <c r="I920" s="499"/>
    </row>
    <row r="921" spans="1:9" s="147" customFormat="1" ht="15.5" x14ac:dyDescent="0.35">
      <c r="A921" s="332">
        <v>902</v>
      </c>
      <c r="B921" s="437"/>
      <c r="C921" s="438"/>
      <c r="D921" s="438"/>
      <c r="E921" s="214"/>
      <c r="F921" s="214"/>
      <c r="G921" s="439"/>
      <c r="H921" s="439"/>
      <c r="I921" s="499"/>
    </row>
    <row r="922" spans="1:9" s="147" customFormat="1" ht="15.5" x14ac:dyDescent="0.35">
      <c r="A922" s="332">
        <v>903</v>
      </c>
      <c r="B922" s="437"/>
      <c r="C922" s="438"/>
      <c r="D922" s="438"/>
      <c r="E922" s="214"/>
      <c r="F922" s="214"/>
      <c r="G922" s="439"/>
      <c r="H922" s="439"/>
      <c r="I922" s="499"/>
    </row>
    <row r="923" spans="1:9" s="147" customFormat="1" ht="15.5" x14ac:dyDescent="0.35">
      <c r="A923" s="332">
        <v>904</v>
      </c>
      <c r="B923" s="437"/>
      <c r="C923" s="438"/>
      <c r="D923" s="438"/>
      <c r="E923" s="214"/>
      <c r="F923" s="214"/>
      <c r="G923" s="439"/>
      <c r="H923" s="439"/>
      <c r="I923" s="499"/>
    </row>
    <row r="924" spans="1:9" s="147" customFormat="1" ht="15.5" x14ac:dyDescent="0.35">
      <c r="A924" s="332">
        <v>905</v>
      </c>
      <c r="B924" s="437"/>
      <c r="C924" s="438"/>
      <c r="D924" s="438"/>
      <c r="E924" s="214"/>
      <c r="F924" s="214"/>
      <c r="G924" s="439"/>
      <c r="H924" s="439"/>
      <c r="I924" s="499"/>
    </row>
    <row r="925" spans="1:9" s="147" customFormat="1" ht="15.5" x14ac:dyDescent="0.35">
      <c r="A925" s="332">
        <v>906</v>
      </c>
      <c r="B925" s="437"/>
      <c r="C925" s="438"/>
      <c r="D925" s="438"/>
      <c r="E925" s="214"/>
      <c r="F925" s="214"/>
      <c r="G925" s="439"/>
      <c r="H925" s="439"/>
      <c r="I925" s="499"/>
    </row>
    <row r="926" spans="1:9" s="147" customFormat="1" ht="15.5" x14ac:dyDescent="0.35">
      <c r="A926" s="332">
        <v>907</v>
      </c>
      <c r="B926" s="437"/>
      <c r="C926" s="438"/>
      <c r="D926" s="438"/>
      <c r="E926" s="214"/>
      <c r="F926" s="214"/>
      <c r="G926" s="439"/>
      <c r="H926" s="439"/>
      <c r="I926" s="499"/>
    </row>
    <row r="927" spans="1:9" s="147" customFormat="1" ht="15.5" x14ac:dyDescent="0.35">
      <c r="A927" s="332">
        <v>908</v>
      </c>
      <c r="B927" s="437"/>
      <c r="C927" s="438"/>
      <c r="D927" s="438"/>
      <c r="E927" s="214"/>
      <c r="F927" s="214"/>
      <c r="G927" s="439"/>
      <c r="H927" s="439"/>
      <c r="I927" s="499"/>
    </row>
    <row r="928" spans="1:9" s="147" customFormat="1" ht="15.5" x14ac:dyDescent="0.35">
      <c r="A928" s="332">
        <v>909</v>
      </c>
      <c r="B928" s="437"/>
      <c r="C928" s="438"/>
      <c r="D928" s="438"/>
      <c r="E928" s="214"/>
      <c r="F928" s="214"/>
      <c r="G928" s="439"/>
      <c r="H928" s="439"/>
      <c r="I928" s="499"/>
    </row>
    <row r="929" spans="1:9" s="147" customFormat="1" ht="15.5" x14ac:dyDescent="0.35">
      <c r="A929" s="332">
        <v>910</v>
      </c>
      <c r="B929" s="437"/>
      <c r="C929" s="438"/>
      <c r="D929" s="438"/>
      <c r="E929" s="214"/>
      <c r="F929" s="214"/>
      <c r="G929" s="439"/>
      <c r="H929" s="439"/>
      <c r="I929" s="499"/>
    </row>
    <row r="930" spans="1:9" s="147" customFormat="1" ht="15.5" x14ac:dyDescent="0.35">
      <c r="A930" s="332">
        <v>911</v>
      </c>
      <c r="B930" s="437"/>
      <c r="C930" s="438"/>
      <c r="D930" s="438"/>
      <c r="E930" s="214"/>
      <c r="F930" s="214"/>
      <c r="G930" s="439"/>
      <c r="H930" s="439"/>
      <c r="I930" s="499"/>
    </row>
    <row r="931" spans="1:9" s="147" customFormat="1" ht="15.5" x14ac:dyDescent="0.35">
      <c r="A931" s="332">
        <v>912</v>
      </c>
      <c r="B931" s="437"/>
      <c r="C931" s="438"/>
      <c r="D931" s="438"/>
      <c r="E931" s="214"/>
      <c r="F931" s="214"/>
      <c r="G931" s="439"/>
      <c r="H931" s="439"/>
      <c r="I931" s="499"/>
    </row>
    <row r="932" spans="1:9" s="147" customFormat="1" ht="15.5" x14ac:dyDescent="0.35">
      <c r="A932" s="332">
        <v>913</v>
      </c>
      <c r="B932" s="437"/>
      <c r="C932" s="438"/>
      <c r="D932" s="438"/>
      <c r="E932" s="214"/>
      <c r="F932" s="214"/>
      <c r="G932" s="439"/>
      <c r="H932" s="439"/>
      <c r="I932" s="499"/>
    </row>
    <row r="933" spans="1:9" s="147" customFormat="1" ht="15.5" x14ac:dyDescent="0.35">
      <c r="A933" s="332">
        <v>914</v>
      </c>
      <c r="B933" s="437"/>
      <c r="C933" s="438"/>
      <c r="D933" s="438"/>
      <c r="E933" s="214"/>
      <c r="F933" s="214"/>
      <c r="G933" s="439"/>
      <c r="H933" s="439"/>
      <c r="I933" s="499"/>
    </row>
    <row r="934" spans="1:9" s="147" customFormat="1" ht="15.5" x14ac:dyDescent="0.35">
      <c r="A934" s="332">
        <v>915</v>
      </c>
      <c r="B934" s="437"/>
      <c r="C934" s="438"/>
      <c r="D934" s="438"/>
      <c r="E934" s="214"/>
      <c r="F934" s="214"/>
      <c r="G934" s="439"/>
      <c r="H934" s="439"/>
      <c r="I934" s="499"/>
    </row>
    <row r="935" spans="1:9" s="147" customFormat="1" ht="15.5" x14ac:dyDescent="0.35">
      <c r="A935" s="332">
        <v>916</v>
      </c>
      <c r="B935" s="437"/>
      <c r="C935" s="438"/>
      <c r="D935" s="438"/>
      <c r="E935" s="214"/>
      <c r="F935" s="214"/>
      <c r="G935" s="439"/>
      <c r="H935" s="439"/>
      <c r="I935" s="499"/>
    </row>
    <row r="936" spans="1:9" s="147" customFormat="1" ht="15.5" x14ac:dyDescent="0.35">
      <c r="A936" s="332">
        <v>917</v>
      </c>
      <c r="B936" s="437"/>
      <c r="C936" s="438"/>
      <c r="D936" s="438"/>
      <c r="E936" s="214"/>
      <c r="F936" s="214"/>
      <c r="G936" s="439"/>
      <c r="H936" s="439"/>
      <c r="I936" s="499"/>
    </row>
    <row r="937" spans="1:9" s="147" customFormat="1" ht="15.5" x14ac:dyDescent="0.35">
      <c r="A937" s="332">
        <v>918</v>
      </c>
      <c r="B937" s="437"/>
      <c r="C937" s="438"/>
      <c r="D937" s="438"/>
      <c r="E937" s="214"/>
      <c r="F937" s="214"/>
      <c r="G937" s="439"/>
      <c r="H937" s="439"/>
      <c r="I937" s="499"/>
    </row>
    <row r="938" spans="1:9" s="147" customFormat="1" ht="15.5" x14ac:dyDescent="0.35">
      <c r="A938" s="332">
        <v>919</v>
      </c>
      <c r="B938" s="437"/>
      <c r="C938" s="438"/>
      <c r="D938" s="438"/>
      <c r="E938" s="214"/>
      <c r="F938" s="214"/>
      <c r="G938" s="439"/>
      <c r="H938" s="439"/>
      <c r="I938" s="499"/>
    </row>
    <row r="939" spans="1:9" s="147" customFormat="1" ht="15.5" x14ac:dyDescent="0.35">
      <c r="A939" s="332">
        <v>920</v>
      </c>
      <c r="B939" s="437"/>
      <c r="C939" s="438"/>
      <c r="D939" s="438"/>
      <c r="E939" s="214"/>
      <c r="F939" s="214"/>
      <c r="G939" s="439"/>
      <c r="H939" s="439"/>
      <c r="I939" s="499"/>
    </row>
    <row r="940" spans="1:9" s="147" customFormat="1" ht="15.5" x14ac:dyDescent="0.35">
      <c r="A940" s="332">
        <v>921</v>
      </c>
      <c r="B940" s="437"/>
      <c r="C940" s="438"/>
      <c r="D940" s="438"/>
      <c r="E940" s="214"/>
      <c r="F940" s="214"/>
      <c r="G940" s="439"/>
      <c r="H940" s="439"/>
      <c r="I940" s="499"/>
    </row>
    <row r="941" spans="1:9" s="147" customFormat="1" ht="15.5" x14ac:dyDescent="0.35">
      <c r="A941" s="332">
        <v>922</v>
      </c>
      <c r="B941" s="437"/>
      <c r="C941" s="438"/>
      <c r="D941" s="438"/>
      <c r="E941" s="214"/>
      <c r="F941" s="214"/>
      <c r="G941" s="439"/>
      <c r="H941" s="439"/>
      <c r="I941" s="499"/>
    </row>
    <row r="942" spans="1:9" s="147" customFormat="1" ht="15.5" x14ac:dyDescent="0.35">
      <c r="A942" s="332">
        <v>923</v>
      </c>
      <c r="B942" s="437"/>
      <c r="C942" s="438"/>
      <c r="D942" s="438"/>
      <c r="E942" s="214"/>
      <c r="F942" s="214"/>
      <c r="G942" s="439"/>
      <c r="H942" s="439"/>
      <c r="I942" s="499"/>
    </row>
    <row r="943" spans="1:9" s="147" customFormat="1" ht="15.5" x14ac:dyDescent="0.35">
      <c r="A943" s="332">
        <v>924</v>
      </c>
      <c r="B943" s="437"/>
      <c r="C943" s="438"/>
      <c r="D943" s="438"/>
      <c r="E943" s="214"/>
      <c r="F943" s="214"/>
      <c r="G943" s="439"/>
      <c r="H943" s="439"/>
      <c r="I943" s="499"/>
    </row>
    <row r="944" spans="1:9" s="147" customFormat="1" ht="15.5" x14ac:dyDescent="0.35">
      <c r="A944" s="332">
        <v>925</v>
      </c>
      <c r="B944" s="437"/>
      <c r="C944" s="438"/>
      <c r="D944" s="438"/>
      <c r="E944" s="214"/>
      <c r="F944" s="214"/>
      <c r="G944" s="439"/>
      <c r="H944" s="439"/>
      <c r="I944" s="499"/>
    </row>
    <row r="945" spans="1:9" s="147" customFormat="1" ht="15.5" x14ac:dyDescent="0.35">
      <c r="A945" s="332">
        <v>926</v>
      </c>
      <c r="B945" s="437"/>
      <c r="C945" s="438"/>
      <c r="D945" s="438"/>
      <c r="E945" s="214"/>
      <c r="F945" s="214"/>
      <c r="G945" s="439"/>
      <c r="H945" s="439"/>
      <c r="I945" s="499"/>
    </row>
    <row r="946" spans="1:9" s="147" customFormat="1" ht="15.5" x14ac:dyDescent="0.35">
      <c r="A946" s="332">
        <v>927</v>
      </c>
      <c r="B946" s="437"/>
      <c r="C946" s="438"/>
      <c r="D946" s="438"/>
      <c r="E946" s="214"/>
      <c r="F946" s="214"/>
      <c r="G946" s="439"/>
      <c r="H946" s="439"/>
      <c r="I946" s="499"/>
    </row>
    <row r="947" spans="1:9" s="147" customFormat="1" ht="15.5" x14ac:dyDescent="0.35">
      <c r="A947" s="332">
        <v>928</v>
      </c>
      <c r="B947" s="437"/>
      <c r="C947" s="438"/>
      <c r="D947" s="438"/>
      <c r="E947" s="214"/>
      <c r="F947" s="214"/>
      <c r="G947" s="439"/>
      <c r="H947" s="439"/>
      <c r="I947" s="499"/>
    </row>
    <row r="948" spans="1:9" s="147" customFormat="1" ht="15.5" x14ac:dyDescent="0.35">
      <c r="A948" s="332">
        <v>929</v>
      </c>
      <c r="B948" s="437"/>
      <c r="C948" s="438"/>
      <c r="D948" s="438"/>
      <c r="E948" s="214"/>
      <c r="F948" s="214"/>
      <c r="G948" s="439"/>
      <c r="H948" s="439"/>
      <c r="I948" s="499"/>
    </row>
    <row r="949" spans="1:9" s="147" customFormat="1" ht="15.5" x14ac:dyDescent="0.35">
      <c r="A949" s="332">
        <v>930</v>
      </c>
      <c r="B949" s="437"/>
      <c r="C949" s="438"/>
      <c r="D949" s="438"/>
      <c r="E949" s="214"/>
      <c r="F949" s="214"/>
      <c r="G949" s="439"/>
      <c r="H949" s="439"/>
      <c r="I949" s="499"/>
    </row>
    <row r="950" spans="1:9" s="147" customFormat="1" ht="15.5" x14ac:dyDescent="0.35">
      <c r="A950" s="332">
        <v>931</v>
      </c>
      <c r="B950" s="437"/>
      <c r="C950" s="438"/>
      <c r="D950" s="438"/>
      <c r="E950" s="214"/>
      <c r="F950" s="214"/>
      <c r="G950" s="439"/>
      <c r="H950" s="439"/>
      <c r="I950" s="499"/>
    </row>
    <row r="951" spans="1:9" s="147" customFormat="1" ht="15.5" x14ac:dyDescent="0.35">
      <c r="A951" s="332">
        <v>932</v>
      </c>
      <c r="B951" s="437"/>
      <c r="C951" s="438"/>
      <c r="D951" s="438"/>
      <c r="E951" s="214"/>
      <c r="F951" s="214"/>
      <c r="G951" s="439"/>
      <c r="H951" s="439"/>
      <c r="I951" s="499"/>
    </row>
    <row r="952" spans="1:9" s="147" customFormat="1" ht="15.5" x14ac:dyDescent="0.35">
      <c r="A952" s="332">
        <v>933</v>
      </c>
      <c r="B952" s="437"/>
      <c r="C952" s="438"/>
      <c r="D952" s="438"/>
      <c r="E952" s="214"/>
      <c r="F952" s="214"/>
      <c r="G952" s="439"/>
      <c r="H952" s="439"/>
      <c r="I952" s="499"/>
    </row>
    <row r="953" spans="1:9" s="147" customFormat="1" ht="15.5" x14ac:dyDescent="0.35">
      <c r="A953" s="332">
        <v>934</v>
      </c>
      <c r="B953" s="437"/>
      <c r="C953" s="438"/>
      <c r="D953" s="438"/>
      <c r="E953" s="214"/>
      <c r="F953" s="214"/>
      <c r="G953" s="439"/>
      <c r="H953" s="439"/>
      <c r="I953" s="499"/>
    </row>
    <row r="954" spans="1:9" s="147" customFormat="1" ht="15.5" x14ac:dyDescent="0.35">
      <c r="A954" s="332">
        <v>935</v>
      </c>
      <c r="B954" s="437"/>
      <c r="C954" s="438"/>
      <c r="D954" s="438"/>
      <c r="E954" s="214"/>
      <c r="F954" s="214"/>
      <c r="G954" s="439"/>
      <c r="H954" s="439"/>
      <c r="I954" s="499"/>
    </row>
    <row r="955" spans="1:9" s="147" customFormat="1" ht="15.5" x14ac:dyDescent="0.35">
      <c r="A955" s="332">
        <v>936</v>
      </c>
      <c r="B955" s="437"/>
      <c r="C955" s="438"/>
      <c r="D955" s="438"/>
      <c r="E955" s="214"/>
      <c r="F955" s="214"/>
      <c r="G955" s="439"/>
      <c r="H955" s="439"/>
      <c r="I955" s="499"/>
    </row>
    <row r="956" spans="1:9" s="147" customFormat="1" ht="15.5" x14ac:dyDescent="0.35">
      <c r="A956" s="332">
        <v>937</v>
      </c>
      <c r="B956" s="437"/>
      <c r="C956" s="438"/>
      <c r="D956" s="438"/>
      <c r="E956" s="214"/>
      <c r="F956" s="214"/>
      <c r="G956" s="439"/>
      <c r="H956" s="439"/>
      <c r="I956" s="499"/>
    </row>
    <row r="957" spans="1:9" s="147" customFormat="1" ht="15.5" x14ac:dyDescent="0.35">
      <c r="A957" s="332">
        <v>938</v>
      </c>
      <c r="B957" s="437"/>
      <c r="C957" s="438"/>
      <c r="D957" s="438"/>
      <c r="E957" s="214"/>
      <c r="F957" s="214"/>
      <c r="G957" s="439"/>
      <c r="H957" s="439"/>
      <c r="I957" s="499"/>
    </row>
    <row r="958" spans="1:9" s="147" customFormat="1" ht="15.5" x14ac:dyDescent="0.35">
      <c r="A958" s="332">
        <v>939</v>
      </c>
      <c r="B958" s="437"/>
      <c r="C958" s="438"/>
      <c r="D958" s="438"/>
      <c r="E958" s="214"/>
      <c r="F958" s="214"/>
      <c r="G958" s="439"/>
      <c r="H958" s="439"/>
      <c r="I958" s="499"/>
    </row>
    <row r="959" spans="1:9" s="147" customFormat="1" ht="15.5" x14ac:dyDescent="0.35">
      <c r="A959" s="332">
        <v>940</v>
      </c>
      <c r="B959" s="437"/>
      <c r="C959" s="438"/>
      <c r="D959" s="438"/>
      <c r="E959" s="214"/>
      <c r="F959" s="214"/>
      <c r="G959" s="439"/>
      <c r="H959" s="439"/>
      <c r="I959" s="499"/>
    </row>
    <row r="960" spans="1:9" s="147" customFormat="1" ht="15.5" x14ac:dyDescent="0.35">
      <c r="A960" s="332">
        <v>941</v>
      </c>
      <c r="B960" s="437"/>
      <c r="C960" s="438"/>
      <c r="D960" s="438"/>
      <c r="E960" s="214"/>
      <c r="F960" s="214"/>
      <c r="G960" s="439"/>
      <c r="H960" s="439"/>
      <c r="I960" s="499"/>
    </row>
    <row r="961" spans="1:9" s="147" customFormat="1" ht="15.5" x14ac:dyDescent="0.35">
      <c r="A961" s="332">
        <v>942</v>
      </c>
      <c r="B961" s="437"/>
      <c r="C961" s="438"/>
      <c r="D961" s="438"/>
      <c r="E961" s="214"/>
      <c r="F961" s="214"/>
      <c r="G961" s="439"/>
      <c r="H961" s="439"/>
      <c r="I961" s="499"/>
    </row>
    <row r="962" spans="1:9" s="147" customFormat="1" ht="15.5" x14ac:dyDescent="0.35">
      <c r="A962" s="332">
        <v>943</v>
      </c>
      <c r="B962" s="437"/>
      <c r="C962" s="438"/>
      <c r="D962" s="438"/>
      <c r="E962" s="214"/>
      <c r="F962" s="214"/>
      <c r="G962" s="439"/>
      <c r="H962" s="439"/>
      <c r="I962" s="499"/>
    </row>
    <row r="963" spans="1:9" s="147" customFormat="1" ht="15.5" x14ac:dyDescent="0.35">
      <c r="A963" s="332">
        <v>944</v>
      </c>
      <c r="B963" s="437"/>
      <c r="C963" s="438"/>
      <c r="D963" s="438"/>
      <c r="E963" s="214"/>
      <c r="F963" s="214"/>
      <c r="G963" s="439"/>
      <c r="H963" s="439"/>
      <c r="I963" s="499"/>
    </row>
    <row r="964" spans="1:9" s="147" customFormat="1" ht="15.5" x14ac:dyDescent="0.35">
      <c r="A964" s="332">
        <v>945</v>
      </c>
      <c r="B964" s="437"/>
      <c r="C964" s="438"/>
      <c r="D964" s="438"/>
      <c r="E964" s="214"/>
      <c r="F964" s="214"/>
      <c r="G964" s="439"/>
      <c r="H964" s="439"/>
      <c r="I964" s="499"/>
    </row>
    <row r="965" spans="1:9" s="147" customFormat="1" ht="15.5" x14ac:dyDescent="0.35">
      <c r="A965" s="332">
        <v>946</v>
      </c>
      <c r="B965" s="437"/>
      <c r="C965" s="438"/>
      <c r="D965" s="438"/>
      <c r="E965" s="214"/>
      <c r="F965" s="214"/>
      <c r="G965" s="439"/>
      <c r="H965" s="439"/>
      <c r="I965" s="499"/>
    </row>
    <row r="966" spans="1:9" s="147" customFormat="1" ht="15.5" x14ac:dyDescent="0.35">
      <c r="A966" s="332">
        <v>947</v>
      </c>
      <c r="B966" s="437"/>
      <c r="C966" s="438"/>
      <c r="D966" s="438"/>
      <c r="E966" s="214"/>
      <c r="F966" s="214"/>
      <c r="G966" s="439"/>
      <c r="H966" s="439"/>
      <c r="I966" s="499"/>
    </row>
    <row r="967" spans="1:9" s="147" customFormat="1" ht="15.5" x14ac:dyDescent="0.35">
      <c r="A967" s="332">
        <v>948</v>
      </c>
      <c r="B967" s="437"/>
      <c r="C967" s="438"/>
      <c r="D967" s="438"/>
      <c r="E967" s="214"/>
      <c r="F967" s="214"/>
      <c r="G967" s="439"/>
      <c r="H967" s="439"/>
      <c r="I967" s="499"/>
    </row>
    <row r="968" spans="1:9" s="147" customFormat="1" ht="15.5" x14ac:dyDescent="0.35">
      <c r="A968" s="332">
        <v>949</v>
      </c>
      <c r="B968" s="437"/>
      <c r="C968" s="438"/>
      <c r="D968" s="438"/>
      <c r="E968" s="214"/>
      <c r="F968" s="214"/>
      <c r="G968" s="439"/>
      <c r="H968" s="439"/>
      <c r="I968" s="499"/>
    </row>
    <row r="969" spans="1:9" s="147" customFormat="1" ht="15.5" x14ac:dyDescent="0.35">
      <c r="A969" s="332">
        <v>950</v>
      </c>
      <c r="B969" s="437"/>
      <c r="C969" s="438"/>
      <c r="D969" s="438"/>
      <c r="E969" s="214"/>
      <c r="F969" s="214"/>
      <c r="G969" s="439"/>
      <c r="H969" s="439"/>
      <c r="I969" s="499"/>
    </row>
    <row r="970" spans="1:9" s="147" customFormat="1" ht="15.5" x14ac:dyDescent="0.35">
      <c r="A970" s="332">
        <v>951</v>
      </c>
      <c r="B970" s="437"/>
      <c r="C970" s="438"/>
      <c r="D970" s="438"/>
      <c r="E970" s="214"/>
      <c r="F970" s="214"/>
      <c r="G970" s="439"/>
      <c r="H970" s="439"/>
      <c r="I970" s="499"/>
    </row>
    <row r="971" spans="1:9" s="147" customFormat="1" ht="15.5" x14ac:dyDescent="0.35">
      <c r="A971" s="332">
        <v>952</v>
      </c>
      <c r="B971" s="437"/>
      <c r="C971" s="438"/>
      <c r="D971" s="438"/>
      <c r="E971" s="214"/>
      <c r="F971" s="214"/>
      <c r="G971" s="439"/>
      <c r="H971" s="439"/>
      <c r="I971" s="499"/>
    </row>
    <row r="972" spans="1:9" s="147" customFormat="1" ht="15.5" x14ac:dyDescent="0.35">
      <c r="A972" s="332">
        <v>953</v>
      </c>
      <c r="B972" s="437"/>
      <c r="C972" s="438"/>
      <c r="D972" s="438"/>
      <c r="E972" s="214"/>
      <c r="F972" s="214"/>
      <c r="G972" s="439"/>
      <c r="H972" s="439"/>
      <c r="I972" s="499"/>
    </row>
    <row r="973" spans="1:9" s="147" customFormat="1" ht="15.5" x14ac:dyDescent="0.35">
      <c r="A973" s="332">
        <v>954</v>
      </c>
      <c r="B973" s="437"/>
      <c r="C973" s="438"/>
      <c r="D973" s="438"/>
      <c r="E973" s="214"/>
      <c r="F973" s="214"/>
      <c r="G973" s="439"/>
      <c r="H973" s="439"/>
      <c r="I973" s="499"/>
    </row>
    <row r="974" spans="1:9" s="147" customFormat="1" ht="15.5" x14ac:dyDescent="0.35">
      <c r="A974" s="332">
        <v>955</v>
      </c>
      <c r="B974" s="437"/>
      <c r="C974" s="438"/>
      <c r="D974" s="438"/>
      <c r="E974" s="214"/>
      <c r="F974" s="214"/>
      <c r="G974" s="439"/>
      <c r="H974" s="439"/>
      <c r="I974" s="499"/>
    </row>
    <row r="975" spans="1:9" s="147" customFormat="1" ht="15.5" x14ac:dyDescent="0.35">
      <c r="A975" s="332">
        <v>956</v>
      </c>
      <c r="B975" s="437"/>
      <c r="C975" s="438"/>
      <c r="D975" s="438"/>
      <c r="E975" s="214"/>
      <c r="F975" s="214"/>
      <c r="G975" s="439"/>
      <c r="H975" s="439"/>
      <c r="I975" s="499"/>
    </row>
    <row r="976" spans="1:9" s="147" customFormat="1" ht="15.5" x14ac:dyDescent="0.35">
      <c r="A976" s="332">
        <v>957</v>
      </c>
      <c r="B976" s="437"/>
      <c r="C976" s="438"/>
      <c r="D976" s="438"/>
      <c r="E976" s="214"/>
      <c r="F976" s="214"/>
      <c r="G976" s="439"/>
      <c r="H976" s="439"/>
      <c r="I976" s="499"/>
    </row>
    <row r="977" spans="1:9" s="147" customFormat="1" ht="15.5" x14ac:dyDescent="0.35">
      <c r="A977" s="332">
        <v>958</v>
      </c>
      <c r="B977" s="437"/>
      <c r="C977" s="438"/>
      <c r="D977" s="438"/>
      <c r="E977" s="214"/>
      <c r="F977" s="214"/>
      <c r="G977" s="439"/>
      <c r="H977" s="439"/>
      <c r="I977" s="499"/>
    </row>
    <row r="978" spans="1:9" s="147" customFormat="1" ht="15.5" x14ac:dyDescent="0.35">
      <c r="A978" s="332">
        <v>959</v>
      </c>
      <c r="B978" s="437"/>
      <c r="C978" s="438"/>
      <c r="D978" s="438"/>
      <c r="E978" s="214"/>
      <c r="F978" s="214"/>
      <c r="G978" s="439"/>
      <c r="H978" s="439"/>
      <c r="I978" s="499"/>
    </row>
    <row r="979" spans="1:9" s="147" customFormat="1" ht="15.5" x14ac:dyDescent="0.35">
      <c r="A979" s="332">
        <v>960</v>
      </c>
      <c r="B979" s="437"/>
      <c r="C979" s="438"/>
      <c r="D979" s="438"/>
      <c r="E979" s="214"/>
      <c r="F979" s="214"/>
      <c r="G979" s="439"/>
      <c r="H979" s="439"/>
      <c r="I979" s="499"/>
    </row>
    <row r="980" spans="1:9" s="147" customFormat="1" ht="15.5" x14ac:dyDescent="0.35">
      <c r="A980" s="332">
        <v>961</v>
      </c>
      <c r="B980" s="437"/>
      <c r="C980" s="438"/>
      <c r="D980" s="438"/>
      <c r="E980" s="214"/>
      <c r="F980" s="214"/>
      <c r="G980" s="439"/>
      <c r="H980" s="439"/>
      <c r="I980" s="499"/>
    </row>
    <row r="981" spans="1:9" s="147" customFormat="1" ht="15.5" x14ac:dyDescent="0.35">
      <c r="A981" s="332">
        <v>962</v>
      </c>
      <c r="B981" s="437"/>
      <c r="C981" s="438"/>
      <c r="D981" s="438"/>
      <c r="E981" s="214"/>
      <c r="F981" s="214"/>
      <c r="G981" s="439"/>
      <c r="H981" s="439"/>
      <c r="I981" s="499"/>
    </row>
    <row r="982" spans="1:9" s="147" customFormat="1" ht="15.5" x14ac:dyDescent="0.35">
      <c r="A982" s="332">
        <v>963</v>
      </c>
      <c r="B982" s="437"/>
      <c r="C982" s="438"/>
      <c r="D982" s="438"/>
      <c r="E982" s="214"/>
      <c r="F982" s="214"/>
      <c r="G982" s="439"/>
      <c r="H982" s="439"/>
      <c r="I982" s="499"/>
    </row>
    <row r="983" spans="1:9" s="147" customFormat="1" ht="15.5" x14ac:dyDescent="0.35">
      <c r="A983" s="332">
        <v>964</v>
      </c>
      <c r="B983" s="437"/>
      <c r="C983" s="438"/>
      <c r="D983" s="438"/>
      <c r="E983" s="214"/>
      <c r="F983" s="214"/>
      <c r="G983" s="439"/>
      <c r="H983" s="439"/>
      <c r="I983" s="499"/>
    </row>
    <row r="984" spans="1:9" s="147" customFormat="1" ht="15.5" x14ac:dyDescent="0.35">
      <c r="A984" s="332">
        <v>965</v>
      </c>
      <c r="B984" s="437"/>
      <c r="C984" s="438"/>
      <c r="D984" s="438"/>
      <c r="E984" s="214"/>
      <c r="F984" s="214"/>
      <c r="G984" s="439"/>
      <c r="H984" s="439"/>
      <c r="I984" s="499"/>
    </row>
    <row r="985" spans="1:9" s="147" customFormat="1" ht="15.5" x14ac:dyDescent="0.35">
      <c r="A985" s="332">
        <v>966</v>
      </c>
      <c r="B985" s="437"/>
      <c r="C985" s="438"/>
      <c r="D985" s="438"/>
      <c r="E985" s="214"/>
      <c r="F985" s="214"/>
      <c r="G985" s="439"/>
      <c r="H985" s="439"/>
      <c r="I985" s="499"/>
    </row>
    <row r="986" spans="1:9" s="147" customFormat="1" ht="15.5" x14ac:dyDescent="0.35">
      <c r="A986" s="332">
        <v>967</v>
      </c>
      <c r="B986" s="437"/>
      <c r="C986" s="438"/>
      <c r="D986" s="438"/>
      <c r="E986" s="214"/>
      <c r="F986" s="214"/>
      <c r="G986" s="439"/>
      <c r="H986" s="439"/>
      <c r="I986" s="499"/>
    </row>
    <row r="987" spans="1:9" s="147" customFormat="1" ht="15.5" x14ac:dyDescent="0.35">
      <c r="A987" s="332">
        <v>968</v>
      </c>
      <c r="B987" s="437"/>
      <c r="C987" s="438"/>
      <c r="D987" s="438"/>
      <c r="E987" s="214"/>
      <c r="F987" s="214"/>
      <c r="G987" s="439"/>
      <c r="H987" s="439"/>
      <c r="I987" s="499"/>
    </row>
    <row r="988" spans="1:9" s="147" customFormat="1" ht="15.5" x14ac:dyDescent="0.35">
      <c r="A988" s="332">
        <v>969</v>
      </c>
      <c r="B988" s="437"/>
      <c r="C988" s="438"/>
      <c r="D988" s="438"/>
      <c r="E988" s="214"/>
      <c r="F988" s="214"/>
      <c r="G988" s="439"/>
      <c r="H988" s="439"/>
      <c r="I988" s="499"/>
    </row>
    <row r="989" spans="1:9" s="147" customFormat="1" ht="15.5" x14ac:dyDescent="0.35">
      <c r="A989" s="332">
        <v>970</v>
      </c>
      <c r="B989" s="437"/>
      <c r="C989" s="438"/>
      <c r="D989" s="438"/>
      <c r="E989" s="214"/>
      <c r="F989" s="214"/>
      <c r="G989" s="439"/>
      <c r="H989" s="439"/>
      <c r="I989" s="499"/>
    </row>
    <row r="990" spans="1:9" s="147" customFormat="1" ht="15.5" x14ac:dyDescent="0.35">
      <c r="A990" s="332">
        <v>971</v>
      </c>
      <c r="B990" s="437"/>
      <c r="C990" s="438"/>
      <c r="D990" s="438"/>
      <c r="E990" s="214"/>
      <c r="F990" s="214"/>
      <c r="G990" s="439"/>
      <c r="H990" s="439"/>
      <c r="I990" s="499"/>
    </row>
    <row r="991" spans="1:9" s="147" customFormat="1" ht="15.5" x14ac:dyDescent="0.35">
      <c r="A991" s="332">
        <v>972</v>
      </c>
      <c r="B991" s="437"/>
      <c r="C991" s="438"/>
      <c r="D991" s="438"/>
      <c r="E991" s="214"/>
      <c r="F991" s="214"/>
      <c r="G991" s="439"/>
      <c r="H991" s="439"/>
      <c r="I991" s="499"/>
    </row>
    <row r="992" spans="1:9" s="147" customFormat="1" ht="15.5" x14ac:dyDescent="0.35">
      <c r="A992" s="332">
        <v>973</v>
      </c>
      <c r="B992" s="437"/>
      <c r="C992" s="438"/>
      <c r="D992" s="438"/>
      <c r="E992" s="214"/>
      <c r="F992" s="214"/>
      <c r="G992" s="439"/>
      <c r="H992" s="439"/>
      <c r="I992" s="499"/>
    </row>
    <row r="993" spans="1:9" s="147" customFormat="1" ht="15.5" x14ac:dyDescent="0.35">
      <c r="A993" s="332">
        <v>974</v>
      </c>
      <c r="B993" s="437"/>
      <c r="C993" s="438"/>
      <c r="D993" s="438"/>
      <c r="E993" s="214"/>
      <c r="F993" s="214"/>
      <c r="G993" s="439"/>
      <c r="H993" s="439"/>
      <c r="I993" s="499"/>
    </row>
    <row r="994" spans="1:9" s="147" customFormat="1" ht="15.5" x14ac:dyDescent="0.35">
      <c r="A994" s="332">
        <v>975</v>
      </c>
      <c r="B994" s="437"/>
      <c r="C994" s="438"/>
      <c r="D994" s="438"/>
      <c r="E994" s="214"/>
      <c r="F994" s="214"/>
      <c r="G994" s="439"/>
      <c r="H994" s="439"/>
      <c r="I994" s="499"/>
    </row>
    <row r="995" spans="1:9" s="147" customFormat="1" ht="15.5" x14ac:dyDescent="0.35">
      <c r="A995" s="332">
        <v>976</v>
      </c>
      <c r="B995" s="437"/>
      <c r="C995" s="438"/>
      <c r="D995" s="438"/>
      <c r="E995" s="214"/>
      <c r="F995" s="214"/>
      <c r="G995" s="439"/>
      <c r="H995" s="439"/>
      <c r="I995" s="499"/>
    </row>
    <row r="996" spans="1:9" s="147" customFormat="1" ht="15.5" x14ac:dyDescent="0.35">
      <c r="A996" s="332">
        <v>977</v>
      </c>
      <c r="B996" s="437"/>
      <c r="C996" s="438"/>
      <c r="D996" s="438"/>
      <c r="E996" s="214"/>
      <c r="F996" s="214"/>
      <c r="G996" s="439"/>
      <c r="H996" s="439"/>
      <c r="I996" s="499"/>
    </row>
    <row r="997" spans="1:9" s="147" customFormat="1" ht="15.5" x14ac:dyDescent="0.35">
      <c r="A997" s="332">
        <v>978</v>
      </c>
      <c r="B997" s="437"/>
      <c r="C997" s="438"/>
      <c r="D997" s="438"/>
      <c r="E997" s="214"/>
      <c r="F997" s="214"/>
      <c r="G997" s="439"/>
      <c r="H997" s="439"/>
      <c r="I997" s="499"/>
    </row>
    <row r="998" spans="1:9" s="147" customFormat="1" ht="15.5" x14ac:dyDescent="0.35">
      <c r="A998" s="332">
        <v>979</v>
      </c>
      <c r="B998" s="437"/>
      <c r="C998" s="438"/>
      <c r="D998" s="438"/>
      <c r="E998" s="214"/>
      <c r="F998" s="214"/>
      <c r="G998" s="439"/>
      <c r="H998" s="439"/>
      <c r="I998" s="499"/>
    </row>
    <row r="999" spans="1:9" s="147" customFormat="1" ht="15.5" x14ac:dyDescent="0.35">
      <c r="A999" s="332">
        <v>980</v>
      </c>
      <c r="B999" s="437"/>
      <c r="C999" s="438"/>
      <c r="D999" s="438"/>
      <c r="E999" s="214"/>
      <c r="F999" s="214"/>
      <c r="G999" s="439"/>
      <c r="H999" s="439"/>
      <c r="I999" s="499"/>
    </row>
    <row r="1000" spans="1:9" s="147" customFormat="1" ht="15.5" x14ac:dyDescent="0.35">
      <c r="A1000" s="332">
        <v>981</v>
      </c>
      <c r="B1000" s="437"/>
      <c r="C1000" s="438"/>
      <c r="D1000" s="438"/>
      <c r="E1000" s="214"/>
      <c r="F1000" s="214"/>
      <c r="G1000" s="439"/>
      <c r="H1000" s="439"/>
      <c r="I1000" s="499"/>
    </row>
    <row r="1001" spans="1:9" s="147" customFormat="1" ht="15.5" x14ac:dyDescent="0.35">
      <c r="A1001" s="332">
        <v>982</v>
      </c>
      <c r="B1001" s="437"/>
      <c r="C1001" s="438"/>
      <c r="D1001" s="438"/>
      <c r="E1001" s="214"/>
      <c r="F1001" s="214"/>
      <c r="G1001" s="439"/>
      <c r="H1001" s="439"/>
      <c r="I1001" s="499"/>
    </row>
    <row r="1002" spans="1:9" s="147" customFormat="1" ht="15.5" x14ac:dyDescent="0.35">
      <c r="A1002" s="332">
        <v>983</v>
      </c>
      <c r="B1002" s="437"/>
      <c r="C1002" s="438"/>
      <c r="D1002" s="438"/>
      <c r="E1002" s="214"/>
      <c r="F1002" s="214"/>
      <c r="G1002" s="439"/>
      <c r="H1002" s="439"/>
      <c r="I1002" s="499"/>
    </row>
    <row r="1003" spans="1:9" s="147" customFormat="1" ht="15.5" x14ac:dyDescent="0.35">
      <c r="A1003" s="332">
        <v>984</v>
      </c>
      <c r="B1003" s="437"/>
      <c r="C1003" s="438"/>
      <c r="D1003" s="438"/>
      <c r="E1003" s="214"/>
      <c r="F1003" s="214"/>
      <c r="G1003" s="439"/>
      <c r="H1003" s="439"/>
      <c r="I1003" s="499"/>
    </row>
    <row r="1004" spans="1:9" s="147" customFormat="1" ht="15.5" x14ac:dyDescent="0.35">
      <c r="A1004" s="332">
        <v>985</v>
      </c>
      <c r="B1004" s="437"/>
      <c r="C1004" s="438"/>
      <c r="D1004" s="438"/>
      <c r="E1004" s="214"/>
      <c r="F1004" s="214"/>
      <c r="G1004" s="439"/>
      <c r="H1004" s="439"/>
      <c r="I1004" s="499"/>
    </row>
    <row r="1005" spans="1:9" s="147" customFormat="1" ht="15.5" x14ac:dyDescent="0.35">
      <c r="A1005" s="332">
        <v>986</v>
      </c>
      <c r="B1005" s="437"/>
      <c r="C1005" s="438"/>
      <c r="D1005" s="438"/>
      <c r="E1005" s="214"/>
      <c r="F1005" s="214"/>
      <c r="G1005" s="439"/>
      <c r="H1005" s="439"/>
      <c r="I1005" s="499"/>
    </row>
    <row r="1006" spans="1:9" s="147" customFormat="1" ht="15.5" x14ac:dyDescent="0.35">
      <c r="A1006" s="332">
        <v>987</v>
      </c>
      <c r="B1006" s="437"/>
      <c r="C1006" s="438"/>
      <c r="D1006" s="438"/>
      <c r="E1006" s="214"/>
      <c r="F1006" s="214"/>
      <c r="G1006" s="439"/>
      <c r="H1006" s="439"/>
      <c r="I1006" s="499"/>
    </row>
    <row r="1007" spans="1:9" s="147" customFormat="1" ht="15.5" x14ac:dyDescent="0.35">
      <c r="A1007" s="332">
        <v>988</v>
      </c>
      <c r="B1007" s="437"/>
      <c r="C1007" s="438"/>
      <c r="D1007" s="438"/>
      <c r="E1007" s="214"/>
      <c r="F1007" s="214"/>
      <c r="G1007" s="439"/>
      <c r="H1007" s="439"/>
      <c r="I1007" s="499"/>
    </row>
    <row r="1008" spans="1:9" s="147" customFormat="1" ht="15.5" x14ac:dyDescent="0.35">
      <c r="A1008" s="332">
        <v>989</v>
      </c>
      <c r="B1008" s="437"/>
      <c r="C1008" s="438"/>
      <c r="D1008" s="438"/>
      <c r="E1008" s="214"/>
      <c r="F1008" s="214"/>
      <c r="G1008" s="439"/>
      <c r="H1008" s="439"/>
      <c r="I1008" s="499"/>
    </row>
    <row r="1009" spans="1:9" s="147" customFormat="1" ht="15.5" x14ac:dyDescent="0.35">
      <c r="A1009" s="332">
        <v>990</v>
      </c>
      <c r="B1009" s="437"/>
      <c r="C1009" s="438"/>
      <c r="D1009" s="438"/>
      <c r="E1009" s="214"/>
      <c r="F1009" s="214"/>
      <c r="G1009" s="439"/>
      <c r="H1009" s="439"/>
      <c r="I1009" s="499"/>
    </row>
    <row r="1010" spans="1:9" s="147" customFormat="1" ht="15.5" x14ac:dyDescent="0.35">
      <c r="A1010" s="332">
        <v>991</v>
      </c>
      <c r="B1010" s="437"/>
      <c r="C1010" s="438"/>
      <c r="D1010" s="438"/>
      <c r="E1010" s="214"/>
      <c r="F1010" s="214"/>
      <c r="G1010" s="439"/>
      <c r="H1010" s="439"/>
      <c r="I1010" s="499"/>
    </row>
    <row r="1011" spans="1:9" s="147" customFormat="1" ht="15.5" x14ac:dyDescent="0.35">
      <c r="A1011" s="332">
        <v>992</v>
      </c>
      <c r="B1011" s="437"/>
      <c r="C1011" s="438"/>
      <c r="D1011" s="438"/>
      <c r="E1011" s="214"/>
      <c r="F1011" s="214"/>
      <c r="G1011" s="439"/>
      <c r="H1011" s="439"/>
      <c r="I1011" s="499"/>
    </row>
    <row r="1012" spans="1:9" s="147" customFormat="1" ht="15.5" x14ac:dyDescent="0.35">
      <c r="A1012" s="332">
        <v>993</v>
      </c>
      <c r="B1012" s="437"/>
      <c r="C1012" s="438"/>
      <c r="D1012" s="438"/>
      <c r="E1012" s="214"/>
      <c r="F1012" s="214"/>
      <c r="G1012" s="439"/>
      <c r="H1012" s="439"/>
      <c r="I1012" s="499"/>
    </row>
    <row r="1013" spans="1:9" s="147" customFormat="1" ht="15.5" x14ac:dyDescent="0.35">
      <c r="A1013" s="332">
        <v>994</v>
      </c>
      <c r="B1013" s="437"/>
      <c r="C1013" s="438"/>
      <c r="D1013" s="438"/>
      <c r="E1013" s="214"/>
      <c r="F1013" s="214"/>
      <c r="G1013" s="439"/>
      <c r="H1013" s="439"/>
      <c r="I1013" s="499"/>
    </row>
    <row r="1014" spans="1:9" s="147" customFormat="1" ht="15.5" x14ac:dyDescent="0.35">
      <c r="A1014" s="332">
        <v>995</v>
      </c>
      <c r="B1014" s="437"/>
      <c r="C1014" s="438"/>
      <c r="D1014" s="438"/>
      <c r="E1014" s="214"/>
      <c r="F1014" s="214"/>
      <c r="G1014" s="439"/>
      <c r="H1014" s="439"/>
      <c r="I1014" s="499"/>
    </row>
    <row r="1015" spans="1:9" s="147" customFormat="1" ht="15.5" x14ac:dyDescent="0.35">
      <c r="A1015" s="332">
        <v>996</v>
      </c>
      <c r="B1015" s="437"/>
      <c r="C1015" s="438"/>
      <c r="D1015" s="438"/>
      <c r="E1015" s="214"/>
      <c r="F1015" s="214"/>
      <c r="G1015" s="439"/>
      <c r="H1015" s="439"/>
      <c r="I1015" s="499"/>
    </row>
    <row r="1016" spans="1:9" s="147" customFormat="1" ht="15.5" x14ac:dyDescent="0.35">
      <c r="A1016" s="332">
        <v>997</v>
      </c>
      <c r="B1016" s="437"/>
      <c r="C1016" s="438"/>
      <c r="D1016" s="438"/>
      <c r="E1016" s="214"/>
      <c r="F1016" s="214"/>
      <c r="G1016" s="439"/>
      <c r="H1016" s="439"/>
      <c r="I1016" s="499"/>
    </row>
    <row r="1017" spans="1:9" s="147" customFormat="1" ht="15.5" x14ac:dyDescent="0.35">
      <c r="A1017" s="332">
        <v>998</v>
      </c>
      <c r="B1017" s="437"/>
      <c r="C1017" s="438"/>
      <c r="D1017" s="438"/>
      <c r="E1017" s="214"/>
      <c r="F1017" s="214"/>
      <c r="G1017" s="439"/>
      <c r="H1017" s="439"/>
      <c r="I1017" s="499"/>
    </row>
    <row r="1018" spans="1:9" s="147" customFormat="1" ht="15.5" x14ac:dyDescent="0.35">
      <c r="A1018" s="332">
        <v>999</v>
      </c>
      <c r="B1018" s="437"/>
      <c r="C1018" s="438"/>
      <c r="D1018" s="438"/>
      <c r="E1018" s="214"/>
      <c r="F1018" s="214"/>
      <c r="G1018" s="439"/>
      <c r="H1018" s="439"/>
      <c r="I1018" s="499"/>
    </row>
    <row r="1019" spans="1:9" s="147" customFormat="1" ht="15.5" x14ac:dyDescent="0.35">
      <c r="A1019" s="332">
        <v>1000</v>
      </c>
      <c r="B1019" s="437"/>
      <c r="C1019" s="438"/>
      <c r="D1019" s="438"/>
      <c r="E1019" s="214"/>
      <c r="F1019" s="214"/>
      <c r="G1019" s="439"/>
      <c r="H1019" s="439"/>
      <c r="I1019" s="499"/>
    </row>
  </sheetData>
  <sheetProtection password="E8E7" sheet="1" objects="1" scenarios="1" autoFilter="0"/>
  <mergeCells count="12">
    <mergeCell ref="H16:H19"/>
    <mergeCell ref="G6:H6"/>
    <mergeCell ref="G7:H7"/>
    <mergeCell ref="G8:H8"/>
    <mergeCell ref="G9:H9"/>
    <mergeCell ref="G16:G1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6" priority="3" stopIfTrue="1" operator="notEqual">
      <formula>0</formula>
    </cfRule>
  </conditionalFormatting>
  <conditionalFormatting sqref="G6:H9">
    <cfRule type="cellIs" dxfId="5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5 liegen!" sqref="C20:D1019">
      <formula1>41640</formula1>
      <formula2>46022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1" fitToHeight="0" orientation="landscape" useFirstPageNumber="1" r:id="rId1"/>
  <headerFooter>
    <oddFooter>&amp;L&amp;"Arial,Kursiv"&amp;8___________
¹ Siehe Fußnote 1 Seite 1 dieses Nachweises.&amp;C&amp;9Seite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67"/>
  <sheetViews>
    <sheetView showGridLines="0" zoomScaleNormal="100" workbookViewId="0"/>
  </sheetViews>
  <sheetFormatPr baseColWidth="10" defaultColWidth="11.453125" defaultRowHeight="12" customHeight="1" x14ac:dyDescent="0.25"/>
  <cols>
    <col min="1" max="21" width="5.1796875" style="397" customWidth="1"/>
    <col min="22" max="16384" width="11.453125" style="397"/>
  </cols>
  <sheetData>
    <row r="1" spans="1:21" s="396" customFormat="1" ht="18" customHeight="1" x14ac:dyDescent="0.25">
      <c r="A1" s="426" t="s">
        <v>137</v>
      </c>
      <c r="B1" s="400"/>
      <c r="C1" s="400"/>
      <c r="D1" s="400"/>
      <c r="E1" s="400"/>
      <c r="F1" s="400"/>
      <c r="G1" s="400"/>
      <c r="H1" s="400"/>
    </row>
    <row r="2" spans="1:21" s="396" customFormat="1" ht="12" customHeight="1" x14ac:dyDescent="0.25">
      <c r="A2" s="400"/>
      <c r="B2" s="400"/>
      <c r="C2" s="400"/>
      <c r="D2" s="400"/>
      <c r="E2" s="400"/>
      <c r="F2" s="400"/>
      <c r="G2" s="400"/>
      <c r="H2" s="400"/>
    </row>
    <row r="3" spans="1:21" s="396" customFormat="1" ht="12" customHeight="1" x14ac:dyDescent="0.25"/>
    <row r="4" spans="1:21" s="396" customFormat="1" ht="12" customHeight="1" x14ac:dyDescent="0.25"/>
    <row r="5" spans="1:21" ht="12" customHeight="1" x14ac:dyDescent="0.25">
      <c r="A5" s="417" t="s">
        <v>135</v>
      </c>
      <c r="B5" s="418"/>
      <c r="C5" s="418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693" t="s">
        <v>156</v>
      </c>
      <c r="O5" s="694"/>
      <c r="P5" s="694"/>
      <c r="Q5" s="695"/>
      <c r="R5" s="693" t="s">
        <v>157</v>
      </c>
      <c r="S5" s="694"/>
      <c r="T5" s="694"/>
      <c r="U5" s="695"/>
    </row>
    <row r="6" spans="1:21" ht="12" customHeight="1" x14ac:dyDescent="0.25">
      <c r="A6" s="462"/>
      <c r="B6" s="421"/>
      <c r="C6" s="421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696"/>
      <c r="O6" s="697"/>
      <c r="P6" s="697"/>
      <c r="Q6" s="698"/>
      <c r="R6" s="696"/>
      <c r="S6" s="697"/>
      <c r="T6" s="697"/>
      <c r="U6" s="698"/>
    </row>
    <row r="7" spans="1:21" ht="12" customHeight="1" x14ac:dyDescent="0.25">
      <c r="A7" s="420"/>
      <c r="B7" s="421"/>
      <c r="C7" s="421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696"/>
      <c r="O7" s="697"/>
      <c r="P7" s="697"/>
      <c r="Q7" s="698"/>
      <c r="R7" s="696"/>
      <c r="S7" s="697"/>
      <c r="T7" s="697"/>
      <c r="U7" s="698"/>
    </row>
    <row r="8" spans="1:21" ht="12" customHeight="1" x14ac:dyDescent="0.25">
      <c r="A8" s="420"/>
      <c r="B8" s="421"/>
      <c r="C8" s="421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699" t="s">
        <v>304</v>
      </c>
      <c r="O8" s="700"/>
      <c r="P8" s="700"/>
      <c r="Q8" s="701"/>
      <c r="R8" s="699" t="s">
        <v>305</v>
      </c>
      <c r="S8" s="703"/>
      <c r="T8" s="703"/>
      <c r="U8" s="701"/>
    </row>
    <row r="9" spans="1:21" ht="12" customHeight="1" x14ac:dyDescent="0.25">
      <c r="A9" s="420"/>
      <c r="B9" s="421"/>
      <c r="C9" s="421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699"/>
      <c r="O9" s="700"/>
      <c r="P9" s="700"/>
      <c r="Q9" s="701"/>
      <c r="R9" s="699"/>
      <c r="S9" s="703"/>
      <c r="T9" s="703"/>
      <c r="U9" s="701"/>
    </row>
    <row r="10" spans="1:21" ht="12" customHeight="1" x14ac:dyDescent="0.25">
      <c r="A10" s="423"/>
      <c r="B10" s="421"/>
      <c r="C10" s="421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699"/>
      <c r="O10" s="700"/>
      <c r="P10" s="700"/>
      <c r="Q10" s="701"/>
      <c r="R10" s="699"/>
      <c r="S10" s="703"/>
      <c r="T10" s="703"/>
      <c r="U10" s="701"/>
    </row>
    <row r="11" spans="1:21" ht="12" customHeight="1" x14ac:dyDescent="0.25">
      <c r="A11" s="420"/>
      <c r="B11" s="421"/>
      <c r="C11" s="421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702"/>
      <c r="O11" s="703"/>
      <c r="P11" s="703"/>
      <c r="Q11" s="701"/>
      <c r="R11" s="702"/>
      <c r="S11" s="703"/>
      <c r="T11" s="703"/>
      <c r="U11" s="701"/>
    </row>
    <row r="12" spans="1:21" ht="18" customHeight="1" x14ac:dyDescent="0.25">
      <c r="A12" s="416" t="s">
        <v>75</v>
      </c>
      <c r="B12" s="401" t="s">
        <v>122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687" t="s">
        <v>119</v>
      </c>
      <c r="O12" s="688"/>
      <c r="P12" s="688"/>
      <c r="Q12" s="689"/>
      <c r="R12" s="687" t="s">
        <v>119</v>
      </c>
      <c r="S12" s="688"/>
      <c r="T12" s="688"/>
      <c r="U12" s="689"/>
    </row>
    <row r="13" spans="1:21" ht="18" customHeight="1" x14ac:dyDescent="0.25">
      <c r="A13" s="416" t="s">
        <v>75</v>
      </c>
      <c r="B13" s="405" t="s">
        <v>191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6"/>
      <c r="N13" s="687" t="s">
        <v>119</v>
      </c>
      <c r="O13" s="688"/>
      <c r="P13" s="688"/>
      <c r="Q13" s="689"/>
      <c r="R13" s="687" t="s">
        <v>119</v>
      </c>
      <c r="S13" s="688"/>
      <c r="T13" s="688"/>
      <c r="U13" s="689"/>
    </row>
    <row r="14" spans="1:21" ht="18" customHeight="1" x14ac:dyDescent="0.25">
      <c r="A14" s="416" t="s">
        <v>75</v>
      </c>
      <c r="B14" s="401" t="s">
        <v>192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3"/>
      <c r="N14" s="687" t="s">
        <v>119</v>
      </c>
      <c r="O14" s="688"/>
      <c r="P14" s="688"/>
      <c r="Q14" s="689"/>
      <c r="R14" s="687"/>
      <c r="S14" s="688"/>
      <c r="T14" s="688"/>
      <c r="U14" s="689"/>
    </row>
    <row r="15" spans="1:21" ht="18" customHeight="1" x14ac:dyDescent="0.25">
      <c r="A15" s="416" t="s">
        <v>75</v>
      </c>
      <c r="B15" s="401" t="s">
        <v>193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3"/>
      <c r="N15" s="687"/>
      <c r="O15" s="688"/>
      <c r="P15" s="688"/>
      <c r="Q15" s="689"/>
      <c r="R15" s="687" t="s">
        <v>119</v>
      </c>
      <c r="S15" s="688"/>
      <c r="T15" s="688"/>
      <c r="U15" s="689"/>
    </row>
    <row r="16" spans="1:21" ht="18" customHeight="1" x14ac:dyDescent="0.25">
      <c r="A16" s="416" t="s">
        <v>75</v>
      </c>
      <c r="B16" s="401" t="s">
        <v>150</v>
      </c>
      <c r="C16" s="401"/>
      <c r="D16" s="408"/>
      <c r="E16" s="401"/>
      <c r="F16" s="401"/>
      <c r="G16" s="401"/>
      <c r="H16" s="401"/>
      <c r="I16" s="401"/>
      <c r="J16" s="401"/>
      <c r="K16" s="401"/>
      <c r="L16" s="401"/>
      <c r="M16" s="404"/>
      <c r="N16" s="687" t="s">
        <v>119</v>
      </c>
      <c r="O16" s="688"/>
      <c r="P16" s="688"/>
      <c r="Q16" s="689"/>
      <c r="R16" s="687" t="s">
        <v>119</v>
      </c>
      <c r="S16" s="688"/>
      <c r="T16" s="688"/>
      <c r="U16" s="689"/>
    </row>
    <row r="17" spans="1:21" ht="18" customHeight="1" x14ac:dyDescent="0.25">
      <c r="A17" s="416" t="s">
        <v>75</v>
      </c>
      <c r="B17" s="401" t="s">
        <v>302</v>
      </c>
      <c r="C17" s="401"/>
      <c r="D17" s="408"/>
      <c r="E17" s="401"/>
      <c r="F17" s="401"/>
      <c r="G17" s="401"/>
      <c r="H17" s="401"/>
      <c r="I17" s="401"/>
      <c r="J17" s="401"/>
      <c r="K17" s="401"/>
      <c r="L17" s="401"/>
      <c r="M17" s="404"/>
      <c r="N17" s="687" t="s">
        <v>119</v>
      </c>
      <c r="O17" s="688"/>
      <c r="P17" s="688"/>
      <c r="Q17" s="689"/>
      <c r="R17" s="687" t="s">
        <v>119</v>
      </c>
      <c r="S17" s="688"/>
      <c r="T17" s="688"/>
      <c r="U17" s="689"/>
    </row>
    <row r="18" spans="1:21" ht="18" customHeight="1" x14ac:dyDescent="0.25">
      <c r="A18" s="416" t="s">
        <v>75</v>
      </c>
      <c r="B18" s="401" t="s">
        <v>143</v>
      </c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3"/>
      <c r="N18" s="687" t="s">
        <v>119</v>
      </c>
      <c r="O18" s="688"/>
      <c r="P18" s="688"/>
      <c r="Q18" s="689"/>
      <c r="R18" s="687" t="s">
        <v>119</v>
      </c>
      <c r="S18" s="688"/>
      <c r="T18" s="688"/>
      <c r="U18" s="689"/>
    </row>
    <row r="19" spans="1:21" ht="18" customHeight="1" x14ac:dyDescent="0.25">
      <c r="A19" s="416" t="s">
        <v>75</v>
      </c>
      <c r="B19" s="407" t="s">
        <v>123</v>
      </c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687" t="s">
        <v>119</v>
      </c>
      <c r="O19" s="688"/>
      <c r="P19" s="688"/>
      <c r="Q19" s="689"/>
      <c r="R19" s="687" t="s">
        <v>119</v>
      </c>
      <c r="S19" s="688"/>
      <c r="T19" s="688"/>
      <c r="U19" s="689"/>
    </row>
    <row r="20" spans="1:21" ht="18" customHeight="1" x14ac:dyDescent="0.25">
      <c r="A20" s="416" t="s">
        <v>75</v>
      </c>
      <c r="B20" s="407" t="s">
        <v>243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687" t="s">
        <v>119</v>
      </c>
      <c r="O20" s="688"/>
      <c r="P20" s="688"/>
      <c r="Q20" s="689"/>
      <c r="R20" s="687" t="s">
        <v>119</v>
      </c>
      <c r="S20" s="688"/>
      <c r="T20" s="688"/>
      <c r="U20" s="689"/>
    </row>
    <row r="21" spans="1:21" ht="18" customHeight="1" x14ac:dyDescent="0.25">
      <c r="A21" s="424" t="s">
        <v>75</v>
      </c>
      <c r="B21" s="681" t="s">
        <v>303</v>
      </c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2"/>
      <c r="N21" s="690" t="s">
        <v>119</v>
      </c>
      <c r="O21" s="690"/>
      <c r="P21" s="690"/>
      <c r="Q21" s="690"/>
      <c r="R21" s="690" t="s">
        <v>119</v>
      </c>
      <c r="S21" s="690"/>
      <c r="T21" s="690"/>
      <c r="U21" s="690"/>
    </row>
    <row r="22" spans="1:21" ht="12" customHeight="1" x14ac:dyDescent="0.25">
      <c r="A22" s="415"/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4"/>
      <c r="N22" s="691"/>
      <c r="O22" s="691"/>
      <c r="P22" s="691"/>
      <c r="Q22" s="691"/>
      <c r="R22" s="691"/>
      <c r="S22" s="691"/>
      <c r="T22" s="691"/>
      <c r="U22" s="691"/>
    </row>
    <row r="23" spans="1:21" ht="12" customHeight="1" x14ac:dyDescent="0.25">
      <c r="A23" s="425"/>
      <c r="B23" s="685"/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6"/>
      <c r="N23" s="692"/>
      <c r="O23" s="692"/>
      <c r="P23" s="692"/>
      <c r="Q23" s="692"/>
      <c r="R23" s="692"/>
      <c r="S23" s="692"/>
      <c r="T23" s="692"/>
      <c r="U23" s="692"/>
    </row>
    <row r="25" spans="1:21" s="399" customFormat="1" ht="15" customHeight="1" x14ac:dyDescent="0.25">
      <c r="A25" s="410" t="s">
        <v>120</v>
      </c>
      <c r="B25" s="410"/>
      <c r="C25" s="398"/>
    </row>
    <row r="26" spans="1:21" s="399" customFormat="1" ht="15" customHeight="1" x14ac:dyDescent="0.25">
      <c r="A26" s="412" t="s">
        <v>6</v>
      </c>
      <c r="B26" s="413" t="s">
        <v>219</v>
      </c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</row>
    <row r="27" spans="1:21" s="399" customFormat="1" ht="15" customHeight="1" x14ac:dyDescent="0.25">
      <c r="A27" s="412"/>
      <c r="B27" s="413" t="s">
        <v>194</v>
      </c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</row>
    <row r="28" spans="1:21" s="399" customFormat="1" ht="5.15" customHeight="1" x14ac:dyDescent="0.25">
      <c r="A28" s="412"/>
      <c r="B28" s="412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</row>
    <row r="29" spans="1:21" s="399" customFormat="1" ht="15" customHeight="1" x14ac:dyDescent="0.25">
      <c r="A29" s="412" t="s">
        <v>8</v>
      </c>
      <c r="B29" s="413" t="s">
        <v>195</v>
      </c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</row>
    <row r="30" spans="1:21" s="399" customFormat="1" ht="15" customHeight="1" x14ac:dyDescent="0.25">
      <c r="A30" s="412"/>
      <c r="B30" s="413" t="s">
        <v>197</v>
      </c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</row>
    <row r="31" spans="1:21" s="399" customFormat="1" ht="15" customHeight="1" x14ac:dyDescent="0.25">
      <c r="A31" s="412"/>
      <c r="B31" s="413" t="s">
        <v>196</v>
      </c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</row>
    <row r="32" spans="1:21" s="399" customFormat="1" ht="15" customHeight="1" x14ac:dyDescent="0.25">
      <c r="A32" s="412"/>
      <c r="B32" s="413" t="s">
        <v>151</v>
      </c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</row>
    <row r="33" spans="1:21" s="399" customFormat="1" ht="15" customHeight="1" x14ac:dyDescent="0.25">
      <c r="A33" s="412"/>
      <c r="B33" s="413" t="s">
        <v>200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</row>
    <row r="34" spans="1:21" s="399" customFormat="1" ht="15" customHeight="1" x14ac:dyDescent="0.25">
      <c r="A34" s="412"/>
      <c r="B34" s="413" t="s">
        <v>208</v>
      </c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</row>
    <row r="35" spans="1:21" s="399" customFormat="1" ht="15" customHeight="1" x14ac:dyDescent="0.25">
      <c r="A35" s="412"/>
      <c r="B35" s="413" t="s">
        <v>207</v>
      </c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</row>
    <row r="36" spans="1:21" s="399" customFormat="1" ht="15" customHeight="1" x14ac:dyDescent="0.25">
      <c r="A36" s="412"/>
      <c r="B36" s="413" t="s">
        <v>198</v>
      </c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</row>
    <row r="37" spans="1:21" s="399" customFormat="1" ht="15" customHeight="1" x14ac:dyDescent="0.25">
      <c r="A37" s="412"/>
      <c r="B37" s="413" t="s">
        <v>199</v>
      </c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</row>
    <row r="38" spans="1:21" s="399" customFormat="1" ht="5.15" customHeight="1" x14ac:dyDescent="0.25">
      <c r="A38" s="412"/>
      <c r="B38" s="413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</row>
    <row r="39" spans="1:21" s="399" customFormat="1" ht="15" customHeight="1" x14ac:dyDescent="0.25">
      <c r="A39" s="412" t="s">
        <v>9</v>
      </c>
      <c r="B39" s="413" t="s">
        <v>154</v>
      </c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</row>
    <row r="40" spans="1:21" s="399" customFormat="1" ht="15" customHeight="1" x14ac:dyDescent="0.25">
      <c r="A40" s="412"/>
      <c r="B40" s="413" t="s">
        <v>206</v>
      </c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</row>
    <row r="41" spans="1:21" s="399" customFormat="1" ht="5.15" customHeight="1" x14ac:dyDescent="0.25">
      <c r="A41" s="412"/>
      <c r="B41" s="413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</row>
    <row r="42" spans="1:21" s="399" customFormat="1" ht="15" customHeight="1" x14ac:dyDescent="0.25">
      <c r="A42" s="412" t="s">
        <v>10</v>
      </c>
      <c r="B42" s="413" t="s">
        <v>152</v>
      </c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</row>
    <row r="43" spans="1:21" s="399" customFormat="1" ht="15" customHeight="1" x14ac:dyDescent="0.25">
      <c r="A43" s="412"/>
      <c r="B43" s="413" t="s">
        <v>134</v>
      </c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</row>
    <row r="44" spans="1:21" s="399" customFormat="1" ht="15" customHeight="1" x14ac:dyDescent="0.25">
      <c r="A44" s="412"/>
      <c r="B44" s="414" t="s">
        <v>75</v>
      </c>
      <c r="C44" s="409" t="s">
        <v>126</v>
      </c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</row>
    <row r="45" spans="1:21" s="399" customFormat="1" ht="15" customHeight="1" x14ac:dyDescent="0.25">
      <c r="A45" s="412"/>
      <c r="B45" s="414"/>
      <c r="C45" s="409" t="s">
        <v>125</v>
      </c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</row>
    <row r="46" spans="1:21" s="399" customFormat="1" ht="15" customHeight="1" x14ac:dyDescent="0.25">
      <c r="A46" s="412"/>
      <c r="B46" s="414" t="s">
        <v>75</v>
      </c>
      <c r="C46" s="409" t="s">
        <v>124</v>
      </c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</row>
    <row r="47" spans="1:21" s="399" customFormat="1" ht="15" customHeight="1" x14ac:dyDescent="0.25">
      <c r="A47" s="412"/>
      <c r="B47" s="414" t="s">
        <v>75</v>
      </c>
      <c r="C47" s="409" t="s">
        <v>201</v>
      </c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</row>
    <row r="48" spans="1:21" s="399" customFormat="1" ht="15" customHeight="1" x14ac:dyDescent="0.25">
      <c r="A48" s="412"/>
      <c r="B48" s="414" t="s">
        <v>75</v>
      </c>
      <c r="C48" s="413" t="s">
        <v>127</v>
      </c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</row>
    <row r="49" spans="1:21" s="399" customFormat="1" ht="15" customHeight="1" x14ac:dyDescent="0.25">
      <c r="A49" s="412"/>
      <c r="B49" s="414"/>
      <c r="C49" s="413" t="s">
        <v>202</v>
      </c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</row>
    <row r="50" spans="1:21" s="399" customFormat="1" ht="15" customHeight="1" x14ac:dyDescent="0.25">
      <c r="A50" s="412"/>
      <c r="B50" s="414" t="s">
        <v>75</v>
      </c>
      <c r="C50" s="413" t="s">
        <v>235</v>
      </c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</row>
    <row r="51" spans="1:21" s="399" customFormat="1" ht="15" customHeight="1" x14ac:dyDescent="0.25">
      <c r="A51" s="412"/>
      <c r="B51" s="414" t="s">
        <v>75</v>
      </c>
      <c r="C51" s="413" t="s">
        <v>246</v>
      </c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</row>
    <row r="52" spans="1:21" s="399" customFormat="1" ht="15" customHeight="1" x14ac:dyDescent="0.25">
      <c r="A52" s="412"/>
      <c r="B52" s="414"/>
      <c r="C52" s="413" t="s">
        <v>247</v>
      </c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</row>
    <row r="53" spans="1:21" ht="5.15" customHeight="1" x14ac:dyDescent="0.25"/>
    <row r="54" spans="1:21" s="399" customFormat="1" ht="15" customHeight="1" x14ac:dyDescent="0.25">
      <c r="A54" s="412" t="s">
        <v>121</v>
      </c>
      <c r="B54" s="413" t="s">
        <v>244</v>
      </c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</row>
    <row r="55" spans="1:21" s="399" customFormat="1" ht="15" customHeight="1" x14ac:dyDescent="0.25">
      <c r="A55" s="412"/>
      <c r="B55" s="413" t="s">
        <v>245</v>
      </c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</row>
    <row r="56" spans="1:21" ht="15" customHeight="1" x14ac:dyDescent="0.25">
      <c r="B56" s="414" t="s">
        <v>75</v>
      </c>
      <c r="C56" s="409" t="s">
        <v>128</v>
      </c>
    </row>
    <row r="57" spans="1:21" ht="15" customHeight="1" x14ac:dyDescent="0.25">
      <c r="B57" s="414" t="s">
        <v>75</v>
      </c>
      <c r="C57" s="409" t="s">
        <v>129</v>
      </c>
    </row>
    <row r="58" spans="1:21" ht="15" customHeight="1" x14ac:dyDescent="0.25">
      <c r="B58" s="414" t="s">
        <v>75</v>
      </c>
      <c r="C58" s="413" t="s">
        <v>131</v>
      </c>
    </row>
    <row r="59" spans="1:21" ht="15" customHeight="1" x14ac:dyDescent="0.25">
      <c r="B59" s="414"/>
      <c r="C59" s="413" t="s">
        <v>130</v>
      </c>
    </row>
    <row r="60" spans="1:21" ht="15" customHeight="1" x14ac:dyDescent="0.25">
      <c r="B60" s="414" t="s">
        <v>75</v>
      </c>
      <c r="C60" s="413" t="s">
        <v>220</v>
      </c>
    </row>
    <row r="61" spans="1:21" ht="15" customHeight="1" x14ac:dyDescent="0.25">
      <c r="B61" s="414"/>
      <c r="C61" s="413" t="s">
        <v>132</v>
      </c>
    </row>
    <row r="62" spans="1:21" ht="15" customHeight="1" x14ac:dyDescent="0.25">
      <c r="B62" s="414" t="s">
        <v>75</v>
      </c>
      <c r="C62" s="413" t="s">
        <v>133</v>
      </c>
    </row>
    <row r="63" spans="1:21" s="399" customFormat="1" ht="5.15" customHeight="1" x14ac:dyDescent="0.25">
      <c r="A63" s="412"/>
      <c r="B63" s="413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</row>
    <row r="64" spans="1:21" s="399" customFormat="1" ht="15" customHeight="1" x14ac:dyDescent="0.25">
      <c r="A64" s="412" t="s">
        <v>136</v>
      </c>
      <c r="B64" s="413" t="s">
        <v>210</v>
      </c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</row>
    <row r="65" spans="1:21" s="399" customFormat="1" ht="15" customHeight="1" x14ac:dyDescent="0.25">
      <c r="A65" s="412"/>
      <c r="B65" s="413" t="s">
        <v>203</v>
      </c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</row>
    <row r="66" spans="1:21" s="399" customFormat="1" ht="15" customHeight="1" x14ac:dyDescent="0.25">
      <c r="A66" s="412"/>
      <c r="B66" s="413" t="s">
        <v>204</v>
      </c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</row>
    <row r="67" spans="1:21" s="399" customFormat="1" ht="15" customHeight="1" x14ac:dyDescent="0.25">
      <c r="A67" s="412"/>
      <c r="B67" s="413" t="s">
        <v>205</v>
      </c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</row>
  </sheetData>
  <sheetProtection password="E8E7" sheet="1" objects="1" scenarios="1" autoFilter="0"/>
  <mergeCells count="25">
    <mergeCell ref="N5:Q7"/>
    <mergeCell ref="N8:Q11"/>
    <mergeCell ref="R5:U7"/>
    <mergeCell ref="R8:U11"/>
    <mergeCell ref="R16:U16"/>
    <mergeCell ref="N12:Q12"/>
    <mergeCell ref="R15:U15"/>
    <mergeCell ref="R12:U12"/>
    <mergeCell ref="N13:Q13"/>
    <mergeCell ref="R13:U13"/>
    <mergeCell ref="B21:M23"/>
    <mergeCell ref="N14:Q14"/>
    <mergeCell ref="R14:U14"/>
    <mergeCell ref="N16:Q16"/>
    <mergeCell ref="N20:Q20"/>
    <mergeCell ref="R20:U20"/>
    <mergeCell ref="N15:Q15"/>
    <mergeCell ref="N18:Q18"/>
    <mergeCell ref="R19:U19"/>
    <mergeCell ref="N19:Q19"/>
    <mergeCell ref="N21:Q23"/>
    <mergeCell ref="R21:U23"/>
    <mergeCell ref="R18:U18"/>
    <mergeCell ref="N17:Q17"/>
    <mergeCell ref="R17:U17"/>
  </mergeCells>
  <conditionalFormatting sqref="N12:U21">
    <cfRule type="cellIs" dxfId="141" priority="2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8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019"/>
  <sheetViews>
    <sheetView showGridLines="0" topLeftCell="A6" workbookViewId="0">
      <selection activeCell="B20" sqref="B20"/>
    </sheetView>
  </sheetViews>
  <sheetFormatPr baseColWidth="10" defaultRowHeight="12.5" x14ac:dyDescent="0.25"/>
  <cols>
    <col min="1" max="1" width="5.7265625" customWidth="1"/>
    <col min="2" max="2" width="15.7265625" customWidth="1"/>
    <col min="3" max="4" width="10.7265625" customWidth="1"/>
    <col min="5" max="5" width="40.7265625" customWidth="1"/>
    <col min="6" max="6" width="44.7265625" customWidth="1"/>
    <col min="7" max="8" width="16.7265625" customWidth="1"/>
  </cols>
  <sheetData>
    <row r="1" spans="1:10" ht="12" hidden="1" customHeight="1" x14ac:dyDescent="0.25">
      <c r="A1" s="352" t="s">
        <v>59</v>
      </c>
      <c r="B1" s="206"/>
      <c r="C1" s="216"/>
      <c r="D1" s="221"/>
      <c r="E1" s="209"/>
      <c r="F1" s="209"/>
      <c r="G1" s="207"/>
      <c r="H1" s="207"/>
      <c r="I1" s="153"/>
      <c r="J1" s="153"/>
    </row>
    <row r="2" spans="1:10" ht="12" hidden="1" customHeight="1" x14ac:dyDescent="0.25">
      <c r="A2" s="352" t="s">
        <v>60</v>
      </c>
      <c r="B2" s="206"/>
      <c r="C2" s="216"/>
      <c r="D2" s="221"/>
      <c r="E2" s="209"/>
      <c r="F2" s="209"/>
      <c r="G2" s="207"/>
      <c r="H2" s="207"/>
      <c r="I2" s="153"/>
      <c r="J2" s="153"/>
    </row>
    <row r="3" spans="1:10" ht="12" hidden="1" customHeight="1" x14ac:dyDescent="0.25">
      <c r="A3" s="249">
        <f>ROW(A20)</f>
        <v>20</v>
      </c>
      <c r="B3" s="206"/>
      <c r="C3" s="216"/>
      <c r="D3" s="221"/>
      <c r="E3" s="209"/>
      <c r="F3" s="209"/>
      <c r="G3" s="349"/>
      <c r="H3" s="349"/>
      <c r="I3" s="153"/>
      <c r="J3" s="153"/>
    </row>
    <row r="4" spans="1:10" ht="12" hidden="1" customHeight="1" x14ac:dyDescent="0.25">
      <c r="A4" s="346" t="s">
        <v>82</v>
      </c>
      <c r="B4" s="206"/>
      <c r="C4" s="216"/>
      <c r="D4" s="221"/>
      <c r="E4" s="209"/>
      <c r="F4" s="209"/>
      <c r="G4" s="339"/>
      <c r="H4" s="339"/>
      <c r="I4" s="153"/>
      <c r="J4" s="153"/>
    </row>
    <row r="5" spans="1:10" ht="12" hidden="1" customHeight="1" x14ac:dyDescent="0.25">
      <c r="A5" s="347" t="str">
        <f>"$A$6:$H$"&amp;IF(LOOKUP(2,1/(H1:H1019&lt;&gt;""),ROW(H:H))=ROW(A16),A3-1,LOOKUP(2,1/(H1:H1019&lt;&gt;""),ROW(H:H)))</f>
        <v>$A$6:$H$19</v>
      </c>
      <c r="B5" s="206"/>
      <c r="C5" s="216"/>
      <c r="D5" s="221"/>
      <c r="E5" s="209"/>
      <c r="F5" s="209"/>
      <c r="G5" s="339"/>
      <c r="H5" s="339"/>
      <c r="I5" s="153"/>
      <c r="J5" s="153"/>
    </row>
    <row r="6" spans="1:10" ht="15" customHeight="1" x14ac:dyDescent="0.25">
      <c r="A6" s="247" t="str">
        <f>'Seite 2'!A29</f>
        <v>3.</v>
      </c>
      <c r="B6" s="246" t="str">
        <f>'Seite 2'!B29</f>
        <v>Investitionsausgaben</v>
      </c>
      <c r="C6" s="217"/>
      <c r="D6" s="217"/>
      <c r="E6" s="210"/>
      <c r="F6" s="31" t="s">
        <v>104</v>
      </c>
      <c r="G6" s="788">
        <f>'Seite 1'!$O$19</f>
        <v>0</v>
      </c>
      <c r="H6" s="790"/>
      <c r="I6" s="153"/>
      <c r="J6" s="153"/>
    </row>
    <row r="7" spans="1:10" ht="15" customHeight="1" x14ac:dyDescent="0.25">
      <c r="A7" s="243"/>
      <c r="B7" s="217"/>
      <c r="C7" s="217"/>
      <c r="D7" s="217"/>
      <c r="E7" s="211"/>
      <c r="F7" s="31" t="s">
        <v>103</v>
      </c>
      <c r="G7" s="788" t="str">
        <f>'Seite 1'!$Z$7</f>
        <v>____ - ____</v>
      </c>
      <c r="H7" s="790"/>
      <c r="I7" s="153"/>
      <c r="J7" s="153"/>
    </row>
    <row r="8" spans="1:10" ht="15" customHeight="1" x14ac:dyDescent="0.25">
      <c r="A8" s="243"/>
      <c r="B8" s="245"/>
      <c r="C8" s="217"/>
      <c r="D8" s="217"/>
      <c r="E8" s="211"/>
      <c r="F8" s="31" t="s">
        <v>102</v>
      </c>
      <c r="G8" s="788" t="str">
        <f>'Seite 1'!$AA$7</f>
        <v>__.__.____ - __.__.____</v>
      </c>
      <c r="H8" s="790"/>
      <c r="I8" s="153"/>
      <c r="J8" s="153"/>
    </row>
    <row r="9" spans="1:10" ht="15" customHeight="1" x14ac:dyDescent="0.25">
      <c r="A9" s="212"/>
      <c r="B9" s="212"/>
      <c r="C9" s="212"/>
      <c r="D9" s="212"/>
      <c r="E9" s="212"/>
      <c r="F9" s="135" t="s">
        <v>105</v>
      </c>
      <c r="G9" s="791">
        <f ca="1">'Seite 1'!$O$18</f>
        <v>45366</v>
      </c>
      <c r="H9" s="793"/>
      <c r="I9" s="153"/>
      <c r="J9" s="153"/>
    </row>
    <row r="10" spans="1:10" ht="15" customHeight="1" x14ac:dyDescent="0.25">
      <c r="H10" s="141" t="str">
        <f>'Seite 1'!$A$66</f>
        <v>VWN Wissenstransfer und Informationsmaßnahmen</v>
      </c>
      <c r="I10" s="153"/>
      <c r="J10" s="153"/>
    </row>
    <row r="11" spans="1:10" ht="15" customHeight="1" x14ac:dyDescent="0.25">
      <c r="H11" s="142" t="str">
        <f ca="1">'Seite 1'!$A$67</f>
        <v>Formularversion: V 2.1 vom 15.03.24 - öffentlich -</v>
      </c>
      <c r="I11" s="153"/>
    </row>
    <row r="12" spans="1:10" ht="18" customHeight="1" x14ac:dyDescent="0.25">
      <c r="A12" s="155"/>
      <c r="B12" s="156"/>
      <c r="C12" s="219"/>
      <c r="D12" s="187"/>
      <c r="E12" s="239" t="str">
        <f>B6</f>
        <v>Investitionsausgaben</v>
      </c>
      <c r="F12" s="215"/>
      <c r="G12" s="215"/>
      <c r="H12" s="491">
        <f>SUMPRODUCT(ROUND(H20:H1019,2))</f>
        <v>0</v>
      </c>
      <c r="I12" s="153"/>
    </row>
    <row r="13" spans="1:10" ht="12" customHeight="1" x14ac:dyDescent="0.25">
      <c r="A13" s="240"/>
      <c r="B13" s="157"/>
      <c r="C13" s="220"/>
      <c r="D13" s="222"/>
      <c r="E13" s="213"/>
      <c r="F13" s="213"/>
      <c r="G13" s="158"/>
      <c r="H13" s="153"/>
      <c r="I13" s="153"/>
      <c r="J13" s="153"/>
    </row>
    <row r="14" spans="1:10" ht="15" customHeight="1" x14ac:dyDescent="0.25">
      <c r="A14" s="159" t="str">
        <f ca="1">CONCATENATE("Belegliste¹ für Ausgabenart ",$A$6," ",$B$6," - Aktenzeichen ",IF($G$6=0,"__________",$G$6)," - Nachweis vom ",IF($G$9=0,"_________",TEXT($G$9,"TT.MM.JJJJ")))</f>
        <v>Belegliste¹ für Ausgabenart 3. Investitionsausgaben - Aktenzeichen __________ - Nachweis vom 15.03.2024</v>
      </c>
      <c r="B14" s="157"/>
      <c r="C14" s="220"/>
      <c r="D14" s="222"/>
      <c r="E14" s="213"/>
      <c r="F14" s="213"/>
      <c r="G14" s="158"/>
      <c r="H14" s="153"/>
      <c r="I14" s="153"/>
      <c r="J14" s="153"/>
    </row>
    <row r="15" spans="1:10" ht="5.15" customHeight="1" x14ac:dyDescent="0.25">
      <c r="A15" s="202"/>
      <c r="B15" s="157"/>
      <c r="C15" s="220"/>
      <c r="D15" s="222"/>
      <c r="E15" s="213"/>
      <c r="F15" s="213"/>
      <c r="G15" s="158"/>
      <c r="H15" s="153"/>
      <c r="I15" s="153"/>
      <c r="J15" s="153"/>
    </row>
    <row r="16" spans="1:10" ht="12" customHeight="1" x14ac:dyDescent="0.25">
      <c r="A16" s="912" t="s">
        <v>23</v>
      </c>
      <c r="B16" s="909" t="s">
        <v>66</v>
      </c>
      <c r="C16" s="912" t="s">
        <v>44</v>
      </c>
      <c r="D16" s="912" t="s">
        <v>49</v>
      </c>
      <c r="E16" s="909" t="s">
        <v>76</v>
      </c>
      <c r="F16" s="909" t="s">
        <v>67</v>
      </c>
      <c r="G16" s="903" t="s">
        <v>234</v>
      </c>
      <c r="H16" s="894" t="s">
        <v>241</v>
      </c>
      <c r="I16" s="153"/>
      <c r="J16" s="153"/>
    </row>
    <row r="17" spans="1:10" ht="12" customHeight="1" x14ac:dyDescent="0.25">
      <c r="A17" s="913"/>
      <c r="B17" s="915"/>
      <c r="C17" s="913"/>
      <c r="D17" s="913"/>
      <c r="E17" s="910"/>
      <c r="F17" s="910"/>
      <c r="G17" s="904"/>
      <c r="H17" s="895"/>
      <c r="I17" s="153"/>
      <c r="J17" s="153"/>
    </row>
    <row r="18" spans="1:10" ht="12" customHeight="1" x14ac:dyDescent="0.25">
      <c r="A18" s="913"/>
      <c r="B18" s="915"/>
      <c r="C18" s="913"/>
      <c r="D18" s="913"/>
      <c r="E18" s="910"/>
      <c r="F18" s="910"/>
      <c r="G18" s="905"/>
      <c r="H18" s="896"/>
      <c r="I18" s="153"/>
      <c r="J18" s="153"/>
    </row>
    <row r="19" spans="1:10" ht="12" customHeight="1" thickBot="1" x14ac:dyDescent="0.3">
      <c r="A19" s="914"/>
      <c r="B19" s="916"/>
      <c r="C19" s="914"/>
      <c r="D19" s="914"/>
      <c r="E19" s="911"/>
      <c r="F19" s="911"/>
      <c r="G19" s="906"/>
      <c r="H19" s="897"/>
      <c r="I19" s="153"/>
      <c r="J19" s="153"/>
    </row>
    <row r="20" spans="1:10" s="147" customFormat="1" ht="14.5" thickTop="1" x14ac:dyDescent="0.25">
      <c r="A20" s="331">
        <v>1</v>
      </c>
      <c r="B20" s="437"/>
      <c r="C20" s="438"/>
      <c r="D20" s="438"/>
      <c r="E20" s="214"/>
      <c r="F20" s="214"/>
      <c r="G20" s="439"/>
      <c r="H20" s="439"/>
      <c r="I20" s="498"/>
    </row>
    <row r="21" spans="1:10" s="147" customFormat="1" ht="15.5" x14ac:dyDescent="0.25">
      <c r="A21" s="332">
        <v>2</v>
      </c>
      <c r="B21" s="437"/>
      <c r="C21" s="438"/>
      <c r="D21" s="438"/>
      <c r="E21" s="214"/>
      <c r="F21" s="214"/>
      <c r="G21" s="439"/>
      <c r="H21" s="439"/>
      <c r="I21" s="500"/>
    </row>
    <row r="22" spans="1:10" s="147" customFormat="1" ht="15.5" x14ac:dyDescent="0.25">
      <c r="A22" s="332">
        <v>3</v>
      </c>
      <c r="B22" s="437"/>
      <c r="C22" s="438"/>
      <c r="D22" s="438"/>
      <c r="E22" s="214"/>
      <c r="F22" s="214"/>
      <c r="G22" s="439"/>
      <c r="H22" s="439"/>
      <c r="I22" s="500"/>
      <c r="J22" s="160"/>
    </row>
    <row r="23" spans="1:10" s="147" customFormat="1" ht="15.5" x14ac:dyDescent="0.25">
      <c r="A23" s="332">
        <v>4</v>
      </c>
      <c r="B23" s="437"/>
      <c r="C23" s="438"/>
      <c r="D23" s="438"/>
      <c r="E23" s="214"/>
      <c r="F23" s="214"/>
      <c r="G23" s="439"/>
      <c r="H23" s="439"/>
      <c r="I23" s="500"/>
      <c r="J23" s="160"/>
    </row>
    <row r="24" spans="1:10" s="147" customFormat="1" ht="15.5" x14ac:dyDescent="0.25">
      <c r="A24" s="332">
        <v>5</v>
      </c>
      <c r="B24" s="437"/>
      <c r="C24" s="438"/>
      <c r="D24" s="438"/>
      <c r="E24" s="214"/>
      <c r="F24" s="214"/>
      <c r="G24" s="439"/>
      <c r="H24" s="439"/>
      <c r="I24" s="500"/>
      <c r="J24" s="160"/>
    </row>
    <row r="25" spans="1:10" s="147" customFormat="1" ht="15.5" x14ac:dyDescent="0.35">
      <c r="A25" s="332">
        <v>6</v>
      </c>
      <c r="B25" s="437"/>
      <c r="C25" s="438"/>
      <c r="D25" s="438"/>
      <c r="E25" s="214"/>
      <c r="F25" s="214"/>
      <c r="G25" s="439"/>
      <c r="H25" s="439"/>
      <c r="I25" s="499"/>
    </row>
    <row r="26" spans="1:10" s="147" customFormat="1" ht="15.5" x14ac:dyDescent="0.35">
      <c r="A26" s="332">
        <v>7</v>
      </c>
      <c r="B26" s="437"/>
      <c r="C26" s="438"/>
      <c r="D26" s="438"/>
      <c r="E26" s="214"/>
      <c r="F26" s="214"/>
      <c r="G26" s="439"/>
      <c r="H26" s="439"/>
      <c r="I26" s="499"/>
    </row>
    <row r="27" spans="1:10" s="147" customFormat="1" ht="15.5" x14ac:dyDescent="0.35">
      <c r="A27" s="332">
        <v>8</v>
      </c>
      <c r="B27" s="437"/>
      <c r="C27" s="438"/>
      <c r="D27" s="438"/>
      <c r="E27" s="214"/>
      <c r="F27" s="214"/>
      <c r="G27" s="439"/>
      <c r="H27" s="439"/>
      <c r="I27" s="499"/>
    </row>
    <row r="28" spans="1:10" s="147" customFormat="1" ht="15.5" x14ac:dyDescent="0.35">
      <c r="A28" s="332">
        <v>9</v>
      </c>
      <c r="B28" s="437"/>
      <c r="C28" s="438"/>
      <c r="D28" s="438"/>
      <c r="E28" s="214"/>
      <c r="F28" s="214"/>
      <c r="G28" s="439"/>
      <c r="H28" s="439"/>
      <c r="I28" s="499"/>
    </row>
    <row r="29" spans="1:10" s="147" customFormat="1" ht="15.5" x14ac:dyDescent="0.35">
      <c r="A29" s="332">
        <v>10</v>
      </c>
      <c r="B29" s="437"/>
      <c r="C29" s="438"/>
      <c r="D29" s="438"/>
      <c r="E29" s="214"/>
      <c r="F29" s="214"/>
      <c r="G29" s="439"/>
      <c r="H29" s="439"/>
      <c r="I29" s="499"/>
    </row>
    <row r="30" spans="1:10" s="147" customFormat="1" ht="15.5" x14ac:dyDescent="0.35">
      <c r="A30" s="332">
        <v>11</v>
      </c>
      <c r="B30" s="437"/>
      <c r="C30" s="438"/>
      <c r="D30" s="438"/>
      <c r="E30" s="214"/>
      <c r="F30" s="214"/>
      <c r="G30" s="439"/>
      <c r="H30" s="439"/>
      <c r="I30" s="499"/>
    </row>
    <row r="31" spans="1:10" s="147" customFormat="1" ht="15.5" x14ac:dyDescent="0.35">
      <c r="A31" s="332">
        <v>12</v>
      </c>
      <c r="B31" s="437"/>
      <c r="C31" s="438"/>
      <c r="D31" s="438"/>
      <c r="E31" s="214"/>
      <c r="F31" s="214"/>
      <c r="G31" s="439"/>
      <c r="H31" s="439"/>
      <c r="I31" s="499"/>
    </row>
    <row r="32" spans="1:10" s="147" customFormat="1" ht="15.5" x14ac:dyDescent="0.35">
      <c r="A32" s="332">
        <v>13</v>
      </c>
      <c r="B32" s="437"/>
      <c r="C32" s="438"/>
      <c r="D32" s="438"/>
      <c r="E32" s="214"/>
      <c r="F32" s="214"/>
      <c r="G32" s="439"/>
      <c r="H32" s="439"/>
      <c r="I32" s="499"/>
    </row>
    <row r="33" spans="1:9" s="147" customFormat="1" ht="15.5" x14ac:dyDescent="0.35">
      <c r="A33" s="332">
        <v>14</v>
      </c>
      <c r="B33" s="437"/>
      <c r="C33" s="438"/>
      <c r="D33" s="438"/>
      <c r="E33" s="214"/>
      <c r="F33" s="214"/>
      <c r="G33" s="439"/>
      <c r="H33" s="439"/>
      <c r="I33" s="499"/>
    </row>
    <row r="34" spans="1:9" s="147" customFormat="1" ht="15.5" x14ac:dyDescent="0.35">
      <c r="A34" s="332">
        <v>15</v>
      </c>
      <c r="B34" s="437"/>
      <c r="C34" s="438"/>
      <c r="D34" s="438"/>
      <c r="E34" s="214"/>
      <c r="F34" s="214"/>
      <c r="G34" s="439"/>
      <c r="H34" s="439"/>
      <c r="I34" s="499"/>
    </row>
    <row r="35" spans="1:9" s="147" customFormat="1" ht="15.5" x14ac:dyDescent="0.35">
      <c r="A35" s="332">
        <v>16</v>
      </c>
      <c r="B35" s="437"/>
      <c r="C35" s="438"/>
      <c r="D35" s="438"/>
      <c r="E35" s="214"/>
      <c r="F35" s="214"/>
      <c r="G35" s="439"/>
      <c r="H35" s="439"/>
      <c r="I35" s="499"/>
    </row>
    <row r="36" spans="1:9" s="147" customFormat="1" ht="15.5" x14ac:dyDescent="0.35">
      <c r="A36" s="332">
        <v>17</v>
      </c>
      <c r="B36" s="437"/>
      <c r="C36" s="438"/>
      <c r="D36" s="438"/>
      <c r="E36" s="214"/>
      <c r="F36" s="214"/>
      <c r="G36" s="439"/>
      <c r="H36" s="439"/>
      <c r="I36" s="499"/>
    </row>
    <row r="37" spans="1:9" s="147" customFormat="1" ht="15.5" x14ac:dyDescent="0.35">
      <c r="A37" s="332">
        <v>18</v>
      </c>
      <c r="B37" s="437"/>
      <c r="C37" s="438"/>
      <c r="D37" s="438"/>
      <c r="E37" s="214"/>
      <c r="F37" s="214"/>
      <c r="G37" s="439"/>
      <c r="H37" s="439"/>
      <c r="I37" s="499"/>
    </row>
    <row r="38" spans="1:9" s="147" customFormat="1" ht="15.5" x14ac:dyDescent="0.35">
      <c r="A38" s="332">
        <v>19</v>
      </c>
      <c r="B38" s="437"/>
      <c r="C38" s="438"/>
      <c r="D38" s="438"/>
      <c r="E38" s="214"/>
      <c r="F38" s="214"/>
      <c r="G38" s="439"/>
      <c r="H38" s="439"/>
      <c r="I38" s="499"/>
    </row>
    <row r="39" spans="1:9" s="147" customFormat="1" ht="15.5" x14ac:dyDescent="0.35">
      <c r="A39" s="332">
        <v>20</v>
      </c>
      <c r="B39" s="437"/>
      <c r="C39" s="438"/>
      <c r="D39" s="438"/>
      <c r="E39" s="214"/>
      <c r="F39" s="214"/>
      <c r="G39" s="439"/>
      <c r="H39" s="439"/>
      <c r="I39" s="499"/>
    </row>
    <row r="40" spans="1:9" s="147" customFormat="1" ht="15.5" x14ac:dyDescent="0.35">
      <c r="A40" s="332">
        <v>21</v>
      </c>
      <c r="B40" s="437"/>
      <c r="C40" s="438"/>
      <c r="D40" s="438"/>
      <c r="E40" s="214"/>
      <c r="F40" s="214"/>
      <c r="G40" s="439"/>
      <c r="H40" s="439"/>
      <c r="I40" s="499"/>
    </row>
    <row r="41" spans="1:9" s="147" customFormat="1" ht="15.5" x14ac:dyDescent="0.35">
      <c r="A41" s="332">
        <v>22</v>
      </c>
      <c r="B41" s="437"/>
      <c r="C41" s="438"/>
      <c r="D41" s="438"/>
      <c r="E41" s="214"/>
      <c r="F41" s="214"/>
      <c r="G41" s="439"/>
      <c r="H41" s="439"/>
      <c r="I41" s="499"/>
    </row>
    <row r="42" spans="1:9" s="147" customFormat="1" ht="15.5" x14ac:dyDescent="0.35">
      <c r="A42" s="332">
        <v>23</v>
      </c>
      <c r="B42" s="437"/>
      <c r="C42" s="438"/>
      <c r="D42" s="438"/>
      <c r="E42" s="214"/>
      <c r="F42" s="214"/>
      <c r="G42" s="439"/>
      <c r="H42" s="439"/>
      <c r="I42" s="499"/>
    </row>
    <row r="43" spans="1:9" s="147" customFormat="1" ht="15.5" x14ac:dyDescent="0.35">
      <c r="A43" s="332">
        <v>24</v>
      </c>
      <c r="B43" s="437"/>
      <c r="C43" s="438"/>
      <c r="D43" s="438"/>
      <c r="E43" s="214"/>
      <c r="F43" s="214"/>
      <c r="G43" s="439"/>
      <c r="H43" s="439"/>
      <c r="I43" s="499"/>
    </row>
    <row r="44" spans="1:9" s="147" customFormat="1" ht="15.5" x14ac:dyDescent="0.35">
      <c r="A44" s="332">
        <v>25</v>
      </c>
      <c r="B44" s="437"/>
      <c r="C44" s="438"/>
      <c r="D44" s="438"/>
      <c r="E44" s="214"/>
      <c r="F44" s="214"/>
      <c r="G44" s="439"/>
      <c r="H44" s="439"/>
      <c r="I44" s="499"/>
    </row>
    <row r="45" spans="1:9" s="147" customFormat="1" ht="15.5" x14ac:dyDescent="0.35">
      <c r="A45" s="332">
        <v>26</v>
      </c>
      <c r="B45" s="437"/>
      <c r="C45" s="438"/>
      <c r="D45" s="438"/>
      <c r="E45" s="214"/>
      <c r="F45" s="214"/>
      <c r="G45" s="439"/>
      <c r="H45" s="439"/>
      <c r="I45" s="499"/>
    </row>
    <row r="46" spans="1:9" s="147" customFormat="1" ht="15.5" x14ac:dyDescent="0.35">
      <c r="A46" s="332">
        <v>27</v>
      </c>
      <c r="B46" s="437"/>
      <c r="C46" s="438"/>
      <c r="D46" s="438"/>
      <c r="E46" s="214"/>
      <c r="F46" s="214"/>
      <c r="G46" s="439"/>
      <c r="H46" s="439"/>
      <c r="I46" s="499"/>
    </row>
    <row r="47" spans="1:9" s="147" customFormat="1" ht="15.5" x14ac:dyDescent="0.35">
      <c r="A47" s="332">
        <v>28</v>
      </c>
      <c r="B47" s="437"/>
      <c r="C47" s="438"/>
      <c r="D47" s="438"/>
      <c r="E47" s="214"/>
      <c r="F47" s="214"/>
      <c r="G47" s="439"/>
      <c r="H47" s="439"/>
      <c r="I47" s="499"/>
    </row>
    <row r="48" spans="1:9" s="147" customFormat="1" ht="15.5" x14ac:dyDescent="0.35">
      <c r="A48" s="332">
        <v>29</v>
      </c>
      <c r="B48" s="437"/>
      <c r="C48" s="438"/>
      <c r="D48" s="438"/>
      <c r="E48" s="214"/>
      <c r="F48" s="214"/>
      <c r="G48" s="439"/>
      <c r="H48" s="439"/>
      <c r="I48" s="499"/>
    </row>
    <row r="49" spans="1:9" s="147" customFormat="1" ht="15.5" x14ac:dyDescent="0.35">
      <c r="A49" s="332">
        <v>30</v>
      </c>
      <c r="B49" s="437"/>
      <c r="C49" s="438"/>
      <c r="D49" s="438"/>
      <c r="E49" s="214"/>
      <c r="F49" s="214"/>
      <c r="G49" s="439"/>
      <c r="H49" s="439"/>
      <c r="I49" s="499"/>
    </row>
    <row r="50" spans="1:9" s="147" customFormat="1" ht="15.5" x14ac:dyDescent="0.35">
      <c r="A50" s="332">
        <v>31</v>
      </c>
      <c r="B50" s="437"/>
      <c r="C50" s="438"/>
      <c r="D50" s="438"/>
      <c r="E50" s="214"/>
      <c r="F50" s="214"/>
      <c r="G50" s="439"/>
      <c r="H50" s="439"/>
      <c r="I50" s="499"/>
    </row>
    <row r="51" spans="1:9" s="147" customFormat="1" ht="15.5" x14ac:dyDescent="0.35">
      <c r="A51" s="332">
        <v>32</v>
      </c>
      <c r="B51" s="437"/>
      <c r="C51" s="438"/>
      <c r="D51" s="438"/>
      <c r="E51" s="214"/>
      <c r="F51" s="214"/>
      <c r="G51" s="439"/>
      <c r="H51" s="439"/>
      <c r="I51" s="499"/>
    </row>
    <row r="52" spans="1:9" s="147" customFormat="1" ht="15.5" x14ac:dyDescent="0.35">
      <c r="A52" s="332">
        <v>33</v>
      </c>
      <c r="B52" s="437"/>
      <c r="C52" s="438"/>
      <c r="D52" s="438"/>
      <c r="E52" s="214"/>
      <c r="F52" s="214"/>
      <c r="G52" s="439"/>
      <c r="H52" s="439"/>
      <c r="I52" s="499"/>
    </row>
    <row r="53" spans="1:9" s="147" customFormat="1" ht="15.5" x14ac:dyDescent="0.35">
      <c r="A53" s="332">
        <v>34</v>
      </c>
      <c r="B53" s="437"/>
      <c r="C53" s="438"/>
      <c r="D53" s="438"/>
      <c r="E53" s="214"/>
      <c r="F53" s="214"/>
      <c r="G53" s="439"/>
      <c r="H53" s="439"/>
      <c r="I53" s="499"/>
    </row>
    <row r="54" spans="1:9" s="147" customFormat="1" ht="15.5" x14ac:dyDescent="0.35">
      <c r="A54" s="332">
        <v>35</v>
      </c>
      <c r="B54" s="437"/>
      <c r="C54" s="438"/>
      <c r="D54" s="438"/>
      <c r="E54" s="214"/>
      <c r="F54" s="214"/>
      <c r="G54" s="439"/>
      <c r="H54" s="439"/>
      <c r="I54" s="499"/>
    </row>
    <row r="55" spans="1:9" s="147" customFormat="1" ht="15.5" x14ac:dyDescent="0.35">
      <c r="A55" s="332">
        <v>36</v>
      </c>
      <c r="B55" s="437"/>
      <c r="C55" s="438"/>
      <c r="D55" s="438"/>
      <c r="E55" s="214"/>
      <c r="F55" s="214"/>
      <c r="G55" s="439"/>
      <c r="H55" s="439"/>
      <c r="I55" s="499"/>
    </row>
    <row r="56" spans="1:9" s="147" customFormat="1" ht="15.5" x14ac:dyDescent="0.35">
      <c r="A56" s="332">
        <v>37</v>
      </c>
      <c r="B56" s="437"/>
      <c r="C56" s="438"/>
      <c r="D56" s="438"/>
      <c r="E56" s="214"/>
      <c r="F56" s="214"/>
      <c r="G56" s="439"/>
      <c r="H56" s="439"/>
      <c r="I56" s="499"/>
    </row>
    <row r="57" spans="1:9" s="147" customFormat="1" ht="15.5" x14ac:dyDescent="0.35">
      <c r="A57" s="332">
        <v>38</v>
      </c>
      <c r="B57" s="437"/>
      <c r="C57" s="438"/>
      <c r="D57" s="438"/>
      <c r="E57" s="214"/>
      <c r="F57" s="214"/>
      <c r="G57" s="439"/>
      <c r="H57" s="439"/>
      <c r="I57" s="499"/>
    </row>
    <row r="58" spans="1:9" s="147" customFormat="1" ht="15.5" x14ac:dyDescent="0.35">
      <c r="A58" s="332">
        <v>39</v>
      </c>
      <c r="B58" s="437"/>
      <c r="C58" s="438"/>
      <c r="D58" s="438"/>
      <c r="E58" s="214"/>
      <c r="F58" s="214"/>
      <c r="G58" s="439"/>
      <c r="H58" s="439"/>
      <c r="I58" s="499"/>
    </row>
    <row r="59" spans="1:9" s="147" customFormat="1" ht="15.5" x14ac:dyDescent="0.35">
      <c r="A59" s="332">
        <v>40</v>
      </c>
      <c r="B59" s="437"/>
      <c r="C59" s="438"/>
      <c r="D59" s="438"/>
      <c r="E59" s="214"/>
      <c r="F59" s="214"/>
      <c r="G59" s="439"/>
      <c r="H59" s="439"/>
      <c r="I59" s="499"/>
    </row>
    <row r="60" spans="1:9" s="147" customFormat="1" ht="15.5" x14ac:dyDescent="0.35">
      <c r="A60" s="332">
        <v>41</v>
      </c>
      <c r="B60" s="437"/>
      <c r="C60" s="438"/>
      <c r="D60" s="438"/>
      <c r="E60" s="214"/>
      <c r="F60" s="214"/>
      <c r="G60" s="439"/>
      <c r="H60" s="439"/>
      <c r="I60" s="499"/>
    </row>
    <row r="61" spans="1:9" s="147" customFormat="1" ht="15.5" x14ac:dyDescent="0.35">
      <c r="A61" s="332">
        <v>42</v>
      </c>
      <c r="B61" s="437"/>
      <c r="C61" s="438"/>
      <c r="D61" s="438"/>
      <c r="E61" s="214"/>
      <c r="F61" s="214"/>
      <c r="G61" s="439"/>
      <c r="H61" s="439"/>
      <c r="I61" s="499"/>
    </row>
    <row r="62" spans="1:9" s="147" customFormat="1" ht="15.5" x14ac:dyDescent="0.35">
      <c r="A62" s="332">
        <v>43</v>
      </c>
      <c r="B62" s="437"/>
      <c r="C62" s="438"/>
      <c r="D62" s="438"/>
      <c r="E62" s="214"/>
      <c r="F62" s="214"/>
      <c r="G62" s="439"/>
      <c r="H62" s="439"/>
      <c r="I62" s="499"/>
    </row>
    <row r="63" spans="1:9" s="147" customFormat="1" ht="15.5" x14ac:dyDescent="0.35">
      <c r="A63" s="332">
        <v>44</v>
      </c>
      <c r="B63" s="437"/>
      <c r="C63" s="438"/>
      <c r="D63" s="438"/>
      <c r="E63" s="214"/>
      <c r="F63" s="214"/>
      <c r="G63" s="439"/>
      <c r="H63" s="439"/>
      <c r="I63" s="499"/>
    </row>
    <row r="64" spans="1:9" s="147" customFormat="1" ht="15.5" x14ac:dyDescent="0.35">
      <c r="A64" s="332">
        <v>45</v>
      </c>
      <c r="B64" s="437"/>
      <c r="C64" s="438"/>
      <c r="D64" s="438"/>
      <c r="E64" s="214"/>
      <c r="F64" s="214"/>
      <c r="G64" s="439"/>
      <c r="H64" s="439"/>
      <c r="I64" s="499"/>
    </row>
    <row r="65" spans="1:9" s="147" customFormat="1" ht="15.5" x14ac:dyDescent="0.35">
      <c r="A65" s="332">
        <v>46</v>
      </c>
      <c r="B65" s="437"/>
      <c r="C65" s="438"/>
      <c r="D65" s="438"/>
      <c r="E65" s="214"/>
      <c r="F65" s="214"/>
      <c r="G65" s="439"/>
      <c r="H65" s="439"/>
      <c r="I65" s="499"/>
    </row>
    <row r="66" spans="1:9" s="147" customFormat="1" ht="15.5" x14ac:dyDescent="0.35">
      <c r="A66" s="332">
        <v>47</v>
      </c>
      <c r="B66" s="437"/>
      <c r="C66" s="438"/>
      <c r="D66" s="438"/>
      <c r="E66" s="214"/>
      <c r="F66" s="214"/>
      <c r="G66" s="439"/>
      <c r="H66" s="439"/>
      <c r="I66" s="499"/>
    </row>
    <row r="67" spans="1:9" s="147" customFormat="1" ht="15.5" x14ac:dyDescent="0.35">
      <c r="A67" s="332">
        <v>48</v>
      </c>
      <c r="B67" s="437"/>
      <c r="C67" s="438"/>
      <c r="D67" s="438"/>
      <c r="E67" s="214"/>
      <c r="F67" s="214"/>
      <c r="G67" s="439"/>
      <c r="H67" s="439"/>
      <c r="I67" s="499"/>
    </row>
    <row r="68" spans="1:9" s="147" customFormat="1" ht="15.5" x14ac:dyDescent="0.35">
      <c r="A68" s="332">
        <v>49</v>
      </c>
      <c r="B68" s="437"/>
      <c r="C68" s="438"/>
      <c r="D68" s="438"/>
      <c r="E68" s="214"/>
      <c r="F68" s="214"/>
      <c r="G68" s="439"/>
      <c r="H68" s="439"/>
      <c r="I68" s="499"/>
    </row>
    <row r="69" spans="1:9" s="147" customFormat="1" ht="15.5" x14ac:dyDescent="0.35">
      <c r="A69" s="332">
        <v>50</v>
      </c>
      <c r="B69" s="437"/>
      <c r="C69" s="438"/>
      <c r="D69" s="438"/>
      <c r="E69" s="214"/>
      <c r="F69" s="214"/>
      <c r="G69" s="439"/>
      <c r="H69" s="439"/>
      <c r="I69" s="499"/>
    </row>
    <row r="70" spans="1:9" s="147" customFormat="1" ht="15.5" x14ac:dyDescent="0.35">
      <c r="A70" s="332">
        <v>51</v>
      </c>
      <c r="B70" s="437"/>
      <c r="C70" s="438"/>
      <c r="D70" s="438"/>
      <c r="E70" s="214"/>
      <c r="F70" s="214"/>
      <c r="G70" s="439"/>
      <c r="H70" s="439"/>
      <c r="I70" s="499"/>
    </row>
    <row r="71" spans="1:9" s="147" customFormat="1" ht="15.5" x14ac:dyDescent="0.35">
      <c r="A71" s="332">
        <v>52</v>
      </c>
      <c r="B71" s="437"/>
      <c r="C71" s="438"/>
      <c r="D71" s="438"/>
      <c r="E71" s="214"/>
      <c r="F71" s="214"/>
      <c r="G71" s="439"/>
      <c r="H71" s="439"/>
      <c r="I71" s="499"/>
    </row>
    <row r="72" spans="1:9" s="147" customFormat="1" ht="15.5" x14ac:dyDescent="0.35">
      <c r="A72" s="332">
        <v>53</v>
      </c>
      <c r="B72" s="437"/>
      <c r="C72" s="438"/>
      <c r="D72" s="438"/>
      <c r="E72" s="214"/>
      <c r="F72" s="214"/>
      <c r="G72" s="439"/>
      <c r="H72" s="439"/>
      <c r="I72" s="499"/>
    </row>
    <row r="73" spans="1:9" s="147" customFormat="1" ht="15.5" x14ac:dyDescent="0.35">
      <c r="A73" s="332">
        <v>54</v>
      </c>
      <c r="B73" s="437"/>
      <c r="C73" s="438"/>
      <c r="D73" s="438"/>
      <c r="E73" s="214"/>
      <c r="F73" s="214"/>
      <c r="G73" s="439"/>
      <c r="H73" s="439"/>
      <c r="I73" s="499"/>
    </row>
    <row r="74" spans="1:9" s="147" customFormat="1" ht="15.5" x14ac:dyDescent="0.35">
      <c r="A74" s="332">
        <v>55</v>
      </c>
      <c r="B74" s="437"/>
      <c r="C74" s="438"/>
      <c r="D74" s="438"/>
      <c r="E74" s="214"/>
      <c r="F74" s="214"/>
      <c r="G74" s="439"/>
      <c r="H74" s="439"/>
      <c r="I74" s="499"/>
    </row>
    <row r="75" spans="1:9" s="147" customFormat="1" ht="15.5" x14ac:dyDescent="0.35">
      <c r="A75" s="332">
        <v>56</v>
      </c>
      <c r="B75" s="437"/>
      <c r="C75" s="438"/>
      <c r="D75" s="438"/>
      <c r="E75" s="214"/>
      <c r="F75" s="214"/>
      <c r="G75" s="439"/>
      <c r="H75" s="439"/>
      <c r="I75" s="499"/>
    </row>
    <row r="76" spans="1:9" s="147" customFormat="1" ht="15.5" x14ac:dyDescent="0.35">
      <c r="A76" s="332">
        <v>57</v>
      </c>
      <c r="B76" s="437"/>
      <c r="C76" s="438"/>
      <c r="D76" s="438"/>
      <c r="E76" s="214"/>
      <c r="F76" s="214"/>
      <c r="G76" s="439"/>
      <c r="H76" s="439"/>
      <c r="I76" s="499"/>
    </row>
    <row r="77" spans="1:9" s="147" customFormat="1" ht="15.5" x14ac:dyDescent="0.35">
      <c r="A77" s="332">
        <v>58</v>
      </c>
      <c r="B77" s="437"/>
      <c r="C77" s="438"/>
      <c r="D77" s="438"/>
      <c r="E77" s="214"/>
      <c r="F77" s="214"/>
      <c r="G77" s="439"/>
      <c r="H77" s="439"/>
      <c r="I77" s="499"/>
    </row>
    <row r="78" spans="1:9" s="147" customFormat="1" ht="15.5" x14ac:dyDescent="0.35">
      <c r="A78" s="332">
        <v>59</v>
      </c>
      <c r="B78" s="437"/>
      <c r="C78" s="438"/>
      <c r="D78" s="438"/>
      <c r="E78" s="214"/>
      <c r="F78" s="214"/>
      <c r="G78" s="439"/>
      <c r="H78" s="439"/>
      <c r="I78" s="499"/>
    </row>
    <row r="79" spans="1:9" s="147" customFormat="1" ht="15.5" x14ac:dyDescent="0.35">
      <c r="A79" s="332">
        <v>60</v>
      </c>
      <c r="B79" s="437"/>
      <c r="C79" s="438"/>
      <c r="D79" s="438"/>
      <c r="E79" s="214"/>
      <c r="F79" s="214"/>
      <c r="G79" s="439"/>
      <c r="H79" s="439"/>
      <c r="I79" s="499"/>
    </row>
    <row r="80" spans="1:9" s="147" customFormat="1" ht="15.5" x14ac:dyDescent="0.35">
      <c r="A80" s="332">
        <v>61</v>
      </c>
      <c r="B80" s="437"/>
      <c r="C80" s="438"/>
      <c r="D80" s="438"/>
      <c r="E80" s="214"/>
      <c r="F80" s="214"/>
      <c r="G80" s="439"/>
      <c r="H80" s="439"/>
      <c r="I80" s="499"/>
    </row>
    <row r="81" spans="1:9" s="147" customFormat="1" ht="15.5" x14ac:dyDescent="0.35">
      <c r="A81" s="332">
        <v>62</v>
      </c>
      <c r="B81" s="437"/>
      <c r="C81" s="438"/>
      <c r="D81" s="438"/>
      <c r="E81" s="214"/>
      <c r="F81" s="214"/>
      <c r="G81" s="439"/>
      <c r="H81" s="439"/>
      <c r="I81" s="499"/>
    </row>
    <row r="82" spans="1:9" s="147" customFormat="1" ht="15.5" x14ac:dyDescent="0.35">
      <c r="A82" s="332">
        <v>63</v>
      </c>
      <c r="B82" s="437"/>
      <c r="C82" s="438"/>
      <c r="D82" s="438"/>
      <c r="E82" s="214"/>
      <c r="F82" s="214"/>
      <c r="G82" s="439"/>
      <c r="H82" s="439"/>
      <c r="I82" s="499"/>
    </row>
    <row r="83" spans="1:9" s="147" customFormat="1" ht="15.5" x14ac:dyDescent="0.35">
      <c r="A83" s="332">
        <v>64</v>
      </c>
      <c r="B83" s="437"/>
      <c r="C83" s="438"/>
      <c r="D83" s="438"/>
      <c r="E83" s="214"/>
      <c r="F83" s="214"/>
      <c r="G83" s="439"/>
      <c r="H83" s="439"/>
      <c r="I83" s="499"/>
    </row>
    <row r="84" spans="1:9" s="147" customFormat="1" ht="15.5" x14ac:dyDescent="0.35">
      <c r="A84" s="332">
        <v>65</v>
      </c>
      <c r="B84" s="437"/>
      <c r="C84" s="438"/>
      <c r="D84" s="438"/>
      <c r="E84" s="214"/>
      <c r="F84" s="214"/>
      <c r="G84" s="439"/>
      <c r="H84" s="439"/>
      <c r="I84" s="499"/>
    </row>
    <row r="85" spans="1:9" s="147" customFormat="1" ht="15.5" x14ac:dyDescent="0.35">
      <c r="A85" s="332">
        <v>66</v>
      </c>
      <c r="B85" s="437"/>
      <c r="C85" s="438"/>
      <c r="D85" s="438"/>
      <c r="E85" s="214"/>
      <c r="F85" s="214"/>
      <c r="G85" s="439"/>
      <c r="H85" s="439"/>
      <c r="I85" s="499"/>
    </row>
    <row r="86" spans="1:9" s="147" customFormat="1" ht="15.5" x14ac:dyDescent="0.35">
      <c r="A86" s="332">
        <v>67</v>
      </c>
      <c r="B86" s="437"/>
      <c r="C86" s="438"/>
      <c r="D86" s="438"/>
      <c r="E86" s="214"/>
      <c r="F86" s="214"/>
      <c r="G86" s="439"/>
      <c r="H86" s="439"/>
      <c r="I86" s="499"/>
    </row>
    <row r="87" spans="1:9" s="147" customFormat="1" ht="15.5" x14ac:dyDescent="0.35">
      <c r="A87" s="332">
        <v>68</v>
      </c>
      <c r="B87" s="437"/>
      <c r="C87" s="438"/>
      <c r="D87" s="438"/>
      <c r="E87" s="214"/>
      <c r="F87" s="214"/>
      <c r="G87" s="439"/>
      <c r="H87" s="439"/>
      <c r="I87" s="499"/>
    </row>
    <row r="88" spans="1:9" s="147" customFormat="1" ht="15.5" x14ac:dyDescent="0.35">
      <c r="A88" s="332">
        <v>69</v>
      </c>
      <c r="B88" s="437"/>
      <c r="C88" s="438"/>
      <c r="D88" s="438"/>
      <c r="E88" s="214"/>
      <c r="F88" s="214"/>
      <c r="G88" s="439"/>
      <c r="H88" s="439"/>
      <c r="I88" s="499"/>
    </row>
    <row r="89" spans="1:9" s="147" customFormat="1" ht="15.5" x14ac:dyDescent="0.35">
      <c r="A89" s="332">
        <v>70</v>
      </c>
      <c r="B89" s="437"/>
      <c r="C89" s="438"/>
      <c r="D89" s="438"/>
      <c r="E89" s="214"/>
      <c r="F89" s="214"/>
      <c r="G89" s="439"/>
      <c r="H89" s="439"/>
      <c r="I89" s="499"/>
    </row>
    <row r="90" spans="1:9" s="147" customFormat="1" ht="15.5" x14ac:dyDescent="0.35">
      <c r="A90" s="332">
        <v>71</v>
      </c>
      <c r="B90" s="437"/>
      <c r="C90" s="438"/>
      <c r="D90" s="438"/>
      <c r="E90" s="214"/>
      <c r="F90" s="214"/>
      <c r="G90" s="439"/>
      <c r="H90" s="439"/>
      <c r="I90" s="499"/>
    </row>
    <row r="91" spans="1:9" s="147" customFormat="1" ht="15.5" x14ac:dyDescent="0.35">
      <c r="A91" s="332">
        <v>72</v>
      </c>
      <c r="B91" s="437"/>
      <c r="C91" s="438"/>
      <c r="D91" s="438"/>
      <c r="E91" s="214"/>
      <c r="F91" s="214"/>
      <c r="G91" s="439"/>
      <c r="H91" s="439"/>
      <c r="I91" s="499"/>
    </row>
    <row r="92" spans="1:9" s="147" customFormat="1" ht="15.5" x14ac:dyDescent="0.35">
      <c r="A92" s="332">
        <v>73</v>
      </c>
      <c r="B92" s="437"/>
      <c r="C92" s="438"/>
      <c r="D92" s="438"/>
      <c r="E92" s="214"/>
      <c r="F92" s="214"/>
      <c r="G92" s="439"/>
      <c r="H92" s="439"/>
      <c r="I92" s="499"/>
    </row>
    <row r="93" spans="1:9" s="147" customFormat="1" ht="15.5" x14ac:dyDescent="0.35">
      <c r="A93" s="332">
        <v>74</v>
      </c>
      <c r="B93" s="437"/>
      <c r="C93" s="438"/>
      <c r="D93" s="438"/>
      <c r="E93" s="214"/>
      <c r="F93" s="214"/>
      <c r="G93" s="439"/>
      <c r="H93" s="439"/>
      <c r="I93" s="499"/>
    </row>
    <row r="94" spans="1:9" s="147" customFormat="1" ht="15.5" x14ac:dyDescent="0.35">
      <c r="A94" s="332">
        <v>75</v>
      </c>
      <c r="B94" s="437"/>
      <c r="C94" s="438"/>
      <c r="D94" s="438"/>
      <c r="E94" s="214"/>
      <c r="F94" s="214"/>
      <c r="G94" s="439"/>
      <c r="H94" s="439"/>
      <c r="I94" s="499"/>
    </row>
    <row r="95" spans="1:9" s="147" customFormat="1" ht="15.5" x14ac:dyDescent="0.35">
      <c r="A95" s="332">
        <v>76</v>
      </c>
      <c r="B95" s="437"/>
      <c r="C95" s="438"/>
      <c r="D95" s="438"/>
      <c r="E95" s="214"/>
      <c r="F95" s="214"/>
      <c r="G95" s="439"/>
      <c r="H95" s="439"/>
      <c r="I95" s="499"/>
    </row>
    <row r="96" spans="1:9" s="147" customFormat="1" ht="15.5" x14ac:dyDescent="0.35">
      <c r="A96" s="332">
        <v>77</v>
      </c>
      <c r="B96" s="437"/>
      <c r="C96" s="438"/>
      <c r="D96" s="438"/>
      <c r="E96" s="214"/>
      <c r="F96" s="214"/>
      <c r="G96" s="439"/>
      <c r="H96" s="439"/>
      <c r="I96" s="499"/>
    </row>
    <row r="97" spans="1:9" s="147" customFormat="1" ht="15.5" x14ac:dyDescent="0.35">
      <c r="A97" s="332">
        <v>78</v>
      </c>
      <c r="B97" s="437"/>
      <c r="C97" s="438"/>
      <c r="D97" s="438"/>
      <c r="E97" s="214"/>
      <c r="F97" s="214"/>
      <c r="G97" s="439"/>
      <c r="H97" s="439"/>
      <c r="I97" s="499"/>
    </row>
    <row r="98" spans="1:9" s="147" customFormat="1" ht="15.5" x14ac:dyDescent="0.35">
      <c r="A98" s="332">
        <v>79</v>
      </c>
      <c r="B98" s="437"/>
      <c r="C98" s="438"/>
      <c r="D98" s="438"/>
      <c r="E98" s="214"/>
      <c r="F98" s="214"/>
      <c r="G98" s="439"/>
      <c r="H98" s="439"/>
      <c r="I98" s="499"/>
    </row>
    <row r="99" spans="1:9" s="147" customFormat="1" ht="15.5" x14ac:dyDescent="0.35">
      <c r="A99" s="332">
        <v>80</v>
      </c>
      <c r="B99" s="437"/>
      <c r="C99" s="438"/>
      <c r="D99" s="438"/>
      <c r="E99" s="214"/>
      <c r="F99" s="214"/>
      <c r="G99" s="439"/>
      <c r="H99" s="439"/>
      <c r="I99" s="499"/>
    </row>
    <row r="100" spans="1:9" s="147" customFormat="1" ht="15.5" x14ac:dyDescent="0.35">
      <c r="A100" s="332">
        <v>81</v>
      </c>
      <c r="B100" s="437"/>
      <c r="C100" s="438"/>
      <c r="D100" s="438"/>
      <c r="E100" s="214"/>
      <c r="F100" s="214"/>
      <c r="G100" s="439"/>
      <c r="H100" s="439"/>
      <c r="I100" s="499"/>
    </row>
    <row r="101" spans="1:9" s="147" customFormat="1" ht="15.5" x14ac:dyDescent="0.35">
      <c r="A101" s="332">
        <v>82</v>
      </c>
      <c r="B101" s="437"/>
      <c r="C101" s="438"/>
      <c r="D101" s="438"/>
      <c r="E101" s="214"/>
      <c r="F101" s="214"/>
      <c r="G101" s="439"/>
      <c r="H101" s="439"/>
      <c r="I101" s="499"/>
    </row>
    <row r="102" spans="1:9" s="147" customFormat="1" ht="15.5" x14ac:dyDescent="0.35">
      <c r="A102" s="332">
        <v>83</v>
      </c>
      <c r="B102" s="437"/>
      <c r="C102" s="438"/>
      <c r="D102" s="438"/>
      <c r="E102" s="214"/>
      <c r="F102" s="214"/>
      <c r="G102" s="439"/>
      <c r="H102" s="439"/>
      <c r="I102" s="499"/>
    </row>
    <row r="103" spans="1:9" s="147" customFormat="1" ht="15.5" x14ac:dyDescent="0.35">
      <c r="A103" s="332">
        <v>84</v>
      </c>
      <c r="B103" s="437"/>
      <c r="C103" s="438"/>
      <c r="D103" s="438"/>
      <c r="E103" s="214"/>
      <c r="F103" s="214"/>
      <c r="G103" s="439"/>
      <c r="H103" s="439"/>
      <c r="I103" s="499"/>
    </row>
    <row r="104" spans="1:9" s="147" customFormat="1" ht="15.5" x14ac:dyDescent="0.35">
      <c r="A104" s="332">
        <v>85</v>
      </c>
      <c r="B104" s="437"/>
      <c r="C104" s="438"/>
      <c r="D104" s="438"/>
      <c r="E104" s="214"/>
      <c r="F104" s="214"/>
      <c r="G104" s="439"/>
      <c r="H104" s="439"/>
      <c r="I104" s="499"/>
    </row>
    <row r="105" spans="1:9" s="147" customFormat="1" ht="15.5" x14ac:dyDescent="0.35">
      <c r="A105" s="332">
        <v>86</v>
      </c>
      <c r="B105" s="437"/>
      <c r="C105" s="438"/>
      <c r="D105" s="438"/>
      <c r="E105" s="214"/>
      <c r="F105" s="214"/>
      <c r="G105" s="439"/>
      <c r="H105" s="439"/>
      <c r="I105" s="499"/>
    </row>
    <row r="106" spans="1:9" s="147" customFormat="1" ht="15.5" x14ac:dyDescent="0.35">
      <c r="A106" s="332">
        <v>87</v>
      </c>
      <c r="B106" s="437"/>
      <c r="C106" s="438"/>
      <c r="D106" s="438"/>
      <c r="E106" s="214"/>
      <c r="F106" s="214"/>
      <c r="G106" s="439"/>
      <c r="H106" s="439"/>
      <c r="I106" s="499"/>
    </row>
    <row r="107" spans="1:9" s="147" customFormat="1" ht="15.5" x14ac:dyDescent="0.35">
      <c r="A107" s="332">
        <v>88</v>
      </c>
      <c r="B107" s="437"/>
      <c r="C107" s="438"/>
      <c r="D107" s="438"/>
      <c r="E107" s="214"/>
      <c r="F107" s="214"/>
      <c r="G107" s="439"/>
      <c r="H107" s="439"/>
      <c r="I107" s="499"/>
    </row>
    <row r="108" spans="1:9" s="147" customFormat="1" ht="15.5" x14ac:dyDescent="0.35">
      <c r="A108" s="332">
        <v>89</v>
      </c>
      <c r="B108" s="437"/>
      <c r="C108" s="438"/>
      <c r="D108" s="438"/>
      <c r="E108" s="214"/>
      <c r="F108" s="214"/>
      <c r="G108" s="439"/>
      <c r="H108" s="439"/>
      <c r="I108" s="499"/>
    </row>
    <row r="109" spans="1:9" s="147" customFormat="1" ht="15.5" x14ac:dyDescent="0.35">
      <c r="A109" s="332">
        <v>90</v>
      </c>
      <c r="B109" s="437"/>
      <c r="C109" s="438"/>
      <c r="D109" s="438"/>
      <c r="E109" s="214"/>
      <c r="F109" s="214"/>
      <c r="G109" s="439"/>
      <c r="H109" s="439"/>
      <c r="I109" s="499"/>
    </row>
    <row r="110" spans="1:9" s="147" customFormat="1" ht="15.5" x14ac:dyDescent="0.35">
      <c r="A110" s="332">
        <v>91</v>
      </c>
      <c r="B110" s="437"/>
      <c r="C110" s="438"/>
      <c r="D110" s="438"/>
      <c r="E110" s="214"/>
      <c r="F110" s="214"/>
      <c r="G110" s="439"/>
      <c r="H110" s="439"/>
      <c r="I110" s="499"/>
    </row>
    <row r="111" spans="1:9" s="147" customFormat="1" ht="15.5" x14ac:dyDescent="0.35">
      <c r="A111" s="332">
        <v>92</v>
      </c>
      <c r="B111" s="437"/>
      <c r="C111" s="438"/>
      <c r="D111" s="438"/>
      <c r="E111" s="214"/>
      <c r="F111" s="214"/>
      <c r="G111" s="439"/>
      <c r="H111" s="439"/>
      <c r="I111" s="499"/>
    </row>
    <row r="112" spans="1:9" s="147" customFormat="1" ht="15.5" x14ac:dyDescent="0.35">
      <c r="A112" s="332">
        <v>93</v>
      </c>
      <c r="B112" s="437"/>
      <c r="C112" s="438"/>
      <c r="D112" s="438"/>
      <c r="E112" s="214"/>
      <c r="F112" s="214"/>
      <c r="G112" s="439"/>
      <c r="H112" s="439"/>
      <c r="I112" s="499"/>
    </row>
    <row r="113" spans="1:9" s="147" customFormat="1" ht="15.5" x14ac:dyDescent="0.35">
      <c r="A113" s="332">
        <v>94</v>
      </c>
      <c r="B113" s="437"/>
      <c r="C113" s="438"/>
      <c r="D113" s="438"/>
      <c r="E113" s="214"/>
      <c r="F113" s="214"/>
      <c r="G113" s="439"/>
      <c r="H113" s="439"/>
      <c r="I113" s="499"/>
    </row>
    <row r="114" spans="1:9" s="147" customFormat="1" ht="15.5" x14ac:dyDescent="0.35">
      <c r="A114" s="332">
        <v>95</v>
      </c>
      <c r="B114" s="437"/>
      <c r="C114" s="438"/>
      <c r="D114" s="438"/>
      <c r="E114" s="214"/>
      <c r="F114" s="214"/>
      <c r="G114" s="439"/>
      <c r="H114" s="439"/>
      <c r="I114" s="499"/>
    </row>
    <row r="115" spans="1:9" s="147" customFormat="1" ht="15.5" x14ac:dyDescent="0.35">
      <c r="A115" s="332">
        <v>96</v>
      </c>
      <c r="B115" s="437"/>
      <c r="C115" s="438"/>
      <c r="D115" s="438"/>
      <c r="E115" s="214"/>
      <c r="F115" s="214"/>
      <c r="G115" s="439"/>
      <c r="H115" s="439"/>
      <c r="I115" s="499"/>
    </row>
    <row r="116" spans="1:9" s="147" customFormat="1" ht="15.5" x14ac:dyDescent="0.35">
      <c r="A116" s="332">
        <v>97</v>
      </c>
      <c r="B116" s="437"/>
      <c r="C116" s="438"/>
      <c r="D116" s="438"/>
      <c r="E116" s="214"/>
      <c r="F116" s="214"/>
      <c r="G116" s="439"/>
      <c r="H116" s="439"/>
      <c r="I116" s="499"/>
    </row>
    <row r="117" spans="1:9" s="147" customFormat="1" ht="15.5" x14ac:dyDescent="0.35">
      <c r="A117" s="332">
        <v>98</v>
      </c>
      <c r="B117" s="437"/>
      <c r="C117" s="438"/>
      <c r="D117" s="438"/>
      <c r="E117" s="214"/>
      <c r="F117" s="214"/>
      <c r="G117" s="439"/>
      <c r="H117" s="439"/>
      <c r="I117" s="499"/>
    </row>
    <row r="118" spans="1:9" s="147" customFormat="1" ht="15.5" x14ac:dyDescent="0.35">
      <c r="A118" s="332">
        <v>99</v>
      </c>
      <c r="B118" s="437"/>
      <c r="C118" s="438"/>
      <c r="D118" s="438"/>
      <c r="E118" s="214"/>
      <c r="F118" s="214"/>
      <c r="G118" s="439"/>
      <c r="H118" s="439"/>
      <c r="I118" s="499"/>
    </row>
    <row r="119" spans="1:9" s="147" customFormat="1" ht="15.5" x14ac:dyDescent="0.35">
      <c r="A119" s="332">
        <v>100</v>
      </c>
      <c r="B119" s="437"/>
      <c r="C119" s="438"/>
      <c r="D119" s="438"/>
      <c r="E119" s="214"/>
      <c r="F119" s="214"/>
      <c r="G119" s="439"/>
      <c r="H119" s="439"/>
      <c r="I119" s="499"/>
    </row>
    <row r="120" spans="1:9" s="147" customFormat="1" ht="15.5" x14ac:dyDescent="0.35">
      <c r="A120" s="332">
        <v>101</v>
      </c>
      <c r="B120" s="437"/>
      <c r="C120" s="438"/>
      <c r="D120" s="438"/>
      <c r="E120" s="214"/>
      <c r="F120" s="214"/>
      <c r="G120" s="439"/>
      <c r="H120" s="439"/>
      <c r="I120" s="499"/>
    </row>
    <row r="121" spans="1:9" s="147" customFormat="1" ht="15.5" x14ac:dyDescent="0.35">
      <c r="A121" s="332">
        <v>102</v>
      </c>
      <c r="B121" s="437"/>
      <c r="C121" s="438"/>
      <c r="D121" s="438"/>
      <c r="E121" s="214"/>
      <c r="F121" s="214"/>
      <c r="G121" s="439"/>
      <c r="H121" s="439"/>
      <c r="I121" s="499"/>
    </row>
    <row r="122" spans="1:9" s="147" customFormat="1" ht="15.5" x14ac:dyDescent="0.35">
      <c r="A122" s="332">
        <v>103</v>
      </c>
      <c r="B122" s="437"/>
      <c r="C122" s="438"/>
      <c r="D122" s="438"/>
      <c r="E122" s="214"/>
      <c r="F122" s="214"/>
      <c r="G122" s="439"/>
      <c r="H122" s="439"/>
      <c r="I122" s="499"/>
    </row>
    <row r="123" spans="1:9" s="147" customFormat="1" ht="15.5" x14ac:dyDescent="0.35">
      <c r="A123" s="332">
        <v>104</v>
      </c>
      <c r="B123" s="437"/>
      <c r="C123" s="438"/>
      <c r="D123" s="438"/>
      <c r="E123" s="214"/>
      <c r="F123" s="214"/>
      <c r="G123" s="439"/>
      <c r="H123" s="439"/>
      <c r="I123" s="499"/>
    </row>
    <row r="124" spans="1:9" s="147" customFormat="1" ht="15.5" x14ac:dyDescent="0.35">
      <c r="A124" s="332">
        <v>105</v>
      </c>
      <c r="B124" s="437"/>
      <c r="C124" s="438"/>
      <c r="D124" s="438"/>
      <c r="E124" s="214"/>
      <c r="F124" s="214"/>
      <c r="G124" s="439"/>
      <c r="H124" s="439"/>
      <c r="I124" s="499"/>
    </row>
    <row r="125" spans="1:9" s="147" customFormat="1" ht="15.5" x14ac:dyDescent="0.35">
      <c r="A125" s="332">
        <v>106</v>
      </c>
      <c r="B125" s="437"/>
      <c r="C125" s="438"/>
      <c r="D125" s="438"/>
      <c r="E125" s="214"/>
      <c r="F125" s="214"/>
      <c r="G125" s="439"/>
      <c r="H125" s="439"/>
      <c r="I125" s="499"/>
    </row>
    <row r="126" spans="1:9" s="147" customFormat="1" ht="15.5" x14ac:dyDescent="0.35">
      <c r="A126" s="332">
        <v>107</v>
      </c>
      <c r="B126" s="437"/>
      <c r="C126" s="438"/>
      <c r="D126" s="438"/>
      <c r="E126" s="214"/>
      <c r="F126" s="214"/>
      <c r="G126" s="439"/>
      <c r="H126" s="439"/>
      <c r="I126" s="499"/>
    </row>
    <row r="127" spans="1:9" s="147" customFormat="1" ht="15.5" x14ac:dyDescent="0.35">
      <c r="A127" s="332">
        <v>108</v>
      </c>
      <c r="B127" s="437"/>
      <c r="C127" s="438"/>
      <c r="D127" s="438"/>
      <c r="E127" s="214"/>
      <c r="F127" s="214"/>
      <c r="G127" s="439"/>
      <c r="H127" s="439"/>
      <c r="I127" s="499"/>
    </row>
    <row r="128" spans="1:9" s="147" customFormat="1" ht="15.5" x14ac:dyDescent="0.35">
      <c r="A128" s="332">
        <v>109</v>
      </c>
      <c r="B128" s="437"/>
      <c r="C128" s="438"/>
      <c r="D128" s="438"/>
      <c r="E128" s="214"/>
      <c r="F128" s="214"/>
      <c r="G128" s="439"/>
      <c r="H128" s="439"/>
      <c r="I128" s="499"/>
    </row>
    <row r="129" spans="1:9" s="147" customFormat="1" ht="15.5" x14ac:dyDescent="0.35">
      <c r="A129" s="332">
        <v>110</v>
      </c>
      <c r="B129" s="437"/>
      <c r="C129" s="438"/>
      <c r="D129" s="438"/>
      <c r="E129" s="214"/>
      <c r="F129" s="214"/>
      <c r="G129" s="439"/>
      <c r="H129" s="439"/>
      <c r="I129" s="499"/>
    </row>
    <row r="130" spans="1:9" s="147" customFormat="1" ht="15.5" x14ac:dyDescent="0.35">
      <c r="A130" s="332">
        <v>111</v>
      </c>
      <c r="B130" s="437"/>
      <c r="C130" s="438"/>
      <c r="D130" s="438"/>
      <c r="E130" s="214"/>
      <c r="F130" s="214"/>
      <c r="G130" s="439"/>
      <c r="H130" s="439"/>
      <c r="I130" s="499"/>
    </row>
    <row r="131" spans="1:9" s="147" customFormat="1" ht="15.5" x14ac:dyDescent="0.35">
      <c r="A131" s="332">
        <v>112</v>
      </c>
      <c r="B131" s="437"/>
      <c r="C131" s="438"/>
      <c r="D131" s="438"/>
      <c r="E131" s="214"/>
      <c r="F131" s="214"/>
      <c r="G131" s="439"/>
      <c r="H131" s="439"/>
      <c r="I131" s="499"/>
    </row>
    <row r="132" spans="1:9" s="147" customFormat="1" ht="15.5" x14ac:dyDescent="0.35">
      <c r="A132" s="332">
        <v>113</v>
      </c>
      <c r="B132" s="437"/>
      <c r="C132" s="438"/>
      <c r="D132" s="438"/>
      <c r="E132" s="214"/>
      <c r="F132" s="214"/>
      <c r="G132" s="439"/>
      <c r="H132" s="439"/>
      <c r="I132" s="499"/>
    </row>
    <row r="133" spans="1:9" s="147" customFormat="1" ht="15.5" x14ac:dyDescent="0.35">
      <c r="A133" s="332">
        <v>114</v>
      </c>
      <c r="B133" s="437"/>
      <c r="C133" s="438"/>
      <c r="D133" s="438"/>
      <c r="E133" s="214"/>
      <c r="F133" s="214"/>
      <c r="G133" s="439"/>
      <c r="H133" s="439"/>
      <c r="I133" s="499"/>
    </row>
    <row r="134" spans="1:9" s="147" customFormat="1" ht="15.5" x14ac:dyDescent="0.35">
      <c r="A134" s="332">
        <v>115</v>
      </c>
      <c r="B134" s="437"/>
      <c r="C134" s="438"/>
      <c r="D134" s="438"/>
      <c r="E134" s="214"/>
      <c r="F134" s="214"/>
      <c r="G134" s="439"/>
      <c r="H134" s="439"/>
      <c r="I134" s="499"/>
    </row>
    <row r="135" spans="1:9" s="147" customFormat="1" ht="15.5" x14ac:dyDescent="0.35">
      <c r="A135" s="332">
        <v>116</v>
      </c>
      <c r="B135" s="437"/>
      <c r="C135" s="438"/>
      <c r="D135" s="438"/>
      <c r="E135" s="214"/>
      <c r="F135" s="214"/>
      <c r="G135" s="439"/>
      <c r="H135" s="439"/>
      <c r="I135" s="499"/>
    </row>
    <row r="136" spans="1:9" s="147" customFormat="1" ht="15.5" x14ac:dyDescent="0.35">
      <c r="A136" s="332">
        <v>117</v>
      </c>
      <c r="B136" s="437"/>
      <c r="C136" s="438"/>
      <c r="D136" s="438"/>
      <c r="E136" s="214"/>
      <c r="F136" s="214"/>
      <c r="G136" s="439"/>
      <c r="H136" s="439"/>
      <c r="I136" s="499"/>
    </row>
    <row r="137" spans="1:9" s="147" customFormat="1" ht="15.5" x14ac:dyDescent="0.35">
      <c r="A137" s="332">
        <v>118</v>
      </c>
      <c r="B137" s="437"/>
      <c r="C137" s="438"/>
      <c r="D137" s="438"/>
      <c r="E137" s="214"/>
      <c r="F137" s="214"/>
      <c r="G137" s="439"/>
      <c r="H137" s="439"/>
      <c r="I137" s="499"/>
    </row>
    <row r="138" spans="1:9" s="147" customFormat="1" ht="15.5" x14ac:dyDescent="0.35">
      <c r="A138" s="332">
        <v>119</v>
      </c>
      <c r="B138" s="437"/>
      <c r="C138" s="438"/>
      <c r="D138" s="438"/>
      <c r="E138" s="214"/>
      <c r="F138" s="214"/>
      <c r="G138" s="439"/>
      <c r="H138" s="439"/>
      <c r="I138" s="499"/>
    </row>
    <row r="139" spans="1:9" s="147" customFormat="1" ht="15.5" x14ac:dyDescent="0.35">
      <c r="A139" s="332">
        <v>120</v>
      </c>
      <c r="B139" s="437"/>
      <c r="C139" s="438"/>
      <c r="D139" s="438"/>
      <c r="E139" s="214"/>
      <c r="F139" s="214"/>
      <c r="G139" s="439"/>
      <c r="H139" s="439"/>
      <c r="I139" s="499"/>
    </row>
    <row r="140" spans="1:9" s="147" customFormat="1" ht="15.5" x14ac:dyDescent="0.35">
      <c r="A140" s="332">
        <v>121</v>
      </c>
      <c r="B140" s="437"/>
      <c r="C140" s="438"/>
      <c r="D140" s="438"/>
      <c r="E140" s="214"/>
      <c r="F140" s="214"/>
      <c r="G140" s="439"/>
      <c r="H140" s="439"/>
      <c r="I140" s="499"/>
    </row>
    <row r="141" spans="1:9" s="147" customFormat="1" ht="15.5" x14ac:dyDescent="0.35">
      <c r="A141" s="332">
        <v>122</v>
      </c>
      <c r="B141" s="437"/>
      <c r="C141" s="438"/>
      <c r="D141" s="438"/>
      <c r="E141" s="214"/>
      <c r="F141" s="214"/>
      <c r="G141" s="439"/>
      <c r="H141" s="439"/>
      <c r="I141" s="499"/>
    </row>
    <row r="142" spans="1:9" s="147" customFormat="1" ht="15.5" x14ac:dyDescent="0.35">
      <c r="A142" s="332">
        <v>123</v>
      </c>
      <c r="B142" s="437"/>
      <c r="C142" s="438"/>
      <c r="D142" s="438"/>
      <c r="E142" s="214"/>
      <c r="F142" s="214"/>
      <c r="G142" s="439"/>
      <c r="H142" s="439"/>
      <c r="I142" s="499"/>
    </row>
    <row r="143" spans="1:9" s="147" customFormat="1" ht="15.5" x14ac:dyDescent="0.35">
      <c r="A143" s="332">
        <v>124</v>
      </c>
      <c r="B143" s="437"/>
      <c r="C143" s="438"/>
      <c r="D143" s="438"/>
      <c r="E143" s="214"/>
      <c r="F143" s="214"/>
      <c r="G143" s="439"/>
      <c r="H143" s="439"/>
      <c r="I143" s="499"/>
    </row>
    <row r="144" spans="1:9" s="147" customFormat="1" ht="15.5" x14ac:dyDescent="0.35">
      <c r="A144" s="332">
        <v>125</v>
      </c>
      <c r="B144" s="437"/>
      <c r="C144" s="438"/>
      <c r="D144" s="438"/>
      <c r="E144" s="214"/>
      <c r="F144" s="214"/>
      <c r="G144" s="439"/>
      <c r="H144" s="439"/>
      <c r="I144" s="499"/>
    </row>
    <row r="145" spans="1:9" s="147" customFormat="1" ht="15.5" x14ac:dyDescent="0.35">
      <c r="A145" s="332">
        <v>126</v>
      </c>
      <c r="B145" s="437"/>
      <c r="C145" s="438"/>
      <c r="D145" s="438"/>
      <c r="E145" s="214"/>
      <c r="F145" s="214"/>
      <c r="G145" s="439"/>
      <c r="H145" s="439"/>
      <c r="I145" s="499"/>
    </row>
    <row r="146" spans="1:9" s="147" customFormat="1" ht="15.5" x14ac:dyDescent="0.35">
      <c r="A146" s="332">
        <v>127</v>
      </c>
      <c r="B146" s="437"/>
      <c r="C146" s="438"/>
      <c r="D146" s="438"/>
      <c r="E146" s="214"/>
      <c r="F146" s="214"/>
      <c r="G146" s="439"/>
      <c r="H146" s="439"/>
      <c r="I146" s="499"/>
    </row>
    <row r="147" spans="1:9" s="147" customFormat="1" ht="15.5" x14ac:dyDescent="0.35">
      <c r="A147" s="332">
        <v>128</v>
      </c>
      <c r="B147" s="437"/>
      <c r="C147" s="438"/>
      <c r="D147" s="438"/>
      <c r="E147" s="214"/>
      <c r="F147" s="214"/>
      <c r="G147" s="439"/>
      <c r="H147" s="439"/>
      <c r="I147" s="499"/>
    </row>
    <row r="148" spans="1:9" s="147" customFormat="1" ht="15.5" x14ac:dyDescent="0.35">
      <c r="A148" s="332">
        <v>129</v>
      </c>
      <c r="B148" s="437"/>
      <c r="C148" s="438"/>
      <c r="D148" s="438"/>
      <c r="E148" s="214"/>
      <c r="F148" s="214"/>
      <c r="G148" s="439"/>
      <c r="H148" s="439"/>
      <c r="I148" s="499"/>
    </row>
    <row r="149" spans="1:9" s="147" customFormat="1" ht="15.5" x14ac:dyDescent="0.35">
      <c r="A149" s="332">
        <v>130</v>
      </c>
      <c r="B149" s="437"/>
      <c r="C149" s="438"/>
      <c r="D149" s="438"/>
      <c r="E149" s="214"/>
      <c r="F149" s="214"/>
      <c r="G149" s="439"/>
      <c r="H149" s="439"/>
      <c r="I149" s="499"/>
    </row>
    <row r="150" spans="1:9" s="147" customFormat="1" ht="15.5" x14ac:dyDescent="0.35">
      <c r="A150" s="332">
        <v>131</v>
      </c>
      <c r="B150" s="437"/>
      <c r="C150" s="438"/>
      <c r="D150" s="438"/>
      <c r="E150" s="214"/>
      <c r="F150" s="214"/>
      <c r="G150" s="439"/>
      <c r="H150" s="439"/>
      <c r="I150" s="499"/>
    </row>
    <row r="151" spans="1:9" s="147" customFormat="1" ht="15.5" x14ac:dyDescent="0.35">
      <c r="A151" s="332">
        <v>132</v>
      </c>
      <c r="B151" s="437"/>
      <c r="C151" s="438"/>
      <c r="D151" s="438"/>
      <c r="E151" s="214"/>
      <c r="F151" s="214"/>
      <c r="G151" s="439"/>
      <c r="H151" s="439"/>
      <c r="I151" s="499"/>
    </row>
    <row r="152" spans="1:9" s="147" customFormat="1" ht="15.5" x14ac:dyDescent="0.35">
      <c r="A152" s="332">
        <v>133</v>
      </c>
      <c r="B152" s="437"/>
      <c r="C152" s="438"/>
      <c r="D152" s="438"/>
      <c r="E152" s="214"/>
      <c r="F152" s="214"/>
      <c r="G152" s="439"/>
      <c r="H152" s="439"/>
      <c r="I152" s="499"/>
    </row>
    <row r="153" spans="1:9" s="147" customFormat="1" ht="15.5" x14ac:dyDescent="0.35">
      <c r="A153" s="332">
        <v>134</v>
      </c>
      <c r="B153" s="437"/>
      <c r="C153" s="438"/>
      <c r="D153" s="438"/>
      <c r="E153" s="214"/>
      <c r="F153" s="214"/>
      <c r="G153" s="439"/>
      <c r="H153" s="439"/>
      <c r="I153" s="499"/>
    </row>
    <row r="154" spans="1:9" s="147" customFormat="1" ht="15.5" x14ac:dyDescent="0.35">
      <c r="A154" s="332">
        <v>135</v>
      </c>
      <c r="B154" s="437"/>
      <c r="C154" s="438"/>
      <c r="D154" s="438"/>
      <c r="E154" s="214"/>
      <c r="F154" s="214"/>
      <c r="G154" s="439"/>
      <c r="H154" s="439"/>
      <c r="I154" s="499"/>
    </row>
    <row r="155" spans="1:9" s="147" customFormat="1" ht="15.5" x14ac:dyDescent="0.35">
      <c r="A155" s="332">
        <v>136</v>
      </c>
      <c r="B155" s="437"/>
      <c r="C155" s="438"/>
      <c r="D155" s="438"/>
      <c r="E155" s="214"/>
      <c r="F155" s="214"/>
      <c r="G155" s="439"/>
      <c r="H155" s="439"/>
      <c r="I155" s="499"/>
    </row>
    <row r="156" spans="1:9" s="147" customFormat="1" ht="15.5" x14ac:dyDescent="0.35">
      <c r="A156" s="332">
        <v>137</v>
      </c>
      <c r="B156" s="437"/>
      <c r="C156" s="438"/>
      <c r="D156" s="438"/>
      <c r="E156" s="214"/>
      <c r="F156" s="214"/>
      <c r="G156" s="439"/>
      <c r="H156" s="439"/>
      <c r="I156" s="499"/>
    </row>
    <row r="157" spans="1:9" s="147" customFormat="1" ht="15.5" x14ac:dyDescent="0.35">
      <c r="A157" s="332">
        <v>138</v>
      </c>
      <c r="B157" s="437"/>
      <c r="C157" s="438"/>
      <c r="D157" s="438"/>
      <c r="E157" s="214"/>
      <c r="F157" s="214"/>
      <c r="G157" s="439"/>
      <c r="H157" s="439"/>
      <c r="I157" s="499"/>
    </row>
    <row r="158" spans="1:9" s="147" customFormat="1" ht="15.5" x14ac:dyDescent="0.35">
      <c r="A158" s="332">
        <v>139</v>
      </c>
      <c r="B158" s="437"/>
      <c r="C158" s="438"/>
      <c r="D158" s="438"/>
      <c r="E158" s="214"/>
      <c r="F158" s="214"/>
      <c r="G158" s="439"/>
      <c r="H158" s="439"/>
      <c r="I158" s="499"/>
    </row>
    <row r="159" spans="1:9" s="147" customFormat="1" ht="15.5" x14ac:dyDescent="0.35">
      <c r="A159" s="332">
        <v>140</v>
      </c>
      <c r="B159" s="437"/>
      <c r="C159" s="438"/>
      <c r="D159" s="438"/>
      <c r="E159" s="214"/>
      <c r="F159" s="214"/>
      <c r="G159" s="439"/>
      <c r="H159" s="439"/>
      <c r="I159" s="499"/>
    </row>
    <row r="160" spans="1:9" s="147" customFormat="1" ht="15.5" x14ac:dyDescent="0.35">
      <c r="A160" s="332">
        <v>141</v>
      </c>
      <c r="B160" s="437"/>
      <c r="C160" s="438"/>
      <c r="D160" s="438"/>
      <c r="E160" s="214"/>
      <c r="F160" s="214"/>
      <c r="G160" s="439"/>
      <c r="H160" s="439"/>
      <c r="I160" s="499"/>
    </row>
    <row r="161" spans="1:9" s="147" customFormat="1" ht="15.5" x14ac:dyDescent="0.35">
      <c r="A161" s="332">
        <v>142</v>
      </c>
      <c r="B161" s="437"/>
      <c r="C161" s="438"/>
      <c r="D161" s="438"/>
      <c r="E161" s="214"/>
      <c r="F161" s="214"/>
      <c r="G161" s="439"/>
      <c r="H161" s="439"/>
      <c r="I161" s="499"/>
    </row>
    <row r="162" spans="1:9" s="147" customFormat="1" ht="15.5" x14ac:dyDescent="0.35">
      <c r="A162" s="332">
        <v>143</v>
      </c>
      <c r="B162" s="437"/>
      <c r="C162" s="438"/>
      <c r="D162" s="438"/>
      <c r="E162" s="214"/>
      <c r="F162" s="214"/>
      <c r="G162" s="439"/>
      <c r="H162" s="439"/>
      <c r="I162" s="499"/>
    </row>
    <row r="163" spans="1:9" s="147" customFormat="1" ht="15.5" x14ac:dyDescent="0.35">
      <c r="A163" s="332">
        <v>144</v>
      </c>
      <c r="B163" s="437"/>
      <c r="C163" s="438"/>
      <c r="D163" s="438"/>
      <c r="E163" s="214"/>
      <c r="F163" s="214"/>
      <c r="G163" s="439"/>
      <c r="H163" s="439"/>
      <c r="I163" s="499"/>
    </row>
    <row r="164" spans="1:9" s="147" customFormat="1" ht="15.5" x14ac:dyDescent="0.35">
      <c r="A164" s="332">
        <v>145</v>
      </c>
      <c r="B164" s="437"/>
      <c r="C164" s="438"/>
      <c r="D164" s="438"/>
      <c r="E164" s="214"/>
      <c r="F164" s="214"/>
      <c r="G164" s="439"/>
      <c r="H164" s="439"/>
      <c r="I164" s="499"/>
    </row>
    <row r="165" spans="1:9" s="147" customFormat="1" ht="15.5" x14ac:dyDescent="0.35">
      <c r="A165" s="332">
        <v>146</v>
      </c>
      <c r="B165" s="437"/>
      <c r="C165" s="438"/>
      <c r="D165" s="438"/>
      <c r="E165" s="214"/>
      <c r="F165" s="214"/>
      <c r="G165" s="439"/>
      <c r="H165" s="439"/>
      <c r="I165" s="499"/>
    </row>
    <row r="166" spans="1:9" s="147" customFormat="1" ht="15.5" x14ac:dyDescent="0.35">
      <c r="A166" s="332">
        <v>147</v>
      </c>
      <c r="B166" s="437"/>
      <c r="C166" s="438"/>
      <c r="D166" s="438"/>
      <c r="E166" s="214"/>
      <c r="F166" s="214"/>
      <c r="G166" s="439"/>
      <c r="H166" s="439"/>
      <c r="I166" s="499"/>
    </row>
    <row r="167" spans="1:9" s="147" customFormat="1" ht="15.5" x14ac:dyDescent="0.35">
      <c r="A167" s="332">
        <v>148</v>
      </c>
      <c r="B167" s="437"/>
      <c r="C167" s="438"/>
      <c r="D167" s="438"/>
      <c r="E167" s="214"/>
      <c r="F167" s="214"/>
      <c r="G167" s="439"/>
      <c r="H167" s="439"/>
      <c r="I167" s="499"/>
    </row>
    <row r="168" spans="1:9" s="147" customFormat="1" ht="15.5" x14ac:dyDescent="0.35">
      <c r="A168" s="332">
        <v>149</v>
      </c>
      <c r="B168" s="437"/>
      <c r="C168" s="438"/>
      <c r="D168" s="438"/>
      <c r="E168" s="214"/>
      <c r="F168" s="214"/>
      <c r="G168" s="439"/>
      <c r="H168" s="439"/>
      <c r="I168" s="499"/>
    </row>
    <row r="169" spans="1:9" s="147" customFormat="1" ht="15.5" x14ac:dyDescent="0.35">
      <c r="A169" s="332">
        <v>150</v>
      </c>
      <c r="B169" s="437"/>
      <c r="C169" s="438"/>
      <c r="D169" s="438"/>
      <c r="E169" s="214"/>
      <c r="F169" s="214"/>
      <c r="G169" s="439"/>
      <c r="H169" s="439"/>
      <c r="I169" s="499"/>
    </row>
    <row r="170" spans="1:9" s="147" customFormat="1" ht="15.5" x14ac:dyDescent="0.35">
      <c r="A170" s="332">
        <v>151</v>
      </c>
      <c r="B170" s="437"/>
      <c r="C170" s="438"/>
      <c r="D170" s="438"/>
      <c r="E170" s="214"/>
      <c r="F170" s="214"/>
      <c r="G170" s="439"/>
      <c r="H170" s="439"/>
      <c r="I170" s="499"/>
    </row>
    <row r="171" spans="1:9" s="147" customFormat="1" ht="15.5" x14ac:dyDescent="0.35">
      <c r="A171" s="332">
        <v>152</v>
      </c>
      <c r="B171" s="437"/>
      <c r="C171" s="438"/>
      <c r="D171" s="438"/>
      <c r="E171" s="214"/>
      <c r="F171" s="214"/>
      <c r="G171" s="439"/>
      <c r="H171" s="439"/>
      <c r="I171" s="499"/>
    </row>
    <row r="172" spans="1:9" s="147" customFormat="1" ht="15.5" x14ac:dyDescent="0.35">
      <c r="A172" s="332">
        <v>153</v>
      </c>
      <c r="B172" s="437"/>
      <c r="C172" s="438"/>
      <c r="D172" s="438"/>
      <c r="E172" s="214"/>
      <c r="F172" s="214"/>
      <c r="G172" s="439"/>
      <c r="H172" s="439"/>
      <c r="I172" s="499"/>
    </row>
    <row r="173" spans="1:9" s="147" customFormat="1" ht="15.5" x14ac:dyDescent="0.35">
      <c r="A173" s="332">
        <v>154</v>
      </c>
      <c r="B173" s="437"/>
      <c r="C173" s="438"/>
      <c r="D173" s="438"/>
      <c r="E173" s="214"/>
      <c r="F173" s="214"/>
      <c r="G173" s="439"/>
      <c r="H173" s="439"/>
      <c r="I173" s="499"/>
    </row>
    <row r="174" spans="1:9" s="147" customFormat="1" ht="15.5" x14ac:dyDescent="0.35">
      <c r="A174" s="332">
        <v>155</v>
      </c>
      <c r="B174" s="437"/>
      <c r="C174" s="438"/>
      <c r="D174" s="438"/>
      <c r="E174" s="214"/>
      <c r="F174" s="214"/>
      <c r="G174" s="439"/>
      <c r="H174" s="439"/>
      <c r="I174" s="499"/>
    </row>
    <row r="175" spans="1:9" s="147" customFormat="1" ht="15.5" x14ac:dyDescent="0.35">
      <c r="A175" s="332">
        <v>156</v>
      </c>
      <c r="B175" s="437"/>
      <c r="C175" s="438"/>
      <c r="D175" s="438"/>
      <c r="E175" s="214"/>
      <c r="F175" s="214"/>
      <c r="G175" s="439"/>
      <c r="H175" s="439"/>
      <c r="I175" s="499"/>
    </row>
    <row r="176" spans="1:9" s="147" customFormat="1" ht="15.5" x14ac:dyDescent="0.35">
      <c r="A176" s="332">
        <v>157</v>
      </c>
      <c r="B176" s="437"/>
      <c r="C176" s="438"/>
      <c r="D176" s="438"/>
      <c r="E176" s="214"/>
      <c r="F176" s="214"/>
      <c r="G176" s="439"/>
      <c r="H176" s="439"/>
      <c r="I176" s="499"/>
    </row>
    <row r="177" spans="1:9" s="147" customFormat="1" ht="15.5" x14ac:dyDescent="0.35">
      <c r="A177" s="332">
        <v>158</v>
      </c>
      <c r="B177" s="437"/>
      <c r="C177" s="438"/>
      <c r="D177" s="438"/>
      <c r="E177" s="214"/>
      <c r="F177" s="214"/>
      <c r="G177" s="439"/>
      <c r="H177" s="439"/>
      <c r="I177" s="499"/>
    </row>
    <row r="178" spans="1:9" s="147" customFormat="1" ht="15.5" x14ac:dyDescent="0.35">
      <c r="A178" s="332">
        <v>159</v>
      </c>
      <c r="B178" s="437"/>
      <c r="C178" s="438"/>
      <c r="D178" s="438"/>
      <c r="E178" s="214"/>
      <c r="F178" s="214"/>
      <c r="G178" s="439"/>
      <c r="H178" s="439"/>
      <c r="I178" s="499"/>
    </row>
    <row r="179" spans="1:9" s="147" customFormat="1" ht="15.5" x14ac:dyDescent="0.35">
      <c r="A179" s="332">
        <v>160</v>
      </c>
      <c r="B179" s="437"/>
      <c r="C179" s="438"/>
      <c r="D179" s="438"/>
      <c r="E179" s="214"/>
      <c r="F179" s="214"/>
      <c r="G179" s="439"/>
      <c r="H179" s="439"/>
      <c r="I179" s="499"/>
    </row>
    <row r="180" spans="1:9" s="147" customFormat="1" ht="15.5" x14ac:dyDescent="0.35">
      <c r="A180" s="332">
        <v>161</v>
      </c>
      <c r="B180" s="437"/>
      <c r="C180" s="438"/>
      <c r="D180" s="438"/>
      <c r="E180" s="214"/>
      <c r="F180" s="214"/>
      <c r="G180" s="439"/>
      <c r="H180" s="439"/>
      <c r="I180" s="499"/>
    </row>
    <row r="181" spans="1:9" s="147" customFormat="1" ht="15.5" x14ac:dyDescent="0.35">
      <c r="A181" s="332">
        <v>162</v>
      </c>
      <c r="B181" s="437"/>
      <c r="C181" s="438"/>
      <c r="D181" s="438"/>
      <c r="E181" s="214"/>
      <c r="F181" s="214"/>
      <c r="G181" s="439"/>
      <c r="H181" s="439"/>
      <c r="I181" s="499"/>
    </row>
    <row r="182" spans="1:9" s="147" customFormat="1" ht="15.5" x14ac:dyDescent="0.35">
      <c r="A182" s="332">
        <v>163</v>
      </c>
      <c r="B182" s="437"/>
      <c r="C182" s="438"/>
      <c r="D182" s="438"/>
      <c r="E182" s="214"/>
      <c r="F182" s="214"/>
      <c r="G182" s="439"/>
      <c r="H182" s="439"/>
      <c r="I182" s="499"/>
    </row>
    <row r="183" spans="1:9" s="147" customFormat="1" ht="15.5" x14ac:dyDescent="0.35">
      <c r="A183" s="332">
        <v>164</v>
      </c>
      <c r="B183" s="437"/>
      <c r="C183" s="438"/>
      <c r="D183" s="438"/>
      <c r="E183" s="214"/>
      <c r="F183" s="214"/>
      <c r="G183" s="439"/>
      <c r="H183" s="439"/>
      <c r="I183" s="499"/>
    </row>
    <row r="184" spans="1:9" s="147" customFormat="1" ht="15.5" x14ac:dyDescent="0.35">
      <c r="A184" s="332">
        <v>165</v>
      </c>
      <c r="B184" s="437"/>
      <c r="C184" s="438"/>
      <c r="D184" s="438"/>
      <c r="E184" s="214"/>
      <c r="F184" s="214"/>
      <c r="G184" s="439"/>
      <c r="H184" s="439"/>
      <c r="I184" s="499"/>
    </row>
    <row r="185" spans="1:9" s="147" customFormat="1" ht="15.5" x14ac:dyDescent="0.35">
      <c r="A185" s="332">
        <v>166</v>
      </c>
      <c r="B185" s="437"/>
      <c r="C185" s="438"/>
      <c r="D185" s="438"/>
      <c r="E185" s="214"/>
      <c r="F185" s="214"/>
      <c r="G185" s="439"/>
      <c r="H185" s="439"/>
      <c r="I185" s="499"/>
    </row>
    <row r="186" spans="1:9" s="147" customFormat="1" ht="15.5" x14ac:dyDescent="0.35">
      <c r="A186" s="332">
        <v>167</v>
      </c>
      <c r="B186" s="437"/>
      <c r="C186" s="438"/>
      <c r="D186" s="438"/>
      <c r="E186" s="214"/>
      <c r="F186" s="214"/>
      <c r="G186" s="439"/>
      <c r="H186" s="439"/>
      <c r="I186" s="499"/>
    </row>
    <row r="187" spans="1:9" s="147" customFormat="1" ht="15.5" x14ac:dyDescent="0.35">
      <c r="A187" s="332">
        <v>168</v>
      </c>
      <c r="B187" s="437"/>
      <c r="C187" s="438"/>
      <c r="D187" s="438"/>
      <c r="E187" s="214"/>
      <c r="F187" s="214"/>
      <c r="G187" s="439"/>
      <c r="H187" s="439"/>
      <c r="I187" s="499"/>
    </row>
    <row r="188" spans="1:9" s="147" customFormat="1" ht="15.5" x14ac:dyDescent="0.35">
      <c r="A188" s="332">
        <v>169</v>
      </c>
      <c r="B188" s="437"/>
      <c r="C188" s="438"/>
      <c r="D188" s="438"/>
      <c r="E188" s="214"/>
      <c r="F188" s="214"/>
      <c r="G188" s="439"/>
      <c r="H188" s="439"/>
      <c r="I188" s="499"/>
    </row>
    <row r="189" spans="1:9" s="147" customFormat="1" ht="15.5" x14ac:dyDescent="0.35">
      <c r="A189" s="332">
        <v>170</v>
      </c>
      <c r="B189" s="437"/>
      <c r="C189" s="438"/>
      <c r="D189" s="438"/>
      <c r="E189" s="214"/>
      <c r="F189" s="214"/>
      <c r="G189" s="439"/>
      <c r="H189" s="439"/>
      <c r="I189" s="499"/>
    </row>
    <row r="190" spans="1:9" s="147" customFormat="1" ht="15.5" x14ac:dyDescent="0.35">
      <c r="A190" s="332">
        <v>171</v>
      </c>
      <c r="B190" s="437"/>
      <c r="C190" s="438"/>
      <c r="D190" s="438"/>
      <c r="E190" s="214"/>
      <c r="F190" s="214"/>
      <c r="G190" s="439"/>
      <c r="H190" s="439"/>
      <c r="I190" s="499"/>
    </row>
    <row r="191" spans="1:9" s="147" customFormat="1" ht="15.5" x14ac:dyDescent="0.35">
      <c r="A191" s="332">
        <v>172</v>
      </c>
      <c r="B191" s="437"/>
      <c r="C191" s="438"/>
      <c r="D191" s="438"/>
      <c r="E191" s="214"/>
      <c r="F191" s="214"/>
      <c r="G191" s="439"/>
      <c r="H191" s="439"/>
      <c r="I191" s="499"/>
    </row>
    <row r="192" spans="1:9" s="147" customFormat="1" ht="15.5" x14ac:dyDescent="0.35">
      <c r="A192" s="332">
        <v>173</v>
      </c>
      <c r="B192" s="437"/>
      <c r="C192" s="438"/>
      <c r="D192" s="438"/>
      <c r="E192" s="214"/>
      <c r="F192" s="214"/>
      <c r="G192" s="439"/>
      <c r="H192" s="439"/>
      <c r="I192" s="499"/>
    </row>
    <row r="193" spans="1:9" s="147" customFormat="1" ht="15.5" x14ac:dyDescent="0.35">
      <c r="A193" s="332">
        <v>174</v>
      </c>
      <c r="B193" s="437"/>
      <c r="C193" s="438"/>
      <c r="D193" s="438"/>
      <c r="E193" s="214"/>
      <c r="F193" s="214"/>
      <c r="G193" s="439"/>
      <c r="H193" s="439"/>
      <c r="I193" s="499"/>
    </row>
    <row r="194" spans="1:9" s="147" customFormat="1" ht="15.5" x14ac:dyDescent="0.35">
      <c r="A194" s="332">
        <v>175</v>
      </c>
      <c r="B194" s="437"/>
      <c r="C194" s="438"/>
      <c r="D194" s="438"/>
      <c r="E194" s="214"/>
      <c r="F194" s="214"/>
      <c r="G194" s="439"/>
      <c r="H194" s="439"/>
      <c r="I194" s="499"/>
    </row>
    <row r="195" spans="1:9" s="147" customFormat="1" ht="15.5" x14ac:dyDescent="0.35">
      <c r="A195" s="332">
        <v>176</v>
      </c>
      <c r="B195" s="437"/>
      <c r="C195" s="438"/>
      <c r="D195" s="438"/>
      <c r="E195" s="214"/>
      <c r="F195" s="214"/>
      <c r="G195" s="439"/>
      <c r="H195" s="439"/>
      <c r="I195" s="499"/>
    </row>
    <row r="196" spans="1:9" s="147" customFormat="1" ht="15.5" x14ac:dyDescent="0.35">
      <c r="A196" s="332">
        <v>177</v>
      </c>
      <c r="B196" s="437"/>
      <c r="C196" s="438"/>
      <c r="D196" s="438"/>
      <c r="E196" s="214"/>
      <c r="F196" s="214"/>
      <c r="G196" s="439"/>
      <c r="H196" s="439"/>
      <c r="I196" s="499"/>
    </row>
    <row r="197" spans="1:9" s="147" customFormat="1" ht="15.5" x14ac:dyDescent="0.35">
      <c r="A197" s="332">
        <v>178</v>
      </c>
      <c r="B197" s="437"/>
      <c r="C197" s="438"/>
      <c r="D197" s="438"/>
      <c r="E197" s="214"/>
      <c r="F197" s="214"/>
      <c r="G197" s="439"/>
      <c r="H197" s="439"/>
      <c r="I197" s="499"/>
    </row>
    <row r="198" spans="1:9" s="147" customFormat="1" ht="15.5" x14ac:dyDescent="0.35">
      <c r="A198" s="332">
        <v>179</v>
      </c>
      <c r="B198" s="437"/>
      <c r="C198" s="438"/>
      <c r="D198" s="438"/>
      <c r="E198" s="214"/>
      <c r="F198" s="214"/>
      <c r="G198" s="439"/>
      <c r="H198" s="439"/>
      <c r="I198" s="499"/>
    </row>
    <row r="199" spans="1:9" s="147" customFormat="1" ht="15.5" x14ac:dyDescent="0.35">
      <c r="A199" s="332">
        <v>180</v>
      </c>
      <c r="B199" s="437"/>
      <c r="C199" s="438"/>
      <c r="D199" s="438"/>
      <c r="E199" s="214"/>
      <c r="F199" s="214"/>
      <c r="G199" s="439"/>
      <c r="H199" s="439"/>
      <c r="I199" s="499"/>
    </row>
    <row r="200" spans="1:9" s="147" customFormat="1" ht="15.5" x14ac:dyDescent="0.35">
      <c r="A200" s="332">
        <v>181</v>
      </c>
      <c r="B200" s="437"/>
      <c r="C200" s="438"/>
      <c r="D200" s="438"/>
      <c r="E200" s="214"/>
      <c r="F200" s="214"/>
      <c r="G200" s="439"/>
      <c r="H200" s="439"/>
      <c r="I200" s="499"/>
    </row>
    <row r="201" spans="1:9" s="147" customFormat="1" ht="15.5" x14ac:dyDescent="0.35">
      <c r="A201" s="332">
        <v>182</v>
      </c>
      <c r="B201" s="437"/>
      <c r="C201" s="438"/>
      <c r="D201" s="438"/>
      <c r="E201" s="214"/>
      <c r="F201" s="214"/>
      <c r="G201" s="439"/>
      <c r="H201" s="439"/>
      <c r="I201" s="499"/>
    </row>
    <row r="202" spans="1:9" s="147" customFormat="1" ht="15.5" x14ac:dyDescent="0.35">
      <c r="A202" s="332">
        <v>183</v>
      </c>
      <c r="B202" s="437"/>
      <c r="C202" s="438"/>
      <c r="D202" s="438"/>
      <c r="E202" s="214"/>
      <c r="F202" s="214"/>
      <c r="G202" s="439"/>
      <c r="H202" s="439"/>
      <c r="I202" s="499"/>
    </row>
    <row r="203" spans="1:9" s="147" customFormat="1" ht="15.5" x14ac:dyDescent="0.35">
      <c r="A203" s="332">
        <v>184</v>
      </c>
      <c r="B203" s="437"/>
      <c r="C203" s="438"/>
      <c r="D203" s="438"/>
      <c r="E203" s="214"/>
      <c r="F203" s="214"/>
      <c r="G203" s="439"/>
      <c r="H203" s="439"/>
      <c r="I203" s="499"/>
    </row>
    <row r="204" spans="1:9" s="147" customFormat="1" ht="15.5" x14ac:dyDescent="0.35">
      <c r="A204" s="332">
        <v>185</v>
      </c>
      <c r="B204" s="437"/>
      <c r="C204" s="438"/>
      <c r="D204" s="438"/>
      <c r="E204" s="214"/>
      <c r="F204" s="214"/>
      <c r="G204" s="439"/>
      <c r="H204" s="439"/>
      <c r="I204" s="499"/>
    </row>
    <row r="205" spans="1:9" s="147" customFormat="1" ht="15.5" x14ac:dyDescent="0.35">
      <c r="A205" s="332">
        <v>186</v>
      </c>
      <c r="B205" s="437"/>
      <c r="C205" s="438"/>
      <c r="D205" s="438"/>
      <c r="E205" s="214"/>
      <c r="F205" s="214"/>
      <c r="G205" s="439"/>
      <c r="H205" s="439"/>
      <c r="I205" s="499"/>
    </row>
    <row r="206" spans="1:9" s="147" customFormat="1" ht="15.5" x14ac:dyDescent="0.35">
      <c r="A206" s="332">
        <v>187</v>
      </c>
      <c r="B206" s="437"/>
      <c r="C206" s="438"/>
      <c r="D206" s="438"/>
      <c r="E206" s="214"/>
      <c r="F206" s="214"/>
      <c r="G206" s="439"/>
      <c r="H206" s="439"/>
      <c r="I206" s="499"/>
    </row>
    <row r="207" spans="1:9" s="147" customFormat="1" ht="15.5" x14ac:dyDescent="0.35">
      <c r="A207" s="332">
        <v>188</v>
      </c>
      <c r="B207" s="437"/>
      <c r="C207" s="438"/>
      <c r="D207" s="438"/>
      <c r="E207" s="214"/>
      <c r="F207" s="214"/>
      <c r="G207" s="439"/>
      <c r="H207" s="439"/>
      <c r="I207" s="499"/>
    </row>
    <row r="208" spans="1:9" s="147" customFormat="1" ht="15.5" x14ac:dyDescent="0.35">
      <c r="A208" s="332">
        <v>189</v>
      </c>
      <c r="B208" s="437"/>
      <c r="C208" s="438"/>
      <c r="D208" s="438"/>
      <c r="E208" s="214"/>
      <c r="F208" s="214"/>
      <c r="G208" s="439"/>
      <c r="H208" s="439"/>
      <c r="I208" s="499"/>
    </row>
    <row r="209" spans="1:9" s="147" customFormat="1" ht="15.5" x14ac:dyDescent="0.35">
      <c r="A209" s="332">
        <v>190</v>
      </c>
      <c r="B209" s="437"/>
      <c r="C209" s="438"/>
      <c r="D209" s="438"/>
      <c r="E209" s="214"/>
      <c r="F209" s="214"/>
      <c r="G209" s="439"/>
      <c r="H209" s="439"/>
      <c r="I209" s="499"/>
    </row>
    <row r="210" spans="1:9" s="147" customFormat="1" ht="15.5" x14ac:dyDescent="0.35">
      <c r="A210" s="332">
        <v>191</v>
      </c>
      <c r="B210" s="437"/>
      <c r="C210" s="438"/>
      <c r="D210" s="438"/>
      <c r="E210" s="214"/>
      <c r="F210" s="214"/>
      <c r="G210" s="439"/>
      <c r="H210" s="439"/>
      <c r="I210" s="499"/>
    </row>
    <row r="211" spans="1:9" s="147" customFormat="1" ht="15.5" x14ac:dyDescent="0.35">
      <c r="A211" s="332">
        <v>192</v>
      </c>
      <c r="B211" s="437"/>
      <c r="C211" s="438"/>
      <c r="D211" s="438"/>
      <c r="E211" s="214"/>
      <c r="F211" s="214"/>
      <c r="G211" s="439"/>
      <c r="H211" s="439"/>
      <c r="I211" s="499"/>
    </row>
    <row r="212" spans="1:9" s="147" customFormat="1" ht="15.5" x14ac:dyDescent="0.35">
      <c r="A212" s="332">
        <v>193</v>
      </c>
      <c r="B212" s="437"/>
      <c r="C212" s="438"/>
      <c r="D212" s="438"/>
      <c r="E212" s="214"/>
      <c r="F212" s="214"/>
      <c r="G212" s="439"/>
      <c r="H212" s="439"/>
      <c r="I212" s="499"/>
    </row>
    <row r="213" spans="1:9" s="147" customFormat="1" ht="15.5" x14ac:dyDescent="0.35">
      <c r="A213" s="332">
        <v>194</v>
      </c>
      <c r="B213" s="437"/>
      <c r="C213" s="438"/>
      <c r="D213" s="438"/>
      <c r="E213" s="214"/>
      <c r="F213" s="214"/>
      <c r="G213" s="439"/>
      <c r="H213" s="439"/>
      <c r="I213" s="499"/>
    </row>
    <row r="214" spans="1:9" s="147" customFormat="1" ht="15.5" x14ac:dyDescent="0.35">
      <c r="A214" s="332">
        <v>195</v>
      </c>
      <c r="B214" s="437"/>
      <c r="C214" s="438"/>
      <c r="D214" s="438"/>
      <c r="E214" s="214"/>
      <c r="F214" s="214"/>
      <c r="G214" s="439"/>
      <c r="H214" s="439"/>
      <c r="I214" s="499"/>
    </row>
    <row r="215" spans="1:9" s="147" customFormat="1" ht="15.5" x14ac:dyDescent="0.35">
      <c r="A215" s="332">
        <v>196</v>
      </c>
      <c r="B215" s="437"/>
      <c r="C215" s="438"/>
      <c r="D215" s="438"/>
      <c r="E215" s="214"/>
      <c r="F215" s="214"/>
      <c r="G215" s="439"/>
      <c r="H215" s="439"/>
      <c r="I215" s="499"/>
    </row>
    <row r="216" spans="1:9" s="147" customFormat="1" ht="15.5" x14ac:dyDescent="0.35">
      <c r="A216" s="332">
        <v>197</v>
      </c>
      <c r="B216" s="437"/>
      <c r="C216" s="438"/>
      <c r="D216" s="438"/>
      <c r="E216" s="214"/>
      <c r="F216" s="214"/>
      <c r="G216" s="439"/>
      <c r="H216" s="439"/>
      <c r="I216" s="499"/>
    </row>
    <row r="217" spans="1:9" s="147" customFormat="1" ht="15.5" x14ac:dyDescent="0.35">
      <c r="A217" s="332">
        <v>198</v>
      </c>
      <c r="B217" s="437"/>
      <c r="C217" s="438"/>
      <c r="D217" s="438"/>
      <c r="E217" s="214"/>
      <c r="F217" s="214"/>
      <c r="G217" s="439"/>
      <c r="H217" s="439"/>
      <c r="I217" s="499"/>
    </row>
    <row r="218" spans="1:9" s="147" customFormat="1" ht="15.5" x14ac:dyDescent="0.35">
      <c r="A218" s="332">
        <v>199</v>
      </c>
      <c r="B218" s="437"/>
      <c r="C218" s="438"/>
      <c r="D218" s="438"/>
      <c r="E218" s="214"/>
      <c r="F218" s="214"/>
      <c r="G218" s="439"/>
      <c r="H218" s="439"/>
      <c r="I218" s="499"/>
    </row>
    <row r="219" spans="1:9" s="147" customFormat="1" ht="15.5" x14ac:dyDescent="0.35">
      <c r="A219" s="332">
        <v>200</v>
      </c>
      <c r="B219" s="437"/>
      <c r="C219" s="438"/>
      <c r="D219" s="438"/>
      <c r="E219" s="214"/>
      <c r="F219" s="214"/>
      <c r="G219" s="439"/>
      <c r="H219" s="439"/>
      <c r="I219" s="499"/>
    </row>
    <row r="220" spans="1:9" s="147" customFormat="1" ht="15.5" x14ac:dyDescent="0.35">
      <c r="A220" s="332">
        <v>201</v>
      </c>
      <c r="B220" s="437"/>
      <c r="C220" s="438"/>
      <c r="D220" s="438"/>
      <c r="E220" s="214"/>
      <c r="F220" s="214"/>
      <c r="G220" s="439"/>
      <c r="H220" s="439"/>
      <c r="I220" s="499"/>
    </row>
    <row r="221" spans="1:9" s="147" customFormat="1" ht="15.5" x14ac:dyDescent="0.35">
      <c r="A221" s="332">
        <v>202</v>
      </c>
      <c r="B221" s="437"/>
      <c r="C221" s="438"/>
      <c r="D221" s="438"/>
      <c r="E221" s="214"/>
      <c r="F221" s="214"/>
      <c r="G221" s="439"/>
      <c r="H221" s="439"/>
      <c r="I221" s="499"/>
    </row>
    <row r="222" spans="1:9" s="147" customFormat="1" ht="15.5" x14ac:dyDescent="0.35">
      <c r="A222" s="332">
        <v>203</v>
      </c>
      <c r="B222" s="437"/>
      <c r="C222" s="438"/>
      <c r="D222" s="438"/>
      <c r="E222" s="214"/>
      <c r="F222" s="214"/>
      <c r="G222" s="439"/>
      <c r="H222" s="439"/>
      <c r="I222" s="499"/>
    </row>
    <row r="223" spans="1:9" s="147" customFormat="1" ht="15.5" x14ac:dyDescent="0.35">
      <c r="A223" s="332">
        <v>204</v>
      </c>
      <c r="B223" s="437"/>
      <c r="C223" s="438"/>
      <c r="D223" s="438"/>
      <c r="E223" s="214"/>
      <c r="F223" s="214"/>
      <c r="G223" s="439"/>
      <c r="H223" s="439"/>
      <c r="I223" s="499"/>
    </row>
    <row r="224" spans="1:9" s="147" customFormat="1" ht="15.5" x14ac:dyDescent="0.35">
      <c r="A224" s="332">
        <v>205</v>
      </c>
      <c r="B224" s="437"/>
      <c r="C224" s="438"/>
      <c r="D224" s="438"/>
      <c r="E224" s="214"/>
      <c r="F224" s="214"/>
      <c r="G224" s="439"/>
      <c r="H224" s="439"/>
      <c r="I224" s="499"/>
    </row>
    <row r="225" spans="1:9" s="147" customFormat="1" ht="15.5" x14ac:dyDescent="0.35">
      <c r="A225" s="332">
        <v>206</v>
      </c>
      <c r="B225" s="437"/>
      <c r="C225" s="438"/>
      <c r="D225" s="438"/>
      <c r="E225" s="214"/>
      <c r="F225" s="214"/>
      <c r="G225" s="439"/>
      <c r="H225" s="439"/>
      <c r="I225" s="499"/>
    </row>
    <row r="226" spans="1:9" s="147" customFormat="1" ht="15.5" x14ac:dyDescent="0.35">
      <c r="A226" s="332">
        <v>207</v>
      </c>
      <c r="B226" s="437"/>
      <c r="C226" s="438"/>
      <c r="D226" s="438"/>
      <c r="E226" s="214"/>
      <c r="F226" s="214"/>
      <c r="G226" s="439"/>
      <c r="H226" s="439"/>
      <c r="I226" s="499"/>
    </row>
    <row r="227" spans="1:9" s="147" customFormat="1" ht="15.5" x14ac:dyDescent="0.35">
      <c r="A227" s="332">
        <v>208</v>
      </c>
      <c r="B227" s="437"/>
      <c r="C227" s="438"/>
      <c r="D227" s="438"/>
      <c r="E227" s="214"/>
      <c r="F227" s="214"/>
      <c r="G227" s="439"/>
      <c r="H227" s="439"/>
      <c r="I227" s="499"/>
    </row>
    <row r="228" spans="1:9" s="147" customFormat="1" ht="15.5" x14ac:dyDescent="0.35">
      <c r="A228" s="332">
        <v>209</v>
      </c>
      <c r="B228" s="437"/>
      <c r="C228" s="438"/>
      <c r="D228" s="438"/>
      <c r="E228" s="214"/>
      <c r="F228" s="214"/>
      <c r="G228" s="439"/>
      <c r="H228" s="439"/>
      <c r="I228" s="499"/>
    </row>
    <row r="229" spans="1:9" s="147" customFormat="1" ht="15.5" x14ac:dyDescent="0.35">
      <c r="A229" s="332">
        <v>210</v>
      </c>
      <c r="B229" s="437"/>
      <c r="C229" s="438"/>
      <c r="D229" s="438"/>
      <c r="E229" s="214"/>
      <c r="F229" s="214"/>
      <c r="G229" s="439"/>
      <c r="H229" s="439"/>
      <c r="I229" s="499"/>
    </row>
    <row r="230" spans="1:9" s="147" customFormat="1" ht="15.5" x14ac:dyDescent="0.35">
      <c r="A230" s="332">
        <v>211</v>
      </c>
      <c r="B230" s="437"/>
      <c r="C230" s="438"/>
      <c r="D230" s="438"/>
      <c r="E230" s="214"/>
      <c r="F230" s="214"/>
      <c r="G230" s="439"/>
      <c r="H230" s="439"/>
      <c r="I230" s="499"/>
    </row>
    <row r="231" spans="1:9" s="147" customFormat="1" ht="15.5" x14ac:dyDescent="0.35">
      <c r="A231" s="332">
        <v>212</v>
      </c>
      <c r="B231" s="437"/>
      <c r="C231" s="438"/>
      <c r="D231" s="438"/>
      <c r="E231" s="214"/>
      <c r="F231" s="214"/>
      <c r="G231" s="439"/>
      <c r="H231" s="439"/>
      <c r="I231" s="499"/>
    </row>
    <row r="232" spans="1:9" s="147" customFormat="1" ht="15.5" x14ac:dyDescent="0.35">
      <c r="A232" s="332">
        <v>213</v>
      </c>
      <c r="B232" s="437"/>
      <c r="C232" s="438"/>
      <c r="D232" s="438"/>
      <c r="E232" s="214"/>
      <c r="F232" s="214"/>
      <c r="G232" s="439"/>
      <c r="H232" s="439"/>
      <c r="I232" s="499"/>
    </row>
    <row r="233" spans="1:9" s="147" customFormat="1" ht="15.5" x14ac:dyDescent="0.35">
      <c r="A233" s="332">
        <v>214</v>
      </c>
      <c r="B233" s="437"/>
      <c r="C233" s="438"/>
      <c r="D233" s="438"/>
      <c r="E233" s="214"/>
      <c r="F233" s="214"/>
      <c r="G233" s="439"/>
      <c r="H233" s="439"/>
      <c r="I233" s="499"/>
    </row>
    <row r="234" spans="1:9" s="147" customFormat="1" ht="15.5" x14ac:dyDescent="0.35">
      <c r="A234" s="332">
        <v>215</v>
      </c>
      <c r="B234" s="437"/>
      <c r="C234" s="438"/>
      <c r="D234" s="438"/>
      <c r="E234" s="214"/>
      <c r="F234" s="214"/>
      <c r="G234" s="439"/>
      <c r="H234" s="439"/>
      <c r="I234" s="499"/>
    </row>
    <row r="235" spans="1:9" s="147" customFormat="1" ht="15.5" x14ac:dyDescent="0.35">
      <c r="A235" s="332">
        <v>216</v>
      </c>
      <c r="B235" s="437"/>
      <c r="C235" s="438"/>
      <c r="D235" s="438"/>
      <c r="E235" s="214"/>
      <c r="F235" s="214"/>
      <c r="G235" s="439"/>
      <c r="H235" s="439"/>
      <c r="I235" s="499"/>
    </row>
    <row r="236" spans="1:9" s="147" customFormat="1" ht="15.5" x14ac:dyDescent="0.35">
      <c r="A236" s="332">
        <v>217</v>
      </c>
      <c r="B236" s="437"/>
      <c r="C236" s="438"/>
      <c r="D236" s="438"/>
      <c r="E236" s="214"/>
      <c r="F236" s="214"/>
      <c r="G236" s="439"/>
      <c r="H236" s="439"/>
      <c r="I236" s="499"/>
    </row>
    <row r="237" spans="1:9" s="147" customFormat="1" ht="15.5" x14ac:dyDescent="0.35">
      <c r="A237" s="332">
        <v>218</v>
      </c>
      <c r="B237" s="437"/>
      <c r="C237" s="438"/>
      <c r="D237" s="438"/>
      <c r="E237" s="214"/>
      <c r="F237" s="214"/>
      <c r="G237" s="439"/>
      <c r="H237" s="439"/>
      <c r="I237" s="499"/>
    </row>
    <row r="238" spans="1:9" s="147" customFormat="1" ht="15.5" x14ac:dyDescent="0.35">
      <c r="A238" s="332">
        <v>219</v>
      </c>
      <c r="B238" s="437"/>
      <c r="C238" s="438"/>
      <c r="D238" s="438"/>
      <c r="E238" s="214"/>
      <c r="F238" s="214"/>
      <c r="G238" s="439"/>
      <c r="H238" s="439"/>
      <c r="I238" s="499"/>
    </row>
    <row r="239" spans="1:9" s="147" customFormat="1" ht="15.5" x14ac:dyDescent="0.35">
      <c r="A239" s="332">
        <v>220</v>
      </c>
      <c r="B239" s="437"/>
      <c r="C239" s="438"/>
      <c r="D239" s="438"/>
      <c r="E239" s="214"/>
      <c r="F239" s="214"/>
      <c r="G239" s="439"/>
      <c r="H239" s="439"/>
      <c r="I239" s="499"/>
    </row>
    <row r="240" spans="1:9" s="147" customFormat="1" ht="15.5" x14ac:dyDescent="0.35">
      <c r="A240" s="332">
        <v>221</v>
      </c>
      <c r="B240" s="437"/>
      <c r="C240" s="438"/>
      <c r="D240" s="438"/>
      <c r="E240" s="214"/>
      <c r="F240" s="214"/>
      <c r="G240" s="439"/>
      <c r="H240" s="439"/>
      <c r="I240" s="499"/>
    </row>
    <row r="241" spans="1:9" s="147" customFormat="1" ht="15.5" x14ac:dyDescent="0.35">
      <c r="A241" s="332">
        <v>222</v>
      </c>
      <c r="B241" s="437"/>
      <c r="C241" s="438"/>
      <c r="D241" s="438"/>
      <c r="E241" s="214"/>
      <c r="F241" s="214"/>
      <c r="G241" s="439"/>
      <c r="H241" s="439"/>
      <c r="I241" s="499"/>
    </row>
    <row r="242" spans="1:9" s="147" customFormat="1" ht="15.5" x14ac:dyDescent="0.35">
      <c r="A242" s="332">
        <v>223</v>
      </c>
      <c r="B242" s="437"/>
      <c r="C242" s="438"/>
      <c r="D242" s="438"/>
      <c r="E242" s="214"/>
      <c r="F242" s="214"/>
      <c r="G242" s="439"/>
      <c r="H242" s="439"/>
      <c r="I242" s="499"/>
    </row>
    <row r="243" spans="1:9" s="147" customFormat="1" ht="15.5" x14ac:dyDescent="0.35">
      <c r="A243" s="332">
        <v>224</v>
      </c>
      <c r="B243" s="437"/>
      <c r="C243" s="438"/>
      <c r="D243" s="438"/>
      <c r="E243" s="214"/>
      <c r="F243" s="214"/>
      <c r="G243" s="439"/>
      <c r="H243" s="439"/>
      <c r="I243" s="499"/>
    </row>
    <row r="244" spans="1:9" s="147" customFormat="1" ht="15.5" x14ac:dyDescent="0.35">
      <c r="A244" s="332">
        <v>225</v>
      </c>
      <c r="B244" s="437"/>
      <c r="C244" s="438"/>
      <c r="D244" s="438"/>
      <c r="E244" s="214"/>
      <c r="F244" s="214"/>
      <c r="G244" s="439"/>
      <c r="H244" s="439"/>
      <c r="I244" s="499"/>
    </row>
    <row r="245" spans="1:9" s="147" customFormat="1" ht="15.5" x14ac:dyDescent="0.35">
      <c r="A245" s="332">
        <v>226</v>
      </c>
      <c r="B245" s="437"/>
      <c r="C245" s="438"/>
      <c r="D245" s="438"/>
      <c r="E245" s="214"/>
      <c r="F245" s="214"/>
      <c r="G245" s="439"/>
      <c r="H245" s="439"/>
      <c r="I245" s="499"/>
    </row>
    <row r="246" spans="1:9" s="147" customFormat="1" ht="15.5" x14ac:dyDescent="0.35">
      <c r="A246" s="332">
        <v>227</v>
      </c>
      <c r="B246" s="437"/>
      <c r="C246" s="438"/>
      <c r="D246" s="438"/>
      <c r="E246" s="214"/>
      <c r="F246" s="214"/>
      <c r="G246" s="439"/>
      <c r="H246" s="439"/>
      <c r="I246" s="499"/>
    </row>
    <row r="247" spans="1:9" s="147" customFormat="1" ht="15.5" x14ac:dyDescent="0.35">
      <c r="A247" s="332">
        <v>228</v>
      </c>
      <c r="B247" s="437"/>
      <c r="C247" s="438"/>
      <c r="D247" s="438"/>
      <c r="E247" s="214"/>
      <c r="F247" s="214"/>
      <c r="G247" s="439"/>
      <c r="H247" s="439"/>
      <c r="I247" s="499"/>
    </row>
    <row r="248" spans="1:9" s="147" customFormat="1" ht="15.5" x14ac:dyDescent="0.35">
      <c r="A248" s="332">
        <v>229</v>
      </c>
      <c r="B248" s="437"/>
      <c r="C248" s="438"/>
      <c r="D248" s="438"/>
      <c r="E248" s="214"/>
      <c r="F248" s="214"/>
      <c r="G248" s="439"/>
      <c r="H248" s="439"/>
      <c r="I248" s="499"/>
    </row>
    <row r="249" spans="1:9" s="147" customFormat="1" ht="15.5" x14ac:dyDescent="0.35">
      <c r="A249" s="332">
        <v>230</v>
      </c>
      <c r="B249" s="437"/>
      <c r="C249" s="438"/>
      <c r="D249" s="438"/>
      <c r="E249" s="214"/>
      <c r="F249" s="214"/>
      <c r="G249" s="439"/>
      <c r="H249" s="439"/>
      <c r="I249" s="499"/>
    </row>
    <row r="250" spans="1:9" s="147" customFormat="1" ht="15.5" x14ac:dyDescent="0.35">
      <c r="A250" s="332">
        <v>231</v>
      </c>
      <c r="B250" s="437"/>
      <c r="C250" s="438"/>
      <c r="D250" s="438"/>
      <c r="E250" s="214"/>
      <c r="F250" s="214"/>
      <c r="G250" s="439"/>
      <c r="H250" s="439"/>
      <c r="I250" s="499"/>
    </row>
    <row r="251" spans="1:9" s="147" customFormat="1" ht="15.5" x14ac:dyDescent="0.35">
      <c r="A251" s="332">
        <v>232</v>
      </c>
      <c r="B251" s="437"/>
      <c r="C251" s="438"/>
      <c r="D251" s="438"/>
      <c r="E251" s="214"/>
      <c r="F251" s="214"/>
      <c r="G251" s="439"/>
      <c r="H251" s="439"/>
      <c r="I251" s="499"/>
    </row>
    <row r="252" spans="1:9" s="147" customFormat="1" ht="15.5" x14ac:dyDescent="0.35">
      <c r="A252" s="332">
        <v>233</v>
      </c>
      <c r="B252" s="437"/>
      <c r="C252" s="438"/>
      <c r="D252" s="438"/>
      <c r="E252" s="214"/>
      <c r="F252" s="214"/>
      <c r="G252" s="439"/>
      <c r="H252" s="439"/>
      <c r="I252" s="499"/>
    </row>
    <row r="253" spans="1:9" s="147" customFormat="1" ht="15.5" x14ac:dyDescent="0.35">
      <c r="A253" s="332">
        <v>234</v>
      </c>
      <c r="B253" s="437"/>
      <c r="C253" s="438"/>
      <c r="D253" s="438"/>
      <c r="E253" s="214"/>
      <c r="F253" s="214"/>
      <c r="G253" s="439"/>
      <c r="H253" s="439"/>
      <c r="I253" s="499"/>
    </row>
    <row r="254" spans="1:9" s="147" customFormat="1" ht="15.5" x14ac:dyDescent="0.35">
      <c r="A254" s="332">
        <v>235</v>
      </c>
      <c r="B254" s="437"/>
      <c r="C254" s="438"/>
      <c r="D254" s="438"/>
      <c r="E254" s="214"/>
      <c r="F254" s="214"/>
      <c r="G254" s="439"/>
      <c r="H254" s="439"/>
      <c r="I254" s="499"/>
    </row>
    <row r="255" spans="1:9" s="147" customFormat="1" ht="15.5" x14ac:dyDescent="0.35">
      <c r="A255" s="332">
        <v>236</v>
      </c>
      <c r="B255" s="437"/>
      <c r="C255" s="438"/>
      <c r="D255" s="438"/>
      <c r="E255" s="214"/>
      <c r="F255" s="214"/>
      <c r="G255" s="439"/>
      <c r="H255" s="439"/>
      <c r="I255" s="499"/>
    </row>
    <row r="256" spans="1:9" s="147" customFormat="1" ht="15.5" x14ac:dyDescent="0.35">
      <c r="A256" s="332">
        <v>237</v>
      </c>
      <c r="B256" s="437"/>
      <c r="C256" s="438"/>
      <c r="D256" s="438"/>
      <c r="E256" s="214"/>
      <c r="F256" s="214"/>
      <c r="G256" s="439"/>
      <c r="H256" s="439"/>
      <c r="I256" s="499"/>
    </row>
    <row r="257" spans="1:9" s="147" customFormat="1" ht="15.5" x14ac:dyDescent="0.35">
      <c r="A257" s="332">
        <v>238</v>
      </c>
      <c r="B257" s="437"/>
      <c r="C257" s="438"/>
      <c r="D257" s="438"/>
      <c r="E257" s="214"/>
      <c r="F257" s="214"/>
      <c r="G257" s="439"/>
      <c r="H257" s="439"/>
      <c r="I257" s="499"/>
    </row>
    <row r="258" spans="1:9" s="147" customFormat="1" ht="15.5" x14ac:dyDescent="0.35">
      <c r="A258" s="332">
        <v>239</v>
      </c>
      <c r="B258" s="437"/>
      <c r="C258" s="438"/>
      <c r="D258" s="438"/>
      <c r="E258" s="214"/>
      <c r="F258" s="214"/>
      <c r="G258" s="439"/>
      <c r="H258" s="439"/>
      <c r="I258" s="499"/>
    </row>
    <row r="259" spans="1:9" s="147" customFormat="1" ht="15.5" x14ac:dyDescent="0.35">
      <c r="A259" s="332">
        <v>240</v>
      </c>
      <c r="B259" s="437"/>
      <c r="C259" s="438"/>
      <c r="D259" s="438"/>
      <c r="E259" s="214"/>
      <c r="F259" s="214"/>
      <c r="G259" s="439"/>
      <c r="H259" s="439"/>
      <c r="I259" s="499"/>
    </row>
    <row r="260" spans="1:9" s="147" customFormat="1" ht="15.5" x14ac:dyDescent="0.35">
      <c r="A260" s="332">
        <v>241</v>
      </c>
      <c r="B260" s="437"/>
      <c r="C260" s="438"/>
      <c r="D260" s="438"/>
      <c r="E260" s="214"/>
      <c r="F260" s="214"/>
      <c r="G260" s="439"/>
      <c r="H260" s="439"/>
      <c r="I260" s="499"/>
    </row>
    <row r="261" spans="1:9" s="147" customFormat="1" ht="15.5" x14ac:dyDescent="0.35">
      <c r="A261" s="332">
        <v>242</v>
      </c>
      <c r="B261" s="437"/>
      <c r="C261" s="438"/>
      <c r="D261" s="438"/>
      <c r="E261" s="214"/>
      <c r="F261" s="214"/>
      <c r="G261" s="439"/>
      <c r="H261" s="439"/>
      <c r="I261" s="499"/>
    </row>
    <row r="262" spans="1:9" s="147" customFormat="1" ht="15.5" x14ac:dyDescent="0.35">
      <c r="A262" s="332">
        <v>243</v>
      </c>
      <c r="B262" s="437"/>
      <c r="C262" s="438"/>
      <c r="D262" s="438"/>
      <c r="E262" s="214"/>
      <c r="F262" s="214"/>
      <c r="G262" s="439"/>
      <c r="H262" s="439"/>
      <c r="I262" s="499"/>
    </row>
    <row r="263" spans="1:9" s="147" customFormat="1" ht="15.5" x14ac:dyDescent="0.35">
      <c r="A263" s="332">
        <v>244</v>
      </c>
      <c r="B263" s="437"/>
      <c r="C263" s="438"/>
      <c r="D263" s="438"/>
      <c r="E263" s="214"/>
      <c r="F263" s="214"/>
      <c r="G263" s="439"/>
      <c r="H263" s="439"/>
      <c r="I263" s="499"/>
    </row>
    <row r="264" spans="1:9" s="147" customFormat="1" ht="15.5" x14ac:dyDescent="0.35">
      <c r="A264" s="332">
        <v>245</v>
      </c>
      <c r="B264" s="437"/>
      <c r="C264" s="438"/>
      <c r="D264" s="438"/>
      <c r="E264" s="214"/>
      <c r="F264" s="214"/>
      <c r="G264" s="439"/>
      <c r="H264" s="439"/>
      <c r="I264" s="499"/>
    </row>
    <row r="265" spans="1:9" s="147" customFormat="1" ht="15.5" x14ac:dyDescent="0.35">
      <c r="A265" s="332">
        <v>246</v>
      </c>
      <c r="B265" s="437"/>
      <c r="C265" s="438"/>
      <c r="D265" s="438"/>
      <c r="E265" s="214"/>
      <c r="F265" s="214"/>
      <c r="G265" s="439"/>
      <c r="H265" s="439"/>
      <c r="I265" s="499"/>
    </row>
    <row r="266" spans="1:9" s="147" customFormat="1" ht="15.5" x14ac:dyDescent="0.35">
      <c r="A266" s="332">
        <v>247</v>
      </c>
      <c r="B266" s="437"/>
      <c r="C266" s="438"/>
      <c r="D266" s="438"/>
      <c r="E266" s="214"/>
      <c r="F266" s="214"/>
      <c r="G266" s="439"/>
      <c r="H266" s="439"/>
      <c r="I266" s="499"/>
    </row>
    <row r="267" spans="1:9" s="147" customFormat="1" ht="15.5" x14ac:dyDescent="0.35">
      <c r="A267" s="332">
        <v>248</v>
      </c>
      <c r="B267" s="437"/>
      <c r="C267" s="438"/>
      <c r="D267" s="438"/>
      <c r="E267" s="214"/>
      <c r="F267" s="214"/>
      <c r="G267" s="439"/>
      <c r="H267" s="439"/>
      <c r="I267" s="499"/>
    </row>
    <row r="268" spans="1:9" s="147" customFormat="1" ht="15.5" x14ac:dyDescent="0.35">
      <c r="A268" s="332">
        <v>249</v>
      </c>
      <c r="B268" s="437"/>
      <c r="C268" s="438"/>
      <c r="D268" s="438"/>
      <c r="E268" s="214"/>
      <c r="F268" s="214"/>
      <c r="G268" s="439"/>
      <c r="H268" s="439"/>
      <c r="I268" s="499"/>
    </row>
    <row r="269" spans="1:9" s="147" customFormat="1" ht="15.5" x14ac:dyDescent="0.35">
      <c r="A269" s="332">
        <v>250</v>
      </c>
      <c r="B269" s="437"/>
      <c r="C269" s="438"/>
      <c r="D269" s="438"/>
      <c r="E269" s="214"/>
      <c r="F269" s="214"/>
      <c r="G269" s="439"/>
      <c r="H269" s="439"/>
      <c r="I269" s="499"/>
    </row>
    <row r="270" spans="1:9" s="147" customFormat="1" ht="15.5" x14ac:dyDescent="0.35">
      <c r="A270" s="332">
        <v>251</v>
      </c>
      <c r="B270" s="437"/>
      <c r="C270" s="438"/>
      <c r="D270" s="438"/>
      <c r="E270" s="214"/>
      <c r="F270" s="214"/>
      <c r="G270" s="439"/>
      <c r="H270" s="439"/>
      <c r="I270" s="499"/>
    </row>
    <row r="271" spans="1:9" s="147" customFormat="1" ht="15.5" x14ac:dyDescent="0.35">
      <c r="A271" s="332">
        <v>252</v>
      </c>
      <c r="B271" s="437"/>
      <c r="C271" s="438"/>
      <c r="D271" s="438"/>
      <c r="E271" s="214"/>
      <c r="F271" s="214"/>
      <c r="G271" s="439"/>
      <c r="H271" s="439"/>
      <c r="I271" s="499"/>
    </row>
    <row r="272" spans="1:9" s="147" customFormat="1" ht="15.5" x14ac:dyDescent="0.35">
      <c r="A272" s="332">
        <v>253</v>
      </c>
      <c r="B272" s="437"/>
      <c r="C272" s="438"/>
      <c r="D272" s="438"/>
      <c r="E272" s="214"/>
      <c r="F272" s="214"/>
      <c r="G272" s="439"/>
      <c r="H272" s="439"/>
      <c r="I272" s="499"/>
    </row>
    <row r="273" spans="1:9" s="147" customFormat="1" ht="15.5" x14ac:dyDescent="0.35">
      <c r="A273" s="332">
        <v>254</v>
      </c>
      <c r="B273" s="437"/>
      <c r="C273" s="438"/>
      <c r="D273" s="438"/>
      <c r="E273" s="214"/>
      <c r="F273" s="214"/>
      <c r="G273" s="439"/>
      <c r="H273" s="439"/>
      <c r="I273" s="499"/>
    </row>
    <row r="274" spans="1:9" s="147" customFormat="1" ht="15.5" x14ac:dyDescent="0.35">
      <c r="A274" s="332">
        <v>255</v>
      </c>
      <c r="B274" s="437"/>
      <c r="C274" s="438"/>
      <c r="D274" s="438"/>
      <c r="E274" s="214"/>
      <c r="F274" s="214"/>
      <c r="G274" s="439"/>
      <c r="H274" s="439"/>
      <c r="I274" s="499"/>
    </row>
    <row r="275" spans="1:9" s="147" customFormat="1" ht="15.5" x14ac:dyDescent="0.35">
      <c r="A275" s="332">
        <v>256</v>
      </c>
      <c r="B275" s="437"/>
      <c r="C275" s="438"/>
      <c r="D275" s="438"/>
      <c r="E275" s="214"/>
      <c r="F275" s="214"/>
      <c r="G275" s="439"/>
      <c r="H275" s="439"/>
      <c r="I275" s="499"/>
    </row>
    <row r="276" spans="1:9" s="147" customFormat="1" ht="15.5" x14ac:dyDescent="0.35">
      <c r="A276" s="332">
        <v>257</v>
      </c>
      <c r="B276" s="437"/>
      <c r="C276" s="438"/>
      <c r="D276" s="438"/>
      <c r="E276" s="214"/>
      <c r="F276" s="214"/>
      <c r="G276" s="439"/>
      <c r="H276" s="439"/>
      <c r="I276" s="499"/>
    </row>
    <row r="277" spans="1:9" s="147" customFormat="1" ht="15.5" x14ac:dyDescent="0.35">
      <c r="A277" s="332">
        <v>258</v>
      </c>
      <c r="B277" s="437"/>
      <c r="C277" s="438"/>
      <c r="D277" s="438"/>
      <c r="E277" s="214"/>
      <c r="F277" s="214"/>
      <c r="G277" s="439"/>
      <c r="H277" s="439"/>
      <c r="I277" s="499"/>
    </row>
    <row r="278" spans="1:9" s="147" customFormat="1" ht="15.5" x14ac:dyDescent="0.35">
      <c r="A278" s="332">
        <v>259</v>
      </c>
      <c r="B278" s="437"/>
      <c r="C278" s="438"/>
      <c r="D278" s="438"/>
      <c r="E278" s="214"/>
      <c r="F278" s="214"/>
      <c r="G278" s="439"/>
      <c r="H278" s="439"/>
      <c r="I278" s="499"/>
    </row>
    <row r="279" spans="1:9" s="147" customFormat="1" ht="15.5" x14ac:dyDescent="0.35">
      <c r="A279" s="332">
        <v>260</v>
      </c>
      <c r="B279" s="437"/>
      <c r="C279" s="438"/>
      <c r="D279" s="438"/>
      <c r="E279" s="214"/>
      <c r="F279" s="214"/>
      <c r="G279" s="439"/>
      <c r="H279" s="439"/>
      <c r="I279" s="499"/>
    </row>
    <row r="280" spans="1:9" s="147" customFormat="1" ht="15.5" x14ac:dyDescent="0.35">
      <c r="A280" s="332">
        <v>261</v>
      </c>
      <c r="B280" s="437"/>
      <c r="C280" s="438"/>
      <c r="D280" s="438"/>
      <c r="E280" s="214"/>
      <c r="F280" s="214"/>
      <c r="G280" s="439"/>
      <c r="H280" s="439"/>
      <c r="I280" s="499"/>
    </row>
    <row r="281" spans="1:9" s="147" customFormat="1" ht="15.5" x14ac:dyDescent="0.35">
      <c r="A281" s="332">
        <v>262</v>
      </c>
      <c r="B281" s="437"/>
      <c r="C281" s="438"/>
      <c r="D281" s="438"/>
      <c r="E281" s="214"/>
      <c r="F281" s="214"/>
      <c r="G281" s="439"/>
      <c r="H281" s="439"/>
      <c r="I281" s="499"/>
    </row>
    <row r="282" spans="1:9" s="147" customFormat="1" ht="15.5" x14ac:dyDescent="0.35">
      <c r="A282" s="332">
        <v>263</v>
      </c>
      <c r="B282" s="437"/>
      <c r="C282" s="438"/>
      <c r="D282" s="438"/>
      <c r="E282" s="214"/>
      <c r="F282" s="214"/>
      <c r="G282" s="439"/>
      <c r="H282" s="439"/>
      <c r="I282" s="499"/>
    </row>
    <row r="283" spans="1:9" s="147" customFormat="1" ht="15.5" x14ac:dyDescent="0.35">
      <c r="A283" s="332">
        <v>264</v>
      </c>
      <c r="B283" s="437"/>
      <c r="C283" s="438"/>
      <c r="D283" s="438"/>
      <c r="E283" s="214"/>
      <c r="F283" s="214"/>
      <c r="G283" s="439"/>
      <c r="H283" s="439"/>
      <c r="I283" s="499"/>
    </row>
    <row r="284" spans="1:9" s="147" customFormat="1" ht="15.5" x14ac:dyDescent="0.35">
      <c r="A284" s="332">
        <v>265</v>
      </c>
      <c r="B284" s="437"/>
      <c r="C284" s="438"/>
      <c r="D284" s="438"/>
      <c r="E284" s="214"/>
      <c r="F284" s="214"/>
      <c r="G284" s="439"/>
      <c r="H284" s="439"/>
      <c r="I284" s="499"/>
    </row>
    <row r="285" spans="1:9" s="147" customFormat="1" ht="15.5" x14ac:dyDescent="0.35">
      <c r="A285" s="332">
        <v>266</v>
      </c>
      <c r="B285" s="437"/>
      <c r="C285" s="438"/>
      <c r="D285" s="438"/>
      <c r="E285" s="214"/>
      <c r="F285" s="214"/>
      <c r="G285" s="439"/>
      <c r="H285" s="439"/>
      <c r="I285" s="499"/>
    </row>
    <row r="286" spans="1:9" s="147" customFormat="1" ht="15.5" x14ac:dyDescent="0.35">
      <c r="A286" s="332">
        <v>267</v>
      </c>
      <c r="B286" s="437"/>
      <c r="C286" s="438"/>
      <c r="D286" s="438"/>
      <c r="E286" s="214"/>
      <c r="F286" s="214"/>
      <c r="G286" s="439"/>
      <c r="H286" s="439"/>
      <c r="I286" s="499"/>
    </row>
    <row r="287" spans="1:9" s="147" customFormat="1" ht="15.5" x14ac:dyDescent="0.35">
      <c r="A287" s="332">
        <v>268</v>
      </c>
      <c r="B287" s="437"/>
      <c r="C287" s="438"/>
      <c r="D287" s="438"/>
      <c r="E287" s="214"/>
      <c r="F287" s="214"/>
      <c r="G287" s="439"/>
      <c r="H287" s="439"/>
      <c r="I287" s="499"/>
    </row>
    <row r="288" spans="1:9" s="147" customFormat="1" ht="15.5" x14ac:dyDescent="0.35">
      <c r="A288" s="332">
        <v>269</v>
      </c>
      <c r="B288" s="437"/>
      <c r="C288" s="438"/>
      <c r="D288" s="438"/>
      <c r="E288" s="214"/>
      <c r="F288" s="214"/>
      <c r="G288" s="439"/>
      <c r="H288" s="439"/>
      <c r="I288" s="499"/>
    </row>
    <row r="289" spans="1:9" s="147" customFormat="1" ht="15.5" x14ac:dyDescent="0.35">
      <c r="A289" s="332">
        <v>270</v>
      </c>
      <c r="B289" s="437"/>
      <c r="C289" s="438"/>
      <c r="D289" s="438"/>
      <c r="E289" s="214"/>
      <c r="F289" s="214"/>
      <c r="G289" s="439"/>
      <c r="H289" s="439"/>
      <c r="I289" s="499"/>
    </row>
    <row r="290" spans="1:9" s="147" customFormat="1" ht="15.5" x14ac:dyDescent="0.35">
      <c r="A290" s="332">
        <v>271</v>
      </c>
      <c r="B290" s="437"/>
      <c r="C290" s="438"/>
      <c r="D290" s="438"/>
      <c r="E290" s="214"/>
      <c r="F290" s="214"/>
      <c r="G290" s="439"/>
      <c r="H290" s="439"/>
      <c r="I290" s="499"/>
    </row>
    <row r="291" spans="1:9" s="147" customFormat="1" ht="15.5" x14ac:dyDescent="0.35">
      <c r="A291" s="332">
        <v>272</v>
      </c>
      <c r="B291" s="437"/>
      <c r="C291" s="438"/>
      <c r="D291" s="438"/>
      <c r="E291" s="214"/>
      <c r="F291" s="214"/>
      <c r="G291" s="439"/>
      <c r="H291" s="439"/>
      <c r="I291" s="499"/>
    </row>
    <row r="292" spans="1:9" s="147" customFormat="1" ht="15.5" x14ac:dyDescent="0.35">
      <c r="A292" s="332">
        <v>273</v>
      </c>
      <c r="B292" s="437"/>
      <c r="C292" s="438"/>
      <c r="D292" s="438"/>
      <c r="E292" s="214"/>
      <c r="F292" s="214"/>
      <c r="G292" s="439"/>
      <c r="H292" s="439"/>
      <c r="I292" s="499"/>
    </row>
    <row r="293" spans="1:9" s="147" customFormat="1" ht="15.5" x14ac:dyDescent="0.35">
      <c r="A293" s="332">
        <v>274</v>
      </c>
      <c r="B293" s="437"/>
      <c r="C293" s="438"/>
      <c r="D293" s="438"/>
      <c r="E293" s="214"/>
      <c r="F293" s="214"/>
      <c r="G293" s="439"/>
      <c r="H293" s="439"/>
      <c r="I293" s="499"/>
    </row>
    <row r="294" spans="1:9" s="147" customFormat="1" ht="15.5" x14ac:dyDescent="0.35">
      <c r="A294" s="332">
        <v>275</v>
      </c>
      <c r="B294" s="437"/>
      <c r="C294" s="438"/>
      <c r="D294" s="438"/>
      <c r="E294" s="214"/>
      <c r="F294" s="214"/>
      <c r="G294" s="439"/>
      <c r="H294" s="439"/>
      <c r="I294" s="499"/>
    </row>
    <row r="295" spans="1:9" s="147" customFormat="1" ht="15.5" x14ac:dyDescent="0.35">
      <c r="A295" s="332">
        <v>276</v>
      </c>
      <c r="B295" s="437"/>
      <c r="C295" s="438"/>
      <c r="D295" s="438"/>
      <c r="E295" s="214"/>
      <c r="F295" s="214"/>
      <c r="G295" s="439"/>
      <c r="H295" s="439"/>
      <c r="I295" s="499"/>
    </row>
    <row r="296" spans="1:9" s="147" customFormat="1" ht="15.5" x14ac:dyDescent="0.35">
      <c r="A296" s="332">
        <v>277</v>
      </c>
      <c r="B296" s="437"/>
      <c r="C296" s="438"/>
      <c r="D296" s="438"/>
      <c r="E296" s="214"/>
      <c r="F296" s="214"/>
      <c r="G296" s="439"/>
      <c r="H296" s="439"/>
      <c r="I296" s="499"/>
    </row>
    <row r="297" spans="1:9" s="147" customFormat="1" ht="15.5" x14ac:dyDescent="0.35">
      <c r="A297" s="332">
        <v>278</v>
      </c>
      <c r="B297" s="437"/>
      <c r="C297" s="438"/>
      <c r="D297" s="438"/>
      <c r="E297" s="214"/>
      <c r="F297" s="214"/>
      <c r="G297" s="439"/>
      <c r="H297" s="439"/>
      <c r="I297" s="499"/>
    </row>
    <row r="298" spans="1:9" s="147" customFormat="1" ht="15.5" x14ac:dyDescent="0.35">
      <c r="A298" s="332">
        <v>279</v>
      </c>
      <c r="B298" s="437"/>
      <c r="C298" s="438"/>
      <c r="D298" s="438"/>
      <c r="E298" s="214"/>
      <c r="F298" s="214"/>
      <c r="G298" s="439"/>
      <c r="H298" s="439"/>
      <c r="I298" s="499"/>
    </row>
    <row r="299" spans="1:9" s="147" customFormat="1" ht="15.5" x14ac:dyDescent="0.35">
      <c r="A299" s="332">
        <v>280</v>
      </c>
      <c r="B299" s="437"/>
      <c r="C299" s="438"/>
      <c r="D299" s="438"/>
      <c r="E299" s="214"/>
      <c r="F299" s="214"/>
      <c r="G299" s="439"/>
      <c r="H299" s="439"/>
      <c r="I299" s="499"/>
    </row>
    <row r="300" spans="1:9" s="147" customFormat="1" ht="15.5" x14ac:dyDescent="0.35">
      <c r="A300" s="332">
        <v>281</v>
      </c>
      <c r="B300" s="437"/>
      <c r="C300" s="438"/>
      <c r="D300" s="438"/>
      <c r="E300" s="214"/>
      <c r="F300" s="214"/>
      <c r="G300" s="439"/>
      <c r="H300" s="439"/>
      <c r="I300" s="499"/>
    </row>
    <row r="301" spans="1:9" s="147" customFormat="1" ht="15.5" x14ac:dyDescent="0.35">
      <c r="A301" s="332">
        <v>282</v>
      </c>
      <c r="B301" s="437"/>
      <c r="C301" s="438"/>
      <c r="D301" s="438"/>
      <c r="E301" s="214"/>
      <c r="F301" s="214"/>
      <c r="G301" s="439"/>
      <c r="H301" s="439"/>
      <c r="I301" s="499"/>
    </row>
    <row r="302" spans="1:9" s="147" customFormat="1" ht="15.5" x14ac:dyDescent="0.35">
      <c r="A302" s="332">
        <v>283</v>
      </c>
      <c r="B302" s="437"/>
      <c r="C302" s="438"/>
      <c r="D302" s="438"/>
      <c r="E302" s="214"/>
      <c r="F302" s="214"/>
      <c r="G302" s="439"/>
      <c r="H302" s="439"/>
      <c r="I302" s="499"/>
    </row>
    <row r="303" spans="1:9" s="147" customFormat="1" ht="15.5" x14ac:dyDescent="0.35">
      <c r="A303" s="332">
        <v>284</v>
      </c>
      <c r="B303" s="437"/>
      <c r="C303" s="438"/>
      <c r="D303" s="438"/>
      <c r="E303" s="214"/>
      <c r="F303" s="214"/>
      <c r="G303" s="439"/>
      <c r="H303" s="439"/>
      <c r="I303" s="499"/>
    </row>
    <row r="304" spans="1:9" s="147" customFormat="1" ht="15.5" x14ac:dyDescent="0.35">
      <c r="A304" s="332">
        <v>285</v>
      </c>
      <c r="B304" s="437"/>
      <c r="C304" s="438"/>
      <c r="D304" s="438"/>
      <c r="E304" s="214"/>
      <c r="F304" s="214"/>
      <c r="G304" s="439"/>
      <c r="H304" s="439"/>
      <c r="I304" s="499"/>
    </row>
    <row r="305" spans="1:9" s="147" customFormat="1" ht="15.5" x14ac:dyDescent="0.35">
      <c r="A305" s="332">
        <v>286</v>
      </c>
      <c r="B305" s="437"/>
      <c r="C305" s="438"/>
      <c r="D305" s="438"/>
      <c r="E305" s="214"/>
      <c r="F305" s="214"/>
      <c r="G305" s="439"/>
      <c r="H305" s="439"/>
      <c r="I305" s="499"/>
    </row>
    <row r="306" spans="1:9" s="147" customFormat="1" ht="15.5" x14ac:dyDescent="0.35">
      <c r="A306" s="332">
        <v>287</v>
      </c>
      <c r="B306" s="437"/>
      <c r="C306" s="438"/>
      <c r="D306" s="438"/>
      <c r="E306" s="214"/>
      <c r="F306" s="214"/>
      <c r="G306" s="439"/>
      <c r="H306" s="439"/>
      <c r="I306" s="499"/>
    </row>
    <row r="307" spans="1:9" s="147" customFormat="1" ht="15.5" x14ac:dyDescent="0.35">
      <c r="A307" s="332">
        <v>288</v>
      </c>
      <c r="B307" s="437"/>
      <c r="C307" s="438"/>
      <c r="D307" s="438"/>
      <c r="E307" s="214"/>
      <c r="F307" s="214"/>
      <c r="G307" s="439"/>
      <c r="H307" s="439"/>
      <c r="I307" s="499"/>
    </row>
    <row r="308" spans="1:9" s="147" customFormat="1" ht="15.5" x14ac:dyDescent="0.35">
      <c r="A308" s="332">
        <v>289</v>
      </c>
      <c r="B308" s="437"/>
      <c r="C308" s="438"/>
      <c r="D308" s="438"/>
      <c r="E308" s="214"/>
      <c r="F308" s="214"/>
      <c r="G308" s="439"/>
      <c r="H308" s="439"/>
      <c r="I308" s="499"/>
    </row>
    <row r="309" spans="1:9" s="147" customFormat="1" ht="15.5" x14ac:dyDescent="0.35">
      <c r="A309" s="332">
        <v>290</v>
      </c>
      <c r="B309" s="437"/>
      <c r="C309" s="438"/>
      <c r="D309" s="438"/>
      <c r="E309" s="214"/>
      <c r="F309" s="214"/>
      <c r="G309" s="439"/>
      <c r="H309" s="439"/>
      <c r="I309" s="499"/>
    </row>
    <row r="310" spans="1:9" s="147" customFormat="1" ht="15.5" x14ac:dyDescent="0.35">
      <c r="A310" s="332">
        <v>291</v>
      </c>
      <c r="B310" s="437"/>
      <c r="C310" s="438"/>
      <c r="D310" s="438"/>
      <c r="E310" s="214"/>
      <c r="F310" s="214"/>
      <c r="G310" s="439"/>
      <c r="H310" s="439"/>
      <c r="I310" s="499"/>
    </row>
    <row r="311" spans="1:9" s="147" customFormat="1" ht="15.5" x14ac:dyDescent="0.35">
      <c r="A311" s="332">
        <v>292</v>
      </c>
      <c r="B311" s="437"/>
      <c r="C311" s="438"/>
      <c r="D311" s="438"/>
      <c r="E311" s="214"/>
      <c r="F311" s="214"/>
      <c r="G311" s="439"/>
      <c r="H311" s="439"/>
      <c r="I311" s="499"/>
    </row>
    <row r="312" spans="1:9" s="147" customFormat="1" ht="15.5" x14ac:dyDescent="0.35">
      <c r="A312" s="332">
        <v>293</v>
      </c>
      <c r="B312" s="437"/>
      <c r="C312" s="438"/>
      <c r="D312" s="438"/>
      <c r="E312" s="214"/>
      <c r="F312" s="214"/>
      <c r="G312" s="439"/>
      <c r="H312" s="439"/>
      <c r="I312" s="499"/>
    </row>
    <row r="313" spans="1:9" s="147" customFormat="1" ht="15.5" x14ac:dyDescent="0.35">
      <c r="A313" s="332">
        <v>294</v>
      </c>
      <c r="B313" s="437"/>
      <c r="C313" s="438"/>
      <c r="D313" s="438"/>
      <c r="E313" s="214"/>
      <c r="F313" s="214"/>
      <c r="G313" s="439"/>
      <c r="H313" s="439"/>
      <c r="I313" s="499"/>
    </row>
    <row r="314" spans="1:9" s="147" customFormat="1" ht="15.5" x14ac:dyDescent="0.35">
      <c r="A314" s="332">
        <v>295</v>
      </c>
      <c r="B314" s="437"/>
      <c r="C314" s="438"/>
      <c r="D314" s="438"/>
      <c r="E314" s="214"/>
      <c r="F314" s="214"/>
      <c r="G314" s="439"/>
      <c r="H314" s="439"/>
      <c r="I314" s="499"/>
    </row>
    <row r="315" spans="1:9" s="147" customFormat="1" ht="15.5" x14ac:dyDescent="0.35">
      <c r="A315" s="332">
        <v>296</v>
      </c>
      <c r="B315" s="437"/>
      <c r="C315" s="438"/>
      <c r="D315" s="438"/>
      <c r="E315" s="214"/>
      <c r="F315" s="214"/>
      <c r="G315" s="439"/>
      <c r="H315" s="439"/>
      <c r="I315" s="499"/>
    </row>
    <row r="316" spans="1:9" s="147" customFormat="1" ht="15.5" x14ac:dyDescent="0.35">
      <c r="A316" s="332">
        <v>297</v>
      </c>
      <c r="B316" s="437"/>
      <c r="C316" s="438"/>
      <c r="D316" s="438"/>
      <c r="E316" s="214"/>
      <c r="F316" s="214"/>
      <c r="G316" s="439"/>
      <c r="H316" s="439"/>
      <c r="I316" s="499"/>
    </row>
    <row r="317" spans="1:9" s="147" customFormat="1" ht="15.5" x14ac:dyDescent="0.35">
      <c r="A317" s="332">
        <v>298</v>
      </c>
      <c r="B317" s="437"/>
      <c r="C317" s="438"/>
      <c r="D317" s="438"/>
      <c r="E317" s="214"/>
      <c r="F317" s="214"/>
      <c r="G317" s="439"/>
      <c r="H317" s="439"/>
      <c r="I317" s="499"/>
    </row>
    <row r="318" spans="1:9" s="147" customFormat="1" ht="15.5" x14ac:dyDescent="0.35">
      <c r="A318" s="332">
        <v>299</v>
      </c>
      <c r="B318" s="437"/>
      <c r="C318" s="438"/>
      <c r="D318" s="438"/>
      <c r="E318" s="214"/>
      <c r="F318" s="214"/>
      <c r="G318" s="439"/>
      <c r="H318" s="439"/>
      <c r="I318" s="499"/>
    </row>
    <row r="319" spans="1:9" s="147" customFormat="1" ht="15.5" x14ac:dyDescent="0.35">
      <c r="A319" s="332">
        <v>300</v>
      </c>
      <c r="B319" s="437"/>
      <c r="C319" s="438"/>
      <c r="D319" s="438"/>
      <c r="E319" s="214"/>
      <c r="F319" s="214"/>
      <c r="G319" s="439"/>
      <c r="H319" s="439"/>
      <c r="I319" s="499"/>
    </row>
    <row r="320" spans="1:9" s="147" customFormat="1" ht="15.5" x14ac:dyDescent="0.35">
      <c r="A320" s="332">
        <v>301</v>
      </c>
      <c r="B320" s="437"/>
      <c r="C320" s="438"/>
      <c r="D320" s="438"/>
      <c r="E320" s="214"/>
      <c r="F320" s="214"/>
      <c r="G320" s="439"/>
      <c r="H320" s="439"/>
      <c r="I320" s="499"/>
    </row>
    <row r="321" spans="1:9" s="147" customFormat="1" ht="15.5" x14ac:dyDescent="0.35">
      <c r="A321" s="332">
        <v>302</v>
      </c>
      <c r="B321" s="437"/>
      <c r="C321" s="438"/>
      <c r="D321" s="438"/>
      <c r="E321" s="214"/>
      <c r="F321" s="214"/>
      <c r="G321" s="439"/>
      <c r="H321" s="439"/>
      <c r="I321" s="499"/>
    </row>
    <row r="322" spans="1:9" s="147" customFormat="1" ht="15.5" x14ac:dyDescent="0.35">
      <c r="A322" s="332">
        <v>303</v>
      </c>
      <c r="B322" s="437"/>
      <c r="C322" s="438"/>
      <c r="D322" s="438"/>
      <c r="E322" s="214"/>
      <c r="F322" s="214"/>
      <c r="G322" s="439"/>
      <c r="H322" s="439"/>
      <c r="I322" s="499"/>
    </row>
    <row r="323" spans="1:9" s="147" customFormat="1" ht="15.5" x14ac:dyDescent="0.35">
      <c r="A323" s="332">
        <v>304</v>
      </c>
      <c r="B323" s="437"/>
      <c r="C323" s="438"/>
      <c r="D323" s="438"/>
      <c r="E323" s="214"/>
      <c r="F323" s="214"/>
      <c r="G323" s="439"/>
      <c r="H323" s="439"/>
      <c r="I323" s="499"/>
    </row>
    <row r="324" spans="1:9" s="147" customFormat="1" ht="15.5" x14ac:dyDescent="0.35">
      <c r="A324" s="332">
        <v>305</v>
      </c>
      <c r="B324" s="437"/>
      <c r="C324" s="438"/>
      <c r="D324" s="438"/>
      <c r="E324" s="214"/>
      <c r="F324" s="214"/>
      <c r="G324" s="439"/>
      <c r="H324" s="439"/>
      <c r="I324" s="499"/>
    </row>
    <row r="325" spans="1:9" s="147" customFormat="1" ht="15.5" x14ac:dyDescent="0.35">
      <c r="A325" s="332">
        <v>306</v>
      </c>
      <c r="B325" s="437"/>
      <c r="C325" s="438"/>
      <c r="D325" s="438"/>
      <c r="E325" s="214"/>
      <c r="F325" s="214"/>
      <c r="G325" s="439"/>
      <c r="H325" s="439"/>
      <c r="I325" s="499"/>
    </row>
    <row r="326" spans="1:9" s="147" customFormat="1" ht="15.5" x14ac:dyDescent="0.35">
      <c r="A326" s="332">
        <v>307</v>
      </c>
      <c r="B326" s="437"/>
      <c r="C326" s="438"/>
      <c r="D326" s="438"/>
      <c r="E326" s="214"/>
      <c r="F326" s="214"/>
      <c r="G326" s="439"/>
      <c r="H326" s="439"/>
      <c r="I326" s="499"/>
    </row>
    <row r="327" spans="1:9" s="147" customFormat="1" ht="15.5" x14ac:dyDescent="0.35">
      <c r="A327" s="332">
        <v>308</v>
      </c>
      <c r="B327" s="437"/>
      <c r="C327" s="438"/>
      <c r="D327" s="438"/>
      <c r="E327" s="214"/>
      <c r="F327" s="214"/>
      <c r="G327" s="439"/>
      <c r="H327" s="439"/>
      <c r="I327" s="499"/>
    </row>
    <row r="328" spans="1:9" s="147" customFormat="1" ht="15.5" x14ac:dyDescent="0.35">
      <c r="A328" s="332">
        <v>309</v>
      </c>
      <c r="B328" s="437"/>
      <c r="C328" s="438"/>
      <c r="D328" s="438"/>
      <c r="E328" s="214"/>
      <c r="F328" s="214"/>
      <c r="G328" s="439"/>
      <c r="H328" s="439"/>
      <c r="I328" s="499"/>
    </row>
    <row r="329" spans="1:9" s="147" customFormat="1" ht="15.5" x14ac:dyDescent="0.35">
      <c r="A329" s="332">
        <v>310</v>
      </c>
      <c r="B329" s="437"/>
      <c r="C329" s="438"/>
      <c r="D329" s="438"/>
      <c r="E329" s="214"/>
      <c r="F329" s="214"/>
      <c r="G329" s="439"/>
      <c r="H329" s="439"/>
      <c r="I329" s="499"/>
    </row>
    <row r="330" spans="1:9" s="147" customFormat="1" ht="15.5" x14ac:dyDescent="0.35">
      <c r="A330" s="332">
        <v>311</v>
      </c>
      <c r="B330" s="437"/>
      <c r="C330" s="438"/>
      <c r="D330" s="438"/>
      <c r="E330" s="214"/>
      <c r="F330" s="214"/>
      <c r="G330" s="439"/>
      <c r="H330" s="439"/>
      <c r="I330" s="499"/>
    </row>
    <row r="331" spans="1:9" s="147" customFormat="1" ht="15.5" x14ac:dyDescent="0.35">
      <c r="A331" s="332">
        <v>312</v>
      </c>
      <c r="B331" s="437"/>
      <c r="C331" s="438"/>
      <c r="D331" s="438"/>
      <c r="E331" s="214"/>
      <c r="F331" s="214"/>
      <c r="G331" s="439"/>
      <c r="H331" s="439"/>
      <c r="I331" s="499"/>
    </row>
    <row r="332" spans="1:9" s="147" customFormat="1" ht="15.5" x14ac:dyDescent="0.35">
      <c r="A332" s="332">
        <v>313</v>
      </c>
      <c r="B332" s="437"/>
      <c r="C332" s="438"/>
      <c r="D332" s="438"/>
      <c r="E332" s="214"/>
      <c r="F332" s="214"/>
      <c r="G332" s="439"/>
      <c r="H332" s="439"/>
      <c r="I332" s="499"/>
    </row>
    <row r="333" spans="1:9" s="147" customFormat="1" ht="15.5" x14ac:dyDescent="0.35">
      <c r="A333" s="332">
        <v>314</v>
      </c>
      <c r="B333" s="437"/>
      <c r="C333" s="438"/>
      <c r="D333" s="438"/>
      <c r="E333" s="214"/>
      <c r="F333" s="214"/>
      <c r="G333" s="439"/>
      <c r="H333" s="439"/>
      <c r="I333" s="499"/>
    </row>
    <row r="334" spans="1:9" s="147" customFormat="1" ht="15.5" x14ac:dyDescent="0.35">
      <c r="A334" s="332">
        <v>315</v>
      </c>
      <c r="B334" s="437"/>
      <c r="C334" s="438"/>
      <c r="D334" s="438"/>
      <c r="E334" s="214"/>
      <c r="F334" s="214"/>
      <c r="G334" s="439"/>
      <c r="H334" s="439"/>
      <c r="I334" s="499"/>
    </row>
    <row r="335" spans="1:9" s="147" customFormat="1" ht="15.5" x14ac:dyDescent="0.35">
      <c r="A335" s="332">
        <v>316</v>
      </c>
      <c r="B335" s="437"/>
      <c r="C335" s="438"/>
      <c r="D335" s="438"/>
      <c r="E335" s="214"/>
      <c r="F335" s="214"/>
      <c r="G335" s="439"/>
      <c r="H335" s="439"/>
      <c r="I335" s="499"/>
    </row>
    <row r="336" spans="1:9" s="147" customFormat="1" ht="15.5" x14ac:dyDescent="0.35">
      <c r="A336" s="332">
        <v>317</v>
      </c>
      <c r="B336" s="437"/>
      <c r="C336" s="438"/>
      <c r="D336" s="438"/>
      <c r="E336" s="214"/>
      <c r="F336" s="214"/>
      <c r="G336" s="439"/>
      <c r="H336" s="439"/>
      <c r="I336" s="499"/>
    </row>
    <row r="337" spans="1:9" s="147" customFormat="1" ht="15.5" x14ac:dyDescent="0.35">
      <c r="A337" s="332">
        <v>318</v>
      </c>
      <c r="B337" s="437"/>
      <c r="C337" s="438"/>
      <c r="D337" s="438"/>
      <c r="E337" s="214"/>
      <c r="F337" s="214"/>
      <c r="G337" s="439"/>
      <c r="H337" s="439"/>
      <c r="I337" s="499"/>
    </row>
    <row r="338" spans="1:9" s="147" customFormat="1" ht="15.5" x14ac:dyDescent="0.35">
      <c r="A338" s="332">
        <v>319</v>
      </c>
      <c r="B338" s="437"/>
      <c r="C338" s="438"/>
      <c r="D338" s="438"/>
      <c r="E338" s="214"/>
      <c r="F338" s="214"/>
      <c r="G338" s="439"/>
      <c r="H338" s="439"/>
      <c r="I338" s="499"/>
    </row>
    <row r="339" spans="1:9" s="147" customFormat="1" ht="15.5" x14ac:dyDescent="0.35">
      <c r="A339" s="332">
        <v>320</v>
      </c>
      <c r="B339" s="437"/>
      <c r="C339" s="438"/>
      <c r="D339" s="438"/>
      <c r="E339" s="214"/>
      <c r="F339" s="214"/>
      <c r="G339" s="439"/>
      <c r="H339" s="439"/>
      <c r="I339" s="499"/>
    </row>
    <row r="340" spans="1:9" s="147" customFormat="1" ht="15.5" x14ac:dyDescent="0.35">
      <c r="A340" s="332">
        <v>321</v>
      </c>
      <c r="B340" s="437"/>
      <c r="C340" s="438"/>
      <c r="D340" s="438"/>
      <c r="E340" s="214"/>
      <c r="F340" s="214"/>
      <c r="G340" s="439"/>
      <c r="H340" s="439"/>
      <c r="I340" s="499"/>
    </row>
    <row r="341" spans="1:9" s="147" customFormat="1" ht="15.5" x14ac:dyDescent="0.35">
      <c r="A341" s="332">
        <v>322</v>
      </c>
      <c r="B341" s="437"/>
      <c r="C341" s="438"/>
      <c r="D341" s="438"/>
      <c r="E341" s="214"/>
      <c r="F341" s="214"/>
      <c r="G341" s="439"/>
      <c r="H341" s="439"/>
      <c r="I341" s="499"/>
    </row>
    <row r="342" spans="1:9" s="147" customFormat="1" ht="15.5" x14ac:dyDescent="0.35">
      <c r="A342" s="332">
        <v>323</v>
      </c>
      <c r="B342" s="437"/>
      <c r="C342" s="438"/>
      <c r="D342" s="438"/>
      <c r="E342" s="214"/>
      <c r="F342" s="214"/>
      <c r="G342" s="439"/>
      <c r="H342" s="439"/>
      <c r="I342" s="499"/>
    </row>
    <row r="343" spans="1:9" s="147" customFormat="1" ht="15.5" x14ac:dyDescent="0.35">
      <c r="A343" s="332">
        <v>324</v>
      </c>
      <c r="B343" s="437"/>
      <c r="C343" s="438"/>
      <c r="D343" s="438"/>
      <c r="E343" s="214"/>
      <c r="F343" s="214"/>
      <c r="G343" s="439"/>
      <c r="H343" s="439"/>
      <c r="I343" s="499"/>
    </row>
    <row r="344" spans="1:9" s="147" customFormat="1" ht="15.5" x14ac:dyDescent="0.35">
      <c r="A344" s="332">
        <v>325</v>
      </c>
      <c r="B344" s="437"/>
      <c r="C344" s="438"/>
      <c r="D344" s="438"/>
      <c r="E344" s="214"/>
      <c r="F344" s="214"/>
      <c r="G344" s="439"/>
      <c r="H344" s="439"/>
      <c r="I344" s="499"/>
    </row>
    <row r="345" spans="1:9" s="147" customFormat="1" ht="15.5" x14ac:dyDescent="0.35">
      <c r="A345" s="332">
        <v>326</v>
      </c>
      <c r="B345" s="437"/>
      <c r="C345" s="438"/>
      <c r="D345" s="438"/>
      <c r="E345" s="214"/>
      <c r="F345" s="214"/>
      <c r="G345" s="439"/>
      <c r="H345" s="439"/>
      <c r="I345" s="499"/>
    </row>
    <row r="346" spans="1:9" s="147" customFormat="1" ht="15.5" x14ac:dyDescent="0.35">
      <c r="A346" s="332">
        <v>327</v>
      </c>
      <c r="B346" s="437"/>
      <c r="C346" s="438"/>
      <c r="D346" s="438"/>
      <c r="E346" s="214"/>
      <c r="F346" s="214"/>
      <c r="G346" s="439"/>
      <c r="H346" s="439"/>
      <c r="I346" s="499"/>
    </row>
    <row r="347" spans="1:9" s="147" customFormat="1" ht="15.5" x14ac:dyDescent="0.35">
      <c r="A347" s="332">
        <v>328</v>
      </c>
      <c r="B347" s="437"/>
      <c r="C347" s="438"/>
      <c r="D347" s="438"/>
      <c r="E347" s="214"/>
      <c r="F347" s="214"/>
      <c r="G347" s="439"/>
      <c r="H347" s="439"/>
      <c r="I347" s="499"/>
    </row>
    <row r="348" spans="1:9" s="147" customFormat="1" ht="15.5" x14ac:dyDescent="0.35">
      <c r="A348" s="332">
        <v>329</v>
      </c>
      <c r="B348" s="437"/>
      <c r="C348" s="438"/>
      <c r="D348" s="438"/>
      <c r="E348" s="214"/>
      <c r="F348" s="214"/>
      <c r="G348" s="439"/>
      <c r="H348" s="439"/>
      <c r="I348" s="499"/>
    </row>
    <row r="349" spans="1:9" s="147" customFormat="1" ht="15.5" x14ac:dyDescent="0.35">
      <c r="A349" s="332">
        <v>330</v>
      </c>
      <c r="B349" s="437"/>
      <c r="C349" s="438"/>
      <c r="D349" s="438"/>
      <c r="E349" s="214"/>
      <c r="F349" s="214"/>
      <c r="G349" s="439"/>
      <c r="H349" s="439"/>
      <c r="I349" s="499"/>
    </row>
    <row r="350" spans="1:9" s="147" customFormat="1" ht="15.5" x14ac:dyDescent="0.35">
      <c r="A350" s="332">
        <v>331</v>
      </c>
      <c r="B350" s="437"/>
      <c r="C350" s="438"/>
      <c r="D350" s="438"/>
      <c r="E350" s="214"/>
      <c r="F350" s="214"/>
      <c r="G350" s="439"/>
      <c r="H350" s="439"/>
      <c r="I350" s="499"/>
    </row>
    <row r="351" spans="1:9" s="147" customFormat="1" ht="15.5" x14ac:dyDescent="0.35">
      <c r="A351" s="332">
        <v>332</v>
      </c>
      <c r="B351" s="437"/>
      <c r="C351" s="438"/>
      <c r="D351" s="438"/>
      <c r="E351" s="214"/>
      <c r="F351" s="214"/>
      <c r="G351" s="439"/>
      <c r="H351" s="439"/>
      <c r="I351" s="499"/>
    </row>
    <row r="352" spans="1:9" s="147" customFormat="1" ht="15.5" x14ac:dyDescent="0.35">
      <c r="A352" s="332">
        <v>333</v>
      </c>
      <c r="B352" s="437"/>
      <c r="C352" s="438"/>
      <c r="D352" s="438"/>
      <c r="E352" s="214"/>
      <c r="F352" s="214"/>
      <c r="G352" s="439"/>
      <c r="H352" s="439"/>
      <c r="I352" s="499"/>
    </row>
    <row r="353" spans="1:9" s="147" customFormat="1" ht="15.5" x14ac:dyDescent="0.35">
      <c r="A353" s="332">
        <v>334</v>
      </c>
      <c r="B353" s="437"/>
      <c r="C353" s="438"/>
      <c r="D353" s="438"/>
      <c r="E353" s="214"/>
      <c r="F353" s="214"/>
      <c r="G353" s="439"/>
      <c r="H353" s="439"/>
      <c r="I353" s="499"/>
    </row>
    <row r="354" spans="1:9" s="147" customFormat="1" ht="15.5" x14ac:dyDescent="0.35">
      <c r="A354" s="332">
        <v>335</v>
      </c>
      <c r="B354" s="437"/>
      <c r="C354" s="438"/>
      <c r="D354" s="438"/>
      <c r="E354" s="214"/>
      <c r="F354" s="214"/>
      <c r="G354" s="439"/>
      <c r="H354" s="439"/>
      <c r="I354" s="499"/>
    </row>
    <row r="355" spans="1:9" s="147" customFormat="1" ht="15.5" x14ac:dyDescent="0.35">
      <c r="A355" s="332">
        <v>336</v>
      </c>
      <c r="B355" s="437"/>
      <c r="C355" s="438"/>
      <c r="D355" s="438"/>
      <c r="E355" s="214"/>
      <c r="F355" s="214"/>
      <c r="G355" s="439"/>
      <c r="H355" s="439"/>
      <c r="I355" s="499"/>
    </row>
    <row r="356" spans="1:9" s="147" customFormat="1" ht="15.5" x14ac:dyDescent="0.35">
      <c r="A356" s="332">
        <v>337</v>
      </c>
      <c r="B356" s="437"/>
      <c r="C356" s="438"/>
      <c r="D356" s="438"/>
      <c r="E356" s="214"/>
      <c r="F356" s="214"/>
      <c r="G356" s="439"/>
      <c r="H356" s="439"/>
      <c r="I356" s="499"/>
    </row>
    <row r="357" spans="1:9" s="147" customFormat="1" ht="15.5" x14ac:dyDescent="0.35">
      <c r="A357" s="332">
        <v>338</v>
      </c>
      <c r="B357" s="437"/>
      <c r="C357" s="438"/>
      <c r="D357" s="438"/>
      <c r="E357" s="214"/>
      <c r="F357" s="214"/>
      <c r="G357" s="439"/>
      <c r="H357" s="439"/>
      <c r="I357" s="499"/>
    </row>
    <row r="358" spans="1:9" s="147" customFormat="1" ht="15.5" x14ac:dyDescent="0.35">
      <c r="A358" s="332">
        <v>339</v>
      </c>
      <c r="B358" s="437"/>
      <c r="C358" s="438"/>
      <c r="D358" s="438"/>
      <c r="E358" s="214"/>
      <c r="F358" s="214"/>
      <c r="G358" s="439"/>
      <c r="H358" s="439"/>
      <c r="I358" s="499"/>
    </row>
    <row r="359" spans="1:9" s="147" customFormat="1" ht="15.5" x14ac:dyDescent="0.35">
      <c r="A359" s="332">
        <v>340</v>
      </c>
      <c r="B359" s="437"/>
      <c r="C359" s="438"/>
      <c r="D359" s="438"/>
      <c r="E359" s="214"/>
      <c r="F359" s="214"/>
      <c r="G359" s="439"/>
      <c r="H359" s="439"/>
      <c r="I359" s="499"/>
    </row>
    <row r="360" spans="1:9" s="147" customFormat="1" ht="15.5" x14ac:dyDescent="0.35">
      <c r="A360" s="332">
        <v>341</v>
      </c>
      <c r="B360" s="437"/>
      <c r="C360" s="438"/>
      <c r="D360" s="438"/>
      <c r="E360" s="214"/>
      <c r="F360" s="214"/>
      <c r="G360" s="439"/>
      <c r="H360" s="439"/>
      <c r="I360" s="499"/>
    </row>
    <row r="361" spans="1:9" s="147" customFormat="1" ht="15.5" x14ac:dyDescent="0.35">
      <c r="A361" s="332">
        <v>342</v>
      </c>
      <c r="B361" s="437"/>
      <c r="C361" s="438"/>
      <c r="D361" s="438"/>
      <c r="E361" s="214"/>
      <c r="F361" s="214"/>
      <c r="G361" s="439"/>
      <c r="H361" s="439"/>
      <c r="I361" s="499"/>
    </row>
    <row r="362" spans="1:9" s="147" customFormat="1" ht="15.5" x14ac:dyDescent="0.35">
      <c r="A362" s="332">
        <v>343</v>
      </c>
      <c r="B362" s="437"/>
      <c r="C362" s="438"/>
      <c r="D362" s="438"/>
      <c r="E362" s="214"/>
      <c r="F362" s="214"/>
      <c r="G362" s="439"/>
      <c r="H362" s="439"/>
      <c r="I362" s="499"/>
    </row>
    <row r="363" spans="1:9" s="147" customFormat="1" ht="15.5" x14ac:dyDescent="0.35">
      <c r="A363" s="332">
        <v>344</v>
      </c>
      <c r="B363" s="437"/>
      <c r="C363" s="438"/>
      <c r="D363" s="438"/>
      <c r="E363" s="214"/>
      <c r="F363" s="214"/>
      <c r="G363" s="439"/>
      <c r="H363" s="439"/>
      <c r="I363" s="499"/>
    </row>
    <row r="364" spans="1:9" s="147" customFormat="1" ht="15.5" x14ac:dyDescent="0.35">
      <c r="A364" s="332">
        <v>345</v>
      </c>
      <c r="B364" s="437"/>
      <c r="C364" s="438"/>
      <c r="D364" s="438"/>
      <c r="E364" s="214"/>
      <c r="F364" s="214"/>
      <c r="G364" s="439"/>
      <c r="H364" s="439"/>
      <c r="I364" s="499"/>
    </row>
    <row r="365" spans="1:9" s="147" customFormat="1" ht="15.5" x14ac:dyDescent="0.35">
      <c r="A365" s="332">
        <v>346</v>
      </c>
      <c r="B365" s="437"/>
      <c r="C365" s="438"/>
      <c r="D365" s="438"/>
      <c r="E365" s="214"/>
      <c r="F365" s="214"/>
      <c r="G365" s="439"/>
      <c r="H365" s="439"/>
      <c r="I365" s="499"/>
    </row>
    <row r="366" spans="1:9" s="147" customFormat="1" ht="15.5" x14ac:dyDescent="0.35">
      <c r="A366" s="332">
        <v>347</v>
      </c>
      <c r="B366" s="437"/>
      <c r="C366" s="438"/>
      <c r="D366" s="438"/>
      <c r="E366" s="214"/>
      <c r="F366" s="214"/>
      <c r="G366" s="439"/>
      <c r="H366" s="439"/>
      <c r="I366" s="499"/>
    </row>
    <row r="367" spans="1:9" s="147" customFormat="1" ht="15.5" x14ac:dyDescent="0.35">
      <c r="A367" s="332">
        <v>348</v>
      </c>
      <c r="B367" s="437"/>
      <c r="C367" s="438"/>
      <c r="D367" s="438"/>
      <c r="E367" s="214"/>
      <c r="F367" s="214"/>
      <c r="G367" s="439"/>
      <c r="H367" s="439"/>
      <c r="I367" s="499"/>
    </row>
    <row r="368" spans="1:9" s="147" customFormat="1" ht="15.5" x14ac:dyDescent="0.35">
      <c r="A368" s="332">
        <v>349</v>
      </c>
      <c r="B368" s="437"/>
      <c r="C368" s="438"/>
      <c r="D368" s="438"/>
      <c r="E368" s="214"/>
      <c r="F368" s="214"/>
      <c r="G368" s="439"/>
      <c r="H368" s="439"/>
      <c r="I368" s="499"/>
    </row>
    <row r="369" spans="1:9" s="147" customFormat="1" ht="15.5" x14ac:dyDescent="0.35">
      <c r="A369" s="332">
        <v>350</v>
      </c>
      <c r="B369" s="437"/>
      <c r="C369" s="438"/>
      <c r="D369" s="438"/>
      <c r="E369" s="214"/>
      <c r="F369" s="214"/>
      <c r="G369" s="439"/>
      <c r="H369" s="439"/>
      <c r="I369" s="499"/>
    </row>
    <row r="370" spans="1:9" s="147" customFormat="1" ht="15.5" x14ac:dyDescent="0.35">
      <c r="A370" s="332">
        <v>351</v>
      </c>
      <c r="B370" s="437"/>
      <c r="C370" s="438"/>
      <c r="D370" s="438"/>
      <c r="E370" s="214"/>
      <c r="F370" s="214"/>
      <c r="G370" s="439"/>
      <c r="H370" s="439"/>
      <c r="I370" s="499"/>
    </row>
    <row r="371" spans="1:9" s="147" customFormat="1" ht="15.5" x14ac:dyDescent="0.35">
      <c r="A371" s="332">
        <v>352</v>
      </c>
      <c r="B371" s="437"/>
      <c r="C371" s="438"/>
      <c r="D371" s="438"/>
      <c r="E371" s="214"/>
      <c r="F371" s="214"/>
      <c r="G371" s="439"/>
      <c r="H371" s="439"/>
      <c r="I371" s="499"/>
    </row>
    <row r="372" spans="1:9" s="147" customFormat="1" ht="15.5" x14ac:dyDescent="0.35">
      <c r="A372" s="332">
        <v>353</v>
      </c>
      <c r="B372" s="437"/>
      <c r="C372" s="438"/>
      <c r="D372" s="438"/>
      <c r="E372" s="214"/>
      <c r="F372" s="214"/>
      <c r="G372" s="439"/>
      <c r="H372" s="439"/>
      <c r="I372" s="499"/>
    </row>
    <row r="373" spans="1:9" s="147" customFormat="1" ht="15.5" x14ac:dyDescent="0.35">
      <c r="A373" s="332">
        <v>354</v>
      </c>
      <c r="B373" s="437"/>
      <c r="C373" s="438"/>
      <c r="D373" s="438"/>
      <c r="E373" s="214"/>
      <c r="F373" s="214"/>
      <c r="G373" s="439"/>
      <c r="H373" s="439"/>
      <c r="I373" s="499"/>
    </row>
    <row r="374" spans="1:9" s="147" customFormat="1" ht="15.5" x14ac:dyDescent="0.35">
      <c r="A374" s="332">
        <v>355</v>
      </c>
      <c r="B374" s="437"/>
      <c r="C374" s="438"/>
      <c r="D374" s="438"/>
      <c r="E374" s="214"/>
      <c r="F374" s="214"/>
      <c r="G374" s="439"/>
      <c r="H374" s="439"/>
      <c r="I374" s="499"/>
    </row>
    <row r="375" spans="1:9" s="147" customFormat="1" ht="15.5" x14ac:dyDescent="0.35">
      <c r="A375" s="332">
        <v>356</v>
      </c>
      <c r="B375" s="437"/>
      <c r="C375" s="438"/>
      <c r="D375" s="438"/>
      <c r="E375" s="214"/>
      <c r="F375" s="214"/>
      <c r="G375" s="439"/>
      <c r="H375" s="439"/>
      <c r="I375" s="499"/>
    </row>
    <row r="376" spans="1:9" s="147" customFormat="1" ht="15.5" x14ac:dyDescent="0.35">
      <c r="A376" s="332">
        <v>357</v>
      </c>
      <c r="B376" s="437"/>
      <c r="C376" s="438"/>
      <c r="D376" s="438"/>
      <c r="E376" s="214"/>
      <c r="F376" s="214"/>
      <c r="G376" s="439"/>
      <c r="H376" s="439"/>
      <c r="I376" s="499"/>
    </row>
    <row r="377" spans="1:9" s="147" customFormat="1" ht="15.5" x14ac:dyDescent="0.35">
      <c r="A377" s="332">
        <v>358</v>
      </c>
      <c r="B377" s="437"/>
      <c r="C377" s="438"/>
      <c r="D377" s="438"/>
      <c r="E377" s="214"/>
      <c r="F377" s="214"/>
      <c r="G377" s="439"/>
      <c r="H377" s="439"/>
      <c r="I377" s="499"/>
    </row>
    <row r="378" spans="1:9" s="147" customFormat="1" ht="15.5" x14ac:dyDescent="0.35">
      <c r="A378" s="332">
        <v>359</v>
      </c>
      <c r="B378" s="437"/>
      <c r="C378" s="438"/>
      <c r="D378" s="438"/>
      <c r="E378" s="214"/>
      <c r="F378" s="214"/>
      <c r="G378" s="439"/>
      <c r="H378" s="439"/>
      <c r="I378" s="499"/>
    </row>
    <row r="379" spans="1:9" s="147" customFormat="1" ht="15.5" x14ac:dyDescent="0.35">
      <c r="A379" s="332">
        <v>360</v>
      </c>
      <c r="B379" s="437"/>
      <c r="C379" s="438"/>
      <c r="D379" s="438"/>
      <c r="E379" s="214"/>
      <c r="F379" s="214"/>
      <c r="G379" s="439"/>
      <c r="H379" s="439"/>
      <c r="I379" s="499"/>
    </row>
    <row r="380" spans="1:9" s="147" customFormat="1" ht="15.5" x14ac:dyDescent="0.35">
      <c r="A380" s="332">
        <v>361</v>
      </c>
      <c r="B380" s="437"/>
      <c r="C380" s="438"/>
      <c r="D380" s="438"/>
      <c r="E380" s="214"/>
      <c r="F380" s="214"/>
      <c r="G380" s="439"/>
      <c r="H380" s="439"/>
      <c r="I380" s="499"/>
    </row>
    <row r="381" spans="1:9" s="147" customFormat="1" ht="15.5" x14ac:dyDescent="0.35">
      <c r="A381" s="332">
        <v>362</v>
      </c>
      <c r="B381" s="437"/>
      <c r="C381" s="438"/>
      <c r="D381" s="438"/>
      <c r="E381" s="214"/>
      <c r="F381" s="214"/>
      <c r="G381" s="439"/>
      <c r="H381" s="439"/>
      <c r="I381" s="499"/>
    </row>
    <row r="382" spans="1:9" s="147" customFormat="1" ht="15.5" x14ac:dyDescent="0.35">
      <c r="A382" s="332">
        <v>363</v>
      </c>
      <c r="B382" s="437"/>
      <c r="C382" s="438"/>
      <c r="D382" s="438"/>
      <c r="E382" s="214"/>
      <c r="F382" s="214"/>
      <c r="G382" s="439"/>
      <c r="H382" s="439"/>
      <c r="I382" s="499"/>
    </row>
    <row r="383" spans="1:9" s="147" customFormat="1" ht="15.5" x14ac:dyDescent="0.35">
      <c r="A383" s="332">
        <v>364</v>
      </c>
      <c r="B383" s="437"/>
      <c r="C383" s="438"/>
      <c r="D383" s="438"/>
      <c r="E383" s="214"/>
      <c r="F383" s="214"/>
      <c r="G383" s="439"/>
      <c r="H383" s="439"/>
      <c r="I383" s="499"/>
    </row>
    <row r="384" spans="1:9" s="147" customFormat="1" ht="15.5" x14ac:dyDescent="0.35">
      <c r="A384" s="332">
        <v>365</v>
      </c>
      <c r="B384" s="437"/>
      <c r="C384" s="438"/>
      <c r="D384" s="438"/>
      <c r="E384" s="214"/>
      <c r="F384" s="214"/>
      <c r="G384" s="439"/>
      <c r="H384" s="439"/>
      <c r="I384" s="499"/>
    </row>
    <row r="385" spans="1:9" s="147" customFormat="1" ht="15.5" x14ac:dyDescent="0.35">
      <c r="A385" s="332">
        <v>366</v>
      </c>
      <c r="B385" s="437"/>
      <c r="C385" s="438"/>
      <c r="D385" s="438"/>
      <c r="E385" s="214"/>
      <c r="F385" s="214"/>
      <c r="G385" s="439"/>
      <c r="H385" s="439"/>
      <c r="I385" s="499"/>
    </row>
    <row r="386" spans="1:9" s="147" customFormat="1" ht="15.5" x14ac:dyDescent="0.35">
      <c r="A386" s="332">
        <v>367</v>
      </c>
      <c r="B386" s="437"/>
      <c r="C386" s="438"/>
      <c r="D386" s="438"/>
      <c r="E386" s="214"/>
      <c r="F386" s="214"/>
      <c r="G386" s="439"/>
      <c r="H386" s="439"/>
      <c r="I386" s="499"/>
    </row>
    <row r="387" spans="1:9" s="147" customFormat="1" ht="15.5" x14ac:dyDescent="0.35">
      <c r="A387" s="332">
        <v>368</v>
      </c>
      <c r="B387" s="437"/>
      <c r="C387" s="438"/>
      <c r="D387" s="438"/>
      <c r="E387" s="214"/>
      <c r="F387" s="214"/>
      <c r="G387" s="439"/>
      <c r="H387" s="439"/>
      <c r="I387" s="499"/>
    </row>
    <row r="388" spans="1:9" s="147" customFormat="1" ht="15.5" x14ac:dyDescent="0.35">
      <c r="A388" s="332">
        <v>369</v>
      </c>
      <c r="B388" s="437"/>
      <c r="C388" s="438"/>
      <c r="D388" s="438"/>
      <c r="E388" s="214"/>
      <c r="F388" s="214"/>
      <c r="G388" s="439"/>
      <c r="H388" s="439"/>
      <c r="I388" s="499"/>
    </row>
    <row r="389" spans="1:9" s="147" customFormat="1" ht="15.5" x14ac:dyDescent="0.35">
      <c r="A389" s="332">
        <v>370</v>
      </c>
      <c r="B389" s="437"/>
      <c r="C389" s="438"/>
      <c r="D389" s="438"/>
      <c r="E389" s="214"/>
      <c r="F389" s="214"/>
      <c r="G389" s="439"/>
      <c r="H389" s="439"/>
      <c r="I389" s="499"/>
    </row>
    <row r="390" spans="1:9" s="147" customFormat="1" ht="15.5" x14ac:dyDescent="0.35">
      <c r="A390" s="332">
        <v>371</v>
      </c>
      <c r="B390" s="437"/>
      <c r="C390" s="438"/>
      <c r="D390" s="438"/>
      <c r="E390" s="214"/>
      <c r="F390" s="214"/>
      <c r="G390" s="439"/>
      <c r="H390" s="439"/>
      <c r="I390" s="499"/>
    </row>
    <row r="391" spans="1:9" s="147" customFormat="1" ht="15.5" x14ac:dyDescent="0.35">
      <c r="A391" s="332">
        <v>372</v>
      </c>
      <c r="B391" s="437"/>
      <c r="C391" s="438"/>
      <c r="D391" s="438"/>
      <c r="E391" s="214"/>
      <c r="F391" s="214"/>
      <c r="G391" s="439"/>
      <c r="H391" s="439"/>
      <c r="I391" s="499"/>
    </row>
    <row r="392" spans="1:9" s="147" customFormat="1" ht="15.5" x14ac:dyDescent="0.35">
      <c r="A392" s="332">
        <v>373</v>
      </c>
      <c r="B392" s="437"/>
      <c r="C392" s="438"/>
      <c r="D392" s="438"/>
      <c r="E392" s="214"/>
      <c r="F392" s="214"/>
      <c r="G392" s="439"/>
      <c r="H392" s="439"/>
      <c r="I392" s="499"/>
    </row>
    <row r="393" spans="1:9" s="147" customFormat="1" ht="15.5" x14ac:dyDescent="0.35">
      <c r="A393" s="332">
        <v>374</v>
      </c>
      <c r="B393" s="437"/>
      <c r="C393" s="438"/>
      <c r="D393" s="438"/>
      <c r="E393" s="214"/>
      <c r="F393" s="214"/>
      <c r="G393" s="439"/>
      <c r="H393" s="439"/>
      <c r="I393" s="499"/>
    </row>
    <row r="394" spans="1:9" s="147" customFormat="1" ht="15.5" x14ac:dyDescent="0.35">
      <c r="A394" s="332">
        <v>375</v>
      </c>
      <c r="B394" s="437"/>
      <c r="C394" s="438"/>
      <c r="D394" s="438"/>
      <c r="E394" s="214"/>
      <c r="F394" s="214"/>
      <c r="G394" s="439"/>
      <c r="H394" s="439"/>
      <c r="I394" s="499"/>
    </row>
    <row r="395" spans="1:9" s="147" customFormat="1" ht="15.5" x14ac:dyDescent="0.35">
      <c r="A395" s="332">
        <v>376</v>
      </c>
      <c r="B395" s="437"/>
      <c r="C395" s="438"/>
      <c r="D395" s="438"/>
      <c r="E395" s="214"/>
      <c r="F395" s="214"/>
      <c r="G395" s="439"/>
      <c r="H395" s="439"/>
      <c r="I395" s="499"/>
    </row>
    <row r="396" spans="1:9" s="147" customFormat="1" ht="15.5" x14ac:dyDescent="0.35">
      <c r="A396" s="332">
        <v>377</v>
      </c>
      <c r="B396" s="437"/>
      <c r="C396" s="438"/>
      <c r="D396" s="438"/>
      <c r="E396" s="214"/>
      <c r="F396" s="214"/>
      <c r="G396" s="439"/>
      <c r="H396" s="439"/>
      <c r="I396" s="499"/>
    </row>
    <row r="397" spans="1:9" s="147" customFormat="1" ht="15.5" x14ac:dyDescent="0.35">
      <c r="A397" s="332">
        <v>378</v>
      </c>
      <c r="B397" s="437"/>
      <c r="C397" s="438"/>
      <c r="D397" s="438"/>
      <c r="E397" s="214"/>
      <c r="F397" s="214"/>
      <c r="G397" s="439"/>
      <c r="H397" s="439"/>
      <c r="I397" s="499"/>
    </row>
    <row r="398" spans="1:9" s="147" customFormat="1" ht="15.5" x14ac:dyDescent="0.35">
      <c r="A398" s="332">
        <v>379</v>
      </c>
      <c r="B398" s="437"/>
      <c r="C398" s="438"/>
      <c r="D398" s="438"/>
      <c r="E398" s="214"/>
      <c r="F398" s="214"/>
      <c r="G398" s="439"/>
      <c r="H398" s="439"/>
      <c r="I398" s="499"/>
    </row>
    <row r="399" spans="1:9" s="147" customFormat="1" ht="15.5" x14ac:dyDescent="0.35">
      <c r="A399" s="332">
        <v>380</v>
      </c>
      <c r="B399" s="437"/>
      <c r="C399" s="438"/>
      <c r="D399" s="438"/>
      <c r="E399" s="214"/>
      <c r="F399" s="214"/>
      <c r="G399" s="439"/>
      <c r="H399" s="439"/>
      <c r="I399" s="499"/>
    </row>
    <row r="400" spans="1:9" s="147" customFormat="1" ht="15.5" x14ac:dyDescent="0.35">
      <c r="A400" s="332">
        <v>381</v>
      </c>
      <c r="B400" s="437"/>
      <c r="C400" s="438"/>
      <c r="D400" s="438"/>
      <c r="E400" s="214"/>
      <c r="F400" s="214"/>
      <c r="G400" s="439"/>
      <c r="H400" s="439"/>
      <c r="I400" s="499"/>
    </row>
    <row r="401" spans="1:9" s="147" customFormat="1" ht="15.5" x14ac:dyDescent="0.35">
      <c r="A401" s="332">
        <v>382</v>
      </c>
      <c r="B401" s="437"/>
      <c r="C401" s="438"/>
      <c r="D401" s="438"/>
      <c r="E401" s="214"/>
      <c r="F401" s="214"/>
      <c r="G401" s="439"/>
      <c r="H401" s="439"/>
      <c r="I401" s="499"/>
    </row>
    <row r="402" spans="1:9" s="147" customFormat="1" ht="15.5" x14ac:dyDescent="0.35">
      <c r="A402" s="332">
        <v>383</v>
      </c>
      <c r="B402" s="437"/>
      <c r="C402" s="438"/>
      <c r="D402" s="438"/>
      <c r="E402" s="214"/>
      <c r="F402" s="214"/>
      <c r="G402" s="439"/>
      <c r="H402" s="439"/>
      <c r="I402" s="499"/>
    </row>
    <row r="403" spans="1:9" s="147" customFormat="1" ht="15.5" x14ac:dyDescent="0.35">
      <c r="A403" s="332">
        <v>384</v>
      </c>
      <c r="B403" s="437"/>
      <c r="C403" s="438"/>
      <c r="D403" s="438"/>
      <c r="E403" s="214"/>
      <c r="F403" s="214"/>
      <c r="G403" s="439"/>
      <c r="H403" s="439"/>
      <c r="I403" s="499"/>
    </row>
    <row r="404" spans="1:9" s="147" customFormat="1" ht="15.5" x14ac:dyDescent="0.35">
      <c r="A404" s="332">
        <v>385</v>
      </c>
      <c r="B404" s="437"/>
      <c r="C404" s="438"/>
      <c r="D404" s="438"/>
      <c r="E404" s="214"/>
      <c r="F404" s="214"/>
      <c r="G404" s="439"/>
      <c r="H404" s="439"/>
      <c r="I404" s="499"/>
    </row>
    <row r="405" spans="1:9" s="147" customFormat="1" ht="15.5" x14ac:dyDescent="0.35">
      <c r="A405" s="332">
        <v>386</v>
      </c>
      <c r="B405" s="437"/>
      <c r="C405" s="438"/>
      <c r="D405" s="438"/>
      <c r="E405" s="214"/>
      <c r="F405" s="214"/>
      <c r="G405" s="439"/>
      <c r="H405" s="439"/>
      <c r="I405" s="499"/>
    </row>
    <row r="406" spans="1:9" s="147" customFormat="1" ht="15.5" x14ac:dyDescent="0.35">
      <c r="A406" s="332">
        <v>387</v>
      </c>
      <c r="B406" s="437"/>
      <c r="C406" s="438"/>
      <c r="D406" s="438"/>
      <c r="E406" s="214"/>
      <c r="F406" s="214"/>
      <c r="G406" s="439"/>
      <c r="H406" s="439"/>
      <c r="I406" s="499"/>
    </row>
    <row r="407" spans="1:9" s="147" customFormat="1" ht="15.5" x14ac:dyDescent="0.35">
      <c r="A407" s="332">
        <v>388</v>
      </c>
      <c r="B407" s="437"/>
      <c r="C407" s="438"/>
      <c r="D407" s="438"/>
      <c r="E407" s="214"/>
      <c r="F407" s="214"/>
      <c r="G407" s="439"/>
      <c r="H407" s="439"/>
      <c r="I407" s="499"/>
    </row>
    <row r="408" spans="1:9" s="147" customFormat="1" ht="15.5" x14ac:dyDescent="0.35">
      <c r="A408" s="332">
        <v>389</v>
      </c>
      <c r="B408" s="437"/>
      <c r="C408" s="438"/>
      <c r="D408" s="438"/>
      <c r="E408" s="214"/>
      <c r="F408" s="214"/>
      <c r="G408" s="439"/>
      <c r="H408" s="439"/>
      <c r="I408" s="499"/>
    </row>
    <row r="409" spans="1:9" s="147" customFormat="1" ht="15.5" x14ac:dyDescent="0.35">
      <c r="A409" s="332">
        <v>390</v>
      </c>
      <c r="B409" s="437"/>
      <c r="C409" s="438"/>
      <c r="D409" s="438"/>
      <c r="E409" s="214"/>
      <c r="F409" s="214"/>
      <c r="G409" s="439"/>
      <c r="H409" s="439"/>
      <c r="I409" s="499"/>
    </row>
    <row r="410" spans="1:9" s="147" customFormat="1" ht="15.5" x14ac:dyDescent="0.35">
      <c r="A410" s="332">
        <v>391</v>
      </c>
      <c r="B410" s="437"/>
      <c r="C410" s="438"/>
      <c r="D410" s="438"/>
      <c r="E410" s="214"/>
      <c r="F410" s="214"/>
      <c r="G410" s="439"/>
      <c r="H410" s="439"/>
      <c r="I410" s="499"/>
    </row>
    <row r="411" spans="1:9" s="147" customFormat="1" ht="15.5" x14ac:dyDescent="0.35">
      <c r="A411" s="332">
        <v>392</v>
      </c>
      <c r="B411" s="437"/>
      <c r="C411" s="438"/>
      <c r="D411" s="438"/>
      <c r="E411" s="214"/>
      <c r="F411" s="214"/>
      <c r="G411" s="439"/>
      <c r="H411" s="439"/>
      <c r="I411" s="499"/>
    </row>
    <row r="412" spans="1:9" s="147" customFormat="1" ht="15.5" x14ac:dyDescent="0.35">
      <c r="A412" s="332">
        <v>393</v>
      </c>
      <c r="B412" s="437"/>
      <c r="C412" s="438"/>
      <c r="D412" s="438"/>
      <c r="E412" s="214"/>
      <c r="F412" s="214"/>
      <c r="G412" s="439"/>
      <c r="H412" s="439"/>
      <c r="I412" s="499"/>
    </row>
    <row r="413" spans="1:9" s="147" customFormat="1" ht="15.5" x14ac:dyDescent="0.35">
      <c r="A413" s="332">
        <v>394</v>
      </c>
      <c r="B413" s="437"/>
      <c r="C413" s="438"/>
      <c r="D413" s="438"/>
      <c r="E413" s="214"/>
      <c r="F413" s="214"/>
      <c r="G413" s="439"/>
      <c r="H413" s="439"/>
      <c r="I413" s="499"/>
    </row>
    <row r="414" spans="1:9" s="147" customFormat="1" ht="15.5" x14ac:dyDescent="0.35">
      <c r="A414" s="332">
        <v>395</v>
      </c>
      <c r="B414" s="437"/>
      <c r="C414" s="438"/>
      <c r="D414" s="438"/>
      <c r="E414" s="214"/>
      <c r="F414" s="214"/>
      <c r="G414" s="439"/>
      <c r="H414" s="439"/>
      <c r="I414" s="499"/>
    </row>
    <row r="415" spans="1:9" s="147" customFormat="1" ht="15.5" x14ac:dyDescent="0.35">
      <c r="A415" s="332">
        <v>396</v>
      </c>
      <c r="B415" s="437"/>
      <c r="C415" s="438"/>
      <c r="D415" s="438"/>
      <c r="E415" s="214"/>
      <c r="F415" s="214"/>
      <c r="G415" s="439"/>
      <c r="H415" s="439"/>
      <c r="I415" s="499"/>
    </row>
    <row r="416" spans="1:9" s="147" customFormat="1" ht="15.5" x14ac:dyDescent="0.35">
      <c r="A416" s="332">
        <v>397</v>
      </c>
      <c r="B416" s="437"/>
      <c r="C416" s="438"/>
      <c r="D416" s="438"/>
      <c r="E416" s="214"/>
      <c r="F416" s="214"/>
      <c r="G416" s="439"/>
      <c r="H416" s="439"/>
      <c r="I416" s="499"/>
    </row>
    <row r="417" spans="1:9" s="147" customFormat="1" ht="15.5" x14ac:dyDescent="0.35">
      <c r="A417" s="332">
        <v>398</v>
      </c>
      <c r="B417" s="437"/>
      <c r="C417" s="438"/>
      <c r="D417" s="438"/>
      <c r="E417" s="214"/>
      <c r="F417" s="214"/>
      <c r="G417" s="439"/>
      <c r="H417" s="439"/>
      <c r="I417" s="499"/>
    </row>
    <row r="418" spans="1:9" s="147" customFormat="1" ht="15.5" x14ac:dyDescent="0.35">
      <c r="A418" s="332">
        <v>399</v>
      </c>
      <c r="B418" s="437"/>
      <c r="C418" s="438"/>
      <c r="D418" s="438"/>
      <c r="E418" s="214"/>
      <c r="F418" s="214"/>
      <c r="G418" s="439"/>
      <c r="H418" s="439"/>
      <c r="I418" s="499"/>
    </row>
    <row r="419" spans="1:9" s="147" customFormat="1" ht="15.5" x14ac:dyDescent="0.35">
      <c r="A419" s="332">
        <v>400</v>
      </c>
      <c r="B419" s="437"/>
      <c r="C419" s="438"/>
      <c r="D419" s="438"/>
      <c r="E419" s="214"/>
      <c r="F419" s="214"/>
      <c r="G419" s="439"/>
      <c r="H419" s="439"/>
      <c r="I419" s="499"/>
    </row>
    <row r="420" spans="1:9" s="147" customFormat="1" ht="15.5" x14ac:dyDescent="0.35">
      <c r="A420" s="332">
        <v>401</v>
      </c>
      <c r="B420" s="437"/>
      <c r="C420" s="438"/>
      <c r="D420" s="438"/>
      <c r="E420" s="214"/>
      <c r="F420" s="214"/>
      <c r="G420" s="439"/>
      <c r="H420" s="439"/>
      <c r="I420" s="499"/>
    </row>
    <row r="421" spans="1:9" s="147" customFormat="1" ht="15.5" x14ac:dyDescent="0.35">
      <c r="A421" s="332">
        <v>402</v>
      </c>
      <c r="B421" s="437"/>
      <c r="C421" s="438"/>
      <c r="D421" s="438"/>
      <c r="E421" s="214"/>
      <c r="F421" s="214"/>
      <c r="G421" s="439"/>
      <c r="H421" s="439"/>
      <c r="I421" s="499"/>
    </row>
    <row r="422" spans="1:9" s="147" customFormat="1" ht="15.5" x14ac:dyDescent="0.35">
      <c r="A422" s="332">
        <v>403</v>
      </c>
      <c r="B422" s="437"/>
      <c r="C422" s="438"/>
      <c r="D422" s="438"/>
      <c r="E422" s="214"/>
      <c r="F422" s="214"/>
      <c r="G422" s="439"/>
      <c r="H422" s="439"/>
      <c r="I422" s="499"/>
    </row>
    <row r="423" spans="1:9" s="147" customFormat="1" ht="15.5" x14ac:dyDescent="0.35">
      <c r="A423" s="332">
        <v>404</v>
      </c>
      <c r="B423" s="437"/>
      <c r="C423" s="438"/>
      <c r="D423" s="438"/>
      <c r="E423" s="214"/>
      <c r="F423" s="214"/>
      <c r="G423" s="439"/>
      <c r="H423" s="439"/>
      <c r="I423" s="499"/>
    </row>
    <row r="424" spans="1:9" s="147" customFormat="1" ht="15.5" x14ac:dyDescent="0.35">
      <c r="A424" s="332">
        <v>405</v>
      </c>
      <c r="B424" s="437"/>
      <c r="C424" s="438"/>
      <c r="D424" s="438"/>
      <c r="E424" s="214"/>
      <c r="F424" s="214"/>
      <c r="G424" s="439"/>
      <c r="H424" s="439"/>
      <c r="I424" s="499"/>
    </row>
    <row r="425" spans="1:9" s="147" customFormat="1" ht="15.5" x14ac:dyDescent="0.35">
      <c r="A425" s="332">
        <v>406</v>
      </c>
      <c r="B425" s="437"/>
      <c r="C425" s="438"/>
      <c r="D425" s="438"/>
      <c r="E425" s="214"/>
      <c r="F425" s="214"/>
      <c r="G425" s="439"/>
      <c r="H425" s="439"/>
      <c r="I425" s="499"/>
    </row>
    <row r="426" spans="1:9" s="147" customFormat="1" ht="15.5" x14ac:dyDescent="0.35">
      <c r="A426" s="332">
        <v>407</v>
      </c>
      <c r="B426" s="437"/>
      <c r="C426" s="438"/>
      <c r="D426" s="438"/>
      <c r="E426" s="214"/>
      <c r="F426" s="214"/>
      <c r="G426" s="439"/>
      <c r="H426" s="439"/>
      <c r="I426" s="499"/>
    </row>
    <row r="427" spans="1:9" s="147" customFormat="1" ht="15.5" x14ac:dyDescent="0.35">
      <c r="A427" s="332">
        <v>408</v>
      </c>
      <c r="B427" s="437"/>
      <c r="C427" s="438"/>
      <c r="D427" s="438"/>
      <c r="E427" s="214"/>
      <c r="F427" s="214"/>
      <c r="G427" s="439"/>
      <c r="H427" s="439"/>
      <c r="I427" s="499"/>
    </row>
    <row r="428" spans="1:9" s="147" customFormat="1" ht="15.5" x14ac:dyDescent="0.35">
      <c r="A428" s="332">
        <v>409</v>
      </c>
      <c r="B428" s="437"/>
      <c r="C428" s="438"/>
      <c r="D428" s="438"/>
      <c r="E428" s="214"/>
      <c r="F428" s="214"/>
      <c r="G428" s="439"/>
      <c r="H428" s="439"/>
      <c r="I428" s="499"/>
    </row>
    <row r="429" spans="1:9" s="147" customFormat="1" ht="15.5" x14ac:dyDescent="0.35">
      <c r="A429" s="332">
        <v>410</v>
      </c>
      <c r="B429" s="437"/>
      <c r="C429" s="438"/>
      <c r="D429" s="438"/>
      <c r="E429" s="214"/>
      <c r="F429" s="214"/>
      <c r="G429" s="439"/>
      <c r="H429" s="439"/>
      <c r="I429" s="499"/>
    </row>
    <row r="430" spans="1:9" s="147" customFormat="1" ht="15.5" x14ac:dyDescent="0.35">
      <c r="A430" s="332">
        <v>411</v>
      </c>
      <c r="B430" s="437"/>
      <c r="C430" s="438"/>
      <c r="D430" s="438"/>
      <c r="E430" s="214"/>
      <c r="F430" s="214"/>
      <c r="G430" s="439"/>
      <c r="H430" s="439"/>
      <c r="I430" s="499"/>
    </row>
    <row r="431" spans="1:9" s="147" customFormat="1" ht="15.5" x14ac:dyDescent="0.35">
      <c r="A431" s="332">
        <v>412</v>
      </c>
      <c r="B431" s="437"/>
      <c r="C431" s="438"/>
      <c r="D431" s="438"/>
      <c r="E431" s="214"/>
      <c r="F431" s="214"/>
      <c r="G431" s="439"/>
      <c r="H431" s="439"/>
      <c r="I431" s="499"/>
    </row>
    <row r="432" spans="1:9" s="147" customFormat="1" ht="15.5" x14ac:dyDescent="0.35">
      <c r="A432" s="332">
        <v>413</v>
      </c>
      <c r="B432" s="437"/>
      <c r="C432" s="438"/>
      <c r="D432" s="438"/>
      <c r="E432" s="214"/>
      <c r="F432" s="214"/>
      <c r="G432" s="439"/>
      <c r="H432" s="439"/>
      <c r="I432" s="499"/>
    </row>
    <row r="433" spans="1:9" s="147" customFormat="1" ht="15.5" x14ac:dyDescent="0.35">
      <c r="A433" s="332">
        <v>414</v>
      </c>
      <c r="B433" s="437"/>
      <c r="C433" s="438"/>
      <c r="D433" s="438"/>
      <c r="E433" s="214"/>
      <c r="F433" s="214"/>
      <c r="G433" s="439"/>
      <c r="H433" s="439"/>
      <c r="I433" s="499"/>
    </row>
    <row r="434" spans="1:9" s="147" customFormat="1" ht="15.5" x14ac:dyDescent="0.35">
      <c r="A434" s="332">
        <v>415</v>
      </c>
      <c r="B434" s="437"/>
      <c r="C434" s="438"/>
      <c r="D434" s="438"/>
      <c r="E434" s="214"/>
      <c r="F434" s="214"/>
      <c r="G434" s="439"/>
      <c r="H434" s="439"/>
      <c r="I434" s="499"/>
    </row>
    <row r="435" spans="1:9" s="147" customFormat="1" ht="15.5" x14ac:dyDescent="0.35">
      <c r="A435" s="332">
        <v>416</v>
      </c>
      <c r="B435" s="437"/>
      <c r="C435" s="438"/>
      <c r="D435" s="438"/>
      <c r="E435" s="214"/>
      <c r="F435" s="214"/>
      <c r="G435" s="439"/>
      <c r="H435" s="439"/>
      <c r="I435" s="499"/>
    </row>
    <row r="436" spans="1:9" s="147" customFormat="1" ht="15.5" x14ac:dyDescent="0.35">
      <c r="A436" s="332">
        <v>417</v>
      </c>
      <c r="B436" s="437"/>
      <c r="C436" s="438"/>
      <c r="D436" s="438"/>
      <c r="E436" s="214"/>
      <c r="F436" s="214"/>
      <c r="G436" s="439"/>
      <c r="H436" s="439"/>
      <c r="I436" s="499"/>
    </row>
    <row r="437" spans="1:9" s="147" customFormat="1" ht="15.5" x14ac:dyDescent="0.35">
      <c r="A437" s="332">
        <v>418</v>
      </c>
      <c r="B437" s="437"/>
      <c r="C437" s="438"/>
      <c r="D437" s="438"/>
      <c r="E437" s="214"/>
      <c r="F437" s="214"/>
      <c r="G437" s="439"/>
      <c r="H437" s="439"/>
      <c r="I437" s="499"/>
    </row>
    <row r="438" spans="1:9" s="147" customFormat="1" ht="15.5" x14ac:dyDescent="0.35">
      <c r="A438" s="332">
        <v>419</v>
      </c>
      <c r="B438" s="437"/>
      <c r="C438" s="438"/>
      <c r="D438" s="438"/>
      <c r="E438" s="214"/>
      <c r="F438" s="214"/>
      <c r="G438" s="439"/>
      <c r="H438" s="439"/>
      <c r="I438" s="499"/>
    </row>
    <row r="439" spans="1:9" s="147" customFormat="1" ht="15.5" x14ac:dyDescent="0.35">
      <c r="A439" s="332">
        <v>420</v>
      </c>
      <c r="B439" s="437"/>
      <c r="C439" s="438"/>
      <c r="D439" s="438"/>
      <c r="E439" s="214"/>
      <c r="F439" s="214"/>
      <c r="G439" s="439"/>
      <c r="H439" s="439"/>
      <c r="I439" s="499"/>
    </row>
    <row r="440" spans="1:9" s="147" customFormat="1" ht="15.5" x14ac:dyDescent="0.35">
      <c r="A440" s="332">
        <v>421</v>
      </c>
      <c r="B440" s="437"/>
      <c r="C440" s="438"/>
      <c r="D440" s="438"/>
      <c r="E440" s="214"/>
      <c r="F440" s="214"/>
      <c r="G440" s="439"/>
      <c r="H440" s="439"/>
      <c r="I440" s="499"/>
    </row>
    <row r="441" spans="1:9" s="147" customFormat="1" ht="15.5" x14ac:dyDescent="0.35">
      <c r="A441" s="332">
        <v>422</v>
      </c>
      <c r="B441" s="437"/>
      <c r="C441" s="438"/>
      <c r="D441" s="438"/>
      <c r="E441" s="214"/>
      <c r="F441" s="214"/>
      <c r="G441" s="439"/>
      <c r="H441" s="439"/>
      <c r="I441" s="499"/>
    </row>
    <row r="442" spans="1:9" s="147" customFormat="1" ht="15.5" x14ac:dyDescent="0.35">
      <c r="A442" s="332">
        <v>423</v>
      </c>
      <c r="B442" s="437"/>
      <c r="C442" s="438"/>
      <c r="D442" s="438"/>
      <c r="E442" s="214"/>
      <c r="F442" s="214"/>
      <c r="G442" s="439"/>
      <c r="H442" s="439"/>
      <c r="I442" s="499"/>
    </row>
    <row r="443" spans="1:9" s="147" customFormat="1" ht="15.5" x14ac:dyDescent="0.35">
      <c r="A443" s="332">
        <v>424</v>
      </c>
      <c r="B443" s="437"/>
      <c r="C443" s="438"/>
      <c r="D443" s="438"/>
      <c r="E443" s="214"/>
      <c r="F443" s="214"/>
      <c r="G443" s="439"/>
      <c r="H443" s="439"/>
      <c r="I443" s="499"/>
    </row>
    <row r="444" spans="1:9" s="147" customFormat="1" ht="15.5" x14ac:dyDescent="0.35">
      <c r="A444" s="332">
        <v>425</v>
      </c>
      <c r="B444" s="437"/>
      <c r="C444" s="438"/>
      <c r="D444" s="438"/>
      <c r="E444" s="214"/>
      <c r="F444" s="214"/>
      <c r="G444" s="439"/>
      <c r="H444" s="439"/>
      <c r="I444" s="499"/>
    </row>
    <row r="445" spans="1:9" s="147" customFormat="1" ht="15.5" x14ac:dyDescent="0.35">
      <c r="A445" s="332">
        <v>426</v>
      </c>
      <c r="B445" s="437"/>
      <c r="C445" s="438"/>
      <c r="D445" s="438"/>
      <c r="E445" s="214"/>
      <c r="F445" s="214"/>
      <c r="G445" s="439"/>
      <c r="H445" s="439"/>
      <c r="I445" s="499"/>
    </row>
    <row r="446" spans="1:9" s="147" customFormat="1" ht="15.5" x14ac:dyDescent="0.35">
      <c r="A446" s="332">
        <v>427</v>
      </c>
      <c r="B446" s="437"/>
      <c r="C446" s="438"/>
      <c r="D446" s="438"/>
      <c r="E446" s="214"/>
      <c r="F446" s="214"/>
      <c r="G446" s="439"/>
      <c r="H446" s="439"/>
      <c r="I446" s="499"/>
    </row>
    <row r="447" spans="1:9" s="147" customFormat="1" ht="15.5" x14ac:dyDescent="0.35">
      <c r="A447" s="332">
        <v>428</v>
      </c>
      <c r="B447" s="437"/>
      <c r="C447" s="438"/>
      <c r="D447" s="438"/>
      <c r="E447" s="214"/>
      <c r="F447" s="214"/>
      <c r="G447" s="439"/>
      <c r="H447" s="439"/>
      <c r="I447" s="499"/>
    </row>
    <row r="448" spans="1:9" s="147" customFormat="1" ht="15.5" x14ac:dyDescent="0.35">
      <c r="A448" s="332">
        <v>429</v>
      </c>
      <c r="B448" s="437"/>
      <c r="C448" s="438"/>
      <c r="D448" s="438"/>
      <c r="E448" s="214"/>
      <c r="F448" s="214"/>
      <c r="G448" s="439"/>
      <c r="H448" s="439"/>
      <c r="I448" s="499"/>
    </row>
    <row r="449" spans="1:9" s="147" customFormat="1" ht="15.5" x14ac:dyDescent="0.35">
      <c r="A449" s="332">
        <v>430</v>
      </c>
      <c r="B449" s="437"/>
      <c r="C449" s="438"/>
      <c r="D449" s="438"/>
      <c r="E449" s="214"/>
      <c r="F449" s="214"/>
      <c r="G449" s="439"/>
      <c r="H449" s="439"/>
      <c r="I449" s="499"/>
    </row>
    <row r="450" spans="1:9" s="147" customFormat="1" ht="15.5" x14ac:dyDescent="0.35">
      <c r="A450" s="332">
        <v>431</v>
      </c>
      <c r="B450" s="437"/>
      <c r="C450" s="438"/>
      <c r="D450" s="438"/>
      <c r="E450" s="214"/>
      <c r="F450" s="214"/>
      <c r="G450" s="439"/>
      <c r="H450" s="439"/>
      <c r="I450" s="499"/>
    </row>
    <row r="451" spans="1:9" s="147" customFormat="1" ht="15.5" x14ac:dyDescent="0.35">
      <c r="A451" s="332">
        <v>432</v>
      </c>
      <c r="B451" s="437"/>
      <c r="C451" s="438"/>
      <c r="D451" s="438"/>
      <c r="E451" s="214"/>
      <c r="F451" s="214"/>
      <c r="G451" s="439"/>
      <c r="H451" s="439"/>
      <c r="I451" s="499"/>
    </row>
    <row r="452" spans="1:9" s="147" customFormat="1" ht="15.5" x14ac:dyDescent="0.35">
      <c r="A452" s="332">
        <v>433</v>
      </c>
      <c r="B452" s="437"/>
      <c r="C452" s="438"/>
      <c r="D452" s="438"/>
      <c r="E452" s="214"/>
      <c r="F452" s="214"/>
      <c r="G452" s="439"/>
      <c r="H452" s="439"/>
      <c r="I452" s="499"/>
    </row>
    <row r="453" spans="1:9" s="147" customFormat="1" ht="15.5" x14ac:dyDescent="0.35">
      <c r="A453" s="332">
        <v>434</v>
      </c>
      <c r="B453" s="437"/>
      <c r="C453" s="438"/>
      <c r="D453" s="438"/>
      <c r="E453" s="214"/>
      <c r="F453" s="214"/>
      <c r="G453" s="439"/>
      <c r="H453" s="439"/>
      <c r="I453" s="499"/>
    </row>
    <row r="454" spans="1:9" s="147" customFormat="1" ht="15.5" x14ac:dyDescent="0.35">
      <c r="A454" s="332">
        <v>435</v>
      </c>
      <c r="B454" s="437"/>
      <c r="C454" s="438"/>
      <c r="D454" s="438"/>
      <c r="E454" s="214"/>
      <c r="F454" s="214"/>
      <c r="G454" s="439"/>
      <c r="H454" s="439"/>
      <c r="I454" s="499"/>
    </row>
    <row r="455" spans="1:9" s="147" customFormat="1" ht="15.5" x14ac:dyDescent="0.35">
      <c r="A455" s="332">
        <v>436</v>
      </c>
      <c r="B455" s="437"/>
      <c r="C455" s="438"/>
      <c r="D455" s="438"/>
      <c r="E455" s="214"/>
      <c r="F455" s="214"/>
      <c r="G455" s="439"/>
      <c r="H455" s="439"/>
      <c r="I455" s="499"/>
    </row>
    <row r="456" spans="1:9" s="147" customFormat="1" ht="15.5" x14ac:dyDescent="0.35">
      <c r="A456" s="332">
        <v>437</v>
      </c>
      <c r="B456" s="437"/>
      <c r="C456" s="438"/>
      <c r="D456" s="438"/>
      <c r="E456" s="214"/>
      <c r="F456" s="214"/>
      <c r="G456" s="439"/>
      <c r="H456" s="439"/>
      <c r="I456" s="499"/>
    </row>
    <row r="457" spans="1:9" s="147" customFormat="1" ht="15.5" x14ac:dyDescent="0.35">
      <c r="A457" s="332">
        <v>438</v>
      </c>
      <c r="B457" s="437"/>
      <c r="C457" s="438"/>
      <c r="D457" s="438"/>
      <c r="E457" s="214"/>
      <c r="F457" s="214"/>
      <c r="G457" s="439"/>
      <c r="H457" s="439"/>
      <c r="I457" s="499"/>
    </row>
    <row r="458" spans="1:9" s="147" customFormat="1" ht="15.5" x14ac:dyDescent="0.35">
      <c r="A458" s="332">
        <v>439</v>
      </c>
      <c r="B458" s="437"/>
      <c r="C458" s="438"/>
      <c r="D458" s="438"/>
      <c r="E458" s="214"/>
      <c r="F458" s="214"/>
      <c r="G458" s="439"/>
      <c r="H458" s="439"/>
      <c r="I458" s="499"/>
    </row>
    <row r="459" spans="1:9" s="147" customFormat="1" ht="15.5" x14ac:dyDescent="0.35">
      <c r="A459" s="332">
        <v>440</v>
      </c>
      <c r="B459" s="437"/>
      <c r="C459" s="438"/>
      <c r="D459" s="438"/>
      <c r="E459" s="214"/>
      <c r="F459" s="214"/>
      <c r="G459" s="439"/>
      <c r="H459" s="439"/>
      <c r="I459" s="499"/>
    </row>
    <row r="460" spans="1:9" s="147" customFormat="1" ht="15.5" x14ac:dyDescent="0.35">
      <c r="A460" s="332">
        <v>441</v>
      </c>
      <c r="B460" s="437"/>
      <c r="C460" s="438"/>
      <c r="D460" s="438"/>
      <c r="E460" s="214"/>
      <c r="F460" s="214"/>
      <c r="G460" s="439"/>
      <c r="H460" s="439"/>
      <c r="I460" s="499"/>
    </row>
    <row r="461" spans="1:9" s="147" customFormat="1" ht="15.5" x14ac:dyDescent="0.35">
      <c r="A461" s="332">
        <v>442</v>
      </c>
      <c r="B461" s="437"/>
      <c r="C461" s="438"/>
      <c r="D461" s="438"/>
      <c r="E461" s="214"/>
      <c r="F461" s="214"/>
      <c r="G461" s="439"/>
      <c r="H461" s="439"/>
      <c r="I461" s="499"/>
    </row>
    <row r="462" spans="1:9" s="147" customFormat="1" ht="15.5" x14ac:dyDescent="0.35">
      <c r="A462" s="332">
        <v>443</v>
      </c>
      <c r="B462" s="437"/>
      <c r="C462" s="438"/>
      <c r="D462" s="438"/>
      <c r="E462" s="214"/>
      <c r="F462" s="214"/>
      <c r="G462" s="439"/>
      <c r="H462" s="439"/>
      <c r="I462" s="499"/>
    </row>
    <row r="463" spans="1:9" s="147" customFormat="1" ht="15.5" x14ac:dyDescent="0.35">
      <c r="A463" s="332">
        <v>444</v>
      </c>
      <c r="B463" s="437"/>
      <c r="C463" s="438"/>
      <c r="D463" s="438"/>
      <c r="E463" s="214"/>
      <c r="F463" s="214"/>
      <c r="G463" s="439"/>
      <c r="H463" s="439"/>
      <c r="I463" s="499"/>
    </row>
    <row r="464" spans="1:9" s="147" customFormat="1" ht="15.5" x14ac:dyDescent="0.35">
      <c r="A464" s="332">
        <v>445</v>
      </c>
      <c r="B464" s="437"/>
      <c r="C464" s="438"/>
      <c r="D464" s="438"/>
      <c r="E464" s="214"/>
      <c r="F464" s="214"/>
      <c r="G464" s="439"/>
      <c r="H464" s="439"/>
      <c r="I464" s="499"/>
    </row>
    <row r="465" spans="1:9" s="147" customFormat="1" ht="15.5" x14ac:dyDescent="0.35">
      <c r="A465" s="332">
        <v>446</v>
      </c>
      <c r="B465" s="437"/>
      <c r="C465" s="438"/>
      <c r="D465" s="438"/>
      <c r="E465" s="214"/>
      <c r="F465" s="214"/>
      <c r="G465" s="439"/>
      <c r="H465" s="439"/>
      <c r="I465" s="499"/>
    </row>
    <row r="466" spans="1:9" s="147" customFormat="1" ht="15.5" x14ac:dyDescent="0.35">
      <c r="A466" s="332">
        <v>447</v>
      </c>
      <c r="B466" s="437"/>
      <c r="C466" s="438"/>
      <c r="D466" s="438"/>
      <c r="E466" s="214"/>
      <c r="F466" s="214"/>
      <c r="G466" s="439"/>
      <c r="H466" s="439"/>
      <c r="I466" s="499"/>
    </row>
    <row r="467" spans="1:9" s="147" customFormat="1" ht="15.5" x14ac:dyDescent="0.35">
      <c r="A467" s="332">
        <v>448</v>
      </c>
      <c r="B467" s="437"/>
      <c r="C467" s="438"/>
      <c r="D467" s="438"/>
      <c r="E467" s="214"/>
      <c r="F467" s="214"/>
      <c r="G467" s="439"/>
      <c r="H467" s="439"/>
      <c r="I467" s="499"/>
    </row>
    <row r="468" spans="1:9" s="147" customFormat="1" ht="15.5" x14ac:dyDescent="0.35">
      <c r="A468" s="332">
        <v>449</v>
      </c>
      <c r="B468" s="437"/>
      <c r="C468" s="438"/>
      <c r="D468" s="438"/>
      <c r="E468" s="214"/>
      <c r="F468" s="214"/>
      <c r="G468" s="439"/>
      <c r="H468" s="439"/>
      <c r="I468" s="499"/>
    </row>
    <row r="469" spans="1:9" s="147" customFormat="1" ht="15.5" x14ac:dyDescent="0.35">
      <c r="A469" s="332">
        <v>450</v>
      </c>
      <c r="B469" s="437"/>
      <c r="C469" s="438"/>
      <c r="D469" s="438"/>
      <c r="E469" s="214"/>
      <c r="F469" s="214"/>
      <c r="G469" s="439"/>
      <c r="H469" s="439"/>
      <c r="I469" s="499"/>
    </row>
    <row r="470" spans="1:9" s="147" customFormat="1" ht="15.5" x14ac:dyDescent="0.35">
      <c r="A470" s="332">
        <v>451</v>
      </c>
      <c r="B470" s="437"/>
      <c r="C470" s="438"/>
      <c r="D470" s="438"/>
      <c r="E470" s="214"/>
      <c r="F470" s="214"/>
      <c r="G470" s="439"/>
      <c r="H470" s="439"/>
      <c r="I470" s="499"/>
    </row>
    <row r="471" spans="1:9" s="147" customFormat="1" ht="15.5" x14ac:dyDescent="0.35">
      <c r="A471" s="332">
        <v>452</v>
      </c>
      <c r="B471" s="437"/>
      <c r="C471" s="438"/>
      <c r="D471" s="438"/>
      <c r="E471" s="214"/>
      <c r="F471" s="214"/>
      <c r="G471" s="439"/>
      <c r="H471" s="439"/>
      <c r="I471" s="499"/>
    </row>
    <row r="472" spans="1:9" s="147" customFormat="1" ht="15.5" x14ac:dyDescent="0.35">
      <c r="A472" s="332">
        <v>453</v>
      </c>
      <c r="B472" s="437"/>
      <c r="C472" s="438"/>
      <c r="D472" s="438"/>
      <c r="E472" s="214"/>
      <c r="F472" s="214"/>
      <c r="G472" s="439"/>
      <c r="H472" s="439"/>
      <c r="I472" s="499"/>
    </row>
    <row r="473" spans="1:9" s="147" customFormat="1" ht="15.5" x14ac:dyDescent="0.35">
      <c r="A473" s="332">
        <v>454</v>
      </c>
      <c r="B473" s="437"/>
      <c r="C473" s="438"/>
      <c r="D473" s="438"/>
      <c r="E473" s="214"/>
      <c r="F473" s="214"/>
      <c r="G473" s="439"/>
      <c r="H473" s="439"/>
      <c r="I473" s="499"/>
    </row>
    <row r="474" spans="1:9" s="147" customFormat="1" ht="15.5" x14ac:dyDescent="0.35">
      <c r="A474" s="332">
        <v>455</v>
      </c>
      <c r="B474" s="437"/>
      <c r="C474" s="438"/>
      <c r="D474" s="438"/>
      <c r="E474" s="214"/>
      <c r="F474" s="214"/>
      <c r="G474" s="439"/>
      <c r="H474" s="439"/>
      <c r="I474" s="499"/>
    </row>
    <row r="475" spans="1:9" s="147" customFormat="1" ht="15.5" x14ac:dyDescent="0.35">
      <c r="A475" s="332">
        <v>456</v>
      </c>
      <c r="B475" s="437"/>
      <c r="C475" s="438"/>
      <c r="D475" s="438"/>
      <c r="E475" s="214"/>
      <c r="F475" s="214"/>
      <c r="G475" s="439"/>
      <c r="H475" s="439"/>
      <c r="I475" s="499"/>
    </row>
    <row r="476" spans="1:9" s="147" customFormat="1" ht="15.5" x14ac:dyDescent="0.35">
      <c r="A476" s="332">
        <v>457</v>
      </c>
      <c r="B476" s="437"/>
      <c r="C476" s="438"/>
      <c r="D476" s="438"/>
      <c r="E476" s="214"/>
      <c r="F476" s="214"/>
      <c r="G476" s="439"/>
      <c r="H476" s="439"/>
      <c r="I476" s="499"/>
    </row>
    <row r="477" spans="1:9" s="147" customFormat="1" ht="15.5" x14ac:dyDescent="0.35">
      <c r="A477" s="332">
        <v>458</v>
      </c>
      <c r="B477" s="437"/>
      <c r="C477" s="438"/>
      <c r="D477" s="438"/>
      <c r="E477" s="214"/>
      <c r="F477" s="214"/>
      <c r="G477" s="439"/>
      <c r="H477" s="439"/>
      <c r="I477" s="499"/>
    </row>
    <row r="478" spans="1:9" s="147" customFormat="1" ht="15.5" x14ac:dyDescent="0.35">
      <c r="A478" s="332">
        <v>459</v>
      </c>
      <c r="B478" s="437"/>
      <c r="C478" s="438"/>
      <c r="D478" s="438"/>
      <c r="E478" s="214"/>
      <c r="F478" s="214"/>
      <c r="G478" s="439"/>
      <c r="H478" s="439"/>
      <c r="I478" s="499"/>
    </row>
    <row r="479" spans="1:9" s="147" customFormat="1" ht="15.5" x14ac:dyDescent="0.35">
      <c r="A479" s="332">
        <v>460</v>
      </c>
      <c r="B479" s="437"/>
      <c r="C479" s="438"/>
      <c r="D479" s="438"/>
      <c r="E479" s="214"/>
      <c r="F479" s="214"/>
      <c r="G479" s="439"/>
      <c r="H479" s="439"/>
      <c r="I479" s="499"/>
    </row>
    <row r="480" spans="1:9" s="147" customFormat="1" ht="15.5" x14ac:dyDescent="0.35">
      <c r="A480" s="332">
        <v>461</v>
      </c>
      <c r="B480" s="437"/>
      <c r="C480" s="438"/>
      <c r="D480" s="438"/>
      <c r="E480" s="214"/>
      <c r="F480" s="214"/>
      <c r="G480" s="439"/>
      <c r="H480" s="439"/>
      <c r="I480" s="499"/>
    </row>
    <row r="481" spans="1:9" s="147" customFormat="1" ht="15.5" x14ac:dyDescent="0.35">
      <c r="A481" s="332">
        <v>462</v>
      </c>
      <c r="B481" s="437"/>
      <c r="C481" s="438"/>
      <c r="D481" s="438"/>
      <c r="E481" s="214"/>
      <c r="F481" s="214"/>
      <c r="G481" s="439"/>
      <c r="H481" s="439"/>
      <c r="I481" s="499"/>
    </row>
    <row r="482" spans="1:9" s="147" customFormat="1" ht="15.5" x14ac:dyDescent="0.35">
      <c r="A482" s="332">
        <v>463</v>
      </c>
      <c r="B482" s="437"/>
      <c r="C482" s="438"/>
      <c r="D482" s="438"/>
      <c r="E482" s="214"/>
      <c r="F482" s="214"/>
      <c r="G482" s="439"/>
      <c r="H482" s="439"/>
      <c r="I482" s="499"/>
    </row>
    <row r="483" spans="1:9" s="147" customFormat="1" ht="15.5" x14ac:dyDescent="0.35">
      <c r="A483" s="332">
        <v>464</v>
      </c>
      <c r="B483" s="437"/>
      <c r="C483" s="438"/>
      <c r="D483" s="438"/>
      <c r="E483" s="214"/>
      <c r="F483" s="214"/>
      <c r="G483" s="439"/>
      <c r="H483" s="439"/>
      <c r="I483" s="499"/>
    </row>
    <row r="484" spans="1:9" s="147" customFormat="1" ht="15.5" x14ac:dyDescent="0.35">
      <c r="A484" s="332">
        <v>465</v>
      </c>
      <c r="B484" s="437"/>
      <c r="C484" s="438"/>
      <c r="D484" s="438"/>
      <c r="E484" s="214"/>
      <c r="F484" s="214"/>
      <c r="G484" s="439"/>
      <c r="H484" s="439"/>
      <c r="I484" s="499"/>
    </row>
    <row r="485" spans="1:9" s="147" customFormat="1" ht="15.5" x14ac:dyDescent="0.35">
      <c r="A485" s="332">
        <v>466</v>
      </c>
      <c r="B485" s="437"/>
      <c r="C485" s="438"/>
      <c r="D485" s="438"/>
      <c r="E485" s="214"/>
      <c r="F485" s="214"/>
      <c r="G485" s="439"/>
      <c r="H485" s="439"/>
      <c r="I485" s="499"/>
    </row>
    <row r="486" spans="1:9" s="147" customFormat="1" ht="15.5" x14ac:dyDescent="0.35">
      <c r="A486" s="332">
        <v>467</v>
      </c>
      <c r="B486" s="437"/>
      <c r="C486" s="438"/>
      <c r="D486" s="438"/>
      <c r="E486" s="214"/>
      <c r="F486" s="214"/>
      <c r="G486" s="439"/>
      <c r="H486" s="439"/>
      <c r="I486" s="499"/>
    </row>
    <row r="487" spans="1:9" s="147" customFormat="1" ht="15.5" x14ac:dyDescent="0.35">
      <c r="A487" s="332">
        <v>468</v>
      </c>
      <c r="B487" s="437"/>
      <c r="C487" s="438"/>
      <c r="D487" s="438"/>
      <c r="E487" s="214"/>
      <c r="F487" s="214"/>
      <c r="G487" s="439"/>
      <c r="H487" s="439"/>
      <c r="I487" s="499"/>
    </row>
    <row r="488" spans="1:9" s="147" customFormat="1" ht="15.5" x14ac:dyDescent="0.35">
      <c r="A488" s="332">
        <v>469</v>
      </c>
      <c r="B488" s="437"/>
      <c r="C488" s="438"/>
      <c r="D488" s="438"/>
      <c r="E488" s="214"/>
      <c r="F488" s="214"/>
      <c r="G488" s="439"/>
      <c r="H488" s="439"/>
      <c r="I488" s="499"/>
    </row>
    <row r="489" spans="1:9" s="147" customFormat="1" ht="15.5" x14ac:dyDescent="0.35">
      <c r="A489" s="332">
        <v>470</v>
      </c>
      <c r="B489" s="437"/>
      <c r="C489" s="438"/>
      <c r="D489" s="438"/>
      <c r="E489" s="214"/>
      <c r="F489" s="214"/>
      <c r="G489" s="439"/>
      <c r="H489" s="439"/>
      <c r="I489" s="499"/>
    </row>
    <row r="490" spans="1:9" s="147" customFormat="1" ht="15.5" x14ac:dyDescent="0.35">
      <c r="A490" s="332">
        <v>471</v>
      </c>
      <c r="B490" s="437"/>
      <c r="C490" s="438"/>
      <c r="D490" s="438"/>
      <c r="E490" s="214"/>
      <c r="F490" s="214"/>
      <c r="G490" s="439"/>
      <c r="H490" s="439"/>
      <c r="I490" s="499"/>
    </row>
    <row r="491" spans="1:9" s="147" customFormat="1" ht="15.5" x14ac:dyDescent="0.35">
      <c r="A491" s="332">
        <v>472</v>
      </c>
      <c r="B491" s="437"/>
      <c r="C491" s="438"/>
      <c r="D491" s="438"/>
      <c r="E491" s="214"/>
      <c r="F491" s="214"/>
      <c r="G491" s="439"/>
      <c r="H491" s="439"/>
      <c r="I491" s="499"/>
    </row>
    <row r="492" spans="1:9" s="147" customFormat="1" ht="15.5" x14ac:dyDescent="0.35">
      <c r="A492" s="332">
        <v>473</v>
      </c>
      <c r="B492" s="437"/>
      <c r="C492" s="438"/>
      <c r="D492" s="438"/>
      <c r="E492" s="214"/>
      <c r="F492" s="214"/>
      <c r="G492" s="439"/>
      <c r="H492" s="439"/>
      <c r="I492" s="499"/>
    </row>
    <row r="493" spans="1:9" s="147" customFormat="1" ht="15.5" x14ac:dyDescent="0.35">
      <c r="A493" s="332">
        <v>474</v>
      </c>
      <c r="B493" s="437"/>
      <c r="C493" s="438"/>
      <c r="D493" s="438"/>
      <c r="E493" s="214"/>
      <c r="F493" s="214"/>
      <c r="G493" s="439"/>
      <c r="H493" s="439"/>
      <c r="I493" s="499"/>
    </row>
    <row r="494" spans="1:9" s="147" customFormat="1" ht="15.5" x14ac:dyDescent="0.35">
      <c r="A494" s="332">
        <v>475</v>
      </c>
      <c r="B494" s="437"/>
      <c r="C494" s="438"/>
      <c r="D494" s="438"/>
      <c r="E494" s="214"/>
      <c r="F494" s="214"/>
      <c r="G494" s="439"/>
      <c r="H494" s="439"/>
      <c r="I494" s="499"/>
    </row>
    <row r="495" spans="1:9" s="147" customFormat="1" ht="15.5" x14ac:dyDescent="0.35">
      <c r="A495" s="332">
        <v>476</v>
      </c>
      <c r="B495" s="437"/>
      <c r="C495" s="438"/>
      <c r="D495" s="438"/>
      <c r="E495" s="214"/>
      <c r="F495" s="214"/>
      <c r="G495" s="439"/>
      <c r="H495" s="439"/>
      <c r="I495" s="499"/>
    </row>
    <row r="496" spans="1:9" s="147" customFormat="1" ht="15.5" x14ac:dyDescent="0.35">
      <c r="A496" s="332">
        <v>477</v>
      </c>
      <c r="B496" s="437"/>
      <c r="C496" s="438"/>
      <c r="D496" s="438"/>
      <c r="E496" s="214"/>
      <c r="F496" s="214"/>
      <c r="G496" s="439"/>
      <c r="H496" s="439"/>
      <c r="I496" s="499"/>
    </row>
    <row r="497" spans="1:9" s="147" customFormat="1" ht="15.5" x14ac:dyDescent="0.35">
      <c r="A497" s="332">
        <v>478</v>
      </c>
      <c r="B497" s="437"/>
      <c r="C497" s="438"/>
      <c r="D497" s="438"/>
      <c r="E497" s="214"/>
      <c r="F497" s="214"/>
      <c r="G497" s="439"/>
      <c r="H497" s="439"/>
      <c r="I497" s="499"/>
    </row>
    <row r="498" spans="1:9" s="147" customFormat="1" ht="15.5" x14ac:dyDescent="0.35">
      <c r="A498" s="332">
        <v>479</v>
      </c>
      <c r="B498" s="437"/>
      <c r="C498" s="438"/>
      <c r="D498" s="438"/>
      <c r="E498" s="214"/>
      <c r="F498" s="214"/>
      <c r="G498" s="439"/>
      <c r="H498" s="439"/>
      <c r="I498" s="499"/>
    </row>
    <row r="499" spans="1:9" s="147" customFormat="1" ht="15.5" x14ac:dyDescent="0.35">
      <c r="A499" s="332">
        <v>480</v>
      </c>
      <c r="B499" s="437"/>
      <c r="C499" s="438"/>
      <c r="D499" s="438"/>
      <c r="E499" s="214"/>
      <c r="F499" s="214"/>
      <c r="G499" s="439"/>
      <c r="H499" s="439"/>
      <c r="I499" s="499"/>
    </row>
    <row r="500" spans="1:9" s="147" customFormat="1" ht="15.5" x14ac:dyDescent="0.35">
      <c r="A500" s="332">
        <v>481</v>
      </c>
      <c r="B500" s="437"/>
      <c r="C500" s="438"/>
      <c r="D500" s="438"/>
      <c r="E500" s="214"/>
      <c r="F500" s="214"/>
      <c r="G500" s="439"/>
      <c r="H500" s="439"/>
      <c r="I500" s="499"/>
    </row>
    <row r="501" spans="1:9" s="147" customFormat="1" ht="15.5" x14ac:dyDescent="0.35">
      <c r="A501" s="332">
        <v>482</v>
      </c>
      <c r="B501" s="437"/>
      <c r="C501" s="438"/>
      <c r="D501" s="438"/>
      <c r="E501" s="214"/>
      <c r="F501" s="214"/>
      <c r="G501" s="439"/>
      <c r="H501" s="439"/>
      <c r="I501" s="499"/>
    </row>
    <row r="502" spans="1:9" s="147" customFormat="1" ht="15.5" x14ac:dyDescent="0.35">
      <c r="A502" s="332">
        <v>483</v>
      </c>
      <c r="B502" s="437"/>
      <c r="C502" s="438"/>
      <c r="D502" s="438"/>
      <c r="E502" s="214"/>
      <c r="F502" s="214"/>
      <c r="G502" s="439"/>
      <c r="H502" s="439"/>
      <c r="I502" s="499"/>
    </row>
    <row r="503" spans="1:9" s="147" customFormat="1" ht="15.5" x14ac:dyDescent="0.35">
      <c r="A503" s="332">
        <v>484</v>
      </c>
      <c r="B503" s="437"/>
      <c r="C503" s="438"/>
      <c r="D503" s="438"/>
      <c r="E503" s="214"/>
      <c r="F503" s="214"/>
      <c r="G503" s="439"/>
      <c r="H503" s="439"/>
      <c r="I503" s="499"/>
    </row>
    <row r="504" spans="1:9" s="147" customFormat="1" ht="15.5" x14ac:dyDescent="0.35">
      <c r="A504" s="332">
        <v>485</v>
      </c>
      <c r="B504" s="437"/>
      <c r="C504" s="438"/>
      <c r="D504" s="438"/>
      <c r="E504" s="214"/>
      <c r="F504" s="214"/>
      <c r="G504" s="439"/>
      <c r="H504" s="439"/>
      <c r="I504" s="499"/>
    </row>
    <row r="505" spans="1:9" s="147" customFormat="1" ht="15.5" x14ac:dyDescent="0.35">
      <c r="A505" s="332">
        <v>486</v>
      </c>
      <c r="B505" s="437"/>
      <c r="C505" s="438"/>
      <c r="D505" s="438"/>
      <c r="E505" s="214"/>
      <c r="F505" s="214"/>
      <c r="G505" s="439"/>
      <c r="H505" s="439"/>
      <c r="I505" s="499"/>
    </row>
    <row r="506" spans="1:9" s="147" customFormat="1" ht="15.5" x14ac:dyDescent="0.35">
      <c r="A506" s="332">
        <v>487</v>
      </c>
      <c r="B506" s="437"/>
      <c r="C506" s="438"/>
      <c r="D506" s="438"/>
      <c r="E506" s="214"/>
      <c r="F506" s="214"/>
      <c r="G506" s="439"/>
      <c r="H506" s="439"/>
      <c r="I506" s="499"/>
    </row>
    <row r="507" spans="1:9" s="147" customFormat="1" ht="15.5" x14ac:dyDescent="0.35">
      <c r="A507" s="332">
        <v>488</v>
      </c>
      <c r="B507" s="437"/>
      <c r="C507" s="438"/>
      <c r="D507" s="438"/>
      <c r="E507" s="214"/>
      <c r="F507" s="214"/>
      <c r="G507" s="439"/>
      <c r="H507" s="439"/>
      <c r="I507" s="499"/>
    </row>
    <row r="508" spans="1:9" s="147" customFormat="1" ht="15.5" x14ac:dyDescent="0.35">
      <c r="A508" s="332">
        <v>489</v>
      </c>
      <c r="B508" s="437"/>
      <c r="C508" s="438"/>
      <c r="D508" s="438"/>
      <c r="E508" s="214"/>
      <c r="F508" s="214"/>
      <c r="G508" s="439"/>
      <c r="H508" s="439"/>
      <c r="I508" s="499"/>
    </row>
    <row r="509" spans="1:9" s="147" customFormat="1" ht="15.5" x14ac:dyDescent="0.35">
      <c r="A509" s="332">
        <v>490</v>
      </c>
      <c r="B509" s="437"/>
      <c r="C509" s="438"/>
      <c r="D509" s="438"/>
      <c r="E509" s="214"/>
      <c r="F509" s="214"/>
      <c r="G509" s="439"/>
      <c r="H509" s="439"/>
      <c r="I509" s="499"/>
    </row>
    <row r="510" spans="1:9" s="147" customFormat="1" ht="15.5" x14ac:dyDescent="0.35">
      <c r="A510" s="332">
        <v>491</v>
      </c>
      <c r="B510" s="437"/>
      <c r="C510" s="438"/>
      <c r="D510" s="438"/>
      <c r="E510" s="214"/>
      <c r="F510" s="214"/>
      <c r="G510" s="439"/>
      <c r="H510" s="439"/>
      <c r="I510" s="499"/>
    </row>
    <row r="511" spans="1:9" s="147" customFormat="1" ht="15.5" x14ac:dyDescent="0.35">
      <c r="A511" s="332">
        <v>492</v>
      </c>
      <c r="B511" s="437"/>
      <c r="C511" s="438"/>
      <c r="D511" s="438"/>
      <c r="E511" s="214"/>
      <c r="F511" s="214"/>
      <c r="G511" s="439"/>
      <c r="H511" s="439"/>
      <c r="I511" s="499"/>
    </row>
    <row r="512" spans="1:9" s="147" customFormat="1" ht="15.5" x14ac:dyDescent="0.35">
      <c r="A512" s="332">
        <v>493</v>
      </c>
      <c r="B512" s="437"/>
      <c r="C512" s="438"/>
      <c r="D512" s="438"/>
      <c r="E512" s="214"/>
      <c r="F512" s="214"/>
      <c r="G512" s="439"/>
      <c r="H512" s="439"/>
      <c r="I512" s="499"/>
    </row>
    <row r="513" spans="1:9" s="147" customFormat="1" ht="15.5" x14ac:dyDescent="0.35">
      <c r="A513" s="332">
        <v>494</v>
      </c>
      <c r="B513" s="437"/>
      <c r="C513" s="438"/>
      <c r="D513" s="438"/>
      <c r="E513" s="214"/>
      <c r="F513" s="214"/>
      <c r="G513" s="439"/>
      <c r="H513" s="439"/>
      <c r="I513" s="499"/>
    </row>
    <row r="514" spans="1:9" s="147" customFormat="1" ht="15.5" x14ac:dyDescent="0.35">
      <c r="A514" s="332">
        <v>495</v>
      </c>
      <c r="B514" s="437"/>
      <c r="C514" s="438"/>
      <c r="D514" s="438"/>
      <c r="E514" s="214"/>
      <c r="F514" s="214"/>
      <c r="G514" s="439"/>
      <c r="H514" s="439"/>
      <c r="I514" s="499"/>
    </row>
    <row r="515" spans="1:9" s="147" customFormat="1" ht="15.5" x14ac:dyDescent="0.35">
      <c r="A515" s="332">
        <v>496</v>
      </c>
      <c r="B515" s="437"/>
      <c r="C515" s="438"/>
      <c r="D515" s="438"/>
      <c r="E515" s="214"/>
      <c r="F515" s="214"/>
      <c r="G515" s="439"/>
      <c r="H515" s="439"/>
      <c r="I515" s="499"/>
    </row>
    <row r="516" spans="1:9" s="147" customFormat="1" ht="15.5" x14ac:dyDescent="0.35">
      <c r="A516" s="332">
        <v>497</v>
      </c>
      <c r="B516" s="437"/>
      <c r="C516" s="438"/>
      <c r="D516" s="438"/>
      <c r="E516" s="214"/>
      <c r="F516" s="214"/>
      <c r="G516" s="439"/>
      <c r="H516" s="439"/>
      <c r="I516" s="499"/>
    </row>
    <row r="517" spans="1:9" s="147" customFormat="1" ht="15.5" x14ac:dyDescent="0.35">
      <c r="A517" s="332">
        <v>498</v>
      </c>
      <c r="B517" s="437"/>
      <c r="C517" s="438"/>
      <c r="D517" s="438"/>
      <c r="E517" s="214"/>
      <c r="F517" s="214"/>
      <c r="G517" s="439"/>
      <c r="H517" s="439"/>
      <c r="I517" s="499"/>
    </row>
    <row r="518" spans="1:9" s="147" customFormat="1" ht="15.5" x14ac:dyDescent="0.35">
      <c r="A518" s="332">
        <v>499</v>
      </c>
      <c r="B518" s="437"/>
      <c r="C518" s="438"/>
      <c r="D518" s="438"/>
      <c r="E518" s="214"/>
      <c r="F518" s="214"/>
      <c r="G518" s="439"/>
      <c r="H518" s="439"/>
      <c r="I518" s="499"/>
    </row>
    <row r="519" spans="1:9" s="147" customFormat="1" ht="15.5" x14ac:dyDescent="0.35">
      <c r="A519" s="332">
        <v>500</v>
      </c>
      <c r="B519" s="437"/>
      <c r="C519" s="438"/>
      <c r="D519" s="438"/>
      <c r="E519" s="214"/>
      <c r="F519" s="214"/>
      <c r="G519" s="439"/>
      <c r="H519" s="439"/>
      <c r="I519" s="499"/>
    </row>
    <row r="520" spans="1:9" s="147" customFormat="1" ht="15.5" x14ac:dyDescent="0.35">
      <c r="A520" s="332">
        <v>501</v>
      </c>
      <c r="B520" s="437"/>
      <c r="C520" s="438"/>
      <c r="D520" s="438"/>
      <c r="E520" s="214"/>
      <c r="F520" s="214"/>
      <c r="G520" s="439"/>
      <c r="H520" s="439"/>
      <c r="I520" s="499"/>
    </row>
    <row r="521" spans="1:9" s="147" customFormat="1" ht="15.5" x14ac:dyDescent="0.35">
      <c r="A521" s="332">
        <v>502</v>
      </c>
      <c r="B521" s="437"/>
      <c r="C521" s="438"/>
      <c r="D521" s="438"/>
      <c r="E521" s="214"/>
      <c r="F521" s="214"/>
      <c r="G521" s="439"/>
      <c r="H521" s="439"/>
      <c r="I521" s="499"/>
    </row>
    <row r="522" spans="1:9" s="147" customFormat="1" ht="15.5" x14ac:dyDescent="0.35">
      <c r="A522" s="332">
        <v>503</v>
      </c>
      <c r="B522" s="437"/>
      <c r="C522" s="438"/>
      <c r="D522" s="438"/>
      <c r="E522" s="214"/>
      <c r="F522" s="214"/>
      <c r="G522" s="439"/>
      <c r="H522" s="439"/>
      <c r="I522" s="499"/>
    </row>
    <row r="523" spans="1:9" s="147" customFormat="1" ht="15.5" x14ac:dyDescent="0.35">
      <c r="A523" s="332">
        <v>504</v>
      </c>
      <c r="B523" s="437"/>
      <c r="C523" s="438"/>
      <c r="D523" s="438"/>
      <c r="E523" s="214"/>
      <c r="F523" s="214"/>
      <c r="G523" s="439"/>
      <c r="H523" s="439"/>
      <c r="I523" s="499"/>
    </row>
    <row r="524" spans="1:9" s="147" customFormat="1" ht="15.5" x14ac:dyDescent="0.35">
      <c r="A524" s="332">
        <v>505</v>
      </c>
      <c r="B524" s="437"/>
      <c r="C524" s="438"/>
      <c r="D524" s="438"/>
      <c r="E524" s="214"/>
      <c r="F524" s="214"/>
      <c r="G524" s="439"/>
      <c r="H524" s="439"/>
      <c r="I524" s="499"/>
    </row>
    <row r="525" spans="1:9" s="147" customFormat="1" ht="15.5" x14ac:dyDescent="0.35">
      <c r="A525" s="332">
        <v>506</v>
      </c>
      <c r="B525" s="437"/>
      <c r="C525" s="438"/>
      <c r="D525" s="438"/>
      <c r="E525" s="214"/>
      <c r="F525" s="214"/>
      <c r="G525" s="439"/>
      <c r="H525" s="439"/>
      <c r="I525" s="499"/>
    </row>
    <row r="526" spans="1:9" s="147" customFormat="1" ht="15.5" x14ac:dyDescent="0.35">
      <c r="A526" s="332">
        <v>507</v>
      </c>
      <c r="B526" s="437"/>
      <c r="C526" s="438"/>
      <c r="D526" s="438"/>
      <c r="E526" s="214"/>
      <c r="F526" s="214"/>
      <c r="G526" s="439"/>
      <c r="H526" s="439"/>
      <c r="I526" s="499"/>
    </row>
    <row r="527" spans="1:9" s="147" customFormat="1" ht="15.5" x14ac:dyDescent="0.35">
      <c r="A527" s="332">
        <v>508</v>
      </c>
      <c r="B527" s="437"/>
      <c r="C527" s="438"/>
      <c r="D527" s="438"/>
      <c r="E527" s="214"/>
      <c r="F527" s="214"/>
      <c r="G527" s="439"/>
      <c r="H527" s="439"/>
      <c r="I527" s="499"/>
    </row>
    <row r="528" spans="1:9" s="147" customFormat="1" ht="15.5" x14ac:dyDescent="0.35">
      <c r="A528" s="332">
        <v>509</v>
      </c>
      <c r="B528" s="437"/>
      <c r="C528" s="438"/>
      <c r="D528" s="438"/>
      <c r="E528" s="214"/>
      <c r="F528" s="214"/>
      <c r="G528" s="439"/>
      <c r="H528" s="439"/>
      <c r="I528" s="499"/>
    </row>
    <row r="529" spans="1:9" s="147" customFormat="1" ht="15.5" x14ac:dyDescent="0.35">
      <c r="A529" s="332">
        <v>510</v>
      </c>
      <c r="B529" s="437"/>
      <c r="C529" s="438"/>
      <c r="D529" s="438"/>
      <c r="E529" s="214"/>
      <c r="F529" s="214"/>
      <c r="G529" s="439"/>
      <c r="H529" s="439"/>
      <c r="I529" s="499"/>
    </row>
    <row r="530" spans="1:9" s="147" customFormat="1" ht="15.5" x14ac:dyDescent="0.35">
      <c r="A530" s="332">
        <v>511</v>
      </c>
      <c r="B530" s="437"/>
      <c r="C530" s="438"/>
      <c r="D530" s="438"/>
      <c r="E530" s="214"/>
      <c r="F530" s="214"/>
      <c r="G530" s="439"/>
      <c r="H530" s="439"/>
      <c r="I530" s="499"/>
    </row>
    <row r="531" spans="1:9" s="147" customFormat="1" ht="15.5" x14ac:dyDescent="0.35">
      <c r="A531" s="332">
        <v>512</v>
      </c>
      <c r="B531" s="437"/>
      <c r="C531" s="438"/>
      <c r="D531" s="438"/>
      <c r="E531" s="214"/>
      <c r="F531" s="214"/>
      <c r="G531" s="439"/>
      <c r="H531" s="439"/>
      <c r="I531" s="499"/>
    </row>
    <row r="532" spans="1:9" s="147" customFormat="1" ht="15.5" x14ac:dyDescent="0.35">
      <c r="A532" s="332">
        <v>513</v>
      </c>
      <c r="B532" s="437"/>
      <c r="C532" s="438"/>
      <c r="D532" s="438"/>
      <c r="E532" s="214"/>
      <c r="F532" s="214"/>
      <c r="G532" s="439"/>
      <c r="H532" s="439"/>
      <c r="I532" s="499"/>
    </row>
    <row r="533" spans="1:9" s="147" customFormat="1" ht="15.5" x14ac:dyDescent="0.35">
      <c r="A533" s="332">
        <v>514</v>
      </c>
      <c r="B533" s="437"/>
      <c r="C533" s="438"/>
      <c r="D533" s="438"/>
      <c r="E533" s="214"/>
      <c r="F533" s="214"/>
      <c r="G533" s="439"/>
      <c r="H533" s="439"/>
      <c r="I533" s="499"/>
    </row>
    <row r="534" spans="1:9" s="147" customFormat="1" ht="15.5" x14ac:dyDescent="0.35">
      <c r="A534" s="332">
        <v>515</v>
      </c>
      <c r="B534" s="437"/>
      <c r="C534" s="438"/>
      <c r="D534" s="438"/>
      <c r="E534" s="214"/>
      <c r="F534" s="214"/>
      <c r="G534" s="439"/>
      <c r="H534" s="439"/>
      <c r="I534" s="499"/>
    </row>
    <row r="535" spans="1:9" s="147" customFormat="1" ht="15.5" x14ac:dyDescent="0.35">
      <c r="A535" s="332">
        <v>516</v>
      </c>
      <c r="B535" s="437"/>
      <c r="C535" s="438"/>
      <c r="D535" s="438"/>
      <c r="E535" s="214"/>
      <c r="F535" s="214"/>
      <c r="G535" s="439"/>
      <c r="H535" s="439"/>
      <c r="I535" s="499"/>
    </row>
    <row r="536" spans="1:9" s="147" customFormat="1" ht="15.5" x14ac:dyDescent="0.35">
      <c r="A536" s="332">
        <v>517</v>
      </c>
      <c r="B536" s="437"/>
      <c r="C536" s="438"/>
      <c r="D536" s="438"/>
      <c r="E536" s="214"/>
      <c r="F536" s="214"/>
      <c r="G536" s="439"/>
      <c r="H536" s="439"/>
      <c r="I536" s="499"/>
    </row>
    <row r="537" spans="1:9" s="147" customFormat="1" ht="15.5" x14ac:dyDescent="0.35">
      <c r="A537" s="332">
        <v>518</v>
      </c>
      <c r="B537" s="437"/>
      <c r="C537" s="438"/>
      <c r="D537" s="438"/>
      <c r="E537" s="214"/>
      <c r="F537" s="214"/>
      <c r="G537" s="439"/>
      <c r="H537" s="439"/>
      <c r="I537" s="499"/>
    </row>
    <row r="538" spans="1:9" s="147" customFormat="1" ht="15.5" x14ac:dyDescent="0.35">
      <c r="A538" s="332">
        <v>519</v>
      </c>
      <c r="B538" s="437"/>
      <c r="C538" s="438"/>
      <c r="D538" s="438"/>
      <c r="E538" s="214"/>
      <c r="F538" s="214"/>
      <c r="G538" s="439"/>
      <c r="H538" s="439"/>
      <c r="I538" s="499"/>
    </row>
    <row r="539" spans="1:9" s="147" customFormat="1" ht="15.5" x14ac:dyDescent="0.35">
      <c r="A539" s="332">
        <v>520</v>
      </c>
      <c r="B539" s="437"/>
      <c r="C539" s="438"/>
      <c r="D539" s="438"/>
      <c r="E539" s="214"/>
      <c r="F539" s="214"/>
      <c r="G539" s="439"/>
      <c r="H539" s="439"/>
      <c r="I539" s="499"/>
    </row>
    <row r="540" spans="1:9" s="147" customFormat="1" ht="15.5" x14ac:dyDescent="0.35">
      <c r="A540" s="332">
        <v>521</v>
      </c>
      <c r="B540" s="437"/>
      <c r="C540" s="438"/>
      <c r="D540" s="438"/>
      <c r="E540" s="214"/>
      <c r="F540" s="214"/>
      <c r="G540" s="439"/>
      <c r="H540" s="439"/>
      <c r="I540" s="499"/>
    </row>
    <row r="541" spans="1:9" s="147" customFormat="1" ht="15.5" x14ac:dyDescent="0.35">
      <c r="A541" s="332">
        <v>522</v>
      </c>
      <c r="B541" s="437"/>
      <c r="C541" s="438"/>
      <c r="D541" s="438"/>
      <c r="E541" s="214"/>
      <c r="F541" s="214"/>
      <c r="G541" s="439"/>
      <c r="H541" s="439"/>
      <c r="I541" s="499"/>
    </row>
    <row r="542" spans="1:9" s="147" customFormat="1" ht="15.5" x14ac:dyDescent="0.35">
      <c r="A542" s="332">
        <v>523</v>
      </c>
      <c r="B542" s="437"/>
      <c r="C542" s="438"/>
      <c r="D542" s="438"/>
      <c r="E542" s="214"/>
      <c r="F542" s="214"/>
      <c r="G542" s="439"/>
      <c r="H542" s="439"/>
      <c r="I542" s="499"/>
    </row>
    <row r="543" spans="1:9" s="147" customFormat="1" ht="15.5" x14ac:dyDescent="0.35">
      <c r="A543" s="332">
        <v>524</v>
      </c>
      <c r="B543" s="437"/>
      <c r="C543" s="438"/>
      <c r="D543" s="438"/>
      <c r="E543" s="214"/>
      <c r="F543" s="214"/>
      <c r="G543" s="439"/>
      <c r="H543" s="439"/>
      <c r="I543" s="499"/>
    </row>
    <row r="544" spans="1:9" s="147" customFormat="1" ht="15.5" x14ac:dyDescent="0.35">
      <c r="A544" s="332">
        <v>525</v>
      </c>
      <c r="B544" s="437"/>
      <c r="C544" s="438"/>
      <c r="D544" s="438"/>
      <c r="E544" s="214"/>
      <c r="F544" s="214"/>
      <c r="G544" s="439"/>
      <c r="H544" s="439"/>
      <c r="I544" s="499"/>
    </row>
    <row r="545" spans="1:9" s="147" customFormat="1" ht="15.5" x14ac:dyDescent="0.35">
      <c r="A545" s="332">
        <v>526</v>
      </c>
      <c r="B545" s="437"/>
      <c r="C545" s="438"/>
      <c r="D545" s="438"/>
      <c r="E545" s="214"/>
      <c r="F545" s="214"/>
      <c r="G545" s="439"/>
      <c r="H545" s="439"/>
      <c r="I545" s="499"/>
    </row>
    <row r="546" spans="1:9" s="147" customFormat="1" ht="15.5" x14ac:dyDescent="0.35">
      <c r="A546" s="332">
        <v>527</v>
      </c>
      <c r="B546" s="437"/>
      <c r="C546" s="438"/>
      <c r="D546" s="438"/>
      <c r="E546" s="214"/>
      <c r="F546" s="214"/>
      <c r="G546" s="439"/>
      <c r="H546" s="439"/>
      <c r="I546" s="499"/>
    </row>
    <row r="547" spans="1:9" s="147" customFormat="1" ht="15.5" x14ac:dyDescent="0.35">
      <c r="A547" s="332">
        <v>528</v>
      </c>
      <c r="B547" s="437"/>
      <c r="C547" s="438"/>
      <c r="D547" s="438"/>
      <c r="E547" s="214"/>
      <c r="F547" s="214"/>
      <c r="G547" s="439"/>
      <c r="H547" s="439"/>
      <c r="I547" s="499"/>
    </row>
    <row r="548" spans="1:9" s="147" customFormat="1" ht="15.5" x14ac:dyDescent="0.35">
      <c r="A548" s="332">
        <v>529</v>
      </c>
      <c r="B548" s="437"/>
      <c r="C548" s="438"/>
      <c r="D548" s="438"/>
      <c r="E548" s="214"/>
      <c r="F548" s="214"/>
      <c r="G548" s="439"/>
      <c r="H548" s="439"/>
      <c r="I548" s="499"/>
    </row>
    <row r="549" spans="1:9" s="147" customFormat="1" ht="15.5" x14ac:dyDescent="0.35">
      <c r="A549" s="332">
        <v>530</v>
      </c>
      <c r="B549" s="437"/>
      <c r="C549" s="438"/>
      <c r="D549" s="438"/>
      <c r="E549" s="214"/>
      <c r="F549" s="214"/>
      <c r="G549" s="439"/>
      <c r="H549" s="439"/>
      <c r="I549" s="499"/>
    </row>
    <row r="550" spans="1:9" s="147" customFormat="1" ht="15.5" x14ac:dyDescent="0.35">
      <c r="A550" s="332">
        <v>531</v>
      </c>
      <c r="B550" s="437"/>
      <c r="C550" s="438"/>
      <c r="D550" s="438"/>
      <c r="E550" s="214"/>
      <c r="F550" s="214"/>
      <c r="G550" s="439"/>
      <c r="H550" s="439"/>
      <c r="I550" s="499"/>
    </row>
    <row r="551" spans="1:9" s="147" customFormat="1" ht="15.5" x14ac:dyDescent="0.35">
      <c r="A551" s="332">
        <v>532</v>
      </c>
      <c r="B551" s="437"/>
      <c r="C551" s="438"/>
      <c r="D551" s="438"/>
      <c r="E551" s="214"/>
      <c r="F551" s="214"/>
      <c r="G551" s="439"/>
      <c r="H551" s="439"/>
      <c r="I551" s="499"/>
    </row>
    <row r="552" spans="1:9" s="147" customFormat="1" ht="15.5" x14ac:dyDescent="0.35">
      <c r="A552" s="332">
        <v>533</v>
      </c>
      <c r="B552" s="437"/>
      <c r="C552" s="438"/>
      <c r="D552" s="438"/>
      <c r="E552" s="214"/>
      <c r="F552" s="214"/>
      <c r="G552" s="439"/>
      <c r="H552" s="439"/>
      <c r="I552" s="499"/>
    </row>
    <row r="553" spans="1:9" s="147" customFormat="1" ht="15.5" x14ac:dyDescent="0.35">
      <c r="A553" s="332">
        <v>534</v>
      </c>
      <c r="B553" s="437"/>
      <c r="C553" s="438"/>
      <c r="D553" s="438"/>
      <c r="E553" s="214"/>
      <c r="F553" s="214"/>
      <c r="G553" s="439"/>
      <c r="H553" s="439"/>
      <c r="I553" s="499"/>
    </row>
    <row r="554" spans="1:9" s="147" customFormat="1" ht="15.5" x14ac:dyDescent="0.35">
      <c r="A554" s="332">
        <v>535</v>
      </c>
      <c r="B554" s="437"/>
      <c r="C554" s="438"/>
      <c r="D554" s="438"/>
      <c r="E554" s="214"/>
      <c r="F554" s="214"/>
      <c r="G554" s="439"/>
      <c r="H554" s="439"/>
      <c r="I554" s="499"/>
    </row>
    <row r="555" spans="1:9" s="147" customFormat="1" ht="15.5" x14ac:dyDescent="0.35">
      <c r="A555" s="332">
        <v>536</v>
      </c>
      <c r="B555" s="437"/>
      <c r="C555" s="438"/>
      <c r="D555" s="438"/>
      <c r="E555" s="214"/>
      <c r="F555" s="214"/>
      <c r="G555" s="439"/>
      <c r="H555" s="439"/>
      <c r="I555" s="499"/>
    </row>
    <row r="556" spans="1:9" s="147" customFormat="1" ht="15.5" x14ac:dyDescent="0.35">
      <c r="A556" s="332">
        <v>537</v>
      </c>
      <c r="B556" s="437"/>
      <c r="C556" s="438"/>
      <c r="D556" s="438"/>
      <c r="E556" s="214"/>
      <c r="F556" s="214"/>
      <c r="G556" s="439"/>
      <c r="H556" s="439"/>
      <c r="I556" s="499"/>
    </row>
    <row r="557" spans="1:9" s="147" customFormat="1" ht="15.5" x14ac:dyDescent="0.35">
      <c r="A557" s="332">
        <v>538</v>
      </c>
      <c r="B557" s="437"/>
      <c r="C557" s="438"/>
      <c r="D557" s="438"/>
      <c r="E557" s="214"/>
      <c r="F557" s="214"/>
      <c r="G557" s="439"/>
      <c r="H557" s="439"/>
      <c r="I557" s="499"/>
    </row>
    <row r="558" spans="1:9" s="147" customFormat="1" ht="15.5" x14ac:dyDescent="0.35">
      <c r="A558" s="332">
        <v>539</v>
      </c>
      <c r="B558" s="437"/>
      <c r="C558" s="438"/>
      <c r="D558" s="438"/>
      <c r="E558" s="214"/>
      <c r="F558" s="214"/>
      <c r="G558" s="439"/>
      <c r="H558" s="439"/>
      <c r="I558" s="499"/>
    </row>
    <row r="559" spans="1:9" s="147" customFormat="1" ht="15.5" x14ac:dyDescent="0.35">
      <c r="A559" s="332">
        <v>540</v>
      </c>
      <c r="B559" s="437"/>
      <c r="C559" s="438"/>
      <c r="D559" s="438"/>
      <c r="E559" s="214"/>
      <c r="F559" s="214"/>
      <c r="G559" s="439"/>
      <c r="H559" s="439"/>
      <c r="I559" s="499"/>
    </row>
    <row r="560" spans="1:9" s="147" customFormat="1" ht="15.5" x14ac:dyDescent="0.35">
      <c r="A560" s="332">
        <v>541</v>
      </c>
      <c r="B560" s="437"/>
      <c r="C560" s="438"/>
      <c r="D560" s="438"/>
      <c r="E560" s="214"/>
      <c r="F560" s="214"/>
      <c r="G560" s="439"/>
      <c r="H560" s="439"/>
      <c r="I560" s="499"/>
    </row>
    <row r="561" spans="1:9" s="147" customFormat="1" ht="15.5" x14ac:dyDescent="0.35">
      <c r="A561" s="332">
        <v>542</v>
      </c>
      <c r="B561" s="437"/>
      <c r="C561" s="438"/>
      <c r="D561" s="438"/>
      <c r="E561" s="214"/>
      <c r="F561" s="214"/>
      <c r="G561" s="439"/>
      <c r="H561" s="439"/>
      <c r="I561" s="499"/>
    </row>
    <row r="562" spans="1:9" s="147" customFormat="1" ht="15.5" x14ac:dyDescent="0.35">
      <c r="A562" s="332">
        <v>543</v>
      </c>
      <c r="B562" s="437"/>
      <c r="C562" s="438"/>
      <c r="D562" s="438"/>
      <c r="E562" s="214"/>
      <c r="F562" s="214"/>
      <c r="G562" s="439"/>
      <c r="H562" s="439"/>
      <c r="I562" s="499"/>
    </row>
    <row r="563" spans="1:9" s="147" customFormat="1" ht="15.5" x14ac:dyDescent="0.35">
      <c r="A563" s="332">
        <v>544</v>
      </c>
      <c r="B563" s="437"/>
      <c r="C563" s="438"/>
      <c r="D563" s="438"/>
      <c r="E563" s="214"/>
      <c r="F563" s="214"/>
      <c r="G563" s="439"/>
      <c r="H563" s="439"/>
      <c r="I563" s="499"/>
    </row>
    <row r="564" spans="1:9" s="147" customFormat="1" ht="15.5" x14ac:dyDescent="0.35">
      <c r="A564" s="332">
        <v>545</v>
      </c>
      <c r="B564" s="437"/>
      <c r="C564" s="438"/>
      <c r="D564" s="438"/>
      <c r="E564" s="214"/>
      <c r="F564" s="214"/>
      <c r="G564" s="439"/>
      <c r="H564" s="439"/>
      <c r="I564" s="499"/>
    </row>
    <row r="565" spans="1:9" s="147" customFormat="1" ht="15.5" x14ac:dyDescent="0.35">
      <c r="A565" s="332">
        <v>546</v>
      </c>
      <c r="B565" s="437"/>
      <c r="C565" s="438"/>
      <c r="D565" s="438"/>
      <c r="E565" s="214"/>
      <c r="F565" s="214"/>
      <c r="G565" s="439"/>
      <c r="H565" s="439"/>
      <c r="I565" s="499"/>
    </row>
    <row r="566" spans="1:9" s="147" customFormat="1" ht="15.5" x14ac:dyDescent="0.35">
      <c r="A566" s="332">
        <v>547</v>
      </c>
      <c r="B566" s="437"/>
      <c r="C566" s="438"/>
      <c r="D566" s="438"/>
      <c r="E566" s="214"/>
      <c r="F566" s="214"/>
      <c r="G566" s="439"/>
      <c r="H566" s="439"/>
      <c r="I566" s="499"/>
    </row>
    <row r="567" spans="1:9" s="147" customFormat="1" ht="15.5" x14ac:dyDescent="0.35">
      <c r="A567" s="332">
        <v>548</v>
      </c>
      <c r="B567" s="437"/>
      <c r="C567" s="438"/>
      <c r="D567" s="438"/>
      <c r="E567" s="214"/>
      <c r="F567" s="214"/>
      <c r="G567" s="439"/>
      <c r="H567" s="439"/>
      <c r="I567" s="499"/>
    </row>
    <row r="568" spans="1:9" s="147" customFormat="1" ht="15.5" x14ac:dyDescent="0.35">
      <c r="A568" s="332">
        <v>549</v>
      </c>
      <c r="B568" s="437"/>
      <c r="C568" s="438"/>
      <c r="D568" s="438"/>
      <c r="E568" s="214"/>
      <c r="F568" s="214"/>
      <c r="G568" s="439"/>
      <c r="H568" s="439"/>
      <c r="I568" s="499"/>
    </row>
    <row r="569" spans="1:9" s="147" customFormat="1" ht="15.5" x14ac:dyDescent="0.35">
      <c r="A569" s="332">
        <v>550</v>
      </c>
      <c r="B569" s="437"/>
      <c r="C569" s="438"/>
      <c r="D569" s="438"/>
      <c r="E569" s="214"/>
      <c r="F569" s="214"/>
      <c r="G569" s="439"/>
      <c r="H569" s="439"/>
      <c r="I569" s="499"/>
    </row>
    <row r="570" spans="1:9" s="147" customFormat="1" ht="15.5" x14ac:dyDescent="0.35">
      <c r="A570" s="332">
        <v>551</v>
      </c>
      <c r="B570" s="437"/>
      <c r="C570" s="438"/>
      <c r="D570" s="438"/>
      <c r="E570" s="214"/>
      <c r="F570" s="214"/>
      <c r="G570" s="439"/>
      <c r="H570" s="439"/>
      <c r="I570" s="499"/>
    </row>
    <row r="571" spans="1:9" s="147" customFormat="1" ht="15.5" x14ac:dyDescent="0.35">
      <c r="A571" s="332">
        <v>552</v>
      </c>
      <c r="B571" s="437"/>
      <c r="C571" s="438"/>
      <c r="D571" s="438"/>
      <c r="E571" s="214"/>
      <c r="F571" s="214"/>
      <c r="G571" s="439"/>
      <c r="H571" s="439"/>
      <c r="I571" s="499"/>
    </row>
    <row r="572" spans="1:9" s="147" customFormat="1" ht="15.5" x14ac:dyDescent="0.35">
      <c r="A572" s="332">
        <v>553</v>
      </c>
      <c r="B572" s="437"/>
      <c r="C572" s="438"/>
      <c r="D572" s="438"/>
      <c r="E572" s="214"/>
      <c r="F572" s="214"/>
      <c r="G572" s="439"/>
      <c r="H572" s="439"/>
      <c r="I572" s="499"/>
    </row>
    <row r="573" spans="1:9" s="147" customFormat="1" ht="15.5" x14ac:dyDescent="0.35">
      <c r="A573" s="332">
        <v>554</v>
      </c>
      <c r="B573" s="437"/>
      <c r="C573" s="438"/>
      <c r="D573" s="438"/>
      <c r="E573" s="214"/>
      <c r="F573" s="214"/>
      <c r="G573" s="439"/>
      <c r="H573" s="439"/>
      <c r="I573" s="499"/>
    </row>
    <row r="574" spans="1:9" s="147" customFormat="1" ht="15.5" x14ac:dyDescent="0.35">
      <c r="A574" s="332">
        <v>555</v>
      </c>
      <c r="B574" s="437"/>
      <c r="C574" s="438"/>
      <c r="D574" s="438"/>
      <c r="E574" s="214"/>
      <c r="F574" s="214"/>
      <c r="G574" s="439"/>
      <c r="H574" s="439"/>
      <c r="I574" s="499"/>
    </row>
    <row r="575" spans="1:9" s="147" customFormat="1" ht="15.5" x14ac:dyDescent="0.35">
      <c r="A575" s="332">
        <v>556</v>
      </c>
      <c r="B575" s="437"/>
      <c r="C575" s="438"/>
      <c r="D575" s="438"/>
      <c r="E575" s="214"/>
      <c r="F575" s="214"/>
      <c r="G575" s="439"/>
      <c r="H575" s="439"/>
      <c r="I575" s="499"/>
    </row>
    <row r="576" spans="1:9" s="147" customFormat="1" ht="15.5" x14ac:dyDescent="0.35">
      <c r="A576" s="332">
        <v>557</v>
      </c>
      <c r="B576" s="437"/>
      <c r="C576" s="438"/>
      <c r="D576" s="438"/>
      <c r="E576" s="214"/>
      <c r="F576" s="214"/>
      <c r="G576" s="439"/>
      <c r="H576" s="439"/>
      <c r="I576" s="499"/>
    </row>
    <row r="577" spans="1:9" s="147" customFormat="1" ht="15.5" x14ac:dyDescent="0.35">
      <c r="A577" s="332">
        <v>558</v>
      </c>
      <c r="B577" s="437"/>
      <c r="C577" s="438"/>
      <c r="D577" s="438"/>
      <c r="E577" s="214"/>
      <c r="F577" s="214"/>
      <c r="G577" s="439"/>
      <c r="H577" s="439"/>
      <c r="I577" s="499"/>
    </row>
    <row r="578" spans="1:9" s="147" customFormat="1" ht="15.5" x14ac:dyDescent="0.35">
      <c r="A578" s="332">
        <v>559</v>
      </c>
      <c r="B578" s="437"/>
      <c r="C578" s="438"/>
      <c r="D578" s="438"/>
      <c r="E578" s="214"/>
      <c r="F578" s="214"/>
      <c r="G578" s="439"/>
      <c r="H578" s="439"/>
      <c r="I578" s="499"/>
    </row>
    <row r="579" spans="1:9" s="147" customFormat="1" ht="15.5" x14ac:dyDescent="0.35">
      <c r="A579" s="332">
        <v>560</v>
      </c>
      <c r="B579" s="437"/>
      <c r="C579" s="438"/>
      <c r="D579" s="438"/>
      <c r="E579" s="214"/>
      <c r="F579" s="214"/>
      <c r="G579" s="439"/>
      <c r="H579" s="439"/>
      <c r="I579" s="499"/>
    </row>
    <row r="580" spans="1:9" s="147" customFormat="1" ht="15.5" x14ac:dyDescent="0.35">
      <c r="A580" s="332">
        <v>561</v>
      </c>
      <c r="B580" s="437"/>
      <c r="C580" s="438"/>
      <c r="D580" s="438"/>
      <c r="E580" s="214"/>
      <c r="F580" s="214"/>
      <c r="G580" s="439"/>
      <c r="H580" s="439"/>
      <c r="I580" s="499"/>
    </row>
    <row r="581" spans="1:9" s="147" customFormat="1" ht="15.5" x14ac:dyDescent="0.35">
      <c r="A581" s="332">
        <v>562</v>
      </c>
      <c r="B581" s="437"/>
      <c r="C581" s="438"/>
      <c r="D581" s="438"/>
      <c r="E581" s="214"/>
      <c r="F581" s="214"/>
      <c r="G581" s="439"/>
      <c r="H581" s="439"/>
      <c r="I581" s="499"/>
    </row>
    <row r="582" spans="1:9" s="147" customFormat="1" ht="15.5" x14ac:dyDescent="0.35">
      <c r="A582" s="332">
        <v>563</v>
      </c>
      <c r="B582" s="437"/>
      <c r="C582" s="438"/>
      <c r="D582" s="438"/>
      <c r="E582" s="214"/>
      <c r="F582" s="214"/>
      <c r="G582" s="439"/>
      <c r="H582" s="439"/>
      <c r="I582" s="499"/>
    </row>
    <row r="583" spans="1:9" s="147" customFormat="1" ht="15.5" x14ac:dyDescent="0.35">
      <c r="A583" s="332">
        <v>564</v>
      </c>
      <c r="B583" s="437"/>
      <c r="C583" s="438"/>
      <c r="D583" s="438"/>
      <c r="E583" s="214"/>
      <c r="F583" s="214"/>
      <c r="G583" s="439"/>
      <c r="H583" s="439"/>
      <c r="I583" s="499"/>
    </row>
    <row r="584" spans="1:9" s="147" customFormat="1" ht="15.5" x14ac:dyDescent="0.35">
      <c r="A584" s="332">
        <v>565</v>
      </c>
      <c r="B584" s="437"/>
      <c r="C584" s="438"/>
      <c r="D584" s="438"/>
      <c r="E584" s="214"/>
      <c r="F584" s="214"/>
      <c r="G584" s="439"/>
      <c r="H584" s="439"/>
      <c r="I584" s="499"/>
    </row>
    <row r="585" spans="1:9" s="147" customFormat="1" ht="15.5" x14ac:dyDescent="0.35">
      <c r="A585" s="332">
        <v>566</v>
      </c>
      <c r="B585" s="437"/>
      <c r="C585" s="438"/>
      <c r="D585" s="438"/>
      <c r="E585" s="214"/>
      <c r="F585" s="214"/>
      <c r="G585" s="439"/>
      <c r="H585" s="439"/>
      <c r="I585" s="499"/>
    </row>
    <row r="586" spans="1:9" s="147" customFormat="1" ht="15.5" x14ac:dyDescent="0.35">
      <c r="A586" s="332">
        <v>567</v>
      </c>
      <c r="B586" s="437"/>
      <c r="C586" s="438"/>
      <c r="D586" s="438"/>
      <c r="E586" s="214"/>
      <c r="F586" s="214"/>
      <c r="G586" s="439"/>
      <c r="H586" s="439"/>
      <c r="I586" s="499"/>
    </row>
    <row r="587" spans="1:9" s="147" customFormat="1" ht="15.5" x14ac:dyDescent="0.35">
      <c r="A587" s="332">
        <v>568</v>
      </c>
      <c r="B587" s="437"/>
      <c r="C587" s="438"/>
      <c r="D587" s="438"/>
      <c r="E587" s="214"/>
      <c r="F587" s="214"/>
      <c r="G587" s="439"/>
      <c r="H587" s="439"/>
      <c r="I587" s="499"/>
    </row>
    <row r="588" spans="1:9" s="147" customFormat="1" ht="15.5" x14ac:dyDescent="0.35">
      <c r="A588" s="332">
        <v>569</v>
      </c>
      <c r="B588" s="437"/>
      <c r="C588" s="438"/>
      <c r="D588" s="438"/>
      <c r="E588" s="214"/>
      <c r="F588" s="214"/>
      <c r="G588" s="439"/>
      <c r="H588" s="439"/>
      <c r="I588" s="499"/>
    </row>
    <row r="589" spans="1:9" s="147" customFormat="1" ht="15.5" x14ac:dyDescent="0.35">
      <c r="A589" s="332">
        <v>570</v>
      </c>
      <c r="B589" s="437"/>
      <c r="C589" s="438"/>
      <c r="D589" s="438"/>
      <c r="E589" s="214"/>
      <c r="F589" s="214"/>
      <c r="G589" s="439"/>
      <c r="H589" s="439"/>
      <c r="I589" s="499"/>
    </row>
    <row r="590" spans="1:9" s="147" customFormat="1" ht="15.5" x14ac:dyDescent="0.35">
      <c r="A590" s="332">
        <v>571</v>
      </c>
      <c r="B590" s="437"/>
      <c r="C590" s="438"/>
      <c r="D590" s="438"/>
      <c r="E590" s="214"/>
      <c r="F590" s="214"/>
      <c r="G590" s="439"/>
      <c r="H590" s="439"/>
      <c r="I590" s="499"/>
    </row>
    <row r="591" spans="1:9" s="147" customFormat="1" ht="15.5" x14ac:dyDescent="0.35">
      <c r="A591" s="332">
        <v>572</v>
      </c>
      <c r="B591" s="437"/>
      <c r="C591" s="438"/>
      <c r="D591" s="438"/>
      <c r="E591" s="214"/>
      <c r="F591" s="214"/>
      <c r="G591" s="439"/>
      <c r="H591" s="439"/>
      <c r="I591" s="499"/>
    </row>
    <row r="592" spans="1:9" s="147" customFormat="1" ht="15.5" x14ac:dyDescent="0.35">
      <c r="A592" s="332">
        <v>573</v>
      </c>
      <c r="B592" s="437"/>
      <c r="C592" s="438"/>
      <c r="D592" s="438"/>
      <c r="E592" s="214"/>
      <c r="F592" s="214"/>
      <c r="G592" s="439"/>
      <c r="H592" s="439"/>
      <c r="I592" s="499"/>
    </row>
    <row r="593" spans="1:9" s="147" customFormat="1" ht="15.5" x14ac:dyDescent="0.35">
      <c r="A593" s="332">
        <v>574</v>
      </c>
      <c r="B593" s="437"/>
      <c r="C593" s="438"/>
      <c r="D593" s="438"/>
      <c r="E593" s="214"/>
      <c r="F593" s="214"/>
      <c r="G593" s="439"/>
      <c r="H593" s="439"/>
      <c r="I593" s="499"/>
    </row>
    <row r="594" spans="1:9" s="147" customFormat="1" ht="15.5" x14ac:dyDescent="0.35">
      <c r="A594" s="332">
        <v>575</v>
      </c>
      <c r="B594" s="437"/>
      <c r="C594" s="438"/>
      <c r="D594" s="438"/>
      <c r="E594" s="214"/>
      <c r="F594" s="214"/>
      <c r="G594" s="439"/>
      <c r="H594" s="439"/>
      <c r="I594" s="499"/>
    </row>
    <row r="595" spans="1:9" s="147" customFormat="1" ht="15.5" x14ac:dyDescent="0.35">
      <c r="A595" s="332">
        <v>576</v>
      </c>
      <c r="B595" s="437"/>
      <c r="C595" s="438"/>
      <c r="D595" s="438"/>
      <c r="E595" s="214"/>
      <c r="F595" s="214"/>
      <c r="G595" s="439"/>
      <c r="H595" s="439"/>
      <c r="I595" s="499"/>
    </row>
    <row r="596" spans="1:9" s="147" customFormat="1" ht="15.5" x14ac:dyDescent="0.35">
      <c r="A596" s="332">
        <v>577</v>
      </c>
      <c r="B596" s="437"/>
      <c r="C596" s="438"/>
      <c r="D596" s="438"/>
      <c r="E596" s="214"/>
      <c r="F596" s="214"/>
      <c r="G596" s="439"/>
      <c r="H596" s="439"/>
      <c r="I596" s="499"/>
    </row>
    <row r="597" spans="1:9" s="147" customFormat="1" ht="15.5" x14ac:dyDescent="0.35">
      <c r="A597" s="332">
        <v>578</v>
      </c>
      <c r="B597" s="437"/>
      <c r="C597" s="438"/>
      <c r="D597" s="438"/>
      <c r="E597" s="214"/>
      <c r="F597" s="214"/>
      <c r="G597" s="439"/>
      <c r="H597" s="439"/>
      <c r="I597" s="499"/>
    </row>
    <row r="598" spans="1:9" s="147" customFormat="1" ht="15.5" x14ac:dyDescent="0.35">
      <c r="A598" s="332">
        <v>579</v>
      </c>
      <c r="B598" s="437"/>
      <c r="C598" s="438"/>
      <c r="D598" s="438"/>
      <c r="E598" s="214"/>
      <c r="F598" s="214"/>
      <c r="G598" s="439"/>
      <c r="H598" s="439"/>
      <c r="I598" s="499"/>
    </row>
    <row r="599" spans="1:9" s="147" customFormat="1" ht="15.5" x14ac:dyDescent="0.35">
      <c r="A599" s="332">
        <v>580</v>
      </c>
      <c r="B599" s="437"/>
      <c r="C599" s="438"/>
      <c r="D599" s="438"/>
      <c r="E599" s="214"/>
      <c r="F599" s="214"/>
      <c r="G599" s="439"/>
      <c r="H599" s="439"/>
      <c r="I599" s="499"/>
    </row>
    <row r="600" spans="1:9" s="147" customFormat="1" ht="15.5" x14ac:dyDescent="0.35">
      <c r="A600" s="332">
        <v>581</v>
      </c>
      <c r="B600" s="437"/>
      <c r="C600" s="438"/>
      <c r="D600" s="438"/>
      <c r="E600" s="214"/>
      <c r="F600" s="214"/>
      <c r="G600" s="439"/>
      <c r="H600" s="439"/>
      <c r="I600" s="499"/>
    </row>
    <row r="601" spans="1:9" s="147" customFormat="1" ht="15.5" x14ac:dyDescent="0.35">
      <c r="A601" s="332">
        <v>582</v>
      </c>
      <c r="B601" s="437"/>
      <c r="C601" s="438"/>
      <c r="D601" s="438"/>
      <c r="E601" s="214"/>
      <c r="F601" s="214"/>
      <c r="G601" s="439"/>
      <c r="H601" s="439"/>
      <c r="I601" s="499"/>
    </row>
    <row r="602" spans="1:9" s="147" customFormat="1" ht="15.5" x14ac:dyDescent="0.35">
      <c r="A602" s="332">
        <v>583</v>
      </c>
      <c r="B602" s="437"/>
      <c r="C602" s="438"/>
      <c r="D602" s="438"/>
      <c r="E602" s="214"/>
      <c r="F602" s="214"/>
      <c r="G602" s="439"/>
      <c r="H602" s="439"/>
      <c r="I602" s="499"/>
    </row>
    <row r="603" spans="1:9" s="147" customFormat="1" ht="15.5" x14ac:dyDescent="0.35">
      <c r="A603" s="332">
        <v>584</v>
      </c>
      <c r="B603" s="437"/>
      <c r="C603" s="438"/>
      <c r="D603" s="438"/>
      <c r="E603" s="214"/>
      <c r="F603" s="214"/>
      <c r="G603" s="439"/>
      <c r="H603" s="439"/>
      <c r="I603" s="499"/>
    </row>
    <row r="604" spans="1:9" s="147" customFormat="1" ht="15.5" x14ac:dyDescent="0.35">
      <c r="A604" s="332">
        <v>585</v>
      </c>
      <c r="B604" s="437"/>
      <c r="C604" s="438"/>
      <c r="D604" s="438"/>
      <c r="E604" s="214"/>
      <c r="F604" s="214"/>
      <c r="G604" s="439"/>
      <c r="H604" s="439"/>
      <c r="I604" s="499"/>
    </row>
    <row r="605" spans="1:9" s="147" customFormat="1" ht="15.5" x14ac:dyDescent="0.35">
      <c r="A605" s="332">
        <v>586</v>
      </c>
      <c r="B605" s="437"/>
      <c r="C605" s="438"/>
      <c r="D605" s="438"/>
      <c r="E605" s="214"/>
      <c r="F605" s="214"/>
      <c r="G605" s="439"/>
      <c r="H605" s="439"/>
      <c r="I605" s="499"/>
    </row>
    <row r="606" spans="1:9" s="147" customFormat="1" ht="15.5" x14ac:dyDescent="0.35">
      <c r="A606" s="332">
        <v>587</v>
      </c>
      <c r="B606" s="437"/>
      <c r="C606" s="438"/>
      <c r="D606" s="438"/>
      <c r="E606" s="214"/>
      <c r="F606" s="214"/>
      <c r="G606" s="439"/>
      <c r="H606" s="439"/>
      <c r="I606" s="499"/>
    </row>
    <row r="607" spans="1:9" s="147" customFormat="1" ht="15.5" x14ac:dyDescent="0.35">
      <c r="A607" s="332">
        <v>588</v>
      </c>
      <c r="B607" s="437"/>
      <c r="C607" s="438"/>
      <c r="D607" s="438"/>
      <c r="E607" s="214"/>
      <c r="F607" s="214"/>
      <c r="G607" s="439"/>
      <c r="H607" s="439"/>
      <c r="I607" s="499"/>
    </row>
    <row r="608" spans="1:9" s="147" customFormat="1" ht="15.5" x14ac:dyDescent="0.35">
      <c r="A608" s="332">
        <v>589</v>
      </c>
      <c r="B608" s="437"/>
      <c r="C608" s="438"/>
      <c r="D608" s="438"/>
      <c r="E608" s="214"/>
      <c r="F608" s="214"/>
      <c r="G608" s="439"/>
      <c r="H608" s="439"/>
      <c r="I608" s="499"/>
    </row>
    <row r="609" spans="1:9" s="147" customFormat="1" ht="15.5" x14ac:dyDescent="0.35">
      <c r="A609" s="332">
        <v>590</v>
      </c>
      <c r="B609" s="437"/>
      <c r="C609" s="438"/>
      <c r="D609" s="438"/>
      <c r="E609" s="214"/>
      <c r="F609" s="214"/>
      <c r="G609" s="439"/>
      <c r="H609" s="439"/>
      <c r="I609" s="499"/>
    </row>
    <row r="610" spans="1:9" s="147" customFormat="1" ht="15.5" x14ac:dyDescent="0.35">
      <c r="A610" s="332">
        <v>591</v>
      </c>
      <c r="B610" s="437"/>
      <c r="C610" s="438"/>
      <c r="D610" s="438"/>
      <c r="E610" s="214"/>
      <c r="F610" s="214"/>
      <c r="G610" s="439"/>
      <c r="H610" s="439"/>
      <c r="I610" s="499"/>
    </row>
    <row r="611" spans="1:9" s="147" customFormat="1" ht="15.5" x14ac:dyDescent="0.35">
      <c r="A611" s="332">
        <v>592</v>
      </c>
      <c r="B611" s="437"/>
      <c r="C611" s="438"/>
      <c r="D611" s="438"/>
      <c r="E611" s="214"/>
      <c r="F611" s="214"/>
      <c r="G611" s="439"/>
      <c r="H611" s="439"/>
      <c r="I611" s="499"/>
    </row>
    <row r="612" spans="1:9" s="147" customFormat="1" ht="15.5" x14ac:dyDescent="0.35">
      <c r="A612" s="332">
        <v>593</v>
      </c>
      <c r="B612" s="437"/>
      <c r="C612" s="438"/>
      <c r="D612" s="438"/>
      <c r="E612" s="214"/>
      <c r="F612" s="214"/>
      <c r="G612" s="439"/>
      <c r="H612" s="439"/>
      <c r="I612" s="499"/>
    </row>
    <row r="613" spans="1:9" s="147" customFormat="1" ht="15.5" x14ac:dyDescent="0.35">
      <c r="A613" s="332">
        <v>594</v>
      </c>
      <c r="B613" s="437"/>
      <c r="C613" s="438"/>
      <c r="D613" s="438"/>
      <c r="E613" s="214"/>
      <c r="F613" s="214"/>
      <c r="G613" s="439"/>
      <c r="H613" s="439"/>
      <c r="I613" s="499"/>
    </row>
    <row r="614" spans="1:9" s="147" customFormat="1" ht="15.5" x14ac:dyDescent="0.35">
      <c r="A614" s="332">
        <v>595</v>
      </c>
      <c r="B614" s="437"/>
      <c r="C614" s="438"/>
      <c r="D614" s="438"/>
      <c r="E614" s="214"/>
      <c r="F614" s="214"/>
      <c r="G614" s="439"/>
      <c r="H614" s="439"/>
      <c r="I614" s="499"/>
    </row>
    <row r="615" spans="1:9" s="147" customFormat="1" ht="15.5" x14ac:dyDescent="0.35">
      <c r="A615" s="332">
        <v>596</v>
      </c>
      <c r="B615" s="437"/>
      <c r="C615" s="438"/>
      <c r="D615" s="438"/>
      <c r="E615" s="214"/>
      <c r="F615" s="214"/>
      <c r="G615" s="439"/>
      <c r="H615" s="439"/>
      <c r="I615" s="499"/>
    </row>
    <row r="616" spans="1:9" s="147" customFormat="1" ht="15.5" x14ac:dyDescent="0.35">
      <c r="A616" s="332">
        <v>597</v>
      </c>
      <c r="B616" s="437"/>
      <c r="C616" s="438"/>
      <c r="D616" s="438"/>
      <c r="E616" s="214"/>
      <c r="F616" s="214"/>
      <c r="G616" s="439"/>
      <c r="H616" s="439"/>
      <c r="I616" s="499"/>
    </row>
    <row r="617" spans="1:9" s="147" customFormat="1" ht="15.5" x14ac:dyDescent="0.35">
      <c r="A617" s="332">
        <v>598</v>
      </c>
      <c r="B617" s="437"/>
      <c r="C617" s="438"/>
      <c r="D617" s="438"/>
      <c r="E617" s="214"/>
      <c r="F617" s="214"/>
      <c r="G617" s="439"/>
      <c r="H617" s="439"/>
      <c r="I617" s="499"/>
    </row>
    <row r="618" spans="1:9" s="147" customFormat="1" ht="15.5" x14ac:dyDescent="0.35">
      <c r="A618" s="332">
        <v>599</v>
      </c>
      <c r="B618" s="437"/>
      <c r="C618" s="438"/>
      <c r="D618" s="438"/>
      <c r="E618" s="214"/>
      <c r="F618" s="214"/>
      <c r="G618" s="439"/>
      <c r="H618" s="439"/>
      <c r="I618" s="499"/>
    </row>
    <row r="619" spans="1:9" s="147" customFormat="1" ht="15.5" x14ac:dyDescent="0.35">
      <c r="A619" s="332">
        <v>600</v>
      </c>
      <c r="B619" s="437"/>
      <c r="C619" s="438"/>
      <c r="D619" s="438"/>
      <c r="E619" s="214"/>
      <c r="F619" s="214"/>
      <c r="G619" s="439"/>
      <c r="H619" s="439"/>
      <c r="I619" s="499"/>
    </row>
    <row r="620" spans="1:9" s="147" customFormat="1" ht="15.5" x14ac:dyDescent="0.35">
      <c r="A620" s="332">
        <v>601</v>
      </c>
      <c r="B620" s="437"/>
      <c r="C620" s="438"/>
      <c r="D620" s="438"/>
      <c r="E620" s="214"/>
      <c r="F620" s="214"/>
      <c r="G620" s="439"/>
      <c r="H620" s="439"/>
      <c r="I620" s="499"/>
    </row>
    <row r="621" spans="1:9" s="147" customFormat="1" ht="15.5" x14ac:dyDescent="0.35">
      <c r="A621" s="332">
        <v>602</v>
      </c>
      <c r="B621" s="437"/>
      <c r="C621" s="438"/>
      <c r="D621" s="438"/>
      <c r="E621" s="214"/>
      <c r="F621" s="214"/>
      <c r="G621" s="439"/>
      <c r="H621" s="439"/>
      <c r="I621" s="499"/>
    </row>
    <row r="622" spans="1:9" s="147" customFormat="1" ht="15.5" x14ac:dyDescent="0.35">
      <c r="A622" s="332">
        <v>603</v>
      </c>
      <c r="B622" s="437"/>
      <c r="C622" s="438"/>
      <c r="D622" s="438"/>
      <c r="E622" s="214"/>
      <c r="F622" s="214"/>
      <c r="G622" s="439"/>
      <c r="H622" s="439"/>
      <c r="I622" s="499"/>
    </row>
    <row r="623" spans="1:9" s="147" customFormat="1" ht="15.5" x14ac:dyDescent="0.35">
      <c r="A623" s="332">
        <v>604</v>
      </c>
      <c r="B623" s="437"/>
      <c r="C623" s="438"/>
      <c r="D623" s="438"/>
      <c r="E623" s="214"/>
      <c r="F623" s="214"/>
      <c r="G623" s="439"/>
      <c r="H623" s="439"/>
      <c r="I623" s="499"/>
    </row>
    <row r="624" spans="1:9" s="147" customFormat="1" ht="15.5" x14ac:dyDescent="0.35">
      <c r="A624" s="332">
        <v>605</v>
      </c>
      <c r="B624" s="437"/>
      <c r="C624" s="438"/>
      <c r="D624" s="438"/>
      <c r="E624" s="214"/>
      <c r="F624" s="214"/>
      <c r="G624" s="439"/>
      <c r="H624" s="439"/>
      <c r="I624" s="499"/>
    </row>
    <row r="625" spans="1:9" s="147" customFormat="1" ht="15.5" x14ac:dyDescent="0.35">
      <c r="A625" s="332">
        <v>606</v>
      </c>
      <c r="B625" s="437"/>
      <c r="C625" s="438"/>
      <c r="D625" s="438"/>
      <c r="E625" s="214"/>
      <c r="F625" s="214"/>
      <c r="G625" s="439"/>
      <c r="H625" s="439"/>
      <c r="I625" s="499"/>
    </row>
    <row r="626" spans="1:9" s="147" customFormat="1" ht="15.5" x14ac:dyDescent="0.35">
      <c r="A626" s="332">
        <v>607</v>
      </c>
      <c r="B626" s="437"/>
      <c r="C626" s="438"/>
      <c r="D626" s="438"/>
      <c r="E626" s="214"/>
      <c r="F626" s="214"/>
      <c r="G626" s="439"/>
      <c r="H626" s="439"/>
      <c r="I626" s="499"/>
    </row>
    <row r="627" spans="1:9" s="147" customFormat="1" ht="15.5" x14ac:dyDescent="0.35">
      <c r="A627" s="332">
        <v>608</v>
      </c>
      <c r="B627" s="437"/>
      <c r="C627" s="438"/>
      <c r="D627" s="438"/>
      <c r="E627" s="214"/>
      <c r="F627" s="214"/>
      <c r="G627" s="439"/>
      <c r="H627" s="439"/>
      <c r="I627" s="499"/>
    </row>
    <row r="628" spans="1:9" s="147" customFormat="1" ht="15.5" x14ac:dyDescent="0.35">
      <c r="A628" s="332">
        <v>609</v>
      </c>
      <c r="B628" s="437"/>
      <c r="C628" s="438"/>
      <c r="D628" s="438"/>
      <c r="E628" s="214"/>
      <c r="F628" s="214"/>
      <c r="G628" s="439"/>
      <c r="H628" s="439"/>
      <c r="I628" s="499"/>
    </row>
    <row r="629" spans="1:9" s="147" customFormat="1" ht="15.5" x14ac:dyDescent="0.35">
      <c r="A629" s="332">
        <v>610</v>
      </c>
      <c r="B629" s="437"/>
      <c r="C629" s="438"/>
      <c r="D629" s="438"/>
      <c r="E629" s="214"/>
      <c r="F629" s="214"/>
      <c r="G629" s="439"/>
      <c r="H629" s="439"/>
      <c r="I629" s="499"/>
    </row>
    <row r="630" spans="1:9" s="147" customFormat="1" ht="15.5" x14ac:dyDescent="0.35">
      <c r="A630" s="332">
        <v>611</v>
      </c>
      <c r="B630" s="437"/>
      <c r="C630" s="438"/>
      <c r="D630" s="438"/>
      <c r="E630" s="214"/>
      <c r="F630" s="214"/>
      <c r="G630" s="439"/>
      <c r="H630" s="439"/>
      <c r="I630" s="499"/>
    </row>
    <row r="631" spans="1:9" s="147" customFormat="1" ht="15.5" x14ac:dyDescent="0.35">
      <c r="A631" s="332">
        <v>612</v>
      </c>
      <c r="B631" s="437"/>
      <c r="C631" s="438"/>
      <c r="D631" s="438"/>
      <c r="E631" s="214"/>
      <c r="F631" s="214"/>
      <c r="G631" s="439"/>
      <c r="H631" s="439"/>
      <c r="I631" s="499"/>
    </row>
    <row r="632" spans="1:9" s="147" customFormat="1" ht="15.5" x14ac:dyDescent="0.35">
      <c r="A632" s="332">
        <v>613</v>
      </c>
      <c r="B632" s="437"/>
      <c r="C632" s="438"/>
      <c r="D632" s="438"/>
      <c r="E632" s="214"/>
      <c r="F632" s="214"/>
      <c r="G632" s="439"/>
      <c r="H632" s="439"/>
      <c r="I632" s="499"/>
    </row>
    <row r="633" spans="1:9" s="147" customFormat="1" ht="15.5" x14ac:dyDescent="0.35">
      <c r="A633" s="332">
        <v>614</v>
      </c>
      <c r="B633" s="437"/>
      <c r="C633" s="438"/>
      <c r="D633" s="438"/>
      <c r="E633" s="214"/>
      <c r="F633" s="214"/>
      <c r="G633" s="439"/>
      <c r="H633" s="439"/>
      <c r="I633" s="499"/>
    </row>
    <row r="634" spans="1:9" s="147" customFormat="1" ht="15.5" x14ac:dyDescent="0.35">
      <c r="A634" s="332">
        <v>615</v>
      </c>
      <c r="B634" s="437"/>
      <c r="C634" s="438"/>
      <c r="D634" s="438"/>
      <c r="E634" s="214"/>
      <c r="F634" s="214"/>
      <c r="G634" s="439"/>
      <c r="H634" s="439"/>
      <c r="I634" s="499"/>
    </row>
    <row r="635" spans="1:9" s="147" customFormat="1" ht="15.5" x14ac:dyDescent="0.35">
      <c r="A635" s="332">
        <v>616</v>
      </c>
      <c r="B635" s="437"/>
      <c r="C635" s="438"/>
      <c r="D635" s="438"/>
      <c r="E635" s="214"/>
      <c r="F635" s="214"/>
      <c r="G635" s="439"/>
      <c r="H635" s="439"/>
      <c r="I635" s="499"/>
    </row>
    <row r="636" spans="1:9" s="147" customFormat="1" ht="15.5" x14ac:dyDescent="0.35">
      <c r="A636" s="332">
        <v>617</v>
      </c>
      <c r="B636" s="437"/>
      <c r="C636" s="438"/>
      <c r="D636" s="438"/>
      <c r="E636" s="214"/>
      <c r="F636" s="214"/>
      <c r="G636" s="439"/>
      <c r="H636" s="439"/>
      <c r="I636" s="499"/>
    </row>
    <row r="637" spans="1:9" s="147" customFormat="1" ht="15.5" x14ac:dyDescent="0.35">
      <c r="A637" s="332">
        <v>618</v>
      </c>
      <c r="B637" s="437"/>
      <c r="C637" s="438"/>
      <c r="D637" s="438"/>
      <c r="E637" s="214"/>
      <c r="F637" s="214"/>
      <c r="G637" s="439"/>
      <c r="H637" s="439"/>
      <c r="I637" s="499"/>
    </row>
    <row r="638" spans="1:9" s="147" customFormat="1" ht="15.5" x14ac:dyDescent="0.35">
      <c r="A638" s="332">
        <v>619</v>
      </c>
      <c r="B638" s="437"/>
      <c r="C638" s="438"/>
      <c r="D638" s="438"/>
      <c r="E638" s="214"/>
      <c r="F638" s="214"/>
      <c r="G638" s="439"/>
      <c r="H638" s="439"/>
      <c r="I638" s="499"/>
    </row>
    <row r="639" spans="1:9" s="147" customFormat="1" ht="15.5" x14ac:dyDescent="0.35">
      <c r="A639" s="332">
        <v>620</v>
      </c>
      <c r="B639" s="437"/>
      <c r="C639" s="438"/>
      <c r="D639" s="438"/>
      <c r="E639" s="214"/>
      <c r="F639" s="214"/>
      <c r="G639" s="439"/>
      <c r="H639" s="439"/>
      <c r="I639" s="499"/>
    </row>
    <row r="640" spans="1:9" s="147" customFormat="1" ht="15.5" x14ac:dyDescent="0.35">
      <c r="A640" s="332">
        <v>621</v>
      </c>
      <c r="B640" s="437"/>
      <c r="C640" s="438"/>
      <c r="D640" s="438"/>
      <c r="E640" s="214"/>
      <c r="F640" s="214"/>
      <c r="G640" s="439"/>
      <c r="H640" s="439"/>
      <c r="I640" s="499"/>
    </row>
    <row r="641" spans="1:9" s="147" customFormat="1" ht="15.5" x14ac:dyDescent="0.35">
      <c r="A641" s="332">
        <v>622</v>
      </c>
      <c r="B641" s="437"/>
      <c r="C641" s="438"/>
      <c r="D641" s="438"/>
      <c r="E641" s="214"/>
      <c r="F641" s="214"/>
      <c r="G641" s="439"/>
      <c r="H641" s="439"/>
      <c r="I641" s="499"/>
    </row>
    <row r="642" spans="1:9" s="147" customFormat="1" ht="15.5" x14ac:dyDescent="0.35">
      <c r="A642" s="332">
        <v>623</v>
      </c>
      <c r="B642" s="437"/>
      <c r="C642" s="438"/>
      <c r="D642" s="438"/>
      <c r="E642" s="214"/>
      <c r="F642" s="214"/>
      <c r="G642" s="439"/>
      <c r="H642" s="439"/>
      <c r="I642" s="499"/>
    </row>
    <row r="643" spans="1:9" s="147" customFormat="1" ht="15.5" x14ac:dyDescent="0.35">
      <c r="A643" s="332">
        <v>624</v>
      </c>
      <c r="B643" s="437"/>
      <c r="C643" s="438"/>
      <c r="D643" s="438"/>
      <c r="E643" s="214"/>
      <c r="F643" s="214"/>
      <c r="G643" s="439"/>
      <c r="H643" s="439"/>
      <c r="I643" s="499"/>
    </row>
    <row r="644" spans="1:9" s="147" customFormat="1" ht="15.5" x14ac:dyDescent="0.35">
      <c r="A644" s="332">
        <v>625</v>
      </c>
      <c r="B644" s="437"/>
      <c r="C644" s="438"/>
      <c r="D644" s="438"/>
      <c r="E644" s="214"/>
      <c r="F644" s="214"/>
      <c r="G644" s="439"/>
      <c r="H644" s="439"/>
      <c r="I644" s="499"/>
    </row>
    <row r="645" spans="1:9" s="147" customFormat="1" ht="15.5" x14ac:dyDescent="0.35">
      <c r="A645" s="332">
        <v>626</v>
      </c>
      <c r="B645" s="437"/>
      <c r="C645" s="438"/>
      <c r="D645" s="438"/>
      <c r="E645" s="214"/>
      <c r="F645" s="214"/>
      <c r="G645" s="439"/>
      <c r="H645" s="439"/>
      <c r="I645" s="499"/>
    </row>
    <row r="646" spans="1:9" s="147" customFormat="1" ht="15.5" x14ac:dyDescent="0.35">
      <c r="A646" s="332">
        <v>627</v>
      </c>
      <c r="B646" s="437"/>
      <c r="C646" s="438"/>
      <c r="D646" s="438"/>
      <c r="E646" s="214"/>
      <c r="F646" s="214"/>
      <c r="G646" s="439"/>
      <c r="H646" s="439"/>
      <c r="I646" s="499"/>
    </row>
    <row r="647" spans="1:9" s="147" customFormat="1" ht="15.5" x14ac:dyDescent="0.35">
      <c r="A647" s="332">
        <v>628</v>
      </c>
      <c r="B647" s="437"/>
      <c r="C647" s="438"/>
      <c r="D647" s="438"/>
      <c r="E647" s="214"/>
      <c r="F647" s="214"/>
      <c r="G647" s="439"/>
      <c r="H647" s="439"/>
      <c r="I647" s="499"/>
    </row>
    <row r="648" spans="1:9" s="147" customFormat="1" ht="15.5" x14ac:dyDescent="0.35">
      <c r="A648" s="332">
        <v>629</v>
      </c>
      <c r="B648" s="437"/>
      <c r="C648" s="438"/>
      <c r="D648" s="438"/>
      <c r="E648" s="214"/>
      <c r="F648" s="214"/>
      <c r="G648" s="439"/>
      <c r="H648" s="439"/>
      <c r="I648" s="499"/>
    </row>
    <row r="649" spans="1:9" s="147" customFormat="1" ht="15.5" x14ac:dyDescent="0.35">
      <c r="A649" s="332">
        <v>630</v>
      </c>
      <c r="B649" s="437"/>
      <c r="C649" s="438"/>
      <c r="D649" s="438"/>
      <c r="E649" s="214"/>
      <c r="F649" s="214"/>
      <c r="G649" s="439"/>
      <c r="H649" s="439"/>
      <c r="I649" s="499"/>
    </row>
    <row r="650" spans="1:9" s="147" customFormat="1" ht="15.5" x14ac:dyDescent="0.35">
      <c r="A650" s="332">
        <v>631</v>
      </c>
      <c r="B650" s="437"/>
      <c r="C650" s="438"/>
      <c r="D650" s="438"/>
      <c r="E650" s="214"/>
      <c r="F650" s="214"/>
      <c r="G650" s="439"/>
      <c r="H650" s="439"/>
      <c r="I650" s="499"/>
    </row>
    <row r="651" spans="1:9" s="147" customFormat="1" ht="15.5" x14ac:dyDescent="0.35">
      <c r="A651" s="332">
        <v>632</v>
      </c>
      <c r="B651" s="437"/>
      <c r="C651" s="438"/>
      <c r="D651" s="438"/>
      <c r="E651" s="214"/>
      <c r="F651" s="214"/>
      <c r="G651" s="439"/>
      <c r="H651" s="439"/>
      <c r="I651" s="499"/>
    </row>
    <row r="652" spans="1:9" s="147" customFormat="1" ht="15.5" x14ac:dyDescent="0.35">
      <c r="A652" s="332">
        <v>633</v>
      </c>
      <c r="B652" s="437"/>
      <c r="C652" s="438"/>
      <c r="D652" s="438"/>
      <c r="E652" s="214"/>
      <c r="F652" s="214"/>
      <c r="G652" s="439"/>
      <c r="H652" s="439"/>
      <c r="I652" s="499"/>
    </row>
    <row r="653" spans="1:9" s="147" customFormat="1" ht="15.5" x14ac:dyDescent="0.35">
      <c r="A653" s="332">
        <v>634</v>
      </c>
      <c r="B653" s="437"/>
      <c r="C653" s="438"/>
      <c r="D653" s="438"/>
      <c r="E653" s="214"/>
      <c r="F653" s="214"/>
      <c r="G653" s="439"/>
      <c r="H653" s="439"/>
      <c r="I653" s="499"/>
    </row>
    <row r="654" spans="1:9" s="147" customFormat="1" ht="15.5" x14ac:dyDescent="0.35">
      <c r="A654" s="332">
        <v>635</v>
      </c>
      <c r="B654" s="437"/>
      <c r="C654" s="438"/>
      <c r="D654" s="438"/>
      <c r="E654" s="214"/>
      <c r="F654" s="214"/>
      <c r="G654" s="439"/>
      <c r="H654" s="439"/>
      <c r="I654" s="499"/>
    </row>
    <row r="655" spans="1:9" s="147" customFormat="1" ht="15.5" x14ac:dyDescent="0.35">
      <c r="A655" s="332">
        <v>636</v>
      </c>
      <c r="B655" s="437"/>
      <c r="C655" s="438"/>
      <c r="D655" s="438"/>
      <c r="E655" s="214"/>
      <c r="F655" s="214"/>
      <c r="G655" s="439"/>
      <c r="H655" s="439"/>
      <c r="I655" s="499"/>
    </row>
    <row r="656" spans="1:9" s="147" customFormat="1" ht="15.5" x14ac:dyDescent="0.35">
      <c r="A656" s="332">
        <v>637</v>
      </c>
      <c r="B656" s="437"/>
      <c r="C656" s="438"/>
      <c r="D656" s="438"/>
      <c r="E656" s="214"/>
      <c r="F656" s="214"/>
      <c r="G656" s="439"/>
      <c r="H656" s="439"/>
      <c r="I656" s="499"/>
    </row>
    <row r="657" spans="1:9" s="147" customFormat="1" ht="15.5" x14ac:dyDescent="0.35">
      <c r="A657" s="332">
        <v>638</v>
      </c>
      <c r="B657" s="437"/>
      <c r="C657" s="438"/>
      <c r="D657" s="438"/>
      <c r="E657" s="214"/>
      <c r="F657" s="214"/>
      <c r="G657" s="439"/>
      <c r="H657" s="439"/>
      <c r="I657" s="499"/>
    </row>
    <row r="658" spans="1:9" s="147" customFormat="1" ht="15.5" x14ac:dyDescent="0.35">
      <c r="A658" s="332">
        <v>639</v>
      </c>
      <c r="B658" s="437"/>
      <c r="C658" s="438"/>
      <c r="D658" s="438"/>
      <c r="E658" s="214"/>
      <c r="F658" s="214"/>
      <c r="G658" s="439"/>
      <c r="H658" s="439"/>
      <c r="I658" s="499"/>
    </row>
    <row r="659" spans="1:9" s="147" customFormat="1" ht="15.5" x14ac:dyDescent="0.35">
      <c r="A659" s="332">
        <v>640</v>
      </c>
      <c r="B659" s="437"/>
      <c r="C659" s="438"/>
      <c r="D659" s="438"/>
      <c r="E659" s="214"/>
      <c r="F659" s="214"/>
      <c r="G659" s="439"/>
      <c r="H659" s="439"/>
      <c r="I659" s="499"/>
    </row>
    <row r="660" spans="1:9" s="147" customFormat="1" ht="15.5" x14ac:dyDescent="0.35">
      <c r="A660" s="332">
        <v>641</v>
      </c>
      <c r="B660" s="437"/>
      <c r="C660" s="438"/>
      <c r="D660" s="438"/>
      <c r="E660" s="214"/>
      <c r="F660" s="214"/>
      <c r="G660" s="439"/>
      <c r="H660" s="439"/>
      <c r="I660" s="499"/>
    </row>
    <row r="661" spans="1:9" s="147" customFormat="1" ht="15.5" x14ac:dyDescent="0.35">
      <c r="A661" s="332">
        <v>642</v>
      </c>
      <c r="B661" s="437"/>
      <c r="C661" s="438"/>
      <c r="D661" s="438"/>
      <c r="E661" s="214"/>
      <c r="F661" s="214"/>
      <c r="G661" s="439"/>
      <c r="H661" s="439"/>
      <c r="I661" s="499"/>
    </row>
    <row r="662" spans="1:9" s="147" customFormat="1" ht="15.5" x14ac:dyDescent="0.35">
      <c r="A662" s="332">
        <v>643</v>
      </c>
      <c r="B662" s="437"/>
      <c r="C662" s="438"/>
      <c r="D662" s="438"/>
      <c r="E662" s="214"/>
      <c r="F662" s="214"/>
      <c r="G662" s="439"/>
      <c r="H662" s="439"/>
      <c r="I662" s="499"/>
    </row>
    <row r="663" spans="1:9" s="147" customFormat="1" ht="15.5" x14ac:dyDescent="0.35">
      <c r="A663" s="332">
        <v>644</v>
      </c>
      <c r="B663" s="437"/>
      <c r="C663" s="438"/>
      <c r="D663" s="438"/>
      <c r="E663" s="214"/>
      <c r="F663" s="214"/>
      <c r="G663" s="439"/>
      <c r="H663" s="439"/>
      <c r="I663" s="499"/>
    </row>
    <row r="664" spans="1:9" s="147" customFormat="1" ht="15.5" x14ac:dyDescent="0.35">
      <c r="A664" s="332">
        <v>645</v>
      </c>
      <c r="B664" s="437"/>
      <c r="C664" s="438"/>
      <c r="D664" s="438"/>
      <c r="E664" s="214"/>
      <c r="F664" s="214"/>
      <c r="G664" s="439"/>
      <c r="H664" s="439"/>
      <c r="I664" s="499"/>
    </row>
    <row r="665" spans="1:9" s="147" customFormat="1" ht="15.5" x14ac:dyDescent="0.35">
      <c r="A665" s="332">
        <v>646</v>
      </c>
      <c r="B665" s="437"/>
      <c r="C665" s="438"/>
      <c r="D665" s="438"/>
      <c r="E665" s="214"/>
      <c r="F665" s="214"/>
      <c r="G665" s="439"/>
      <c r="H665" s="439"/>
      <c r="I665" s="499"/>
    </row>
    <row r="666" spans="1:9" s="147" customFormat="1" ht="15.5" x14ac:dyDescent="0.35">
      <c r="A666" s="332">
        <v>647</v>
      </c>
      <c r="B666" s="437"/>
      <c r="C666" s="438"/>
      <c r="D666" s="438"/>
      <c r="E666" s="214"/>
      <c r="F666" s="214"/>
      <c r="G666" s="439"/>
      <c r="H666" s="439"/>
      <c r="I666" s="499"/>
    </row>
    <row r="667" spans="1:9" s="147" customFormat="1" ht="15.5" x14ac:dyDescent="0.35">
      <c r="A667" s="332">
        <v>648</v>
      </c>
      <c r="B667" s="437"/>
      <c r="C667" s="438"/>
      <c r="D667" s="438"/>
      <c r="E667" s="214"/>
      <c r="F667" s="214"/>
      <c r="G667" s="439"/>
      <c r="H667" s="439"/>
      <c r="I667" s="499"/>
    </row>
    <row r="668" spans="1:9" s="147" customFormat="1" ht="15.5" x14ac:dyDescent="0.35">
      <c r="A668" s="332">
        <v>649</v>
      </c>
      <c r="B668" s="437"/>
      <c r="C668" s="438"/>
      <c r="D668" s="438"/>
      <c r="E668" s="214"/>
      <c r="F668" s="214"/>
      <c r="G668" s="439"/>
      <c r="H668" s="439"/>
      <c r="I668" s="499"/>
    </row>
    <row r="669" spans="1:9" s="147" customFormat="1" ht="15.5" x14ac:dyDescent="0.35">
      <c r="A669" s="332">
        <v>650</v>
      </c>
      <c r="B669" s="437"/>
      <c r="C669" s="438"/>
      <c r="D669" s="438"/>
      <c r="E669" s="214"/>
      <c r="F669" s="214"/>
      <c r="G669" s="439"/>
      <c r="H669" s="439"/>
      <c r="I669" s="499"/>
    </row>
    <row r="670" spans="1:9" s="147" customFormat="1" ht="15.5" x14ac:dyDescent="0.35">
      <c r="A670" s="332">
        <v>651</v>
      </c>
      <c r="B670" s="437"/>
      <c r="C670" s="438"/>
      <c r="D670" s="438"/>
      <c r="E670" s="214"/>
      <c r="F670" s="214"/>
      <c r="G670" s="439"/>
      <c r="H670" s="439"/>
      <c r="I670" s="499"/>
    </row>
    <row r="671" spans="1:9" s="147" customFormat="1" ht="15.5" x14ac:dyDescent="0.35">
      <c r="A671" s="332">
        <v>652</v>
      </c>
      <c r="B671" s="437"/>
      <c r="C671" s="438"/>
      <c r="D671" s="438"/>
      <c r="E671" s="214"/>
      <c r="F671" s="214"/>
      <c r="G671" s="439"/>
      <c r="H671" s="439"/>
      <c r="I671" s="499"/>
    </row>
    <row r="672" spans="1:9" s="147" customFormat="1" ht="15.5" x14ac:dyDescent="0.35">
      <c r="A672" s="332">
        <v>653</v>
      </c>
      <c r="B672" s="437"/>
      <c r="C672" s="438"/>
      <c r="D672" s="438"/>
      <c r="E672" s="214"/>
      <c r="F672" s="214"/>
      <c r="G672" s="439"/>
      <c r="H672" s="439"/>
      <c r="I672" s="499"/>
    </row>
    <row r="673" spans="1:9" s="147" customFormat="1" ht="15.5" x14ac:dyDescent="0.35">
      <c r="A673" s="332">
        <v>654</v>
      </c>
      <c r="B673" s="437"/>
      <c r="C673" s="438"/>
      <c r="D673" s="438"/>
      <c r="E673" s="214"/>
      <c r="F673" s="214"/>
      <c r="G673" s="439"/>
      <c r="H673" s="439"/>
      <c r="I673" s="499"/>
    </row>
    <row r="674" spans="1:9" s="147" customFormat="1" ht="15.5" x14ac:dyDescent="0.35">
      <c r="A674" s="332">
        <v>655</v>
      </c>
      <c r="B674" s="437"/>
      <c r="C674" s="438"/>
      <c r="D674" s="438"/>
      <c r="E674" s="214"/>
      <c r="F674" s="214"/>
      <c r="G674" s="439"/>
      <c r="H674" s="439"/>
      <c r="I674" s="499"/>
    </row>
    <row r="675" spans="1:9" s="147" customFormat="1" ht="15.5" x14ac:dyDescent="0.35">
      <c r="A675" s="332">
        <v>656</v>
      </c>
      <c r="B675" s="437"/>
      <c r="C675" s="438"/>
      <c r="D675" s="438"/>
      <c r="E675" s="214"/>
      <c r="F675" s="214"/>
      <c r="G675" s="439"/>
      <c r="H675" s="439"/>
      <c r="I675" s="499"/>
    </row>
    <row r="676" spans="1:9" s="147" customFormat="1" ht="15.5" x14ac:dyDescent="0.35">
      <c r="A676" s="332">
        <v>657</v>
      </c>
      <c r="B676" s="437"/>
      <c r="C676" s="438"/>
      <c r="D676" s="438"/>
      <c r="E676" s="214"/>
      <c r="F676" s="214"/>
      <c r="G676" s="439"/>
      <c r="H676" s="439"/>
      <c r="I676" s="499"/>
    </row>
    <row r="677" spans="1:9" s="147" customFormat="1" ht="15.5" x14ac:dyDescent="0.35">
      <c r="A677" s="332">
        <v>658</v>
      </c>
      <c r="B677" s="437"/>
      <c r="C677" s="438"/>
      <c r="D677" s="438"/>
      <c r="E677" s="214"/>
      <c r="F677" s="214"/>
      <c r="G677" s="439"/>
      <c r="H677" s="439"/>
      <c r="I677" s="499"/>
    </row>
    <row r="678" spans="1:9" s="147" customFormat="1" ht="15.5" x14ac:dyDescent="0.35">
      <c r="A678" s="332">
        <v>659</v>
      </c>
      <c r="B678" s="437"/>
      <c r="C678" s="438"/>
      <c r="D678" s="438"/>
      <c r="E678" s="214"/>
      <c r="F678" s="214"/>
      <c r="G678" s="439"/>
      <c r="H678" s="439"/>
      <c r="I678" s="499"/>
    </row>
    <row r="679" spans="1:9" s="147" customFormat="1" ht="15.5" x14ac:dyDescent="0.35">
      <c r="A679" s="332">
        <v>660</v>
      </c>
      <c r="B679" s="437"/>
      <c r="C679" s="438"/>
      <c r="D679" s="438"/>
      <c r="E679" s="214"/>
      <c r="F679" s="214"/>
      <c r="G679" s="439"/>
      <c r="H679" s="439"/>
      <c r="I679" s="499"/>
    </row>
    <row r="680" spans="1:9" s="147" customFormat="1" ht="15.5" x14ac:dyDescent="0.35">
      <c r="A680" s="332">
        <v>661</v>
      </c>
      <c r="B680" s="437"/>
      <c r="C680" s="438"/>
      <c r="D680" s="438"/>
      <c r="E680" s="214"/>
      <c r="F680" s="214"/>
      <c r="G680" s="439"/>
      <c r="H680" s="439"/>
      <c r="I680" s="499"/>
    </row>
    <row r="681" spans="1:9" s="147" customFormat="1" ht="15.5" x14ac:dyDescent="0.35">
      <c r="A681" s="332">
        <v>662</v>
      </c>
      <c r="B681" s="437"/>
      <c r="C681" s="438"/>
      <c r="D681" s="438"/>
      <c r="E681" s="214"/>
      <c r="F681" s="214"/>
      <c r="G681" s="439"/>
      <c r="H681" s="439"/>
      <c r="I681" s="499"/>
    </row>
    <row r="682" spans="1:9" s="147" customFormat="1" ht="15.5" x14ac:dyDescent="0.35">
      <c r="A682" s="332">
        <v>663</v>
      </c>
      <c r="B682" s="437"/>
      <c r="C682" s="438"/>
      <c r="D682" s="438"/>
      <c r="E682" s="214"/>
      <c r="F682" s="214"/>
      <c r="G682" s="439"/>
      <c r="H682" s="439"/>
      <c r="I682" s="499"/>
    </row>
    <row r="683" spans="1:9" s="147" customFormat="1" ht="15.5" x14ac:dyDescent="0.35">
      <c r="A683" s="332">
        <v>664</v>
      </c>
      <c r="B683" s="437"/>
      <c r="C683" s="438"/>
      <c r="D683" s="438"/>
      <c r="E683" s="214"/>
      <c r="F683" s="214"/>
      <c r="G683" s="439"/>
      <c r="H683" s="439"/>
      <c r="I683" s="499"/>
    </row>
    <row r="684" spans="1:9" s="147" customFormat="1" ht="15.5" x14ac:dyDescent="0.35">
      <c r="A684" s="332">
        <v>665</v>
      </c>
      <c r="B684" s="437"/>
      <c r="C684" s="438"/>
      <c r="D684" s="438"/>
      <c r="E684" s="214"/>
      <c r="F684" s="214"/>
      <c r="G684" s="439"/>
      <c r="H684" s="439"/>
      <c r="I684" s="499"/>
    </row>
    <row r="685" spans="1:9" s="147" customFormat="1" ht="15.5" x14ac:dyDescent="0.35">
      <c r="A685" s="332">
        <v>666</v>
      </c>
      <c r="B685" s="437"/>
      <c r="C685" s="438"/>
      <c r="D685" s="438"/>
      <c r="E685" s="214"/>
      <c r="F685" s="214"/>
      <c r="G685" s="439"/>
      <c r="H685" s="439"/>
      <c r="I685" s="499"/>
    </row>
    <row r="686" spans="1:9" s="147" customFormat="1" ht="15.5" x14ac:dyDescent="0.35">
      <c r="A686" s="332">
        <v>667</v>
      </c>
      <c r="B686" s="437"/>
      <c r="C686" s="438"/>
      <c r="D686" s="438"/>
      <c r="E686" s="214"/>
      <c r="F686" s="214"/>
      <c r="G686" s="439"/>
      <c r="H686" s="439"/>
      <c r="I686" s="499"/>
    </row>
    <row r="687" spans="1:9" s="147" customFormat="1" ht="15.5" x14ac:dyDescent="0.35">
      <c r="A687" s="332">
        <v>668</v>
      </c>
      <c r="B687" s="437"/>
      <c r="C687" s="438"/>
      <c r="D687" s="438"/>
      <c r="E687" s="214"/>
      <c r="F687" s="214"/>
      <c r="G687" s="439"/>
      <c r="H687" s="439"/>
      <c r="I687" s="499"/>
    </row>
    <row r="688" spans="1:9" s="147" customFormat="1" ht="15.5" x14ac:dyDescent="0.35">
      <c r="A688" s="332">
        <v>669</v>
      </c>
      <c r="B688" s="437"/>
      <c r="C688" s="438"/>
      <c r="D688" s="438"/>
      <c r="E688" s="214"/>
      <c r="F688" s="214"/>
      <c r="G688" s="439"/>
      <c r="H688" s="439"/>
      <c r="I688" s="499"/>
    </row>
    <row r="689" spans="1:9" s="147" customFormat="1" ht="15.5" x14ac:dyDescent="0.35">
      <c r="A689" s="332">
        <v>670</v>
      </c>
      <c r="B689" s="437"/>
      <c r="C689" s="438"/>
      <c r="D689" s="438"/>
      <c r="E689" s="214"/>
      <c r="F689" s="214"/>
      <c r="G689" s="439"/>
      <c r="H689" s="439"/>
      <c r="I689" s="499"/>
    </row>
    <row r="690" spans="1:9" s="147" customFormat="1" ht="15.5" x14ac:dyDescent="0.35">
      <c r="A690" s="332">
        <v>671</v>
      </c>
      <c r="B690" s="437"/>
      <c r="C690" s="438"/>
      <c r="D690" s="438"/>
      <c r="E690" s="214"/>
      <c r="F690" s="214"/>
      <c r="G690" s="439"/>
      <c r="H690" s="439"/>
      <c r="I690" s="499"/>
    </row>
    <row r="691" spans="1:9" s="147" customFormat="1" ht="15.5" x14ac:dyDescent="0.35">
      <c r="A691" s="332">
        <v>672</v>
      </c>
      <c r="B691" s="437"/>
      <c r="C691" s="438"/>
      <c r="D691" s="438"/>
      <c r="E691" s="214"/>
      <c r="F691" s="214"/>
      <c r="G691" s="439"/>
      <c r="H691" s="439"/>
      <c r="I691" s="499"/>
    </row>
    <row r="692" spans="1:9" s="147" customFormat="1" ht="15.5" x14ac:dyDescent="0.35">
      <c r="A692" s="332">
        <v>673</v>
      </c>
      <c r="B692" s="437"/>
      <c r="C692" s="438"/>
      <c r="D692" s="438"/>
      <c r="E692" s="214"/>
      <c r="F692" s="214"/>
      <c r="G692" s="439"/>
      <c r="H692" s="439"/>
      <c r="I692" s="499"/>
    </row>
    <row r="693" spans="1:9" s="147" customFormat="1" ht="15.5" x14ac:dyDescent="0.35">
      <c r="A693" s="332">
        <v>674</v>
      </c>
      <c r="B693" s="437"/>
      <c r="C693" s="438"/>
      <c r="D693" s="438"/>
      <c r="E693" s="214"/>
      <c r="F693" s="214"/>
      <c r="G693" s="439"/>
      <c r="H693" s="439"/>
      <c r="I693" s="499"/>
    </row>
    <row r="694" spans="1:9" s="147" customFormat="1" ht="15.5" x14ac:dyDescent="0.35">
      <c r="A694" s="332">
        <v>675</v>
      </c>
      <c r="B694" s="437"/>
      <c r="C694" s="438"/>
      <c r="D694" s="438"/>
      <c r="E694" s="214"/>
      <c r="F694" s="214"/>
      <c r="G694" s="439"/>
      <c r="H694" s="439"/>
      <c r="I694" s="499"/>
    </row>
    <row r="695" spans="1:9" s="147" customFormat="1" ht="15.5" x14ac:dyDescent="0.35">
      <c r="A695" s="332">
        <v>676</v>
      </c>
      <c r="B695" s="437"/>
      <c r="C695" s="438"/>
      <c r="D695" s="438"/>
      <c r="E695" s="214"/>
      <c r="F695" s="214"/>
      <c r="G695" s="439"/>
      <c r="H695" s="439"/>
      <c r="I695" s="499"/>
    </row>
    <row r="696" spans="1:9" s="147" customFormat="1" ht="15.5" x14ac:dyDescent="0.35">
      <c r="A696" s="332">
        <v>677</v>
      </c>
      <c r="B696" s="437"/>
      <c r="C696" s="438"/>
      <c r="D696" s="438"/>
      <c r="E696" s="214"/>
      <c r="F696" s="214"/>
      <c r="G696" s="439"/>
      <c r="H696" s="439"/>
      <c r="I696" s="499"/>
    </row>
    <row r="697" spans="1:9" s="147" customFormat="1" ht="15.5" x14ac:dyDescent="0.35">
      <c r="A697" s="332">
        <v>678</v>
      </c>
      <c r="B697" s="437"/>
      <c r="C697" s="438"/>
      <c r="D697" s="438"/>
      <c r="E697" s="214"/>
      <c r="F697" s="214"/>
      <c r="G697" s="439"/>
      <c r="H697" s="439"/>
      <c r="I697" s="499"/>
    </row>
    <row r="698" spans="1:9" s="147" customFormat="1" ht="15.5" x14ac:dyDescent="0.35">
      <c r="A698" s="332">
        <v>679</v>
      </c>
      <c r="B698" s="437"/>
      <c r="C698" s="438"/>
      <c r="D698" s="438"/>
      <c r="E698" s="214"/>
      <c r="F698" s="214"/>
      <c r="G698" s="439"/>
      <c r="H698" s="439"/>
      <c r="I698" s="499"/>
    </row>
    <row r="699" spans="1:9" s="147" customFormat="1" ht="15.5" x14ac:dyDescent="0.35">
      <c r="A699" s="332">
        <v>680</v>
      </c>
      <c r="B699" s="437"/>
      <c r="C699" s="438"/>
      <c r="D699" s="438"/>
      <c r="E699" s="214"/>
      <c r="F699" s="214"/>
      <c r="G699" s="439"/>
      <c r="H699" s="439"/>
      <c r="I699" s="499"/>
    </row>
    <row r="700" spans="1:9" s="147" customFormat="1" ht="15.5" x14ac:dyDescent="0.35">
      <c r="A700" s="332">
        <v>681</v>
      </c>
      <c r="B700" s="437"/>
      <c r="C700" s="438"/>
      <c r="D700" s="438"/>
      <c r="E700" s="214"/>
      <c r="F700" s="214"/>
      <c r="G700" s="439"/>
      <c r="H700" s="439"/>
      <c r="I700" s="499"/>
    </row>
    <row r="701" spans="1:9" s="147" customFormat="1" ht="15.5" x14ac:dyDescent="0.35">
      <c r="A701" s="332">
        <v>682</v>
      </c>
      <c r="B701" s="437"/>
      <c r="C701" s="438"/>
      <c r="D701" s="438"/>
      <c r="E701" s="214"/>
      <c r="F701" s="214"/>
      <c r="G701" s="439"/>
      <c r="H701" s="439"/>
      <c r="I701" s="499"/>
    </row>
    <row r="702" spans="1:9" s="147" customFormat="1" ht="15.5" x14ac:dyDescent="0.35">
      <c r="A702" s="332">
        <v>683</v>
      </c>
      <c r="B702" s="437"/>
      <c r="C702" s="438"/>
      <c r="D702" s="438"/>
      <c r="E702" s="214"/>
      <c r="F702" s="214"/>
      <c r="G702" s="439"/>
      <c r="H702" s="439"/>
      <c r="I702" s="499"/>
    </row>
    <row r="703" spans="1:9" s="147" customFormat="1" ht="15.5" x14ac:dyDescent="0.35">
      <c r="A703" s="332">
        <v>684</v>
      </c>
      <c r="B703" s="437"/>
      <c r="C703" s="438"/>
      <c r="D703" s="438"/>
      <c r="E703" s="214"/>
      <c r="F703" s="214"/>
      <c r="G703" s="439"/>
      <c r="H703" s="439"/>
      <c r="I703" s="499"/>
    </row>
    <row r="704" spans="1:9" s="147" customFormat="1" ht="15.5" x14ac:dyDescent="0.35">
      <c r="A704" s="332">
        <v>685</v>
      </c>
      <c r="B704" s="437"/>
      <c r="C704" s="438"/>
      <c r="D704" s="438"/>
      <c r="E704" s="214"/>
      <c r="F704" s="214"/>
      <c r="G704" s="439"/>
      <c r="H704" s="439"/>
      <c r="I704" s="499"/>
    </row>
    <row r="705" spans="1:9" s="147" customFormat="1" ht="15.5" x14ac:dyDescent="0.35">
      <c r="A705" s="332">
        <v>686</v>
      </c>
      <c r="B705" s="437"/>
      <c r="C705" s="438"/>
      <c r="D705" s="438"/>
      <c r="E705" s="214"/>
      <c r="F705" s="214"/>
      <c r="G705" s="439"/>
      <c r="H705" s="439"/>
      <c r="I705" s="499"/>
    </row>
    <row r="706" spans="1:9" s="147" customFormat="1" ht="15.5" x14ac:dyDescent="0.35">
      <c r="A706" s="332">
        <v>687</v>
      </c>
      <c r="B706" s="437"/>
      <c r="C706" s="438"/>
      <c r="D706" s="438"/>
      <c r="E706" s="214"/>
      <c r="F706" s="214"/>
      <c r="G706" s="439"/>
      <c r="H706" s="439"/>
      <c r="I706" s="499"/>
    </row>
    <row r="707" spans="1:9" s="147" customFormat="1" ht="15.5" x14ac:dyDescent="0.35">
      <c r="A707" s="332">
        <v>688</v>
      </c>
      <c r="B707" s="437"/>
      <c r="C707" s="438"/>
      <c r="D707" s="438"/>
      <c r="E707" s="214"/>
      <c r="F707" s="214"/>
      <c r="G707" s="439"/>
      <c r="H707" s="439"/>
      <c r="I707" s="499"/>
    </row>
    <row r="708" spans="1:9" s="147" customFormat="1" ht="15.5" x14ac:dyDescent="0.35">
      <c r="A708" s="332">
        <v>689</v>
      </c>
      <c r="B708" s="437"/>
      <c r="C708" s="438"/>
      <c r="D708" s="438"/>
      <c r="E708" s="214"/>
      <c r="F708" s="214"/>
      <c r="G708" s="439"/>
      <c r="H708" s="439"/>
      <c r="I708" s="499"/>
    </row>
    <row r="709" spans="1:9" s="147" customFormat="1" ht="15.5" x14ac:dyDescent="0.35">
      <c r="A709" s="332">
        <v>690</v>
      </c>
      <c r="B709" s="437"/>
      <c r="C709" s="438"/>
      <c r="D709" s="438"/>
      <c r="E709" s="214"/>
      <c r="F709" s="214"/>
      <c r="G709" s="439"/>
      <c r="H709" s="439"/>
      <c r="I709" s="499"/>
    </row>
    <row r="710" spans="1:9" s="147" customFormat="1" ht="15.5" x14ac:dyDescent="0.35">
      <c r="A710" s="332">
        <v>691</v>
      </c>
      <c r="B710" s="437"/>
      <c r="C710" s="438"/>
      <c r="D710" s="438"/>
      <c r="E710" s="214"/>
      <c r="F710" s="214"/>
      <c r="G710" s="439"/>
      <c r="H710" s="439"/>
      <c r="I710" s="499"/>
    </row>
    <row r="711" spans="1:9" s="147" customFormat="1" ht="15.5" x14ac:dyDescent="0.35">
      <c r="A711" s="332">
        <v>692</v>
      </c>
      <c r="B711" s="437"/>
      <c r="C711" s="438"/>
      <c r="D711" s="438"/>
      <c r="E711" s="214"/>
      <c r="F711" s="214"/>
      <c r="G711" s="439"/>
      <c r="H711" s="439"/>
      <c r="I711" s="499"/>
    </row>
    <row r="712" spans="1:9" s="147" customFormat="1" ht="15.5" x14ac:dyDescent="0.35">
      <c r="A712" s="332">
        <v>693</v>
      </c>
      <c r="B712" s="437"/>
      <c r="C712" s="438"/>
      <c r="D712" s="438"/>
      <c r="E712" s="214"/>
      <c r="F712" s="214"/>
      <c r="G712" s="439"/>
      <c r="H712" s="439"/>
      <c r="I712" s="499"/>
    </row>
    <row r="713" spans="1:9" s="147" customFormat="1" ht="15.5" x14ac:dyDescent="0.35">
      <c r="A713" s="332">
        <v>694</v>
      </c>
      <c r="B713" s="437"/>
      <c r="C713" s="438"/>
      <c r="D713" s="438"/>
      <c r="E713" s="214"/>
      <c r="F713" s="214"/>
      <c r="G713" s="439"/>
      <c r="H713" s="439"/>
      <c r="I713" s="499"/>
    </row>
    <row r="714" spans="1:9" s="147" customFormat="1" ht="15.5" x14ac:dyDescent="0.35">
      <c r="A714" s="332">
        <v>695</v>
      </c>
      <c r="B714" s="437"/>
      <c r="C714" s="438"/>
      <c r="D714" s="438"/>
      <c r="E714" s="214"/>
      <c r="F714" s="214"/>
      <c r="G714" s="439"/>
      <c r="H714" s="439"/>
      <c r="I714" s="499"/>
    </row>
    <row r="715" spans="1:9" s="147" customFormat="1" ht="15.5" x14ac:dyDescent="0.35">
      <c r="A715" s="332">
        <v>696</v>
      </c>
      <c r="B715" s="437"/>
      <c r="C715" s="438"/>
      <c r="D715" s="438"/>
      <c r="E715" s="214"/>
      <c r="F715" s="214"/>
      <c r="G715" s="439"/>
      <c r="H715" s="439"/>
      <c r="I715" s="499"/>
    </row>
    <row r="716" spans="1:9" s="147" customFormat="1" ht="15.5" x14ac:dyDescent="0.35">
      <c r="A716" s="332">
        <v>697</v>
      </c>
      <c r="B716" s="437"/>
      <c r="C716" s="438"/>
      <c r="D716" s="438"/>
      <c r="E716" s="214"/>
      <c r="F716" s="214"/>
      <c r="G716" s="439"/>
      <c r="H716" s="439"/>
      <c r="I716" s="499"/>
    </row>
    <row r="717" spans="1:9" s="147" customFormat="1" ht="15.5" x14ac:dyDescent="0.35">
      <c r="A717" s="332">
        <v>698</v>
      </c>
      <c r="B717" s="437"/>
      <c r="C717" s="438"/>
      <c r="D717" s="438"/>
      <c r="E717" s="214"/>
      <c r="F717" s="214"/>
      <c r="G717" s="439"/>
      <c r="H717" s="439"/>
      <c r="I717" s="499"/>
    </row>
    <row r="718" spans="1:9" s="147" customFormat="1" ht="15.5" x14ac:dyDescent="0.35">
      <c r="A718" s="332">
        <v>699</v>
      </c>
      <c r="B718" s="437"/>
      <c r="C718" s="438"/>
      <c r="D718" s="438"/>
      <c r="E718" s="214"/>
      <c r="F718" s="214"/>
      <c r="G718" s="439"/>
      <c r="H718" s="439"/>
      <c r="I718" s="499"/>
    </row>
    <row r="719" spans="1:9" s="147" customFormat="1" ht="15.5" x14ac:dyDescent="0.35">
      <c r="A719" s="332">
        <v>700</v>
      </c>
      <c r="B719" s="437"/>
      <c r="C719" s="438"/>
      <c r="D719" s="438"/>
      <c r="E719" s="214"/>
      <c r="F719" s="214"/>
      <c r="G719" s="439"/>
      <c r="H719" s="439"/>
      <c r="I719" s="499"/>
    </row>
    <row r="720" spans="1:9" s="147" customFormat="1" ht="15.5" x14ac:dyDescent="0.35">
      <c r="A720" s="332">
        <v>701</v>
      </c>
      <c r="B720" s="437"/>
      <c r="C720" s="438"/>
      <c r="D720" s="438"/>
      <c r="E720" s="214"/>
      <c r="F720" s="214"/>
      <c r="G720" s="439"/>
      <c r="H720" s="439"/>
      <c r="I720" s="499"/>
    </row>
    <row r="721" spans="1:9" s="147" customFormat="1" ht="15.5" x14ac:dyDescent="0.35">
      <c r="A721" s="332">
        <v>702</v>
      </c>
      <c r="B721" s="437"/>
      <c r="C721" s="438"/>
      <c r="D721" s="438"/>
      <c r="E721" s="214"/>
      <c r="F721" s="214"/>
      <c r="G721" s="439"/>
      <c r="H721" s="439"/>
      <c r="I721" s="499"/>
    </row>
    <row r="722" spans="1:9" s="147" customFormat="1" ht="15.5" x14ac:dyDescent="0.35">
      <c r="A722" s="332">
        <v>703</v>
      </c>
      <c r="B722" s="437"/>
      <c r="C722" s="438"/>
      <c r="D722" s="438"/>
      <c r="E722" s="214"/>
      <c r="F722" s="214"/>
      <c r="G722" s="439"/>
      <c r="H722" s="439"/>
      <c r="I722" s="499"/>
    </row>
    <row r="723" spans="1:9" s="147" customFormat="1" ht="15.5" x14ac:dyDescent="0.35">
      <c r="A723" s="332">
        <v>704</v>
      </c>
      <c r="B723" s="437"/>
      <c r="C723" s="438"/>
      <c r="D723" s="438"/>
      <c r="E723" s="214"/>
      <c r="F723" s="214"/>
      <c r="G723" s="439"/>
      <c r="H723" s="439"/>
      <c r="I723" s="499"/>
    </row>
    <row r="724" spans="1:9" s="147" customFormat="1" ht="15.5" x14ac:dyDescent="0.35">
      <c r="A724" s="332">
        <v>705</v>
      </c>
      <c r="B724" s="437"/>
      <c r="C724" s="438"/>
      <c r="D724" s="438"/>
      <c r="E724" s="214"/>
      <c r="F724" s="214"/>
      <c r="G724" s="439"/>
      <c r="H724" s="439"/>
      <c r="I724" s="499"/>
    </row>
    <row r="725" spans="1:9" s="147" customFormat="1" ht="15.5" x14ac:dyDescent="0.35">
      <c r="A725" s="332">
        <v>706</v>
      </c>
      <c r="B725" s="437"/>
      <c r="C725" s="438"/>
      <c r="D725" s="438"/>
      <c r="E725" s="214"/>
      <c r="F725" s="214"/>
      <c r="G725" s="439"/>
      <c r="H725" s="439"/>
      <c r="I725" s="499"/>
    </row>
    <row r="726" spans="1:9" s="147" customFormat="1" ht="15.5" x14ac:dyDescent="0.35">
      <c r="A726" s="332">
        <v>707</v>
      </c>
      <c r="B726" s="437"/>
      <c r="C726" s="438"/>
      <c r="D726" s="438"/>
      <c r="E726" s="214"/>
      <c r="F726" s="214"/>
      <c r="G726" s="439"/>
      <c r="H726" s="439"/>
      <c r="I726" s="499"/>
    </row>
    <row r="727" spans="1:9" s="147" customFormat="1" ht="15.5" x14ac:dyDescent="0.35">
      <c r="A727" s="332">
        <v>708</v>
      </c>
      <c r="B727" s="437"/>
      <c r="C727" s="438"/>
      <c r="D727" s="438"/>
      <c r="E727" s="214"/>
      <c r="F727" s="214"/>
      <c r="G727" s="439"/>
      <c r="H727" s="439"/>
      <c r="I727" s="499"/>
    </row>
    <row r="728" spans="1:9" s="147" customFormat="1" ht="15.5" x14ac:dyDescent="0.35">
      <c r="A728" s="332">
        <v>709</v>
      </c>
      <c r="B728" s="437"/>
      <c r="C728" s="438"/>
      <c r="D728" s="438"/>
      <c r="E728" s="214"/>
      <c r="F728" s="214"/>
      <c r="G728" s="439"/>
      <c r="H728" s="439"/>
      <c r="I728" s="499"/>
    </row>
    <row r="729" spans="1:9" s="147" customFormat="1" ht="15.5" x14ac:dyDescent="0.35">
      <c r="A729" s="332">
        <v>710</v>
      </c>
      <c r="B729" s="437"/>
      <c r="C729" s="438"/>
      <c r="D729" s="438"/>
      <c r="E729" s="214"/>
      <c r="F729" s="214"/>
      <c r="G729" s="439"/>
      <c r="H729" s="439"/>
      <c r="I729" s="499"/>
    </row>
    <row r="730" spans="1:9" s="147" customFormat="1" ht="15.5" x14ac:dyDescent="0.35">
      <c r="A730" s="332">
        <v>711</v>
      </c>
      <c r="B730" s="437"/>
      <c r="C730" s="438"/>
      <c r="D730" s="438"/>
      <c r="E730" s="214"/>
      <c r="F730" s="214"/>
      <c r="G730" s="439"/>
      <c r="H730" s="439"/>
      <c r="I730" s="499"/>
    </row>
    <row r="731" spans="1:9" s="147" customFormat="1" ht="15.5" x14ac:dyDescent="0.35">
      <c r="A731" s="332">
        <v>712</v>
      </c>
      <c r="B731" s="437"/>
      <c r="C731" s="438"/>
      <c r="D731" s="438"/>
      <c r="E731" s="214"/>
      <c r="F731" s="214"/>
      <c r="G731" s="439"/>
      <c r="H731" s="439"/>
      <c r="I731" s="499"/>
    </row>
    <row r="732" spans="1:9" s="147" customFormat="1" ht="15.5" x14ac:dyDescent="0.35">
      <c r="A732" s="332">
        <v>713</v>
      </c>
      <c r="B732" s="437"/>
      <c r="C732" s="438"/>
      <c r="D732" s="438"/>
      <c r="E732" s="214"/>
      <c r="F732" s="214"/>
      <c r="G732" s="439"/>
      <c r="H732" s="439"/>
      <c r="I732" s="499"/>
    </row>
    <row r="733" spans="1:9" s="147" customFormat="1" ht="15.5" x14ac:dyDescent="0.35">
      <c r="A733" s="332">
        <v>714</v>
      </c>
      <c r="B733" s="437"/>
      <c r="C733" s="438"/>
      <c r="D733" s="438"/>
      <c r="E733" s="214"/>
      <c r="F733" s="214"/>
      <c r="G733" s="439"/>
      <c r="H733" s="439"/>
      <c r="I733" s="499"/>
    </row>
    <row r="734" spans="1:9" s="147" customFormat="1" ht="15.5" x14ac:dyDescent="0.35">
      <c r="A734" s="332">
        <v>715</v>
      </c>
      <c r="B734" s="437"/>
      <c r="C734" s="438"/>
      <c r="D734" s="438"/>
      <c r="E734" s="214"/>
      <c r="F734" s="214"/>
      <c r="G734" s="439"/>
      <c r="H734" s="439"/>
      <c r="I734" s="499"/>
    </row>
    <row r="735" spans="1:9" s="147" customFormat="1" ht="15.5" x14ac:dyDescent="0.35">
      <c r="A735" s="332">
        <v>716</v>
      </c>
      <c r="B735" s="437"/>
      <c r="C735" s="438"/>
      <c r="D735" s="438"/>
      <c r="E735" s="214"/>
      <c r="F735" s="214"/>
      <c r="G735" s="439"/>
      <c r="H735" s="439"/>
      <c r="I735" s="499"/>
    </row>
    <row r="736" spans="1:9" s="147" customFormat="1" ht="15.5" x14ac:dyDescent="0.35">
      <c r="A736" s="332">
        <v>717</v>
      </c>
      <c r="B736" s="437"/>
      <c r="C736" s="438"/>
      <c r="D736" s="438"/>
      <c r="E736" s="214"/>
      <c r="F736" s="214"/>
      <c r="G736" s="439"/>
      <c r="H736" s="439"/>
      <c r="I736" s="499"/>
    </row>
    <row r="737" spans="1:9" s="147" customFormat="1" ht="15.5" x14ac:dyDescent="0.35">
      <c r="A737" s="332">
        <v>718</v>
      </c>
      <c r="B737" s="437"/>
      <c r="C737" s="438"/>
      <c r="D737" s="438"/>
      <c r="E737" s="214"/>
      <c r="F737" s="214"/>
      <c r="G737" s="439"/>
      <c r="H737" s="439"/>
      <c r="I737" s="499"/>
    </row>
    <row r="738" spans="1:9" s="147" customFormat="1" ht="15.5" x14ac:dyDescent="0.35">
      <c r="A738" s="332">
        <v>719</v>
      </c>
      <c r="B738" s="437"/>
      <c r="C738" s="438"/>
      <c r="D738" s="438"/>
      <c r="E738" s="214"/>
      <c r="F738" s="214"/>
      <c r="G738" s="439"/>
      <c r="H738" s="439"/>
      <c r="I738" s="499"/>
    </row>
    <row r="739" spans="1:9" s="147" customFormat="1" ht="15.5" x14ac:dyDescent="0.35">
      <c r="A739" s="332">
        <v>720</v>
      </c>
      <c r="B739" s="437"/>
      <c r="C739" s="438"/>
      <c r="D739" s="438"/>
      <c r="E739" s="214"/>
      <c r="F739" s="214"/>
      <c r="G739" s="439"/>
      <c r="H739" s="439"/>
      <c r="I739" s="499"/>
    </row>
    <row r="740" spans="1:9" s="147" customFormat="1" ht="15.5" x14ac:dyDescent="0.35">
      <c r="A740" s="332">
        <v>721</v>
      </c>
      <c r="B740" s="437"/>
      <c r="C740" s="438"/>
      <c r="D740" s="438"/>
      <c r="E740" s="214"/>
      <c r="F740" s="214"/>
      <c r="G740" s="439"/>
      <c r="H740" s="439"/>
      <c r="I740" s="499"/>
    </row>
    <row r="741" spans="1:9" s="147" customFormat="1" ht="15.5" x14ac:dyDescent="0.35">
      <c r="A741" s="332">
        <v>722</v>
      </c>
      <c r="B741" s="437"/>
      <c r="C741" s="438"/>
      <c r="D741" s="438"/>
      <c r="E741" s="214"/>
      <c r="F741" s="214"/>
      <c r="G741" s="439"/>
      <c r="H741" s="439"/>
      <c r="I741" s="499"/>
    </row>
    <row r="742" spans="1:9" s="147" customFormat="1" ht="15.5" x14ac:dyDescent="0.35">
      <c r="A742" s="332">
        <v>723</v>
      </c>
      <c r="B742" s="437"/>
      <c r="C742" s="438"/>
      <c r="D742" s="438"/>
      <c r="E742" s="214"/>
      <c r="F742" s="214"/>
      <c r="G742" s="439"/>
      <c r="H742" s="439"/>
      <c r="I742" s="499"/>
    </row>
    <row r="743" spans="1:9" s="147" customFormat="1" ht="15.5" x14ac:dyDescent="0.35">
      <c r="A743" s="332">
        <v>724</v>
      </c>
      <c r="B743" s="437"/>
      <c r="C743" s="438"/>
      <c r="D743" s="438"/>
      <c r="E743" s="214"/>
      <c r="F743" s="214"/>
      <c r="G743" s="439"/>
      <c r="H743" s="439"/>
      <c r="I743" s="499"/>
    </row>
    <row r="744" spans="1:9" s="147" customFormat="1" ht="15.5" x14ac:dyDescent="0.35">
      <c r="A744" s="332">
        <v>725</v>
      </c>
      <c r="B744" s="437"/>
      <c r="C744" s="438"/>
      <c r="D744" s="438"/>
      <c r="E744" s="214"/>
      <c r="F744" s="214"/>
      <c r="G744" s="439"/>
      <c r="H744" s="439"/>
      <c r="I744" s="499"/>
    </row>
    <row r="745" spans="1:9" s="147" customFormat="1" ht="15.5" x14ac:dyDescent="0.35">
      <c r="A745" s="332">
        <v>726</v>
      </c>
      <c r="B745" s="437"/>
      <c r="C745" s="438"/>
      <c r="D745" s="438"/>
      <c r="E745" s="214"/>
      <c r="F745" s="214"/>
      <c r="G745" s="439"/>
      <c r="H745" s="439"/>
      <c r="I745" s="499"/>
    </row>
    <row r="746" spans="1:9" s="147" customFormat="1" ht="15.5" x14ac:dyDescent="0.35">
      <c r="A746" s="332">
        <v>727</v>
      </c>
      <c r="B746" s="437"/>
      <c r="C746" s="438"/>
      <c r="D746" s="438"/>
      <c r="E746" s="214"/>
      <c r="F746" s="214"/>
      <c r="G746" s="439"/>
      <c r="H746" s="439"/>
      <c r="I746" s="499"/>
    </row>
    <row r="747" spans="1:9" s="147" customFormat="1" ht="15.5" x14ac:dyDescent="0.35">
      <c r="A747" s="332">
        <v>728</v>
      </c>
      <c r="B747" s="437"/>
      <c r="C747" s="438"/>
      <c r="D747" s="438"/>
      <c r="E747" s="214"/>
      <c r="F747" s="214"/>
      <c r="G747" s="439"/>
      <c r="H747" s="439"/>
      <c r="I747" s="499"/>
    </row>
    <row r="748" spans="1:9" s="147" customFormat="1" ht="15.5" x14ac:dyDescent="0.35">
      <c r="A748" s="332">
        <v>729</v>
      </c>
      <c r="B748" s="437"/>
      <c r="C748" s="438"/>
      <c r="D748" s="438"/>
      <c r="E748" s="214"/>
      <c r="F748" s="214"/>
      <c r="G748" s="439"/>
      <c r="H748" s="439"/>
      <c r="I748" s="499"/>
    </row>
    <row r="749" spans="1:9" s="147" customFormat="1" ht="15.5" x14ac:dyDescent="0.35">
      <c r="A749" s="332">
        <v>730</v>
      </c>
      <c r="B749" s="437"/>
      <c r="C749" s="438"/>
      <c r="D749" s="438"/>
      <c r="E749" s="214"/>
      <c r="F749" s="214"/>
      <c r="G749" s="439"/>
      <c r="H749" s="439"/>
      <c r="I749" s="499"/>
    </row>
    <row r="750" spans="1:9" s="147" customFormat="1" ht="15.5" x14ac:dyDescent="0.35">
      <c r="A750" s="332">
        <v>731</v>
      </c>
      <c r="B750" s="437"/>
      <c r="C750" s="438"/>
      <c r="D750" s="438"/>
      <c r="E750" s="214"/>
      <c r="F750" s="214"/>
      <c r="G750" s="439"/>
      <c r="H750" s="439"/>
      <c r="I750" s="499"/>
    </row>
    <row r="751" spans="1:9" s="147" customFormat="1" ht="15.5" x14ac:dyDescent="0.35">
      <c r="A751" s="332">
        <v>732</v>
      </c>
      <c r="B751" s="437"/>
      <c r="C751" s="438"/>
      <c r="D751" s="438"/>
      <c r="E751" s="214"/>
      <c r="F751" s="214"/>
      <c r="G751" s="439"/>
      <c r="H751" s="439"/>
      <c r="I751" s="499"/>
    </row>
    <row r="752" spans="1:9" s="147" customFormat="1" ht="15.5" x14ac:dyDescent="0.35">
      <c r="A752" s="332">
        <v>733</v>
      </c>
      <c r="B752" s="437"/>
      <c r="C752" s="438"/>
      <c r="D752" s="438"/>
      <c r="E752" s="214"/>
      <c r="F752" s="214"/>
      <c r="G752" s="439"/>
      <c r="H752" s="439"/>
      <c r="I752" s="499"/>
    </row>
    <row r="753" spans="1:9" s="147" customFormat="1" ht="15.5" x14ac:dyDescent="0.35">
      <c r="A753" s="332">
        <v>734</v>
      </c>
      <c r="B753" s="437"/>
      <c r="C753" s="438"/>
      <c r="D753" s="438"/>
      <c r="E753" s="214"/>
      <c r="F753" s="214"/>
      <c r="G753" s="439"/>
      <c r="H753" s="439"/>
      <c r="I753" s="499"/>
    </row>
    <row r="754" spans="1:9" s="147" customFormat="1" ht="15.5" x14ac:dyDescent="0.35">
      <c r="A754" s="332">
        <v>735</v>
      </c>
      <c r="B754" s="437"/>
      <c r="C754" s="438"/>
      <c r="D754" s="438"/>
      <c r="E754" s="214"/>
      <c r="F754" s="214"/>
      <c r="G754" s="439"/>
      <c r="H754" s="439"/>
      <c r="I754" s="499"/>
    </row>
    <row r="755" spans="1:9" s="147" customFormat="1" ht="15.5" x14ac:dyDescent="0.35">
      <c r="A755" s="332">
        <v>736</v>
      </c>
      <c r="B755" s="437"/>
      <c r="C755" s="438"/>
      <c r="D755" s="438"/>
      <c r="E755" s="214"/>
      <c r="F755" s="214"/>
      <c r="G755" s="439"/>
      <c r="H755" s="439"/>
      <c r="I755" s="499"/>
    </row>
    <row r="756" spans="1:9" s="147" customFormat="1" ht="15.5" x14ac:dyDescent="0.35">
      <c r="A756" s="332">
        <v>737</v>
      </c>
      <c r="B756" s="437"/>
      <c r="C756" s="438"/>
      <c r="D756" s="438"/>
      <c r="E756" s="214"/>
      <c r="F756" s="214"/>
      <c r="G756" s="439"/>
      <c r="H756" s="439"/>
      <c r="I756" s="499"/>
    </row>
    <row r="757" spans="1:9" s="147" customFormat="1" ht="15.5" x14ac:dyDescent="0.35">
      <c r="A757" s="332">
        <v>738</v>
      </c>
      <c r="B757" s="437"/>
      <c r="C757" s="438"/>
      <c r="D757" s="438"/>
      <c r="E757" s="214"/>
      <c r="F757" s="214"/>
      <c r="G757" s="439"/>
      <c r="H757" s="439"/>
      <c r="I757" s="499"/>
    </row>
    <row r="758" spans="1:9" s="147" customFormat="1" ht="15.5" x14ac:dyDescent="0.35">
      <c r="A758" s="332">
        <v>739</v>
      </c>
      <c r="B758" s="437"/>
      <c r="C758" s="438"/>
      <c r="D758" s="438"/>
      <c r="E758" s="214"/>
      <c r="F758" s="214"/>
      <c r="G758" s="439"/>
      <c r="H758" s="439"/>
      <c r="I758" s="499"/>
    </row>
    <row r="759" spans="1:9" s="147" customFormat="1" ht="15.5" x14ac:dyDescent="0.35">
      <c r="A759" s="332">
        <v>740</v>
      </c>
      <c r="B759" s="437"/>
      <c r="C759" s="438"/>
      <c r="D759" s="438"/>
      <c r="E759" s="214"/>
      <c r="F759" s="214"/>
      <c r="G759" s="439"/>
      <c r="H759" s="439"/>
      <c r="I759" s="499"/>
    </row>
    <row r="760" spans="1:9" s="147" customFormat="1" ht="15.5" x14ac:dyDescent="0.35">
      <c r="A760" s="332">
        <v>741</v>
      </c>
      <c r="B760" s="437"/>
      <c r="C760" s="438"/>
      <c r="D760" s="438"/>
      <c r="E760" s="214"/>
      <c r="F760" s="214"/>
      <c r="G760" s="439"/>
      <c r="H760" s="439"/>
      <c r="I760" s="499"/>
    </row>
    <row r="761" spans="1:9" s="147" customFormat="1" ht="15.5" x14ac:dyDescent="0.35">
      <c r="A761" s="332">
        <v>742</v>
      </c>
      <c r="B761" s="437"/>
      <c r="C761" s="438"/>
      <c r="D761" s="438"/>
      <c r="E761" s="214"/>
      <c r="F761" s="214"/>
      <c r="G761" s="439"/>
      <c r="H761" s="439"/>
      <c r="I761" s="499"/>
    </row>
    <row r="762" spans="1:9" s="147" customFormat="1" ht="15.5" x14ac:dyDescent="0.35">
      <c r="A762" s="332">
        <v>743</v>
      </c>
      <c r="B762" s="437"/>
      <c r="C762" s="438"/>
      <c r="D762" s="438"/>
      <c r="E762" s="214"/>
      <c r="F762" s="214"/>
      <c r="G762" s="439"/>
      <c r="H762" s="439"/>
      <c r="I762" s="499"/>
    </row>
    <row r="763" spans="1:9" s="147" customFormat="1" ht="15.5" x14ac:dyDescent="0.35">
      <c r="A763" s="332">
        <v>744</v>
      </c>
      <c r="B763" s="437"/>
      <c r="C763" s="438"/>
      <c r="D763" s="438"/>
      <c r="E763" s="214"/>
      <c r="F763" s="214"/>
      <c r="G763" s="439"/>
      <c r="H763" s="439"/>
      <c r="I763" s="499"/>
    </row>
    <row r="764" spans="1:9" s="147" customFormat="1" ht="15.5" x14ac:dyDescent="0.35">
      <c r="A764" s="332">
        <v>745</v>
      </c>
      <c r="B764" s="437"/>
      <c r="C764" s="438"/>
      <c r="D764" s="438"/>
      <c r="E764" s="214"/>
      <c r="F764" s="214"/>
      <c r="G764" s="439"/>
      <c r="H764" s="439"/>
      <c r="I764" s="499"/>
    </row>
    <row r="765" spans="1:9" s="147" customFormat="1" ht="15.5" x14ac:dyDescent="0.35">
      <c r="A765" s="332">
        <v>746</v>
      </c>
      <c r="B765" s="437"/>
      <c r="C765" s="438"/>
      <c r="D765" s="438"/>
      <c r="E765" s="214"/>
      <c r="F765" s="214"/>
      <c r="G765" s="439"/>
      <c r="H765" s="439"/>
      <c r="I765" s="499"/>
    </row>
    <row r="766" spans="1:9" s="147" customFormat="1" ht="15.5" x14ac:dyDescent="0.35">
      <c r="A766" s="332">
        <v>747</v>
      </c>
      <c r="B766" s="437"/>
      <c r="C766" s="438"/>
      <c r="D766" s="438"/>
      <c r="E766" s="214"/>
      <c r="F766" s="214"/>
      <c r="G766" s="439"/>
      <c r="H766" s="439"/>
      <c r="I766" s="499"/>
    </row>
    <row r="767" spans="1:9" s="147" customFormat="1" ht="15.5" x14ac:dyDescent="0.35">
      <c r="A767" s="332">
        <v>748</v>
      </c>
      <c r="B767" s="437"/>
      <c r="C767" s="438"/>
      <c r="D767" s="438"/>
      <c r="E767" s="214"/>
      <c r="F767" s="214"/>
      <c r="G767" s="439"/>
      <c r="H767" s="439"/>
      <c r="I767" s="499"/>
    </row>
    <row r="768" spans="1:9" s="147" customFormat="1" ht="15.5" x14ac:dyDescent="0.35">
      <c r="A768" s="332">
        <v>749</v>
      </c>
      <c r="B768" s="437"/>
      <c r="C768" s="438"/>
      <c r="D768" s="438"/>
      <c r="E768" s="214"/>
      <c r="F768" s="214"/>
      <c r="G768" s="439"/>
      <c r="H768" s="439"/>
      <c r="I768" s="499"/>
    </row>
    <row r="769" spans="1:9" s="147" customFormat="1" ht="15.5" x14ac:dyDescent="0.35">
      <c r="A769" s="332">
        <v>750</v>
      </c>
      <c r="B769" s="437"/>
      <c r="C769" s="438"/>
      <c r="D769" s="438"/>
      <c r="E769" s="214"/>
      <c r="F769" s="214"/>
      <c r="G769" s="439"/>
      <c r="H769" s="439"/>
      <c r="I769" s="499"/>
    </row>
    <row r="770" spans="1:9" s="147" customFormat="1" ht="15.5" x14ac:dyDescent="0.35">
      <c r="A770" s="332">
        <v>751</v>
      </c>
      <c r="B770" s="437"/>
      <c r="C770" s="438"/>
      <c r="D770" s="438"/>
      <c r="E770" s="214"/>
      <c r="F770" s="214"/>
      <c r="G770" s="439"/>
      <c r="H770" s="439"/>
      <c r="I770" s="499"/>
    </row>
    <row r="771" spans="1:9" s="147" customFormat="1" ht="15.5" x14ac:dyDescent="0.35">
      <c r="A771" s="332">
        <v>752</v>
      </c>
      <c r="B771" s="437"/>
      <c r="C771" s="438"/>
      <c r="D771" s="438"/>
      <c r="E771" s="214"/>
      <c r="F771" s="214"/>
      <c r="G771" s="439"/>
      <c r="H771" s="439"/>
      <c r="I771" s="499"/>
    </row>
    <row r="772" spans="1:9" s="147" customFormat="1" ht="15.5" x14ac:dyDescent="0.35">
      <c r="A772" s="332">
        <v>753</v>
      </c>
      <c r="B772" s="437"/>
      <c r="C772" s="438"/>
      <c r="D772" s="438"/>
      <c r="E772" s="214"/>
      <c r="F772" s="214"/>
      <c r="G772" s="439"/>
      <c r="H772" s="439"/>
      <c r="I772" s="499"/>
    </row>
    <row r="773" spans="1:9" s="147" customFormat="1" ht="15.5" x14ac:dyDescent="0.35">
      <c r="A773" s="332">
        <v>754</v>
      </c>
      <c r="B773" s="437"/>
      <c r="C773" s="438"/>
      <c r="D773" s="438"/>
      <c r="E773" s="214"/>
      <c r="F773" s="214"/>
      <c r="G773" s="439"/>
      <c r="H773" s="439"/>
      <c r="I773" s="499"/>
    </row>
    <row r="774" spans="1:9" s="147" customFormat="1" ht="15.5" x14ac:dyDescent="0.35">
      <c r="A774" s="332">
        <v>755</v>
      </c>
      <c r="B774" s="437"/>
      <c r="C774" s="438"/>
      <c r="D774" s="438"/>
      <c r="E774" s="214"/>
      <c r="F774" s="214"/>
      <c r="G774" s="439"/>
      <c r="H774" s="439"/>
      <c r="I774" s="499"/>
    </row>
    <row r="775" spans="1:9" s="147" customFormat="1" ht="15.5" x14ac:dyDescent="0.35">
      <c r="A775" s="332">
        <v>756</v>
      </c>
      <c r="B775" s="437"/>
      <c r="C775" s="438"/>
      <c r="D775" s="438"/>
      <c r="E775" s="214"/>
      <c r="F775" s="214"/>
      <c r="G775" s="439"/>
      <c r="H775" s="439"/>
      <c r="I775" s="499"/>
    </row>
    <row r="776" spans="1:9" s="147" customFormat="1" ht="15.5" x14ac:dyDescent="0.35">
      <c r="A776" s="332">
        <v>757</v>
      </c>
      <c r="B776" s="437"/>
      <c r="C776" s="438"/>
      <c r="D776" s="438"/>
      <c r="E776" s="214"/>
      <c r="F776" s="214"/>
      <c r="G776" s="439"/>
      <c r="H776" s="439"/>
      <c r="I776" s="499"/>
    </row>
    <row r="777" spans="1:9" s="147" customFormat="1" ht="15.5" x14ac:dyDescent="0.35">
      <c r="A777" s="332">
        <v>758</v>
      </c>
      <c r="B777" s="437"/>
      <c r="C777" s="438"/>
      <c r="D777" s="438"/>
      <c r="E777" s="214"/>
      <c r="F777" s="214"/>
      <c r="G777" s="439"/>
      <c r="H777" s="439"/>
      <c r="I777" s="499"/>
    </row>
    <row r="778" spans="1:9" s="147" customFormat="1" ht="15.5" x14ac:dyDescent="0.35">
      <c r="A778" s="332">
        <v>759</v>
      </c>
      <c r="B778" s="437"/>
      <c r="C778" s="438"/>
      <c r="D778" s="438"/>
      <c r="E778" s="214"/>
      <c r="F778" s="214"/>
      <c r="G778" s="439"/>
      <c r="H778" s="439"/>
      <c r="I778" s="499"/>
    </row>
    <row r="779" spans="1:9" s="147" customFormat="1" ht="15.5" x14ac:dyDescent="0.35">
      <c r="A779" s="332">
        <v>760</v>
      </c>
      <c r="B779" s="437"/>
      <c r="C779" s="438"/>
      <c r="D779" s="438"/>
      <c r="E779" s="214"/>
      <c r="F779" s="214"/>
      <c r="G779" s="439"/>
      <c r="H779" s="439"/>
      <c r="I779" s="499"/>
    </row>
    <row r="780" spans="1:9" s="147" customFormat="1" ht="15.5" x14ac:dyDescent="0.35">
      <c r="A780" s="332">
        <v>761</v>
      </c>
      <c r="B780" s="437"/>
      <c r="C780" s="438"/>
      <c r="D780" s="438"/>
      <c r="E780" s="214"/>
      <c r="F780" s="214"/>
      <c r="G780" s="439"/>
      <c r="H780" s="439"/>
      <c r="I780" s="499"/>
    </row>
    <row r="781" spans="1:9" s="147" customFormat="1" ht="15.5" x14ac:dyDescent="0.35">
      <c r="A781" s="332">
        <v>762</v>
      </c>
      <c r="B781" s="437"/>
      <c r="C781" s="438"/>
      <c r="D781" s="438"/>
      <c r="E781" s="214"/>
      <c r="F781" s="214"/>
      <c r="G781" s="439"/>
      <c r="H781" s="439"/>
      <c r="I781" s="499"/>
    </row>
    <row r="782" spans="1:9" s="147" customFormat="1" ht="15.5" x14ac:dyDescent="0.35">
      <c r="A782" s="332">
        <v>763</v>
      </c>
      <c r="B782" s="437"/>
      <c r="C782" s="438"/>
      <c r="D782" s="438"/>
      <c r="E782" s="214"/>
      <c r="F782" s="214"/>
      <c r="G782" s="439"/>
      <c r="H782" s="439"/>
      <c r="I782" s="499"/>
    </row>
    <row r="783" spans="1:9" s="147" customFormat="1" ht="15.5" x14ac:dyDescent="0.35">
      <c r="A783" s="332">
        <v>764</v>
      </c>
      <c r="B783" s="437"/>
      <c r="C783" s="438"/>
      <c r="D783" s="438"/>
      <c r="E783" s="214"/>
      <c r="F783" s="214"/>
      <c r="G783" s="439"/>
      <c r="H783" s="439"/>
      <c r="I783" s="499"/>
    </row>
    <row r="784" spans="1:9" s="147" customFormat="1" ht="15.5" x14ac:dyDescent="0.35">
      <c r="A784" s="332">
        <v>765</v>
      </c>
      <c r="B784" s="437"/>
      <c r="C784" s="438"/>
      <c r="D784" s="438"/>
      <c r="E784" s="214"/>
      <c r="F784" s="214"/>
      <c r="G784" s="439"/>
      <c r="H784" s="439"/>
      <c r="I784" s="499"/>
    </row>
    <row r="785" spans="1:9" s="147" customFormat="1" ht="15.5" x14ac:dyDescent="0.35">
      <c r="A785" s="332">
        <v>766</v>
      </c>
      <c r="B785" s="437"/>
      <c r="C785" s="438"/>
      <c r="D785" s="438"/>
      <c r="E785" s="214"/>
      <c r="F785" s="214"/>
      <c r="G785" s="439"/>
      <c r="H785" s="439"/>
      <c r="I785" s="499"/>
    </row>
    <row r="786" spans="1:9" s="147" customFormat="1" ht="15.5" x14ac:dyDescent="0.35">
      <c r="A786" s="332">
        <v>767</v>
      </c>
      <c r="B786" s="437"/>
      <c r="C786" s="438"/>
      <c r="D786" s="438"/>
      <c r="E786" s="214"/>
      <c r="F786" s="214"/>
      <c r="G786" s="439"/>
      <c r="H786" s="439"/>
      <c r="I786" s="499"/>
    </row>
    <row r="787" spans="1:9" s="147" customFormat="1" ht="15.5" x14ac:dyDescent="0.35">
      <c r="A787" s="332">
        <v>768</v>
      </c>
      <c r="B787" s="437"/>
      <c r="C787" s="438"/>
      <c r="D787" s="438"/>
      <c r="E787" s="214"/>
      <c r="F787" s="214"/>
      <c r="G787" s="439"/>
      <c r="H787" s="439"/>
      <c r="I787" s="499"/>
    </row>
    <row r="788" spans="1:9" s="147" customFormat="1" ht="15.5" x14ac:dyDescent="0.35">
      <c r="A788" s="332">
        <v>769</v>
      </c>
      <c r="B788" s="437"/>
      <c r="C788" s="438"/>
      <c r="D788" s="438"/>
      <c r="E788" s="214"/>
      <c r="F788" s="214"/>
      <c r="G788" s="439"/>
      <c r="H788" s="439"/>
      <c r="I788" s="499"/>
    </row>
    <row r="789" spans="1:9" s="147" customFormat="1" ht="15.5" x14ac:dyDescent="0.35">
      <c r="A789" s="332">
        <v>770</v>
      </c>
      <c r="B789" s="437"/>
      <c r="C789" s="438"/>
      <c r="D789" s="438"/>
      <c r="E789" s="214"/>
      <c r="F789" s="214"/>
      <c r="G789" s="439"/>
      <c r="H789" s="439"/>
      <c r="I789" s="499"/>
    </row>
    <row r="790" spans="1:9" s="147" customFormat="1" ht="15.5" x14ac:dyDescent="0.35">
      <c r="A790" s="332">
        <v>771</v>
      </c>
      <c r="B790" s="437"/>
      <c r="C790" s="438"/>
      <c r="D790" s="438"/>
      <c r="E790" s="214"/>
      <c r="F790" s="214"/>
      <c r="G790" s="439"/>
      <c r="H790" s="439"/>
      <c r="I790" s="499"/>
    </row>
    <row r="791" spans="1:9" s="147" customFormat="1" ht="15.5" x14ac:dyDescent="0.35">
      <c r="A791" s="332">
        <v>772</v>
      </c>
      <c r="B791" s="437"/>
      <c r="C791" s="438"/>
      <c r="D791" s="438"/>
      <c r="E791" s="214"/>
      <c r="F791" s="214"/>
      <c r="G791" s="439"/>
      <c r="H791" s="439"/>
      <c r="I791" s="499"/>
    </row>
    <row r="792" spans="1:9" s="147" customFormat="1" ht="15.5" x14ac:dyDescent="0.35">
      <c r="A792" s="332">
        <v>773</v>
      </c>
      <c r="B792" s="437"/>
      <c r="C792" s="438"/>
      <c r="D792" s="438"/>
      <c r="E792" s="214"/>
      <c r="F792" s="214"/>
      <c r="G792" s="439"/>
      <c r="H792" s="439"/>
      <c r="I792" s="499"/>
    </row>
    <row r="793" spans="1:9" s="147" customFormat="1" ht="15.5" x14ac:dyDescent="0.35">
      <c r="A793" s="332">
        <v>774</v>
      </c>
      <c r="B793" s="437"/>
      <c r="C793" s="438"/>
      <c r="D793" s="438"/>
      <c r="E793" s="214"/>
      <c r="F793" s="214"/>
      <c r="G793" s="439"/>
      <c r="H793" s="439"/>
      <c r="I793" s="499"/>
    </row>
    <row r="794" spans="1:9" s="147" customFormat="1" ht="15.5" x14ac:dyDescent="0.35">
      <c r="A794" s="332">
        <v>775</v>
      </c>
      <c r="B794" s="437"/>
      <c r="C794" s="438"/>
      <c r="D794" s="438"/>
      <c r="E794" s="214"/>
      <c r="F794" s="214"/>
      <c r="G794" s="439"/>
      <c r="H794" s="439"/>
      <c r="I794" s="499"/>
    </row>
    <row r="795" spans="1:9" s="147" customFormat="1" ht="15.5" x14ac:dyDescent="0.35">
      <c r="A795" s="332">
        <v>776</v>
      </c>
      <c r="B795" s="437"/>
      <c r="C795" s="438"/>
      <c r="D795" s="438"/>
      <c r="E795" s="214"/>
      <c r="F795" s="214"/>
      <c r="G795" s="439"/>
      <c r="H795" s="439"/>
      <c r="I795" s="499"/>
    </row>
    <row r="796" spans="1:9" s="147" customFormat="1" ht="15.5" x14ac:dyDescent="0.35">
      <c r="A796" s="332">
        <v>777</v>
      </c>
      <c r="B796" s="437"/>
      <c r="C796" s="438"/>
      <c r="D796" s="438"/>
      <c r="E796" s="214"/>
      <c r="F796" s="214"/>
      <c r="G796" s="439"/>
      <c r="H796" s="439"/>
      <c r="I796" s="499"/>
    </row>
    <row r="797" spans="1:9" s="147" customFormat="1" ht="15.5" x14ac:dyDescent="0.35">
      <c r="A797" s="332">
        <v>778</v>
      </c>
      <c r="B797" s="437"/>
      <c r="C797" s="438"/>
      <c r="D797" s="438"/>
      <c r="E797" s="214"/>
      <c r="F797" s="214"/>
      <c r="G797" s="439"/>
      <c r="H797" s="439"/>
      <c r="I797" s="499"/>
    </row>
    <row r="798" spans="1:9" s="147" customFormat="1" ht="15.5" x14ac:dyDescent="0.35">
      <c r="A798" s="332">
        <v>779</v>
      </c>
      <c r="B798" s="437"/>
      <c r="C798" s="438"/>
      <c r="D798" s="438"/>
      <c r="E798" s="214"/>
      <c r="F798" s="214"/>
      <c r="G798" s="439"/>
      <c r="H798" s="439"/>
      <c r="I798" s="499"/>
    </row>
    <row r="799" spans="1:9" s="147" customFormat="1" ht="15.5" x14ac:dyDescent="0.35">
      <c r="A799" s="332">
        <v>780</v>
      </c>
      <c r="B799" s="437"/>
      <c r="C799" s="438"/>
      <c r="D799" s="438"/>
      <c r="E799" s="214"/>
      <c r="F799" s="214"/>
      <c r="G799" s="439"/>
      <c r="H799" s="439"/>
      <c r="I799" s="499"/>
    </row>
    <row r="800" spans="1:9" s="147" customFormat="1" ht="15.5" x14ac:dyDescent="0.35">
      <c r="A800" s="332">
        <v>781</v>
      </c>
      <c r="B800" s="437"/>
      <c r="C800" s="438"/>
      <c r="D800" s="438"/>
      <c r="E800" s="214"/>
      <c r="F800" s="214"/>
      <c r="G800" s="439"/>
      <c r="H800" s="439"/>
      <c r="I800" s="499"/>
    </row>
    <row r="801" spans="1:9" s="147" customFormat="1" ht="15.5" x14ac:dyDescent="0.35">
      <c r="A801" s="332">
        <v>782</v>
      </c>
      <c r="B801" s="437"/>
      <c r="C801" s="438"/>
      <c r="D801" s="438"/>
      <c r="E801" s="214"/>
      <c r="F801" s="214"/>
      <c r="G801" s="439"/>
      <c r="H801" s="439"/>
      <c r="I801" s="499"/>
    </row>
    <row r="802" spans="1:9" s="147" customFormat="1" ht="15.5" x14ac:dyDescent="0.35">
      <c r="A802" s="332">
        <v>783</v>
      </c>
      <c r="B802" s="437"/>
      <c r="C802" s="438"/>
      <c r="D802" s="438"/>
      <c r="E802" s="214"/>
      <c r="F802" s="214"/>
      <c r="G802" s="439"/>
      <c r="H802" s="439"/>
      <c r="I802" s="499"/>
    </row>
    <row r="803" spans="1:9" s="147" customFormat="1" ht="15.5" x14ac:dyDescent="0.35">
      <c r="A803" s="332">
        <v>784</v>
      </c>
      <c r="B803" s="437"/>
      <c r="C803" s="438"/>
      <c r="D803" s="438"/>
      <c r="E803" s="214"/>
      <c r="F803" s="214"/>
      <c r="G803" s="439"/>
      <c r="H803" s="439"/>
      <c r="I803" s="499"/>
    </row>
    <row r="804" spans="1:9" s="147" customFormat="1" ht="15.5" x14ac:dyDescent="0.35">
      <c r="A804" s="332">
        <v>785</v>
      </c>
      <c r="B804" s="437"/>
      <c r="C804" s="438"/>
      <c r="D804" s="438"/>
      <c r="E804" s="214"/>
      <c r="F804" s="214"/>
      <c r="G804" s="439"/>
      <c r="H804" s="439"/>
      <c r="I804" s="499"/>
    </row>
    <row r="805" spans="1:9" s="147" customFormat="1" ht="15.5" x14ac:dyDescent="0.35">
      <c r="A805" s="332">
        <v>786</v>
      </c>
      <c r="B805" s="437"/>
      <c r="C805" s="438"/>
      <c r="D805" s="438"/>
      <c r="E805" s="214"/>
      <c r="F805" s="214"/>
      <c r="G805" s="439"/>
      <c r="H805" s="439"/>
      <c r="I805" s="499"/>
    </row>
    <row r="806" spans="1:9" s="147" customFormat="1" ht="15.5" x14ac:dyDescent="0.35">
      <c r="A806" s="332">
        <v>787</v>
      </c>
      <c r="B806" s="437"/>
      <c r="C806" s="438"/>
      <c r="D806" s="438"/>
      <c r="E806" s="214"/>
      <c r="F806" s="214"/>
      <c r="G806" s="439"/>
      <c r="H806" s="439"/>
      <c r="I806" s="499"/>
    </row>
    <row r="807" spans="1:9" s="147" customFormat="1" ht="15.5" x14ac:dyDescent="0.35">
      <c r="A807" s="332">
        <v>788</v>
      </c>
      <c r="B807" s="437"/>
      <c r="C807" s="438"/>
      <c r="D807" s="438"/>
      <c r="E807" s="214"/>
      <c r="F807" s="214"/>
      <c r="G807" s="439"/>
      <c r="H807" s="439"/>
      <c r="I807" s="499"/>
    </row>
    <row r="808" spans="1:9" s="147" customFormat="1" ht="15.5" x14ac:dyDescent="0.35">
      <c r="A808" s="332">
        <v>789</v>
      </c>
      <c r="B808" s="437"/>
      <c r="C808" s="438"/>
      <c r="D808" s="438"/>
      <c r="E808" s="214"/>
      <c r="F808" s="214"/>
      <c r="G808" s="439"/>
      <c r="H808" s="439"/>
      <c r="I808" s="499"/>
    </row>
    <row r="809" spans="1:9" s="147" customFormat="1" ht="15.5" x14ac:dyDescent="0.35">
      <c r="A809" s="332">
        <v>790</v>
      </c>
      <c r="B809" s="437"/>
      <c r="C809" s="438"/>
      <c r="D809" s="438"/>
      <c r="E809" s="214"/>
      <c r="F809" s="214"/>
      <c r="G809" s="439"/>
      <c r="H809" s="439"/>
      <c r="I809" s="499"/>
    </row>
    <row r="810" spans="1:9" s="147" customFormat="1" ht="15.5" x14ac:dyDescent="0.35">
      <c r="A810" s="332">
        <v>791</v>
      </c>
      <c r="B810" s="437"/>
      <c r="C810" s="438"/>
      <c r="D810" s="438"/>
      <c r="E810" s="214"/>
      <c r="F810" s="214"/>
      <c r="G810" s="439"/>
      <c r="H810" s="439"/>
      <c r="I810" s="499"/>
    </row>
    <row r="811" spans="1:9" s="147" customFormat="1" ht="15.5" x14ac:dyDescent="0.35">
      <c r="A811" s="332">
        <v>792</v>
      </c>
      <c r="B811" s="437"/>
      <c r="C811" s="438"/>
      <c r="D811" s="438"/>
      <c r="E811" s="214"/>
      <c r="F811" s="214"/>
      <c r="G811" s="439"/>
      <c r="H811" s="439"/>
      <c r="I811" s="499"/>
    </row>
    <row r="812" spans="1:9" s="147" customFormat="1" ht="15.5" x14ac:dyDescent="0.35">
      <c r="A812" s="332">
        <v>793</v>
      </c>
      <c r="B812" s="437"/>
      <c r="C812" s="438"/>
      <c r="D812" s="438"/>
      <c r="E812" s="214"/>
      <c r="F812" s="214"/>
      <c r="G812" s="439"/>
      <c r="H812" s="439"/>
      <c r="I812" s="499"/>
    </row>
    <row r="813" spans="1:9" s="147" customFormat="1" ht="15.5" x14ac:dyDescent="0.35">
      <c r="A813" s="332">
        <v>794</v>
      </c>
      <c r="B813" s="437"/>
      <c r="C813" s="438"/>
      <c r="D813" s="438"/>
      <c r="E813" s="214"/>
      <c r="F813" s="214"/>
      <c r="G813" s="439"/>
      <c r="H813" s="439"/>
      <c r="I813" s="499"/>
    </row>
    <row r="814" spans="1:9" s="147" customFormat="1" ht="15.5" x14ac:dyDescent="0.35">
      <c r="A814" s="332">
        <v>795</v>
      </c>
      <c r="B814" s="437"/>
      <c r="C814" s="438"/>
      <c r="D814" s="438"/>
      <c r="E814" s="214"/>
      <c r="F814" s="214"/>
      <c r="G814" s="439"/>
      <c r="H814" s="439"/>
      <c r="I814" s="499"/>
    </row>
    <row r="815" spans="1:9" s="147" customFormat="1" ht="15.5" x14ac:dyDescent="0.35">
      <c r="A815" s="332">
        <v>796</v>
      </c>
      <c r="B815" s="437"/>
      <c r="C815" s="438"/>
      <c r="D815" s="438"/>
      <c r="E815" s="214"/>
      <c r="F815" s="214"/>
      <c r="G815" s="439"/>
      <c r="H815" s="439"/>
      <c r="I815" s="499"/>
    </row>
    <row r="816" spans="1:9" s="147" customFormat="1" ht="15.5" x14ac:dyDescent="0.35">
      <c r="A816" s="332">
        <v>797</v>
      </c>
      <c r="B816" s="437"/>
      <c r="C816" s="438"/>
      <c r="D816" s="438"/>
      <c r="E816" s="214"/>
      <c r="F816" s="214"/>
      <c r="G816" s="439"/>
      <c r="H816" s="439"/>
      <c r="I816" s="499"/>
    </row>
    <row r="817" spans="1:9" s="147" customFormat="1" ht="15.5" x14ac:dyDescent="0.35">
      <c r="A817" s="332">
        <v>798</v>
      </c>
      <c r="B817" s="437"/>
      <c r="C817" s="438"/>
      <c r="D817" s="438"/>
      <c r="E817" s="214"/>
      <c r="F817" s="214"/>
      <c r="G817" s="439"/>
      <c r="H817" s="439"/>
      <c r="I817" s="499"/>
    </row>
    <row r="818" spans="1:9" s="147" customFormat="1" ht="15.5" x14ac:dyDescent="0.35">
      <c r="A818" s="332">
        <v>799</v>
      </c>
      <c r="B818" s="437"/>
      <c r="C818" s="438"/>
      <c r="D818" s="438"/>
      <c r="E818" s="214"/>
      <c r="F818" s="214"/>
      <c r="G818" s="439"/>
      <c r="H818" s="439"/>
      <c r="I818" s="499"/>
    </row>
    <row r="819" spans="1:9" s="147" customFormat="1" ht="15.5" x14ac:dyDescent="0.35">
      <c r="A819" s="332">
        <v>800</v>
      </c>
      <c r="B819" s="437"/>
      <c r="C819" s="438"/>
      <c r="D819" s="438"/>
      <c r="E819" s="214"/>
      <c r="F819" s="214"/>
      <c r="G819" s="439"/>
      <c r="H819" s="439"/>
      <c r="I819" s="499"/>
    </row>
    <row r="820" spans="1:9" s="147" customFormat="1" ht="15.5" x14ac:dyDescent="0.35">
      <c r="A820" s="332">
        <v>801</v>
      </c>
      <c r="B820" s="437"/>
      <c r="C820" s="438"/>
      <c r="D820" s="438"/>
      <c r="E820" s="214"/>
      <c r="F820" s="214"/>
      <c r="G820" s="439"/>
      <c r="H820" s="439"/>
      <c r="I820" s="499"/>
    </row>
    <row r="821" spans="1:9" s="147" customFormat="1" ht="15.5" x14ac:dyDescent="0.35">
      <c r="A821" s="332">
        <v>802</v>
      </c>
      <c r="B821" s="437"/>
      <c r="C821" s="438"/>
      <c r="D821" s="438"/>
      <c r="E821" s="214"/>
      <c r="F821" s="214"/>
      <c r="G821" s="439"/>
      <c r="H821" s="439"/>
      <c r="I821" s="499"/>
    </row>
    <row r="822" spans="1:9" s="147" customFormat="1" ht="15.5" x14ac:dyDescent="0.35">
      <c r="A822" s="332">
        <v>803</v>
      </c>
      <c r="B822" s="437"/>
      <c r="C822" s="438"/>
      <c r="D822" s="438"/>
      <c r="E822" s="214"/>
      <c r="F822" s="214"/>
      <c r="G822" s="439"/>
      <c r="H822" s="439"/>
      <c r="I822" s="499"/>
    </row>
    <row r="823" spans="1:9" s="147" customFormat="1" ht="15.5" x14ac:dyDescent="0.35">
      <c r="A823" s="332">
        <v>804</v>
      </c>
      <c r="B823" s="437"/>
      <c r="C823" s="438"/>
      <c r="D823" s="438"/>
      <c r="E823" s="214"/>
      <c r="F823" s="214"/>
      <c r="G823" s="439"/>
      <c r="H823" s="439"/>
      <c r="I823" s="499"/>
    </row>
    <row r="824" spans="1:9" s="147" customFormat="1" ht="15.5" x14ac:dyDescent="0.35">
      <c r="A824" s="332">
        <v>805</v>
      </c>
      <c r="B824" s="437"/>
      <c r="C824" s="438"/>
      <c r="D824" s="438"/>
      <c r="E824" s="214"/>
      <c r="F824" s="214"/>
      <c r="G824" s="439"/>
      <c r="H824" s="439"/>
      <c r="I824" s="499"/>
    </row>
    <row r="825" spans="1:9" s="147" customFormat="1" ht="15.5" x14ac:dyDescent="0.35">
      <c r="A825" s="332">
        <v>806</v>
      </c>
      <c r="B825" s="437"/>
      <c r="C825" s="438"/>
      <c r="D825" s="438"/>
      <c r="E825" s="214"/>
      <c r="F825" s="214"/>
      <c r="G825" s="439"/>
      <c r="H825" s="439"/>
      <c r="I825" s="499"/>
    </row>
    <row r="826" spans="1:9" s="147" customFormat="1" ht="15.5" x14ac:dyDescent="0.35">
      <c r="A826" s="332">
        <v>807</v>
      </c>
      <c r="B826" s="437"/>
      <c r="C826" s="438"/>
      <c r="D826" s="438"/>
      <c r="E826" s="214"/>
      <c r="F826" s="214"/>
      <c r="G826" s="439"/>
      <c r="H826" s="439"/>
      <c r="I826" s="499"/>
    </row>
    <row r="827" spans="1:9" s="147" customFormat="1" ht="15.5" x14ac:dyDescent="0.35">
      <c r="A827" s="332">
        <v>808</v>
      </c>
      <c r="B827" s="437"/>
      <c r="C827" s="438"/>
      <c r="D827" s="438"/>
      <c r="E827" s="214"/>
      <c r="F827" s="214"/>
      <c r="G827" s="439"/>
      <c r="H827" s="439"/>
      <c r="I827" s="499"/>
    </row>
    <row r="828" spans="1:9" s="147" customFormat="1" ht="15.5" x14ac:dyDescent="0.35">
      <c r="A828" s="332">
        <v>809</v>
      </c>
      <c r="B828" s="437"/>
      <c r="C828" s="438"/>
      <c r="D828" s="438"/>
      <c r="E828" s="214"/>
      <c r="F828" s="214"/>
      <c r="G828" s="439"/>
      <c r="H828" s="439"/>
      <c r="I828" s="499"/>
    </row>
    <row r="829" spans="1:9" s="147" customFormat="1" ht="15.5" x14ac:dyDescent="0.35">
      <c r="A829" s="332">
        <v>810</v>
      </c>
      <c r="B829" s="437"/>
      <c r="C829" s="438"/>
      <c r="D829" s="438"/>
      <c r="E829" s="214"/>
      <c r="F829" s="214"/>
      <c r="G829" s="439"/>
      <c r="H829" s="439"/>
      <c r="I829" s="499"/>
    </row>
    <row r="830" spans="1:9" s="147" customFormat="1" ht="15.5" x14ac:dyDescent="0.35">
      <c r="A830" s="332">
        <v>811</v>
      </c>
      <c r="B830" s="437"/>
      <c r="C830" s="438"/>
      <c r="D830" s="438"/>
      <c r="E830" s="214"/>
      <c r="F830" s="214"/>
      <c r="G830" s="439"/>
      <c r="H830" s="439"/>
      <c r="I830" s="499"/>
    </row>
    <row r="831" spans="1:9" s="147" customFormat="1" ht="15.5" x14ac:dyDescent="0.35">
      <c r="A831" s="332">
        <v>812</v>
      </c>
      <c r="B831" s="437"/>
      <c r="C831" s="438"/>
      <c r="D831" s="438"/>
      <c r="E831" s="214"/>
      <c r="F831" s="214"/>
      <c r="G831" s="439"/>
      <c r="H831" s="439"/>
      <c r="I831" s="499"/>
    </row>
    <row r="832" spans="1:9" s="147" customFormat="1" ht="15.5" x14ac:dyDescent="0.35">
      <c r="A832" s="332">
        <v>813</v>
      </c>
      <c r="B832" s="437"/>
      <c r="C832" s="438"/>
      <c r="D832" s="438"/>
      <c r="E832" s="214"/>
      <c r="F832" s="214"/>
      <c r="G832" s="439"/>
      <c r="H832" s="439"/>
      <c r="I832" s="499"/>
    </row>
    <row r="833" spans="1:9" s="147" customFormat="1" ht="15.5" x14ac:dyDescent="0.35">
      <c r="A833" s="332">
        <v>814</v>
      </c>
      <c r="B833" s="437"/>
      <c r="C833" s="438"/>
      <c r="D833" s="438"/>
      <c r="E833" s="214"/>
      <c r="F833" s="214"/>
      <c r="G833" s="439"/>
      <c r="H833" s="439"/>
      <c r="I833" s="499"/>
    </row>
    <row r="834" spans="1:9" s="147" customFormat="1" ht="15.5" x14ac:dyDescent="0.35">
      <c r="A834" s="332">
        <v>815</v>
      </c>
      <c r="B834" s="437"/>
      <c r="C834" s="438"/>
      <c r="D834" s="438"/>
      <c r="E834" s="214"/>
      <c r="F834" s="214"/>
      <c r="G834" s="439"/>
      <c r="H834" s="439"/>
      <c r="I834" s="499"/>
    </row>
    <row r="835" spans="1:9" s="147" customFormat="1" ht="15.5" x14ac:dyDescent="0.35">
      <c r="A835" s="332">
        <v>816</v>
      </c>
      <c r="B835" s="437"/>
      <c r="C835" s="438"/>
      <c r="D835" s="438"/>
      <c r="E835" s="214"/>
      <c r="F835" s="214"/>
      <c r="G835" s="439"/>
      <c r="H835" s="439"/>
      <c r="I835" s="499"/>
    </row>
    <row r="836" spans="1:9" s="147" customFormat="1" ht="15.5" x14ac:dyDescent="0.35">
      <c r="A836" s="332">
        <v>817</v>
      </c>
      <c r="B836" s="437"/>
      <c r="C836" s="438"/>
      <c r="D836" s="438"/>
      <c r="E836" s="214"/>
      <c r="F836" s="214"/>
      <c r="G836" s="439"/>
      <c r="H836" s="439"/>
      <c r="I836" s="499"/>
    </row>
    <row r="837" spans="1:9" s="147" customFormat="1" ht="15.5" x14ac:dyDescent="0.35">
      <c r="A837" s="332">
        <v>818</v>
      </c>
      <c r="B837" s="437"/>
      <c r="C837" s="438"/>
      <c r="D837" s="438"/>
      <c r="E837" s="214"/>
      <c r="F837" s="214"/>
      <c r="G837" s="439"/>
      <c r="H837" s="439"/>
      <c r="I837" s="499"/>
    </row>
    <row r="838" spans="1:9" s="147" customFormat="1" ht="15.5" x14ac:dyDescent="0.35">
      <c r="A838" s="332">
        <v>819</v>
      </c>
      <c r="B838" s="437"/>
      <c r="C838" s="438"/>
      <c r="D838" s="438"/>
      <c r="E838" s="214"/>
      <c r="F838" s="214"/>
      <c r="G838" s="439"/>
      <c r="H838" s="439"/>
      <c r="I838" s="499"/>
    </row>
    <row r="839" spans="1:9" s="147" customFormat="1" ht="15.5" x14ac:dyDescent="0.35">
      <c r="A839" s="332">
        <v>820</v>
      </c>
      <c r="B839" s="437"/>
      <c r="C839" s="438"/>
      <c r="D839" s="438"/>
      <c r="E839" s="214"/>
      <c r="F839" s="214"/>
      <c r="G839" s="439"/>
      <c r="H839" s="439"/>
      <c r="I839" s="499"/>
    </row>
    <row r="840" spans="1:9" s="147" customFormat="1" ht="15.5" x14ac:dyDescent="0.35">
      <c r="A840" s="332">
        <v>821</v>
      </c>
      <c r="B840" s="437"/>
      <c r="C840" s="438"/>
      <c r="D840" s="438"/>
      <c r="E840" s="214"/>
      <c r="F840" s="214"/>
      <c r="G840" s="439"/>
      <c r="H840" s="439"/>
      <c r="I840" s="499"/>
    </row>
    <row r="841" spans="1:9" s="147" customFormat="1" ht="15.5" x14ac:dyDescent="0.35">
      <c r="A841" s="332">
        <v>822</v>
      </c>
      <c r="B841" s="437"/>
      <c r="C841" s="438"/>
      <c r="D841" s="438"/>
      <c r="E841" s="214"/>
      <c r="F841" s="214"/>
      <c r="G841" s="439"/>
      <c r="H841" s="439"/>
      <c r="I841" s="499"/>
    </row>
    <row r="842" spans="1:9" s="147" customFormat="1" ht="15.5" x14ac:dyDescent="0.35">
      <c r="A842" s="332">
        <v>823</v>
      </c>
      <c r="B842" s="437"/>
      <c r="C842" s="438"/>
      <c r="D842" s="438"/>
      <c r="E842" s="214"/>
      <c r="F842" s="214"/>
      <c r="G842" s="439"/>
      <c r="H842" s="439"/>
      <c r="I842" s="499"/>
    </row>
    <row r="843" spans="1:9" s="147" customFormat="1" ht="15.5" x14ac:dyDescent="0.35">
      <c r="A843" s="332">
        <v>824</v>
      </c>
      <c r="B843" s="437"/>
      <c r="C843" s="438"/>
      <c r="D843" s="438"/>
      <c r="E843" s="214"/>
      <c r="F843" s="214"/>
      <c r="G843" s="439"/>
      <c r="H843" s="439"/>
      <c r="I843" s="499"/>
    </row>
    <row r="844" spans="1:9" s="147" customFormat="1" ht="15.5" x14ac:dyDescent="0.35">
      <c r="A844" s="332">
        <v>825</v>
      </c>
      <c r="B844" s="437"/>
      <c r="C844" s="438"/>
      <c r="D844" s="438"/>
      <c r="E844" s="214"/>
      <c r="F844" s="214"/>
      <c r="G844" s="439"/>
      <c r="H844" s="439"/>
      <c r="I844" s="499"/>
    </row>
    <row r="845" spans="1:9" s="147" customFormat="1" ht="15.5" x14ac:dyDescent="0.35">
      <c r="A845" s="332">
        <v>826</v>
      </c>
      <c r="B845" s="437"/>
      <c r="C845" s="438"/>
      <c r="D845" s="438"/>
      <c r="E845" s="214"/>
      <c r="F845" s="214"/>
      <c r="G845" s="439"/>
      <c r="H845" s="439"/>
      <c r="I845" s="499"/>
    </row>
    <row r="846" spans="1:9" s="147" customFormat="1" ht="15.5" x14ac:dyDescent="0.35">
      <c r="A846" s="332">
        <v>827</v>
      </c>
      <c r="B846" s="437"/>
      <c r="C846" s="438"/>
      <c r="D846" s="438"/>
      <c r="E846" s="214"/>
      <c r="F846" s="214"/>
      <c r="G846" s="439"/>
      <c r="H846" s="439"/>
      <c r="I846" s="499"/>
    </row>
    <row r="847" spans="1:9" s="147" customFormat="1" ht="15.5" x14ac:dyDescent="0.35">
      <c r="A847" s="332">
        <v>828</v>
      </c>
      <c r="B847" s="437"/>
      <c r="C847" s="438"/>
      <c r="D847" s="438"/>
      <c r="E847" s="214"/>
      <c r="F847" s="214"/>
      <c r="G847" s="439"/>
      <c r="H847" s="439"/>
      <c r="I847" s="499"/>
    </row>
    <row r="848" spans="1:9" s="147" customFormat="1" ht="15.5" x14ac:dyDescent="0.35">
      <c r="A848" s="332">
        <v>829</v>
      </c>
      <c r="B848" s="437"/>
      <c r="C848" s="438"/>
      <c r="D848" s="438"/>
      <c r="E848" s="214"/>
      <c r="F848" s="214"/>
      <c r="G848" s="439"/>
      <c r="H848" s="439"/>
      <c r="I848" s="499"/>
    </row>
    <row r="849" spans="1:9" s="147" customFormat="1" ht="15.5" x14ac:dyDescent="0.35">
      <c r="A849" s="332">
        <v>830</v>
      </c>
      <c r="B849" s="437"/>
      <c r="C849" s="438"/>
      <c r="D849" s="438"/>
      <c r="E849" s="214"/>
      <c r="F849" s="214"/>
      <c r="G849" s="439"/>
      <c r="H849" s="439"/>
      <c r="I849" s="499"/>
    </row>
    <row r="850" spans="1:9" s="147" customFormat="1" ht="15.5" x14ac:dyDescent="0.35">
      <c r="A850" s="332">
        <v>831</v>
      </c>
      <c r="B850" s="437"/>
      <c r="C850" s="438"/>
      <c r="D850" s="438"/>
      <c r="E850" s="214"/>
      <c r="F850" s="214"/>
      <c r="G850" s="439"/>
      <c r="H850" s="439"/>
      <c r="I850" s="499"/>
    </row>
    <row r="851" spans="1:9" s="147" customFormat="1" ht="15.5" x14ac:dyDescent="0.35">
      <c r="A851" s="332">
        <v>832</v>
      </c>
      <c r="B851" s="437"/>
      <c r="C851" s="438"/>
      <c r="D851" s="438"/>
      <c r="E851" s="214"/>
      <c r="F851" s="214"/>
      <c r="G851" s="439"/>
      <c r="H851" s="439"/>
      <c r="I851" s="499"/>
    </row>
    <row r="852" spans="1:9" s="147" customFormat="1" ht="15.5" x14ac:dyDescent="0.35">
      <c r="A852" s="332">
        <v>833</v>
      </c>
      <c r="B852" s="437"/>
      <c r="C852" s="438"/>
      <c r="D852" s="438"/>
      <c r="E852" s="214"/>
      <c r="F852" s="214"/>
      <c r="G852" s="439"/>
      <c r="H852" s="439"/>
      <c r="I852" s="499"/>
    </row>
    <row r="853" spans="1:9" s="147" customFormat="1" ht="15.5" x14ac:dyDescent="0.35">
      <c r="A853" s="332">
        <v>834</v>
      </c>
      <c r="B853" s="437"/>
      <c r="C853" s="438"/>
      <c r="D853" s="438"/>
      <c r="E853" s="214"/>
      <c r="F853" s="214"/>
      <c r="G853" s="439"/>
      <c r="H853" s="439"/>
      <c r="I853" s="499"/>
    </row>
    <row r="854" spans="1:9" s="147" customFormat="1" ht="15.5" x14ac:dyDescent="0.35">
      <c r="A854" s="332">
        <v>835</v>
      </c>
      <c r="B854" s="437"/>
      <c r="C854" s="438"/>
      <c r="D854" s="438"/>
      <c r="E854" s="214"/>
      <c r="F854" s="214"/>
      <c r="G854" s="439"/>
      <c r="H854" s="439"/>
      <c r="I854" s="499"/>
    </row>
    <row r="855" spans="1:9" s="147" customFormat="1" ht="15.5" x14ac:dyDescent="0.35">
      <c r="A855" s="332">
        <v>836</v>
      </c>
      <c r="B855" s="437"/>
      <c r="C855" s="438"/>
      <c r="D855" s="438"/>
      <c r="E855" s="214"/>
      <c r="F855" s="214"/>
      <c r="G855" s="439"/>
      <c r="H855" s="439"/>
      <c r="I855" s="499"/>
    </row>
    <row r="856" spans="1:9" s="147" customFormat="1" ht="15.5" x14ac:dyDescent="0.35">
      <c r="A856" s="332">
        <v>837</v>
      </c>
      <c r="B856" s="437"/>
      <c r="C856" s="438"/>
      <c r="D856" s="438"/>
      <c r="E856" s="214"/>
      <c r="F856" s="214"/>
      <c r="G856" s="439"/>
      <c r="H856" s="439"/>
      <c r="I856" s="499"/>
    </row>
    <row r="857" spans="1:9" s="147" customFormat="1" ht="15.5" x14ac:dyDescent="0.35">
      <c r="A857" s="332">
        <v>838</v>
      </c>
      <c r="B857" s="437"/>
      <c r="C857" s="438"/>
      <c r="D857" s="438"/>
      <c r="E857" s="214"/>
      <c r="F857" s="214"/>
      <c r="G857" s="439"/>
      <c r="H857" s="439"/>
      <c r="I857" s="499"/>
    </row>
    <row r="858" spans="1:9" s="147" customFormat="1" ht="15.5" x14ac:dyDescent="0.35">
      <c r="A858" s="332">
        <v>839</v>
      </c>
      <c r="B858" s="437"/>
      <c r="C858" s="438"/>
      <c r="D858" s="438"/>
      <c r="E858" s="214"/>
      <c r="F858" s="214"/>
      <c r="G858" s="439"/>
      <c r="H858" s="439"/>
      <c r="I858" s="499"/>
    </row>
    <row r="859" spans="1:9" s="147" customFormat="1" ht="15.5" x14ac:dyDescent="0.35">
      <c r="A859" s="332">
        <v>840</v>
      </c>
      <c r="B859" s="437"/>
      <c r="C859" s="438"/>
      <c r="D859" s="438"/>
      <c r="E859" s="214"/>
      <c r="F859" s="214"/>
      <c r="G859" s="439"/>
      <c r="H859" s="439"/>
      <c r="I859" s="499"/>
    </row>
    <row r="860" spans="1:9" s="147" customFormat="1" ht="15.5" x14ac:dyDescent="0.35">
      <c r="A860" s="332">
        <v>841</v>
      </c>
      <c r="B860" s="437"/>
      <c r="C860" s="438"/>
      <c r="D860" s="438"/>
      <c r="E860" s="214"/>
      <c r="F860" s="214"/>
      <c r="G860" s="439"/>
      <c r="H860" s="439"/>
      <c r="I860" s="499"/>
    </row>
    <row r="861" spans="1:9" s="147" customFormat="1" ht="15.5" x14ac:dyDescent="0.35">
      <c r="A861" s="332">
        <v>842</v>
      </c>
      <c r="B861" s="437"/>
      <c r="C861" s="438"/>
      <c r="D861" s="438"/>
      <c r="E861" s="214"/>
      <c r="F861" s="214"/>
      <c r="G861" s="439"/>
      <c r="H861" s="439"/>
      <c r="I861" s="499"/>
    </row>
    <row r="862" spans="1:9" s="147" customFormat="1" ht="15.5" x14ac:dyDescent="0.35">
      <c r="A862" s="332">
        <v>843</v>
      </c>
      <c r="B862" s="437"/>
      <c r="C862" s="438"/>
      <c r="D862" s="438"/>
      <c r="E862" s="214"/>
      <c r="F862" s="214"/>
      <c r="G862" s="439"/>
      <c r="H862" s="439"/>
      <c r="I862" s="499"/>
    </row>
    <row r="863" spans="1:9" s="147" customFormat="1" ht="15.5" x14ac:dyDescent="0.35">
      <c r="A863" s="332">
        <v>844</v>
      </c>
      <c r="B863" s="437"/>
      <c r="C863" s="438"/>
      <c r="D863" s="438"/>
      <c r="E863" s="214"/>
      <c r="F863" s="214"/>
      <c r="G863" s="439"/>
      <c r="H863" s="439"/>
      <c r="I863" s="499"/>
    </row>
    <row r="864" spans="1:9" s="147" customFormat="1" ht="15.5" x14ac:dyDescent="0.35">
      <c r="A864" s="332">
        <v>845</v>
      </c>
      <c r="B864" s="437"/>
      <c r="C864" s="438"/>
      <c r="D864" s="438"/>
      <c r="E864" s="214"/>
      <c r="F864" s="214"/>
      <c r="G864" s="439"/>
      <c r="H864" s="439"/>
      <c r="I864" s="499"/>
    </row>
    <row r="865" spans="1:9" s="147" customFormat="1" ht="15.5" x14ac:dyDescent="0.35">
      <c r="A865" s="332">
        <v>846</v>
      </c>
      <c r="B865" s="437"/>
      <c r="C865" s="438"/>
      <c r="D865" s="438"/>
      <c r="E865" s="214"/>
      <c r="F865" s="214"/>
      <c r="G865" s="439"/>
      <c r="H865" s="439"/>
      <c r="I865" s="499"/>
    </row>
    <row r="866" spans="1:9" s="147" customFormat="1" ht="15.5" x14ac:dyDescent="0.35">
      <c r="A866" s="332">
        <v>847</v>
      </c>
      <c r="B866" s="437"/>
      <c r="C866" s="438"/>
      <c r="D866" s="438"/>
      <c r="E866" s="214"/>
      <c r="F866" s="214"/>
      <c r="G866" s="439"/>
      <c r="H866" s="439"/>
      <c r="I866" s="499"/>
    </row>
    <row r="867" spans="1:9" s="147" customFormat="1" ht="15.5" x14ac:dyDescent="0.35">
      <c r="A867" s="332">
        <v>848</v>
      </c>
      <c r="B867" s="437"/>
      <c r="C867" s="438"/>
      <c r="D867" s="438"/>
      <c r="E867" s="214"/>
      <c r="F867" s="214"/>
      <c r="G867" s="439"/>
      <c r="H867" s="439"/>
      <c r="I867" s="499"/>
    </row>
    <row r="868" spans="1:9" s="147" customFormat="1" ht="15.5" x14ac:dyDescent="0.35">
      <c r="A868" s="332">
        <v>849</v>
      </c>
      <c r="B868" s="437"/>
      <c r="C868" s="438"/>
      <c r="D868" s="438"/>
      <c r="E868" s="214"/>
      <c r="F868" s="214"/>
      <c r="G868" s="439"/>
      <c r="H868" s="439"/>
      <c r="I868" s="499"/>
    </row>
    <row r="869" spans="1:9" s="147" customFormat="1" ht="15.5" x14ac:dyDescent="0.35">
      <c r="A869" s="332">
        <v>850</v>
      </c>
      <c r="B869" s="437"/>
      <c r="C869" s="438"/>
      <c r="D869" s="438"/>
      <c r="E869" s="214"/>
      <c r="F869" s="214"/>
      <c r="G869" s="439"/>
      <c r="H869" s="439"/>
      <c r="I869" s="499"/>
    </row>
    <row r="870" spans="1:9" s="147" customFormat="1" ht="15.5" x14ac:dyDescent="0.35">
      <c r="A870" s="332">
        <v>851</v>
      </c>
      <c r="B870" s="437"/>
      <c r="C870" s="438"/>
      <c r="D870" s="438"/>
      <c r="E870" s="214"/>
      <c r="F870" s="214"/>
      <c r="G870" s="439"/>
      <c r="H870" s="439"/>
      <c r="I870" s="499"/>
    </row>
    <row r="871" spans="1:9" s="147" customFormat="1" ht="15.5" x14ac:dyDescent="0.35">
      <c r="A871" s="332">
        <v>852</v>
      </c>
      <c r="B871" s="437"/>
      <c r="C871" s="438"/>
      <c r="D871" s="438"/>
      <c r="E871" s="214"/>
      <c r="F871" s="214"/>
      <c r="G871" s="439"/>
      <c r="H871" s="439"/>
      <c r="I871" s="499"/>
    </row>
    <row r="872" spans="1:9" s="147" customFormat="1" ht="15.5" x14ac:dyDescent="0.35">
      <c r="A872" s="332">
        <v>853</v>
      </c>
      <c r="B872" s="437"/>
      <c r="C872" s="438"/>
      <c r="D872" s="438"/>
      <c r="E872" s="214"/>
      <c r="F872" s="214"/>
      <c r="G872" s="439"/>
      <c r="H872" s="439"/>
      <c r="I872" s="499"/>
    </row>
    <row r="873" spans="1:9" s="147" customFormat="1" ht="15.5" x14ac:dyDescent="0.35">
      <c r="A873" s="332">
        <v>854</v>
      </c>
      <c r="B873" s="437"/>
      <c r="C873" s="438"/>
      <c r="D873" s="438"/>
      <c r="E873" s="214"/>
      <c r="F873" s="214"/>
      <c r="G873" s="439"/>
      <c r="H873" s="439"/>
      <c r="I873" s="499"/>
    </row>
    <row r="874" spans="1:9" s="147" customFormat="1" ht="15.5" x14ac:dyDescent="0.35">
      <c r="A874" s="332">
        <v>855</v>
      </c>
      <c r="B874" s="437"/>
      <c r="C874" s="438"/>
      <c r="D874" s="438"/>
      <c r="E874" s="214"/>
      <c r="F874" s="214"/>
      <c r="G874" s="439"/>
      <c r="H874" s="439"/>
      <c r="I874" s="499"/>
    </row>
    <row r="875" spans="1:9" s="147" customFormat="1" ht="15.5" x14ac:dyDescent="0.35">
      <c r="A875" s="332">
        <v>856</v>
      </c>
      <c r="B875" s="437"/>
      <c r="C875" s="438"/>
      <c r="D875" s="438"/>
      <c r="E875" s="214"/>
      <c r="F875" s="214"/>
      <c r="G875" s="439"/>
      <c r="H875" s="439"/>
      <c r="I875" s="499"/>
    </row>
    <row r="876" spans="1:9" s="147" customFormat="1" ht="15.5" x14ac:dyDescent="0.35">
      <c r="A876" s="332">
        <v>857</v>
      </c>
      <c r="B876" s="437"/>
      <c r="C876" s="438"/>
      <c r="D876" s="438"/>
      <c r="E876" s="214"/>
      <c r="F876" s="214"/>
      <c r="G876" s="439"/>
      <c r="H876" s="439"/>
      <c r="I876" s="499"/>
    </row>
    <row r="877" spans="1:9" s="147" customFormat="1" ht="15.5" x14ac:dyDescent="0.35">
      <c r="A877" s="332">
        <v>858</v>
      </c>
      <c r="B877" s="437"/>
      <c r="C877" s="438"/>
      <c r="D877" s="438"/>
      <c r="E877" s="214"/>
      <c r="F877" s="214"/>
      <c r="G877" s="439"/>
      <c r="H877" s="439"/>
      <c r="I877" s="499"/>
    </row>
    <row r="878" spans="1:9" s="147" customFormat="1" ht="15.5" x14ac:dyDescent="0.35">
      <c r="A878" s="332">
        <v>859</v>
      </c>
      <c r="B878" s="437"/>
      <c r="C878" s="438"/>
      <c r="D878" s="438"/>
      <c r="E878" s="214"/>
      <c r="F878" s="214"/>
      <c r="G878" s="439"/>
      <c r="H878" s="439"/>
      <c r="I878" s="499"/>
    </row>
    <row r="879" spans="1:9" s="147" customFormat="1" ht="15.5" x14ac:dyDescent="0.35">
      <c r="A879" s="332">
        <v>860</v>
      </c>
      <c r="B879" s="437"/>
      <c r="C879" s="438"/>
      <c r="D879" s="438"/>
      <c r="E879" s="214"/>
      <c r="F879" s="214"/>
      <c r="G879" s="439"/>
      <c r="H879" s="439"/>
      <c r="I879" s="499"/>
    </row>
    <row r="880" spans="1:9" s="147" customFormat="1" ht="15.5" x14ac:dyDescent="0.35">
      <c r="A880" s="332">
        <v>861</v>
      </c>
      <c r="B880" s="437"/>
      <c r="C880" s="438"/>
      <c r="D880" s="438"/>
      <c r="E880" s="214"/>
      <c r="F880" s="214"/>
      <c r="G880" s="439"/>
      <c r="H880" s="439"/>
      <c r="I880" s="499"/>
    </row>
    <row r="881" spans="1:9" s="147" customFormat="1" ht="15.5" x14ac:dyDescent="0.35">
      <c r="A881" s="332">
        <v>862</v>
      </c>
      <c r="B881" s="437"/>
      <c r="C881" s="438"/>
      <c r="D881" s="438"/>
      <c r="E881" s="214"/>
      <c r="F881" s="214"/>
      <c r="G881" s="439"/>
      <c r="H881" s="439"/>
      <c r="I881" s="499"/>
    </row>
    <row r="882" spans="1:9" s="147" customFormat="1" ht="15.5" x14ac:dyDescent="0.35">
      <c r="A882" s="332">
        <v>863</v>
      </c>
      <c r="B882" s="437"/>
      <c r="C882" s="438"/>
      <c r="D882" s="438"/>
      <c r="E882" s="214"/>
      <c r="F882" s="214"/>
      <c r="G882" s="439"/>
      <c r="H882" s="439"/>
      <c r="I882" s="499"/>
    </row>
    <row r="883" spans="1:9" s="147" customFormat="1" ht="15.5" x14ac:dyDescent="0.35">
      <c r="A883" s="332">
        <v>864</v>
      </c>
      <c r="B883" s="437"/>
      <c r="C883" s="438"/>
      <c r="D883" s="438"/>
      <c r="E883" s="214"/>
      <c r="F883" s="214"/>
      <c r="G883" s="439"/>
      <c r="H883" s="439"/>
      <c r="I883" s="499"/>
    </row>
    <row r="884" spans="1:9" s="147" customFormat="1" ht="15.5" x14ac:dyDescent="0.35">
      <c r="A884" s="332">
        <v>865</v>
      </c>
      <c r="B884" s="437"/>
      <c r="C884" s="438"/>
      <c r="D884" s="438"/>
      <c r="E884" s="214"/>
      <c r="F884" s="214"/>
      <c r="G884" s="439"/>
      <c r="H884" s="439"/>
      <c r="I884" s="499"/>
    </row>
    <row r="885" spans="1:9" s="147" customFormat="1" ht="15.5" x14ac:dyDescent="0.35">
      <c r="A885" s="332">
        <v>866</v>
      </c>
      <c r="B885" s="437"/>
      <c r="C885" s="438"/>
      <c r="D885" s="438"/>
      <c r="E885" s="214"/>
      <c r="F885" s="214"/>
      <c r="G885" s="439"/>
      <c r="H885" s="439"/>
      <c r="I885" s="499"/>
    </row>
    <row r="886" spans="1:9" s="147" customFormat="1" ht="15.5" x14ac:dyDescent="0.35">
      <c r="A886" s="332">
        <v>867</v>
      </c>
      <c r="B886" s="437"/>
      <c r="C886" s="438"/>
      <c r="D886" s="438"/>
      <c r="E886" s="214"/>
      <c r="F886" s="214"/>
      <c r="G886" s="439"/>
      <c r="H886" s="439"/>
      <c r="I886" s="499"/>
    </row>
    <row r="887" spans="1:9" s="147" customFormat="1" ht="15.5" x14ac:dyDescent="0.35">
      <c r="A887" s="332">
        <v>868</v>
      </c>
      <c r="B887" s="437"/>
      <c r="C887" s="438"/>
      <c r="D887" s="438"/>
      <c r="E887" s="214"/>
      <c r="F887" s="214"/>
      <c r="G887" s="439"/>
      <c r="H887" s="439"/>
      <c r="I887" s="499"/>
    </row>
    <row r="888" spans="1:9" s="147" customFormat="1" ht="15.5" x14ac:dyDescent="0.35">
      <c r="A888" s="332">
        <v>869</v>
      </c>
      <c r="B888" s="437"/>
      <c r="C888" s="438"/>
      <c r="D888" s="438"/>
      <c r="E888" s="214"/>
      <c r="F888" s="214"/>
      <c r="G888" s="439"/>
      <c r="H888" s="439"/>
      <c r="I888" s="499"/>
    </row>
    <row r="889" spans="1:9" s="147" customFormat="1" ht="15.5" x14ac:dyDescent="0.35">
      <c r="A889" s="332">
        <v>870</v>
      </c>
      <c r="B889" s="437"/>
      <c r="C889" s="438"/>
      <c r="D889" s="438"/>
      <c r="E889" s="214"/>
      <c r="F889" s="214"/>
      <c r="G889" s="439"/>
      <c r="H889" s="439"/>
      <c r="I889" s="499"/>
    </row>
    <row r="890" spans="1:9" s="147" customFormat="1" ht="15.5" x14ac:dyDescent="0.35">
      <c r="A890" s="332">
        <v>871</v>
      </c>
      <c r="B890" s="437"/>
      <c r="C890" s="438"/>
      <c r="D890" s="438"/>
      <c r="E890" s="214"/>
      <c r="F890" s="214"/>
      <c r="G890" s="439"/>
      <c r="H890" s="439"/>
      <c r="I890" s="499"/>
    </row>
    <row r="891" spans="1:9" s="147" customFormat="1" ht="15.5" x14ac:dyDescent="0.35">
      <c r="A891" s="332">
        <v>872</v>
      </c>
      <c r="B891" s="437"/>
      <c r="C891" s="438"/>
      <c r="D891" s="438"/>
      <c r="E891" s="214"/>
      <c r="F891" s="214"/>
      <c r="G891" s="439"/>
      <c r="H891" s="439"/>
      <c r="I891" s="499"/>
    </row>
    <row r="892" spans="1:9" s="147" customFormat="1" ht="15.5" x14ac:dyDescent="0.35">
      <c r="A892" s="332">
        <v>873</v>
      </c>
      <c r="B892" s="437"/>
      <c r="C892" s="438"/>
      <c r="D892" s="438"/>
      <c r="E892" s="214"/>
      <c r="F892" s="214"/>
      <c r="G892" s="439"/>
      <c r="H892" s="439"/>
      <c r="I892" s="499"/>
    </row>
    <row r="893" spans="1:9" s="147" customFormat="1" ht="15.5" x14ac:dyDescent="0.35">
      <c r="A893" s="332">
        <v>874</v>
      </c>
      <c r="B893" s="437"/>
      <c r="C893" s="438"/>
      <c r="D893" s="438"/>
      <c r="E893" s="214"/>
      <c r="F893" s="214"/>
      <c r="G893" s="439"/>
      <c r="H893" s="439"/>
      <c r="I893" s="499"/>
    </row>
    <row r="894" spans="1:9" s="147" customFormat="1" ht="15.5" x14ac:dyDescent="0.35">
      <c r="A894" s="332">
        <v>875</v>
      </c>
      <c r="B894" s="437"/>
      <c r="C894" s="438"/>
      <c r="D894" s="438"/>
      <c r="E894" s="214"/>
      <c r="F894" s="214"/>
      <c r="G894" s="439"/>
      <c r="H894" s="439"/>
      <c r="I894" s="499"/>
    </row>
    <row r="895" spans="1:9" s="147" customFormat="1" ht="15.5" x14ac:dyDescent="0.35">
      <c r="A895" s="332">
        <v>876</v>
      </c>
      <c r="B895" s="437"/>
      <c r="C895" s="438"/>
      <c r="D895" s="438"/>
      <c r="E895" s="214"/>
      <c r="F895" s="214"/>
      <c r="G895" s="439"/>
      <c r="H895" s="439"/>
      <c r="I895" s="499"/>
    </row>
    <row r="896" spans="1:9" s="147" customFormat="1" ht="15.5" x14ac:dyDescent="0.35">
      <c r="A896" s="332">
        <v>877</v>
      </c>
      <c r="B896" s="437"/>
      <c r="C896" s="438"/>
      <c r="D896" s="438"/>
      <c r="E896" s="214"/>
      <c r="F896" s="214"/>
      <c r="G896" s="439"/>
      <c r="H896" s="439"/>
      <c r="I896" s="499"/>
    </row>
    <row r="897" spans="1:9" s="147" customFormat="1" ht="15.5" x14ac:dyDescent="0.35">
      <c r="A897" s="332">
        <v>878</v>
      </c>
      <c r="B897" s="437"/>
      <c r="C897" s="438"/>
      <c r="D897" s="438"/>
      <c r="E897" s="214"/>
      <c r="F897" s="214"/>
      <c r="G897" s="439"/>
      <c r="H897" s="439"/>
      <c r="I897" s="499"/>
    </row>
    <row r="898" spans="1:9" s="147" customFormat="1" ht="15.5" x14ac:dyDescent="0.35">
      <c r="A898" s="332">
        <v>879</v>
      </c>
      <c r="B898" s="437"/>
      <c r="C898" s="438"/>
      <c r="D898" s="438"/>
      <c r="E898" s="214"/>
      <c r="F898" s="214"/>
      <c r="G898" s="439"/>
      <c r="H898" s="439"/>
      <c r="I898" s="499"/>
    </row>
    <row r="899" spans="1:9" s="147" customFormat="1" ht="15.5" x14ac:dyDescent="0.35">
      <c r="A899" s="332">
        <v>880</v>
      </c>
      <c r="B899" s="437"/>
      <c r="C899" s="438"/>
      <c r="D899" s="438"/>
      <c r="E899" s="214"/>
      <c r="F899" s="214"/>
      <c r="G899" s="439"/>
      <c r="H899" s="439"/>
      <c r="I899" s="499"/>
    </row>
    <row r="900" spans="1:9" s="147" customFormat="1" ht="15.5" x14ac:dyDescent="0.35">
      <c r="A900" s="332">
        <v>881</v>
      </c>
      <c r="B900" s="437"/>
      <c r="C900" s="438"/>
      <c r="D900" s="438"/>
      <c r="E900" s="214"/>
      <c r="F900" s="214"/>
      <c r="G900" s="439"/>
      <c r="H900" s="439"/>
      <c r="I900" s="499"/>
    </row>
    <row r="901" spans="1:9" s="147" customFormat="1" ht="15.5" x14ac:dyDescent="0.35">
      <c r="A901" s="332">
        <v>882</v>
      </c>
      <c r="B901" s="437"/>
      <c r="C901" s="438"/>
      <c r="D901" s="438"/>
      <c r="E901" s="214"/>
      <c r="F901" s="214"/>
      <c r="G901" s="439"/>
      <c r="H901" s="439"/>
      <c r="I901" s="499"/>
    </row>
    <row r="902" spans="1:9" s="147" customFormat="1" ht="15.5" x14ac:dyDescent="0.35">
      <c r="A902" s="332">
        <v>883</v>
      </c>
      <c r="B902" s="437"/>
      <c r="C902" s="438"/>
      <c r="D902" s="438"/>
      <c r="E902" s="214"/>
      <c r="F902" s="214"/>
      <c r="G902" s="439"/>
      <c r="H902" s="439"/>
      <c r="I902" s="499"/>
    </row>
    <row r="903" spans="1:9" s="147" customFormat="1" ht="15.5" x14ac:dyDescent="0.35">
      <c r="A903" s="332">
        <v>884</v>
      </c>
      <c r="B903" s="437"/>
      <c r="C903" s="438"/>
      <c r="D903" s="438"/>
      <c r="E903" s="214"/>
      <c r="F903" s="214"/>
      <c r="G903" s="439"/>
      <c r="H903" s="439"/>
      <c r="I903" s="499"/>
    </row>
    <row r="904" spans="1:9" s="147" customFormat="1" ht="15.5" x14ac:dyDescent="0.35">
      <c r="A904" s="332">
        <v>885</v>
      </c>
      <c r="B904" s="437"/>
      <c r="C904" s="438"/>
      <c r="D904" s="438"/>
      <c r="E904" s="214"/>
      <c r="F904" s="214"/>
      <c r="G904" s="439"/>
      <c r="H904" s="439"/>
      <c r="I904" s="499"/>
    </row>
    <row r="905" spans="1:9" s="147" customFormat="1" ht="15.5" x14ac:dyDescent="0.35">
      <c r="A905" s="332">
        <v>886</v>
      </c>
      <c r="B905" s="437"/>
      <c r="C905" s="438"/>
      <c r="D905" s="438"/>
      <c r="E905" s="214"/>
      <c r="F905" s="214"/>
      <c r="G905" s="439"/>
      <c r="H905" s="439"/>
      <c r="I905" s="499"/>
    </row>
    <row r="906" spans="1:9" s="147" customFormat="1" ht="15.5" x14ac:dyDescent="0.35">
      <c r="A906" s="332">
        <v>887</v>
      </c>
      <c r="B906" s="437"/>
      <c r="C906" s="438"/>
      <c r="D906" s="438"/>
      <c r="E906" s="214"/>
      <c r="F906" s="214"/>
      <c r="G906" s="439"/>
      <c r="H906" s="439"/>
      <c r="I906" s="499"/>
    </row>
    <row r="907" spans="1:9" s="147" customFormat="1" ht="15.5" x14ac:dyDescent="0.35">
      <c r="A907" s="332">
        <v>888</v>
      </c>
      <c r="B907" s="437"/>
      <c r="C907" s="438"/>
      <c r="D907" s="438"/>
      <c r="E907" s="214"/>
      <c r="F907" s="214"/>
      <c r="G907" s="439"/>
      <c r="H907" s="439"/>
      <c r="I907" s="499"/>
    </row>
    <row r="908" spans="1:9" s="147" customFormat="1" ht="15.5" x14ac:dyDescent="0.35">
      <c r="A908" s="332">
        <v>889</v>
      </c>
      <c r="B908" s="437"/>
      <c r="C908" s="438"/>
      <c r="D908" s="438"/>
      <c r="E908" s="214"/>
      <c r="F908" s="214"/>
      <c r="G908" s="439"/>
      <c r="H908" s="439"/>
      <c r="I908" s="499"/>
    </row>
    <row r="909" spans="1:9" s="147" customFormat="1" ht="15.5" x14ac:dyDescent="0.35">
      <c r="A909" s="332">
        <v>890</v>
      </c>
      <c r="B909" s="437"/>
      <c r="C909" s="438"/>
      <c r="D909" s="438"/>
      <c r="E909" s="214"/>
      <c r="F909" s="214"/>
      <c r="G909" s="439"/>
      <c r="H909" s="439"/>
      <c r="I909" s="499"/>
    </row>
    <row r="910" spans="1:9" s="147" customFormat="1" ht="15.5" x14ac:dyDescent="0.35">
      <c r="A910" s="332">
        <v>891</v>
      </c>
      <c r="B910" s="437"/>
      <c r="C910" s="438"/>
      <c r="D910" s="438"/>
      <c r="E910" s="214"/>
      <c r="F910" s="214"/>
      <c r="G910" s="439"/>
      <c r="H910" s="439"/>
      <c r="I910" s="499"/>
    </row>
    <row r="911" spans="1:9" s="147" customFormat="1" ht="15.5" x14ac:dyDescent="0.35">
      <c r="A911" s="332">
        <v>892</v>
      </c>
      <c r="B911" s="437"/>
      <c r="C911" s="438"/>
      <c r="D911" s="438"/>
      <c r="E911" s="214"/>
      <c r="F911" s="214"/>
      <c r="G911" s="439"/>
      <c r="H911" s="439"/>
      <c r="I911" s="499"/>
    </row>
    <row r="912" spans="1:9" s="147" customFormat="1" ht="15.5" x14ac:dyDescent="0.35">
      <c r="A912" s="332">
        <v>893</v>
      </c>
      <c r="B912" s="437"/>
      <c r="C912" s="438"/>
      <c r="D912" s="438"/>
      <c r="E912" s="214"/>
      <c r="F912" s="214"/>
      <c r="G912" s="439"/>
      <c r="H912" s="439"/>
      <c r="I912" s="499"/>
    </row>
    <row r="913" spans="1:9" s="147" customFormat="1" ht="15.5" x14ac:dyDescent="0.35">
      <c r="A913" s="332">
        <v>894</v>
      </c>
      <c r="B913" s="437"/>
      <c r="C913" s="438"/>
      <c r="D913" s="438"/>
      <c r="E913" s="214"/>
      <c r="F913" s="214"/>
      <c r="G913" s="439"/>
      <c r="H913" s="439"/>
      <c r="I913" s="499"/>
    </row>
    <row r="914" spans="1:9" s="147" customFormat="1" ht="15.5" x14ac:dyDescent="0.35">
      <c r="A914" s="332">
        <v>895</v>
      </c>
      <c r="B914" s="437"/>
      <c r="C914" s="438"/>
      <c r="D914" s="438"/>
      <c r="E914" s="214"/>
      <c r="F914" s="214"/>
      <c r="G914" s="439"/>
      <c r="H914" s="439"/>
      <c r="I914" s="499"/>
    </row>
    <row r="915" spans="1:9" s="147" customFormat="1" ht="15.5" x14ac:dyDescent="0.35">
      <c r="A915" s="332">
        <v>896</v>
      </c>
      <c r="B915" s="437"/>
      <c r="C915" s="438"/>
      <c r="D915" s="438"/>
      <c r="E915" s="214"/>
      <c r="F915" s="214"/>
      <c r="G915" s="439"/>
      <c r="H915" s="439"/>
      <c r="I915" s="499"/>
    </row>
    <row r="916" spans="1:9" s="147" customFormat="1" ht="15.5" x14ac:dyDescent="0.35">
      <c r="A916" s="332">
        <v>897</v>
      </c>
      <c r="B916" s="437"/>
      <c r="C916" s="438"/>
      <c r="D916" s="438"/>
      <c r="E916" s="214"/>
      <c r="F916" s="214"/>
      <c r="G916" s="439"/>
      <c r="H916" s="439"/>
      <c r="I916" s="499"/>
    </row>
    <row r="917" spans="1:9" s="147" customFormat="1" ht="15.5" x14ac:dyDescent="0.35">
      <c r="A917" s="332">
        <v>898</v>
      </c>
      <c r="B917" s="437"/>
      <c r="C917" s="438"/>
      <c r="D917" s="438"/>
      <c r="E917" s="214"/>
      <c r="F917" s="214"/>
      <c r="G917" s="439"/>
      <c r="H917" s="439"/>
      <c r="I917" s="499"/>
    </row>
    <row r="918" spans="1:9" s="147" customFormat="1" ht="15.5" x14ac:dyDescent="0.35">
      <c r="A918" s="332">
        <v>899</v>
      </c>
      <c r="B918" s="437"/>
      <c r="C918" s="438"/>
      <c r="D918" s="438"/>
      <c r="E918" s="214"/>
      <c r="F918" s="214"/>
      <c r="G918" s="439"/>
      <c r="H918" s="439"/>
      <c r="I918" s="499"/>
    </row>
    <row r="919" spans="1:9" s="147" customFormat="1" ht="15.5" x14ac:dyDescent="0.35">
      <c r="A919" s="332">
        <v>900</v>
      </c>
      <c r="B919" s="437"/>
      <c r="C919" s="438"/>
      <c r="D919" s="438"/>
      <c r="E919" s="214"/>
      <c r="F919" s="214"/>
      <c r="G919" s="439"/>
      <c r="H919" s="439"/>
      <c r="I919" s="499"/>
    </row>
    <row r="920" spans="1:9" s="147" customFormat="1" ht="15.5" x14ac:dyDescent="0.35">
      <c r="A920" s="332">
        <v>901</v>
      </c>
      <c r="B920" s="437"/>
      <c r="C920" s="438"/>
      <c r="D920" s="438"/>
      <c r="E920" s="214"/>
      <c r="F920" s="214"/>
      <c r="G920" s="439"/>
      <c r="H920" s="439"/>
      <c r="I920" s="499"/>
    </row>
    <row r="921" spans="1:9" s="147" customFormat="1" ht="15.5" x14ac:dyDescent="0.35">
      <c r="A921" s="332">
        <v>902</v>
      </c>
      <c r="B921" s="437"/>
      <c r="C921" s="438"/>
      <c r="D921" s="438"/>
      <c r="E921" s="214"/>
      <c r="F921" s="214"/>
      <c r="G921" s="439"/>
      <c r="H921" s="439"/>
      <c r="I921" s="499"/>
    </row>
    <row r="922" spans="1:9" s="147" customFormat="1" ht="15.5" x14ac:dyDescent="0.35">
      <c r="A922" s="332">
        <v>903</v>
      </c>
      <c r="B922" s="437"/>
      <c r="C922" s="438"/>
      <c r="D922" s="438"/>
      <c r="E922" s="214"/>
      <c r="F922" s="214"/>
      <c r="G922" s="439"/>
      <c r="H922" s="439"/>
      <c r="I922" s="499"/>
    </row>
    <row r="923" spans="1:9" s="147" customFormat="1" ht="15.5" x14ac:dyDescent="0.35">
      <c r="A923" s="332">
        <v>904</v>
      </c>
      <c r="B923" s="437"/>
      <c r="C923" s="438"/>
      <c r="D923" s="438"/>
      <c r="E923" s="214"/>
      <c r="F923" s="214"/>
      <c r="G923" s="439"/>
      <c r="H923" s="439"/>
      <c r="I923" s="499"/>
    </row>
    <row r="924" spans="1:9" s="147" customFormat="1" ht="15.5" x14ac:dyDescent="0.35">
      <c r="A924" s="332">
        <v>905</v>
      </c>
      <c r="B924" s="437"/>
      <c r="C924" s="438"/>
      <c r="D924" s="438"/>
      <c r="E924" s="214"/>
      <c r="F924" s="214"/>
      <c r="G924" s="439"/>
      <c r="H924" s="439"/>
      <c r="I924" s="499"/>
    </row>
    <row r="925" spans="1:9" s="147" customFormat="1" ht="15.5" x14ac:dyDescent="0.35">
      <c r="A925" s="332">
        <v>906</v>
      </c>
      <c r="B925" s="437"/>
      <c r="C925" s="438"/>
      <c r="D925" s="438"/>
      <c r="E925" s="214"/>
      <c r="F925" s="214"/>
      <c r="G925" s="439"/>
      <c r="H925" s="439"/>
      <c r="I925" s="499"/>
    </row>
    <row r="926" spans="1:9" s="147" customFormat="1" ht="15.5" x14ac:dyDescent="0.35">
      <c r="A926" s="332">
        <v>907</v>
      </c>
      <c r="B926" s="437"/>
      <c r="C926" s="438"/>
      <c r="D926" s="438"/>
      <c r="E926" s="214"/>
      <c r="F926" s="214"/>
      <c r="G926" s="439"/>
      <c r="H926" s="439"/>
      <c r="I926" s="499"/>
    </row>
    <row r="927" spans="1:9" s="147" customFormat="1" ht="15.5" x14ac:dyDescent="0.35">
      <c r="A927" s="332">
        <v>908</v>
      </c>
      <c r="B927" s="437"/>
      <c r="C927" s="438"/>
      <c r="D927" s="438"/>
      <c r="E927" s="214"/>
      <c r="F927" s="214"/>
      <c r="G927" s="439"/>
      <c r="H927" s="439"/>
      <c r="I927" s="499"/>
    </row>
    <row r="928" spans="1:9" s="147" customFormat="1" ht="15.5" x14ac:dyDescent="0.35">
      <c r="A928" s="332">
        <v>909</v>
      </c>
      <c r="B928" s="437"/>
      <c r="C928" s="438"/>
      <c r="D928" s="438"/>
      <c r="E928" s="214"/>
      <c r="F928" s="214"/>
      <c r="G928" s="439"/>
      <c r="H928" s="439"/>
      <c r="I928" s="499"/>
    </row>
    <row r="929" spans="1:9" s="147" customFormat="1" ht="15.5" x14ac:dyDescent="0.35">
      <c r="A929" s="332">
        <v>910</v>
      </c>
      <c r="B929" s="437"/>
      <c r="C929" s="438"/>
      <c r="D929" s="438"/>
      <c r="E929" s="214"/>
      <c r="F929" s="214"/>
      <c r="G929" s="439"/>
      <c r="H929" s="439"/>
      <c r="I929" s="499"/>
    </row>
    <row r="930" spans="1:9" s="147" customFormat="1" ht="15.5" x14ac:dyDescent="0.35">
      <c r="A930" s="332">
        <v>911</v>
      </c>
      <c r="B930" s="437"/>
      <c r="C930" s="438"/>
      <c r="D930" s="438"/>
      <c r="E930" s="214"/>
      <c r="F930" s="214"/>
      <c r="G930" s="439"/>
      <c r="H930" s="439"/>
      <c r="I930" s="499"/>
    </row>
    <row r="931" spans="1:9" s="147" customFormat="1" ht="15.5" x14ac:dyDescent="0.35">
      <c r="A931" s="332">
        <v>912</v>
      </c>
      <c r="B931" s="437"/>
      <c r="C931" s="438"/>
      <c r="D931" s="438"/>
      <c r="E931" s="214"/>
      <c r="F931" s="214"/>
      <c r="G931" s="439"/>
      <c r="H931" s="439"/>
      <c r="I931" s="499"/>
    </row>
    <row r="932" spans="1:9" s="147" customFormat="1" ht="15.5" x14ac:dyDescent="0.35">
      <c r="A932" s="332">
        <v>913</v>
      </c>
      <c r="B932" s="437"/>
      <c r="C932" s="438"/>
      <c r="D932" s="438"/>
      <c r="E932" s="214"/>
      <c r="F932" s="214"/>
      <c r="G932" s="439"/>
      <c r="H932" s="439"/>
      <c r="I932" s="499"/>
    </row>
    <row r="933" spans="1:9" s="147" customFormat="1" ht="15.5" x14ac:dyDescent="0.35">
      <c r="A933" s="332">
        <v>914</v>
      </c>
      <c r="B933" s="437"/>
      <c r="C933" s="438"/>
      <c r="D933" s="438"/>
      <c r="E933" s="214"/>
      <c r="F933" s="214"/>
      <c r="G933" s="439"/>
      <c r="H933" s="439"/>
      <c r="I933" s="499"/>
    </row>
    <row r="934" spans="1:9" s="147" customFormat="1" ht="15.5" x14ac:dyDescent="0.35">
      <c r="A934" s="332">
        <v>915</v>
      </c>
      <c r="B934" s="437"/>
      <c r="C934" s="438"/>
      <c r="D934" s="438"/>
      <c r="E934" s="214"/>
      <c r="F934" s="214"/>
      <c r="G934" s="439"/>
      <c r="H934" s="439"/>
      <c r="I934" s="499"/>
    </row>
    <row r="935" spans="1:9" s="147" customFormat="1" ht="15.5" x14ac:dyDescent="0.35">
      <c r="A935" s="332">
        <v>916</v>
      </c>
      <c r="B935" s="437"/>
      <c r="C935" s="438"/>
      <c r="D935" s="438"/>
      <c r="E935" s="214"/>
      <c r="F935" s="214"/>
      <c r="G935" s="439"/>
      <c r="H935" s="439"/>
      <c r="I935" s="499"/>
    </row>
    <row r="936" spans="1:9" s="147" customFormat="1" ht="15.5" x14ac:dyDescent="0.35">
      <c r="A936" s="332">
        <v>917</v>
      </c>
      <c r="B936" s="437"/>
      <c r="C936" s="438"/>
      <c r="D936" s="438"/>
      <c r="E936" s="214"/>
      <c r="F936" s="214"/>
      <c r="G936" s="439"/>
      <c r="H936" s="439"/>
      <c r="I936" s="499"/>
    </row>
    <row r="937" spans="1:9" s="147" customFormat="1" ht="15.5" x14ac:dyDescent="0.35">
      <c r="A937" s="332">
        <v>918</v>
      </c>
      <c r="B937" s="437"/>
      <c r="C937" s="438"/>
      <c r="D937" s="438"/>
      <c r="E937" s="214"/>
      <c r="F937" s="214"/>
      <c r="G937" s="439"/>
      <c r="H937" s="439"/>
      <c r="I937" s="499"/>
    </row>
    <row r="938" spans="1:9" s="147" customFormat="1" ht="15.5" x14ac:dyDescent="0.35">
      <c r="A938" s="332">
        <v>919</v>
      </c>
      <c r="B938" s="437"/>
      <c r="C938" s="438"/>
      <c r="D938" s="438"/>
      <c r="E938" s="214"/>
      <c r="F938" s="214"/>
      <c r="G938" s="439"/>
      <c r="H938" s="439"/>
      <c r="I938" s="499"/>
    </row>
    <row r="939" spans="1:9" s="147" customFormat="1" ht="15.5" x14ac:dyDescent="0.35">
      <c r="A939" s="332">
        <v>920</v>
      </c>
      <c r="B939" s="437"/>
      <c r="C939" s="438"/>
      <c r="D939" s="438"/>
      <c r="E939" s="214"/>
      <c r="F939" s="214"/>
      <c r="G939" s="439"/>
      <c r="H939" s="439"/>
      <c r="I939" s="499"/>
    </row>
    <row r="940" spans="1:9" s="147" customFormat="1" ht="15.5" x14ac:dyDescent="0.35">
      <c r="A940" s="332">
        <v>921</v>
      </c>
      <c r="B940" s="437"/>
      <c r="C940" s="438"/>
      <c r="D940" s="438"/>
      <c r="E940" s="214"/>
      <c r="F940" s="214"/>
      <c r="G940" s="439"/>
      <c r="H940" s="439"/>
      <c r="I940" s="499"/>
    </row>
    <row r="941" spans="1:9" s="147" customFormat="1" ht="15.5" x14ac:dyDescent="0.35">
      <c r="A941" s="332">
        <v>922</v>
      </c>
      <c r="B941" s="437"/>
      <c r="C941" s="438"/>
      <c r="D941" s="438"/>
      <c r="E941" s="214"/>
      <c r="F941" s="214"/>
      <c r="G941" s="439"/>
      <c r="H941" s="439"/>
      <c r="I941" s="499"/>
    </row>
    <row r="942" spans="1:9" s="147" customFormat="1" ht="15.5" x14ac:dyDescent="0.35">
      <c r="A942" s="332">
        <v>923</v>
      </c>
      <c r="B942" s="437"/>
      <c r="C942" s="438"/>
      <c r="D942" s="438"/>
      <c r="E942" s="214"/>
      <c r="F942" s="214"/>
      <c r="G942" s="439"/>
      <c r="H942" s="439"/>
      <c r="I942" s="499"/>
    </row>
    <row r="943" spans="1:9" s="147" customFormat="1" ht="15.5" x14ac:dyDescent="0.35">
      <c r="A943" s="332">
        <v>924</v>
      </c>
      <c r="B943" s="437"/>
      <c r="C943" s="438"/>
      <c r="D943" s="438"/>
      <c r="E943" s="214"/>
      <c r="F943" s="214"/>
      <c r="G943" s="439"/>
      <c r="H943" s="439"/>
      <c r="I943" s="499"/>
    </row>
    <row r="944" spans="1:9" s="147" customFormat="1" ht="15.5" x14ac:dyDescent="0.35">
      <c r="A944" s="332">
        <v>925</v>
      </c>
      <c r="B944" s="437"/>
      <c r="C944" s="438"/>
      <c r="D944" s="438"/>
      <c r="E944" s="214"/>
      <c r="F944" s="214"/>
      <c r="G944" s="439"/>
      <c r="H944" s="439"/>
      <c r="I944" s="499"/>
    </row>
    <row r="945" spans="1:9" s="147" customFormat="1" ht="15.5" x14ac:dyDescent="0.35">
      <c r="A945" s="332">
        <v>926</v>
      </c>
      <c r="B945" s="437"/>
      <c r="C945" s="438"/>
      <c r="D945" s="438"/>
      <c r="E945" s="214"/>
      <c r="F945" s="214"/>
      <c r="G945" s="439"/>
      <c r="H945" s="439"/>
      <c r="I945" s="499"/>
    </row>
    <row r="946" spans="1:9" s="147" customFormat="1" ht="15.5" x14ac:dyDescent="0.35">
      <c r="A946" s="332">
        <v>927</v>
      </c>
      <c r="B946" s="437"/>
      <c r="C946" s="438"/>
      <c r="D946" s="438"/>
      <c r="E946" s="214"/>
      <c r="F946" s="214"/>
      <c r="G946" s="439"/>
      <c r="H946" s="439"/>
      <c r="I946" s="499"/>
    </row>
    <row r="947" spans="1:9" s="147" customFormat="1" ht="15.5" x14ac:dyDescent="0.35">
      <c r="A947" s="332">
        <v>928</v>
      </c>
      <c r="B947" s="437"/>
      <c r="C947" s="438"/>
      <c r="D947" s="438"/>
      <c r="E947" s="214"/>
      <c r="F947" s="214"/>
      <c r="G947" s="439"/>
      <c r="H947" s="439"/>
      <c r="I947" s="499"/>
    </row>
    <row r="948" spans="1:9" s="147" customFormat="1" ht="15.5" x14ac:dyDescent="0.35">
      <c r="A948" s="332">
        <v>929</v>
      </c>
      <c r="B948" s="437"/>
      <c r="C948" s="438"/>
      <c r="D948" s="438"/>
      <c r="E948" s="214"/>
      <c r="F948" s="214"/>
      <c r="G948" s="439"/>
      <c r="H948" s="439"/>
      <c r="I948" s="499"/>
    </row>
    <row r="949" spans="1:9" s="147" customFormat="1" ht="15.5" x14ac:dyDescent="0.35">
      <c r="A949" s="332">
        <v>930</v>
      </c>
      <c r="B949" s="437"/>
      <c r="C949" s="438"/>
      <c r="D949" s="438"/>
      <c r="E949" s="214"/>
      <c r="F949" s="214"/>
      <c r="G949" s="439"/>
      <c r="H949" s="439"/>
      <c r="I949" s="499"/>
    </row>
    <row r="950" spans="1:9" s="147" customFormat="1" ht="15.5" x14ac:dyDescent="0.35">
      <c r="A950" s="332">
        <v>931</v>
      </c>
      <c r="B950" s="437"/>
      <c r="C950" s="438"/>
      <c r="D950" s="438"/>
      <c r="E950" s="214"/>
      <c r="F950" s="214"/>
      <c r="G950" s="439"/>
      <c r="H950" s="439"/>
      <c r="I950" s="499"/>
    </row>
    <row r="951" spans="1:9" s="147" customFormat="1" ht="15.5" x14ac:dyDescent="0.35">
      <c r="A951" s="332">
        <v>932</v>
      </c>
      <c r="B951" s="437"/>
      <c r="C951" s="438"/>
      <c r="D951" s="438"/>
      <c r="E951" s="214"/>
      <c r="F951" s="214"/>
      <c r="G951" s="439"/>
      <c r="H951" s="439"/>
      <c r="I951" s="499"/>
    </row>
    <row r="952" spans="1:9" s="147" customFormat="1" ht="15.5" x14ac:dyDescent="0.35">
      <c r="A952" s="332">
        <v>933</v>
      </c>
      <c r="B952" s="437"/>
      <c r="C952" s="438"/>
      <c r="D952" s="438"/>
      <c r="E952" s="214"/>
      <c r="F952" s="214"/>
      <c r="G952" s="439"/>
      <c r="H952" s="439"/>
      <c r="I952" s="499"/>
    </row>
    <row r="953" spans="1:9" s="147" customFormat="1" ht="15.5" x14ac:dyDescent="0.35">
      <c r="A953" s="332">
        <v>934</v>
      </c>
      <c r="B953" s="437"/>
      <c r="C953" s="438"/>
      <c r="D953" s="438"/>
      <c r="E953" s="214"/>
      <c r="F953" s="214"/>
      <c r="G953" s="439"/>
      <c r="H953" s="439"/>
      <c r="I953" s="499"/>
    </row>
    <row r="954" spans="1:9" s="147" customFormat="1" ht="15.5" x14ac:dyDescent="0.35">
      <c r="A954" s="332">
        <v>935</v>
      </c>
      <c r="B954" s="437"/>
      <c r="C954" s="438"/>
      <c r="D954" s="438"/>
      <c r="E954" s="214"/>
      <c r="F954" s="214"/>
      <c r="G954" s="439"/>
      <c r="H954" s="439"/>
      <c r="I954" s="499"/>
    </row>
    <row r="955" spans="1:9" s="147" customFormat="1" ht="15.5" x14ac:dyDescent="0.35">
      <c r="A955" s="332">
        <v>936</v>
      </c>
      <c r="B955" s="437"/>
      <c r="C955" s="438"/>
      <c r="D955" s="438"/>
      <c r="E955" s="214"/>
      <c r="F955" s="214"/>
      <c r="G955" s="439"/>
      <c r="H955" s="439"/>
      <c r="I955" s="499"/>
    </row>
    <row r="956" spans="1:9" s="147" customFormat="1" ht="15.5" x14ac:dyDescent="0.35">
      <c r="A956" s="332">
        <v>937</v>
      </c>
      <c r="B956" s="437"/>
      <c r="C956" s="438"/>
      <c r="D956" s="438"/>
      <c r="E956" s="214"/>
      <c r="F956" s="214"/>
      <c r="G956" s="439"/>
      <c r="H956" s="439"/>
      <c r="I956" s="499"/>
    </row>
    <row r="957" spans="1:9" s="147" customFormat="1" ht="15.5" x14ac:dyDescent="0.35">
      <c r="A957" s="332">
        <v>938</v>
      </c>
      <c r="B957" s="437"/>
      <c r="C957" s="438"/>
      <c r="D957" s="438"/>
      <c r="E957" s="214"/>
      <c r="F957" s="214"/>
      <c r="G957" s="439"/>
      <c r="H957" s="439"/>
      <c r="I957" s="499"/>
    </row>
    <row r="958" spans="1:9" s="147" customFormat="1" ht="15.5" x14ac:dyDescent="0.35">
      <c r="A958" s="332">
        <v>939</v>
      </c>
      <c r="B958" s="437"/>
      <c r="C958" s="438"/>
      <c r="D958" s="438"/>
      <c r="E958" s="214"/>
      <c r="F958" s="214"/>
      <c r="G958" s="439"/>
      <c r="H958" s="439"/>
      <c r="I958" s="499"/>
    </row>
    <row r="959" spans="1:9" s="147" customFormat="1" ht="15.5" x14ac:dyDescent="0.35">
      <c r="A959" s="332">
        <v>940</v>
      </c>
      <c r="B959" s="437"/>
      <c r="C959" s="438"/>
      <c r="D959" s="438"/>
      <c r="E959" s="214"/>
      <c r="F959" s="214"/>
      <c r="G959" s="439"/>
      <c r="H959" s="439"/>
      <c r="I959" s="499"/>
    </row>
    <row r="960" spans="1:9" s="147" customFormat="1" ht="15.5" x14ac:dyDescent="0.35">
      <c r="A960" s="332">
        <v>941</v>
      </c>
      <c r="B960" s="437"/>
      <c r="C960" s="438"/>
      <c r="D960" s="438"/>
      <c r="E960" s="214"/>
      <c r="F960" s="214"/>
      <c r="G960" s="439"/>
      <c r="H960" s="439"/>
      <c r="I960" s="499"/>
    </row>
    <row r="961" spans="1:9" s="147" customFormat="1" ht="15.5" x14ac:dyDescent="0.35">
      <c r="A961" s="332">
        <v>942</v>
      </c>
      <c r="B961" s="437"/>
      <c r="C961" s="438"/>
      <c r="D961" s="438"/>
      <c r="E961" s="214"/>
      <c r="F961" s="214"/>
      <c r="G961" s="439"/>
      <c r="H961" s="439"/>
      <c r="I961" s="499"/>
    </row>
    <row r="962" spans="1:9" s="147" customFormat="1" ht="15.5" x14ac:dyDescent="0.35">
      <c r="A962" s="332">
        <v>943</v>
      </c>
      <c r="B962" s="437"/>
      <c r="C962" s="438"/>
      <c r="D962" s="438"/>
      <c r="E962" s="214"/>
      <c r="F962" s="214"/>
      <c r="G962" s="439"/>
      <c r="H962" s="439"/>
      <c r="I962" s="499"/>
    </row>
    <row r="963" spans="1:9" s="147" customFormat="1" ht="15.5" x14ac:dyDescent="0.35">
      <c r="A963" s="332">
        <v>944</v>
      </c>
      <c r="B963" s="437"/>
      <c r="C963" s="438"/>
      <c r="D963" s="438"/>
      <c r="E963" s="214"/>
      <c r="F963" s="214"/>
      <c r="G963" s="439"/>
      <c r="H963" s="439"/>
      <c r="I963" s="499"/>
    </row>
    <row r="964" spans="1:9" s="147" customFormat="1" ht="15.5" x14ac:dyDescent="0.35">
      <c r="A964" s="332">
        <v>945</v>
      </c>
      <c r="B964" s="437"/>
      <c r="C964" s="438"/>
      <c r="D964" s="438"/>
      <c r="E964" s="214"/>
      <c r="F964" s="214"/>
      <c r="G964" s="439"/>
      <c r="H964" s="439"/>
      <c r="I964" s="499"/>
    </row>
    <row r="965" spans="1:9" s="147" customFormat="1" ht="15.5" x14ac:dyDescent="0.35">
      <c r="A965" s="332">
        <v>946</v>
      </c>
      <c r="B965" s="437"/>
      <c r="C965" s="438"/>
      <c r="D965" s="438"/>
      <c r="E965" s="214"/>
      <c r="F965" s="214"/>
      <c r="G965" s="439"/>
      <c r="H965" s="439"/>
      <c r="I965" s="499"/>
    </row>
    <row r="966" spans="1:9" s="147" customFormat="1" ht="15.5" x14ac:dyDescent="0.35">
      <c r="A966" s="332">
        <v>947</v>
      </c>
      <c r="B966" s="437"/>
      <c r="C966" s="438"/>
      <c r="D966" s="438"/>
      <c r="E966" s="214"/>
      <c r="F966" s="214"/>
      <c r="G966" s="439"/>
      <c r="H966" s="439"/>
      <c r="I966" s="499"/>
    </row>
    <row r="967" spans="1:9" s="147" customFormat="1" ht="15.5" x14ac:dyDescent="0.35">
      <c r="A967" s="332">
        <v>948</v>
      </c>
      <c r="B967" s="437"/>
      <c r="C967" s="438"/>
      <c r="D967" s="438"/>
      <c r="E967" s="214"/>
      <c r="F967" s="214"/>
      <c r="G967" s="439"/>
      <c r="H967" s="439"/>
      <c r="I967" s="499"/>
    </row>
    <row r="968" spans="1:9" s="147" customFormat="1" ht="15.5" x14ac:dyDescent="0.35">
      <c r="A968" s="332">
        <v>949</v>
      </c>
      <c r="B968" s="437"/>
      <c r="C968" s="438"/>
      <c r="D968" s="438"/>
      <c r="E968" s="214"/>
      <c r="F968" s="214"/>
      <c r="G968" s="439"/>
      <c r="H968" s="439"/>
      <c r="I968" s="499"/>
    </row>
    <row r="969" spans="1:9" s="147" customFormat="1" ht="15.5" x14ac:dyDescent="0.35">
      <c r="A969" s="332">
        <v>950</v>
      </c>
      <c r="B969" s="437"/>
      <c r="C969" s="438"/>
      <c r="D969" s="438"/>
      <c r="E969" s="214"/>
      <c r="F969" s="214"/>
      <c r="G969" s="439"/>
      <c r="H969" s="439"/>
      <c r="I969" s="499"/>
    </row>
    <row r="970" spans="1:9" s="147" customFormat="1" ht="15.5" x14ac:dyDescent="0.35">
      <c r="A970" s="332">
        <v>951</v>
      </c>
      <c r="B970" s="437"/>
      <c r="C970" s="438"/>
      <c r="D970" s="438"/>
      <c r="E970" s="214"/>
      <c r="F970" s="214"/>
      <c r="G970" s="439"/>
      <c r="H970" s="439"/>
      <c r="I970" s="499"/>
    </row>
    <row r="971" spans="1:9" s="147" customFormat="1" ht="15.5" x14ac:dyDescent="0.35">
      <c r="A971" s="332">
        <v>952</v>
      </c>
      <c r="B971" s="437"/>
      <c r="C971" s="438"/>
      <c r="D971" s="438"/>
      <c r="E971" s="214"/>
      <c r="F971" s="214"/>
      <c r="G971" s="439"/>
      <c r="H971" s="439"/>
      <c r="I971" s="499"/>
    </row>
    <row r="972" spans="1:9" s="147" customFormat="1" ht="15.5" x14ac:dyDescent="0.35">
      <c r="A972" s="332">
        <v>953</v>
      </c>
      <c r="B972" s="437"/>
      <c r="C972" s="438"/>
      <c r="D972" s="438"/>
      <c r="E972" s="214"/>
      <c r="F972" s="214"/>
      <c r="G972" s="439"/>
      <c r="H972" s="439"/>
      <c r="I972" s="499"/>
    </row>
    <row r="973" spans="1:9" s="147" customFormat="1" ht="15.5" x14ac:dyDescent="0.35">
      <c r="A973" s="332">
        <v>954</v>
      </c>
      <c r="B973" s="437"/>
      <c r="C973" s="438"/>
      <c r="D973" s="438"/>
      <c r="E973" s="214"/>
      <c r="F973" s="214"/>
      <c r="G973" s="439"/>
      <c r="H973" s="439"/>
      <c r="I973" s="499"/>
    </row>
    <row r="974" spans="1:9" s="147" customFormat="1" ht="15.5" x14ac:dyDescent="0.35">
      <c r="A974" s="332">
        <v>955</v>
      </c>
      <c r="B974" s="437"/>
      <c r="C974" s="438"/>
      <c r="D974" s="438"/>
      <c r="E974" s="214"/>
      <c r="F974" s="214"/>
      <c r="G974" s="439"/>
      <c r="H974" s="439"/>
      <c r="I974" s="499"/>
    </row>
    <row r="975" spans="1:9" s="147" customFormat="1" ht="15.5" x14ac:dyDescent="0.35">
      <c r="A975" s="332">
        <v>956</v>
      </c>
      <c r="B975" s="437"/>
      <c r="C975" s="438"/>
      <c r="D975" s="438"/>
      <c r="E975" s="214"/>
      <c r="F975" s="214"/>
      <c r="G975" s="439"/>
      <c r="H975" s="439"/>
      <c r="I975" s="499"/>
    </row>
    <row r="976" spans="1:9" s="147" customFormat="1" ht="15.5" x14ac:dyDescent="0.35">
      <c r="A976" s="332">
        <v>957</v>
      </c>
      <c r="B976" s="437"/>
      <c r="C976" s="438"/>
      <c r="D976" s="438"/>
      <c r="E976" s="214"/>
      <c r="F976" s="214"/>
      <c r="G976" s="439"/>
      <c r="H976" s="439"/>
      <c r="I976" s="499"/>
    </row>
    <row r="977" spans="1:9" s="147" customFormat="1" ht="15.5" x14ac:dyDescent="0.35">
      <c r="A977" s="332">
        <v>958</v>
      </c>
      <c r="B977" s="437"/>
      <c r="C977" s="438"/>
      <c r="D977" s="438"/>
      <c r="E977" s="214"/>
      <c r="F977" s="214"/>
      <c r="G977" s="439"/>
      <c r="H977" s="439"/>
      <c r="I977" s="499"/>
    </row>
    <row r="978" spans="1:9" s="147" customFormat="1" ht="15.5" x14ac:dyDescent="0.35">
      <c r="A978" s="332">
        <v>959</v>
      </c>
      <c r="B978" s="437"/>
      <c r="C978" s="438"/>
      <c r="D978" s="438"/>
      <c r="E978" s="214"/>
      <c r="F978" s="214"/>
      <c r="G978" s="439"/>
      <c r="H978" s="439"/>
      <c r="I978" s="499"/>
    </row>
    <row r="979" spans="1:9" s="147" customFormat="1" ht="15.5" x14ac:dyDescent="0.35">
      <c r="A979" s="332">
        <v>960</v>
      </c>
      <c r="B979" s="437"/>
      <c r="C979" s="438"/>
      <c r="D979" s="438"/>
      <c r="E979" s="214"/>
      <c r="F979" s="214"/>
      <c r="G979" s="439"/>
      <c r="H979" s="439"/>
      <c r="I979" s="499"/>
    </row>
    <row r="980" spans="1:9" s="147" customFormat="1" ht="15.5" x14ac:dyDescent="0.35">
      <c r="A980" s="332">
        <v>961</v>
      </c>
      <c r="B980" s="437"/>
      <c r="C980" s="438"/>
      <c r="D980" s="438"/>
      <c r="E980" s="214"/>
      <c r="F980" s="214"/>
      <c r="G980" s="439"/>
      <c r="H980" s="439"/>
      <c r="I980" s="499"/>
    </row>
    <row r="981" spans="1:9" s="147" customFormat="1" ht="15.5" x14ac:dyDescent="0.35">
      <c r="A981" s="332">
        <v>962</v>
      </c>
      <c r="B981" s="437"/>
      <c r="C981" s="438"/>
      <c r="D981" s="438"/>
      <c r="E981" s="214"/>
      <c r="F981" s="214"/>
      <c r="G981" s="439"/>
      <c r="H981" s="439"/>
      <c r="I981" s="499"/>
    </row>
    <row r="982" spans="1:9" s="147" customFormat="1" ht="15.5" x14ac:dyDescent="0.35">
      <c r="A982" s="332">
        <v>963</v>
      </c>
      <c r="B982" s="437"/>
      <c r="C982" s="438"/>
      <c r="D982" s="438"/>
      <c r="E982" s="214"/>
      <c r="F982" s="214"/>
      <c r="G982" s="439"/>
      <c r="H982" s="439"/>
      <c r="I982" s="499"/>
    </row>
    <row r="983" spans="1:9" s="147" customFormat="1" ht="15.5" x14ac:dyDescent="0.35">
      <c r="A983" s="332">
        <v>964</v>
      </c>
      <c r="B983" s="437"/>
      <c r="C983" s="438"/>
      <c r="D983" s="438"/>
      <c r="E983" s="214"/>
      <c r="F983" s="214"/>
      <c r="G983" s="439"/>
      <c r="H983" s="439"/>
      <c r="I983" s="499"/>
    </row>
    <row r="984" spans="1:9" s="147" customFormat="1" ht="15.5" x14ac:dyDescent="0.35">
      <c r="A984" s="332">
        <v>965</v>
      </c>
      <c r="B984" s="437"/>
      <c r="C984" s="438"/>
      <c r="D984" s="438"/>
      <c r="E984" s="214"/>
      <c r="F984" s="214"/>
      <c r="G984" s="439"/>
      <c r="H984" s="439"/>
      <c r="I984" s="499"/>
    </row>
    <row r="985" spans="1:9" s="147" customFormat="1" ht="15.5" x14ac:dyDescent="0.35">
      <c r="A985" s="332">
        <v>966</v>
      </c>
      <c r="B985" s="437"/>
      <c r="C985" s="438"/>
      <c r="D985" s="438"/>
      <c r="E985" s="214"/>
      <c r="F985" s="214"/>
      <c r="G985" s="439"/>
      <c r="H985" s="439"/>
      <c r="I985" s="499"/>
    </row>
    <row r="986" spans="1:9" s="147" customFormat="1" ht="15.5" x14ac:dyDescent="0.35">
      <c r="A986" s="332">
        <v>967</v>
      </c>
      <c r="B986" s="437"/>
      <c r="C986" s="438"/>
      <c r="D986" s="438"/>
      <c r="E986" s="214"/>
      <c r="F986" s="214"/>
      <c r="G986" s="439"/>
      <c r="H986" s="439"/>
      <c r="I986" s="499"/>
    </row>
    <row r="987" spans="1:9" s="147" customFormat="1" ht="15.5" x14ac:dyDescent="0.35">
      <c r="A987" s="332">
        <v>968</v>
      </c>
      <c r="B987" s="437"/>
      <c r="C987" s="438"/>
      <c r="D987" s="438"/>
      <c r="E987" s="214"/>
      <c r="F987" s="214"/>
      <c r="G987" s="439"/>
      <c r="H987" s="439"/>
      <c r="I987" s="499"/>
    </row>
    <row r="988" spans="1:9" s="147" customFormat="1" ht="15.5" x14ac:dyDescent="0.35">
      <c r="A988" s="332">
        <v>969</v>
      </c>
      <c r="B988" s="437"/>
      <c r="C988" s="438"/>
      <c r="D988" s="438"/>
      <c r="E988" s="214"/>
      <c r="F988" s="214"/>
      <c r="G988" s="439"/>
      <c r="H988" s="439"/>
      <c r="I988" s="499"/>
    </row>
    <row r="989" spans="1:9" s="147" customFormat="1" ht="15.5" x14ac:dyDescent="0.35">
      <c r="A989" s="332">
        <v>970</v>
      </c>
      <c r="B989" s="437"/>
      <c r="C989" s="438"/>
      <c r="D989" s="438"/>
      <c r="E989" s="214"/>
      <c r="F989" s="214"/>
      <c r="G989" s="439"/>
      <c r="H989" s="439"/>
      <c r="I989" s="499"/>
    </row>
    <row r="990" spans="1:9" s="147" customFormat="1" ht="15.5" x14ac:dyDescent="0.35">
      <c r="A990" s="332">
        <v>971</v>
      </c>
      <c r="B990" s="437"/>
      <c r="C990" s="438"/>
      <c r="D990" s="438"/>
      <c r="E990" s="214"/>
      <c r="F990" s="214"/>
      <c r="G990" s="439"/>
      <c r="H990" s="439"/>
      <c r="I990" s="499"/>
    </row>
    <row r="991" spans="1:9" s="147" customFormat="1" ht="15.5" x14ac:dyDescent="0.35">
      <c r="A991" s="332">
        <v>972</v>
      </c>
      <c r="B991" s="437"/>
      <c r="C991" s="438"/>
      <c r="D991" s="438"/>
      <c r="E991" s="214"/>
      <c r="F991" s="214"/>
      <c r="G991" s="439"/>
      <c r="H991" s="439"/>
      <c r="I991" s="499"/>
    </row>
    <row r="992" spans="1:9" s="147" customFormat="1" ht="15.5" x14ac:dyDescent="0.35">
      <c r="A992" s="332">
        <v>973</v>
      </c>
      <c r="B992" s="437"/>
      <c r="C992" s="438"/>
      <c r="D992" s="438"/>
      <c r="E992" s="214"/>
      <c r="F992" s="214"/>
      <c r="G992" s="439"/>
      <c r="H992" s="439"/>
      <c r="I992" s="499"/>
    </row>
    <row r="993" spans="1:9" s="147" customFormat="1" ht="15.5" x14ac:dyDescent="0.35">
      <c r="A993" s="332">
        <v>974</v>
      </c>
      <c r="B993" s="437"/>
      <c r="C993" s="438"/>
      <c r="D993" s="438"/>
      <c r="E993" s="214"/>
      <c r="F993" s="214"/>
      <c r="G993" s="439"/>
      <c r="H993" s="439"/>
      <c r="I993" s="499"/>
    </row>
    <row r="994" spans="1:9" s="147" customFormat="1" ht="15.5" x14ac:dyDescent="0.35">
      <c r="A994" s="332">
        <v>975</v>
      </c>
      <c r="B994" s="437"/>
      <c r="C994" s="438"/>
      <c r="D994" s="438"/>
      <c r="E994" s="214"/>
      <c r="F994" s="214"/>
      <c r="G994" s="439"/>
      <c r="H994" s="439"/>
      <c r="I994" s="499"/>
    </row>
    <row r="995" spans="1:9" s="147" customFormat="1" ht="15.5" x14ac:dyDescent="0.35">
      <c r="A995" s="332">
        <v>976</v>
      </c>
      <c r="B995" s="437"/>
      <c r="C995" s="438"/>
      <c r="D995" s="438"/>
      <c r="E995" s="214"/>
      <c r="F995" s="214"/>
      <c r="G995" s="439"/>
      <c r="H995" s="439"/>
      <c r="I995" s="499"/>
    </row>
    <row r="996" spans="1:9" s="147" customFormat="1" ht="15.5" x14ac:dyDescent="0.35">
      <c r="A996" s="332">
        <v>977</v>
      </c>
      <c r="B996" s="437"/>
      <c r="C996" s="438"/>
      <c r="D996" s="438"/>
      <c r="E996" s="214"/>
      <c r="F996" s="214"/>
      <c r="G996" s="439"/>
      <c r="H996" s="439"/>
      <c r="I996" s="499"/>
    </row>
    <row r="997" spans="1:9" s="147" customFormat="1" ht="15.5" x14ac:dyDescent="0.35">
      <c r="A997" s="332">
        <v>978</v>
      </c>
      <c r="B997" s="437"/>
      <c r="C997" s="438"/>
      <c r="D997" s="438"/>
      <c r="E997" s="214"/>
      <c r="F997" s="214"/>
      <c r="G997" s="439"/>
      <c r="H997" s="439"/>
      <c r="I997" s="499"/>
    </row>
    <row r="998" spans="1:9" s="147" customFormat="1" ht="15.5" x14ac:dyDescent="0.35">
      <c r="A998" s="332">
        <v>979</v>
      </c>
      <c r="B998" s="437"/>
      <c r="C998" s="438"/>
      <c r="D998" s="438"/>
      <c r="E998" s="214"/>
      <c r="F998" s="214"/>
      <c r="G998" s="439"/>
      <c r="H998" s="439"/>
      <c r="I998" s="499"/>
    </row>
    <row r="999" spans="1:9" s="147" customFormat="1" ht="15.5" x14ac:dyDescent="0.35">
      <c r="A999" s="332">
        <v>980</v>
      </c>
      <c r="B999" s="437"/>
      <c r="C999" s="438"/>
      <c r="D999" s="438"/>
      <c r="E999" s="214"/>
      <c r="F999" s="214"/>
      <c r="G999" s="439"/>
      <c r="H999" s="439"/>
      <c r="I999" s="499"/>
    </row>
    <row r="1000" spans="1:9" s="147" customFormat="1" ht="15.5" x14ac:dyDescent="0.35">
      <c r="A1000" s="332">
        <v>981</v>
      </c>
      <c r="B1000" s="437"/>
      <c r="C1000" s="438"/>
      <c r="D1000" s="438"/>
      <c r="E1000" s="214"/>
      <c r="F1000" s="214"/>
      <c r="G1000" s="439"/>
      <c r="H1000" s="439"/>
      <c r="I1000" s="499"/>
    </row>
    <row r="1001" spans="1:9" s="147" customFormat="1" ht="15.5" x14ac:dyDescent="0.35">
      <c r="A1001" s="332">
        <v>982</v>
      </c>
      <c r="B1001" s="437"/>
      <c r="C1001" s="438"/>
      <c r="D1001" s="438"/>
      <c r="E1001" s="214"/>
      <c r="F1001" s="214"/>
      <c r="G1001" s="439"/>
      <c r="H1001" s="439"/>
      <c r="I1001" s="499"/>
    </row>
    <row r="1002" spans="1:9" s="147" customFormat="1" ht="15.5" x14ac:dyDescent="0.35">
      <c r="A1002" s="332">
        <v>983</v>
      </c>
      <c r="B1002" s="437"/>
      <c r="C1002" s="438"/>
      <c r="D1002" s="438"/>
      <c r="E1002" s="214"/>
      <c r="F1002" s="214"/>
      <c r="G1002" s="439"/>
      <c r="H1002" s="439"/>
      <c r="I1002" s="499"/>
    </row>
    <row r="1003" spans="1:9" s="147" customFormat="1" ht="15.5" x14ac:dyDescent="0.35">
      <c r="A1003" s="332">
        <v>984</v>
      </c>
      <c r="B1003" s="437"/>
      <c r="C1003" s="438"/>
      <c r="D1003" s="438"/>
      <c r="E1003" s="214"/>
      <c r="F1003" s="214"/>
      <c r="G1003" s="439"/>
      <c r="H1003" s="439"/>
      <c r="I1003" s="499"/>
    </row>
    <row r="1004" spans="1:9" s="147" customFormat="1" ht="15.5" x14ac:dyDescent="0.35">
      <c r="A1004" s="332">
        <v>985</v>
      </c>
      <c r="B1004" s="437"/>
      <c r="C1004" s="438"/>
      <c r="D1004" s="438"/>
      <c r="E1004" s="214"/>
      <c r="F1004" s="214"/>
      <c r="G1004" s="439"/>
      <c r="H1004" s="439"/>
      <c r="I1004" s="499"/>
    </row>
    <row r="1005" spans="1:9" s="147" customFormat="1" ht="15.5" x14ac:dyDescent="0.35">
      <c r="A1005" s="332">
        <v>986</v>
      </c>
      <c r="B1005" s="437"/>
      <c r="C1005" s="438"/>
      <c r="D1005" s="438"/>
      <c r="E1005" s="214"/>
      <c r="F1005" s="214"/>
      <c r="G1005" s="439"/>
      <c r="H1005" s="439"/>
      <c r="I1005" s="499"/>
    </row>
    <row r="1006" spans="1:9" s="147" customFormat="1" ht="15.5" x14ac:dyDescent="0.35">
      <c r="A1006" s="332">
        <v>987</v>
      </c>
      <c r="B1006" s="437"/>
      <c r="C1006" s="438"/>
      <c r="D1006" s="438"/>
      <c r="E1006" s="214"/>
      <c r="F1006" s="214"/>
      <c r="G1006" s="439"/>
      <c r="H1006" s="439"/>
      <c r="I1006" s="499"/>
    </row>
    <row r="1007" spans="1:9" s="147" customFormat="1" ht="15.5" x14ac:dyDescent="0.35">
      <c r="A1007" s="332">
        <v>988</v>
      </c>
      <c r="B1007" s="437"/>
      <c r="C1007" s="438"/>
      <c r="D1007" s="438"/>
      <c r="E1007" s="214"/>
      <c r="F1007" s="214"/>
      <c r="G1007" s="439"/>
      <c r="H1007" s="439"/>
      <c r="I1007" s="499"/>
    </row>
    <row r="1008" spans="1:9" s="147" customFormat="1" ht="15.5" x14ac:dyDescent="0.35">
      <c r="A1008" s="332">
        <v>989</v>
      </c>
      <c r="B1008" s="437"/>
      <c r="C1008" s="438"/>
      <c r="D1008" s="438"/>
      <c r="E1008" s="214"/>
      <c r="F1008" s="214"/>
      <c r="G1008" s="439"/>
      <c r="H1008" s="439"/>
      <c r="I1008" s="499"/>
    </row>
    <row r="1009" spans="1:9" s="147" customFormat="1" ht="15.5" x14ac:dyDescent="0.35">
      <c r="A1009" s="332">
        <v>990</v>
      </c>
      <c r="B1009" s="437"/>
      <c r="C1009" s="438"/>
      <c r="D1009" s="438"/>
      <c r="E1009" s="214"/>
      <c r="F1009" s="214"/>
      <c r="G1009" s="439"/>
      <c r="H1009" s="439"/>
      <c r="I1009" s="499"/>
    </row>
    <row r="1010" spans="1:9" s="147" customFormat="1" ht="15.5" x14ac:dyDescent="0.35">
      <c r="A1010" s="332">
        <v>991</v>
      </c>
      <c r="B1010" s="437"/>
      <c r="C1010" s="438"/>
      <c r="D1010" s="438"/>
      <c r="E1010" s="214"/>
      <c r="F1010" s="214"/>
      <c r="G1010" s="439"/>
      <c r="H1010" s="439"/>
      <c r="I1010" s="499"/>
    </row>
    <row r="1011" spans="1:9" s="147" customFormat="1" ht="15.5" x14ac:dyDescent="0.35">
      <c r="A1011" s="332">
        <v>992</v>
      </c>
      <c r="B1011" s="437"/>
      <c r="C1011" s="438"/>
      <c r="D1011" s="438"/>
      <c r="E1011" s="214"/>
      <c r="F1011" s="214"/>
      <c r="G1011" s="439"/>
      <c r="H1011" s="439"/>
      <c r="I1011" s="499"/>
    </row>
    <row r="1012" spans="1:9" s="147" customFormat="1" ht="15.5" x14ac:dyDescent="0.35">
      <c r="A1012" s="332">
        <v>993</v>
      </c>
      <c r="B1012" s="437"/>
      <c r="C1012" s="438"/>
      <c r="D1012" s="438"/>
      <c r="E1012" s="214"/>
      <c r="F1012" s="214"/>
      <c r="G1012" s="439"/>
      <c r="H1012" s="439"/>
      <c r="I1012" s="499"/>
    </row>
    <row r="1013" spans="1:9" s="147" customFormat="1" ht="15.5" x14ac:dyDescent="0.35">
      <c r="A1013" s="332">
        <v>994</v>
      </c>
      <c r="B1013" s="437"/>
      <c r="C1013" s="438"/>
      <c r="D1013" s="438"/>
      <c r="E1013" s="214"/>
      <c r="F1013" s="214"/>
      <c r="G1013" s="439"/>
      <c r="H1013" s="439"/>
      <c r="I1013" s="499"/>
    </row>
    <row r="1014" spans="1:9" s="147" customFormat="1" ht="15.5" x14ac:dyDescent="0.35">
      <c r="A1014" s="332">
        <v>995</v>
      </c>
      <c r="B1014" s="437"/>
      <c r="C1014" s="438"/>
      <c r="D1014" s="438"/>
      <c r="E1014" s="214"/>
      <c r="F1014" s="214"/>
      <c r="G1014" s="439"/>
      <c r="H1014" s="439"/>
      <c r="I1014" s="499"/>
    </row>
    <row r="1015" spans="1:9" s="147" customFormat="1" ht="15.5" x14ac:dyDescent="0.35">
      <c r="A1015" s="332">
        <v>996</v>
      </c>
      <c r="B1015" s="437"/>
      <c r="C1015" s="438"/>
      <c r="D1015" s="438"/>
      <c r="E1015" s="214"/>
      <c r="F1015" s="214"/>
      <c r="G1015" s="439"/>
      <c r="H1015" s="439"/>
      <c r="I1015" s="499"/>
    </row>
    <row r="1016" spans="1:9" s="147" customFormat="1" ht="15.5" x14ac:dyDescent="0.35">
      <c r="A1016" s="332">
        <v>997</v>
      </c>
      <c r="B1016" s="437"/>
      <c r="C1016" s="438"/>
      <c r="D1016" s="438"/>
      <c r="E1016" s="214"/>
      <c r="F1016" s="214"/>
      <c r="G1016" s="439"/>
      <c r="H1016" s="439"/>
      <c r="I1016" s="499"/>
    </row>
    <row r="1017" spans="1:9" s="147" customFormat="1" ht="15.5" x14ac:dyDescent="0.35">
      <c r="A1017" s="332">
        <v>998</v>
      </c>
      <c r="B1017" s="437"/>
      <c r="C1017" s="438"/>
      <c r="D1017" s="438"/>
      <c r="E1017" s="214"/>
      <c r="F1017" s="214"/>
      <c r="G1017" s="439"/>
      <c r="H1017" s="439"/>
      <c r="I1017" s="499"/>
    </row>
    <row r="1018" spans="1:9" s="147" customFormat="1" ht="15.5" x14ac:dyDescent="0.35">
      <c r="A1018" s="332">
        <v>999</v>
      </c>
      <c r="B1018" s="437"/>
      <c r="C1018" s="438"/>
      <c r="D1018" s="438"/>
      <c r="E1018" s="214"/>
      <c r="F1018" s="214"/>
      <c r="G1018" s="439"/>
      <c r="H1018" s="439"/>
      <c r="I1018" s="499"/>
    </row>
    <row r="1019" spans="1:9" s="147" customFormat="1" ht="15.5" x14ac:dyDescent="0.35">
      <c r="A1019" s="332">
        <v>1000</v>
      </c>
      <c r="B1019" s="437"/>
      <c r="C1019" s="438"/>
      <c r="D1019" s="438"/>
      <c r="E1019" s="214"/>
      <c r="F1019" s="214"/>
      <c r="G1019" s="439"/>
      <c r="H1019" s="439"/>
      <c r="I1019" s="499"/>
    </row>
  </sheetData>
  <sheetProtection password="E8E7" sheet="1" objects="1" scenarios="1" autoFilter="0"/>
  <mergeCells count="12">
    <mergeCell ref="H16:H19"/>
    <mergeCell ref="G6:H6"/>
    <mergeCell ref="G7:H7"/>
    <mergeCell ref="G8:H8"/>
    <mergeCell ref="G9:H9"/>
    <mergeCell ref="G16:G19"/>
    <mergeCell ref="F16:F19"/>
    <mergeCell ref="A16:A19"/>
    <mergeCell ref="B16:B19"/>
    <mergeCell ref="C16:C19"/>
    <mergeCell ref="D16:D19"/>
    <mergeCell ref="E16:E19"/>
  </mergeCells>
  <conditionalFormatting sqref="B20:G1019">
    <cfRule type="cellIs" dxfId="4" priority="3" stopIfTrue="1" operator="notEqual">
      <formula>0</formula>
    </cfRule>
  </conditionalFormatting>
  <conditionalFormatting sqref="H20:H1019">
    <cfRule type="cellIs" dxfId="3" priority="2" stopIfTrue="1" operator="notEqual">
      <formula>0</formula>
    </cfRule>
  </conditionalFormatting>
  <conditionalFormatting sqref="G6:H9">
    <cfRule type="cellIs" dxfId="2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5 liegen!" sqref="C20:D1019">
      <formula1>41640</formula1>
      <formula2>46022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1" fitToHeight="0" orientation="landscape" useFirstPageNumber="1" r:id="rId1"/>
  <headerFooter>
    <oddFooter>&amp;L&amp;"Arial,Kursiv"&amp;8___________
¹ Siehe Fußnote 1 Seite 1 dieses Nachweises.&amp;C&amp;9Seite &amp;P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tabColor theme="5" tint="0.39997558519241921"/>
    <pageSetUpPr fitToPage="1"/>
  </sheetPr>
  <dimension ref="A1:H524"/>
  <sheetViews>
    <sheetView showGridLines="0" topLeftCell="A6" workbookViewId="0">
      <selection activeCell="B25" sqref="B25"/>
    </sheetView>
  </sheetViews>
  <sheetFormatPr baseColWidth="10" defaultRowHeight="12.5" x14ac:dyDescent="0.25"/>
  <cols>
    <col min="1" max="1" width="5.7265625" customWidth="1"/>
    <col min="2" max="2" width="20.7265625" customWidth="1"/>
    <col min="3" max="3" width="10.7265625" customWidth="1"/>
    <col min="4" max="4" width="40.7265625" customWidth="1"/>
    <col min="5" max="5" width="52.7265625" customWidth="1"/>
    <col min="6" max="6" width="22.7265625" customWidth="1"/>
  </cols>
  <sheetData>
    <row r="1" spans="1:8" ht="12" hidden="1" customHeight="1" x14ac:dyDescent="0.25">
      <c r="A1" s="204" t="s">
        <v>59</v>
      </c>
      <c r="B1" s="205"/>
      <c r="C1" s="223"/>
      <c r="D1" s="205"/>
      <c r="E1" s="205"/>
      <c r="F1" s="205"/>
      <c r="G1" s="54"/>
      <c r="H1" s="54"/>
    </row>
    <row r="2" spans="1:8" ht="12" hidden="1" customHeight="1" x14ac:dyDescent="0.25">
      <c r="A2" s="204" t="s">
        <v>60</v>
      </c>
      <c r="B2" s="205"/>
      <c r="C2" s="223"/>
      <c r="D2" s="205"/>
      <c r="E2" s="205"/>
      <c r="F2" s="205"/>
      <c r="G2" s="54"/>
      <c r="H2" s="54"/>
    </row>
    <row r="3" spans="1:8" ht="12" hidden="1" customHeight="1" x14ac:dyDescent="0.25">
      <c r="A3" s="249">
        <f>ROW(A25)</f>
        <v>25</v>
      </c>
      <c r="B3" s="205"/>
      <c r="C3" s="223"/>
      <c r="D3" s="205"/>
      <c r="E3" s="349"/>
      <c r="F3" s="349"/>
      <c r="G3" s="54"/>
      <c r="H3" s="54"/>
    </row>
    <row r="4" spans="1:8" ht="12" hidden="1" customHeight="1" x14ac:dyDescent="0.25">
      <c r="A4" s="346" t="s">
        <v>82</v>
      </c>
      <c r="B4" s="205"/>
      <c r="C4" s="223"/>
      <c r="D4" s="205"/>
      <c r="E4" s="339"/>
      <c r="F4" s="340"/>
      <c r="G4" s="54"/>
      <c r="H4" s="54"/>
    </row>
    <row r="5" spans="1:8" ht="12" hidden="1" customHeight="1" x14ac:dyDescent="0.25">
      <c r="A5" s="347" t="str">
        <f>"$A$6:$F$"&amp;IF(LOOKUP(2,1/(F1:F524&lt;&gt;""),ROW(F:F))=ROW(A21),A3-1,LOOKUP(2,1/(F1:F524&lt;&gt;""),ROW(F:F)))</f>
        <v>$A$6:$F$24</v>
      </c>
      <c r="B5" s="205"/>
      <c r="C5" s="223"/>
      <c r="D5" s="205"/>
      <c r="E5" s="339"/>
      <c r="F5" s="341"/>
      <c r="G5" s="54"/>
      <c r="H5" s="54"/>
    </row>
    <row r="6" spans="1:8" ht="15" customHeight="1" x14ac:dyDescent="0.25">
      <c r="A6" s="248" t="s">
        <v>242</v>
      </c>
      <c r="B6" s="161"/>
      <c r="C6" s="234"/>
      <c r="D6" s="117"/>
      <c r="E6" s="31" t="s">
        <v>104</v>
      </c>
      <c r="F6" s="238">
        <f>'Seite 1'!$O$19</f>
        <v>0</v>
      </c>
      <c r="G6" s="54"/>
      <c r="H6" s="54"/>
    </row>
    <row r="7" spans="1:8" ht="15" customHeight="1" x14ac:dyDescent="0.25">
      <c r="A7" s="174"/>
      <c r="B7" s="161"/>
      <c r="C7" s="235"/>
      <c r="D7" s="117"/>
      <c r="E7" s="31" t="s">
        <v>103</v>
      </c>
      <c r="F7" s="238" t="str">
        <f>'Seite 1'!$Z$7</f>
        <v>____ - ____</v>
      </c>
      <c r="G7" s="54"/>
      <c r="H7" s="54"/>
    </row>
    <row r="8" spans="1:8" ht="15" customHeight="1" x14ac:dyDescent="0.25">
      <c r="A8" s="174"/>
      <c r="B8" s="161"/>
      <c r="C8" s="235"/>
      <c r="D8" s="117"/>
      <c r="E8" s="31" t="s">
        <v>102</v>
      </c>
      <c r="F8" s="238" t="str">
        <f>'Seite 1'!$AA$7</f>
        <v>__.__.____ - __.__.____</v>
      </c>
      <c r="G8" s="54"/>
      <c r="H8" s="54"/>
    </row>
    <row r="9" spans="1:8" ht="15" customHeight="1" x14ac:dyDescent="0.25">
      <c r="A9" s="164"/>
      <c r="B9" s="163"/>
      <c r="C9" s="235"/>
      <c r="D9" s="117"/>
      <c r="E9" s="135" t="s">
        <v>105</v>
      </c>
      <c r="F9" s="324">
        <f ca="1">'Seite 1'!$O$18</f>
        <v>45366</v>
      </c>
      <c r="G9" s="54"/>
      <c r="H9" s="54"/>
    </row>
    <row r="10" spans="1:8" ht="15" customHeight="1" x14ac:dyDescent="0.25">
      <c r="A10" s="165"/>
      <c r="B10" s="166"/>
      <c r="C10" s="235"/>
      <c r="D10" s="162"/>
      <c r="E10" s="162"/>
      <c r="F10" s="141" t="str">
        <f>'Seite 1'!$A$66</f>
        <v>VWN Wissenstransfer und Informationsmaßnahmen</v>
      </c>
      <c r="G10" s="54"/>
      <c r="H10" s="54"/>
    </row>
    <row r="11" spans="1:8" ht="15" customHeight="1" x14ac:dyDescent="0.25">
      <c r="A11" s="167"/>
      <c r="B11" s="166"/>
      <c r="C11" s="235"/>
      <c r="D11" s="162"/>
      <c r="E11" s="162"/>
      <c r="F11" s="142" t="str">
        <f ca="1">'Seite 1'!$A$67</f>
        <v>Formularversion: V 2.1 vom 15.03.24 - öffentlich -</v>
      </c>
      <c r="G11" s="54"/>
      <c r="H11" s="54"/>
    </row>
    <row r="12" spans="1:8" ht="18" customHeight="1" x14ac:dyDescent="0.25">
      <c r="A12" s="168"/>
      <c r="B12" s="169"/>
      <c r="C12" s="236"/>
      <c r="D12" s="236"/>
      <c r="E12" s="509" t="str">
        <f>A6</f>
        <v>Finanzierungsmittel</v>
      </c>
      <c r="F12" s="492">
        <f>SUMPRODUCT(ROUND(F13:F17,2))</f>
        <v>0</v>
      </c>
      <c r="G12" s="54"/>
      <c r="H12" s="54"/>
    </row>
    <row r="13" spans="1:8" ht="15" customHeight="1" x14ac:dyDescent="0.25">
      <c r="A13" s="186"/>
      <c r="B13" s="172"/>
      <c r="C13" s="237"/>
      <c r="D13" s="250"/>
      <c r="E13" s="200" t="s">
        <v>160</v>
      </c>
      <c r="F13" s="441">
        <f>SUMPRODUCT(($D$25:$D$524=E13)*(ROUND($F$25:$F$524,2)))</f>
        <v>0</v>
      </c>
      <c r="G13" s="54"/>
      <c r="H13" s="54"/>
    </row>
    <row r="14" spans="1:8" ht="15" customHeight="1" x14ac:dyDescent="0.25">
      <c r="A14" s="186"/>
      <c r="B14" s="172"/>
      <c r="C14" s="237"/>
      <c r="D14" s="95"/>
      <c r="E14" s="201" t="s">
        <v>163</v>
      </c>
      <c r="F14" s="442">
        <f>SUMPRODUCT(($D$25:$D$524=E14)*(ROUND($F$25:$F$524,2)))</f>
        <v>0</v>
      </c>
      <c r="G14" s="54"/>
      <c r="H14" s="54"/>
    </row>
    <row r="15" spans="1:8" ht="15" customHeight="1" x14ac:dyDescent="0.25">
      <c r="A15" s="186"/>
      <c r="B15" s="172"/>
      <c r="C15" s="237"/>
      <c r="D15" s="95"/>
      <c r="E15" s="201" t="s">
        <v>161</v>
      </c>
      <c r="F15" s="442">
        <f>SUMPRODUCT(($D$25:$D$524=E15)*(ROUND($F$25:$F$524,2)))</f>
        <v>0</v>
      </c>
      <c r="G15" s="54"/>
      <c r="H15" s="54"/>
    </row>
    <row r="16" spans="1:8" ht="15" customHeight="1" x14ac:dyDescent="0.25">
      <c r="A16" s="186"/>
      <c r="B16" s="172"/>
      <c r="C16" s="237"/>
      <c r="D16" s="95"/>
      <c r="E16" s="201" t="s">
        <v>159</v>
      </c>
      <c r="F16" s="442">
        <f>SUMPRODUCT(($D$25:$D$524=E16)*(ROUND($F$25:$F$524,2)))</f>
        <v>0</v>
      </c>
      <c r="G16" s="54"/>
      <c r="H16" s="54"/>
    </row>
    <row r="17" spans="1:8" ht="15" customHeight="1" x14ac:dyDescent="0.25">
      <c r="A17" s="186"/>
      <c r="B17" s="172"/>
      <c r="C17" s="237"/>
      <c r="D17" s="95"/>
      <c r="E17" s="201" t="s">
        <v>153</v>
      </c>
      <c r="F17" s="442">
        <f>SUMPRODUCT(($D$25:$D$524=E17)*(ROUND($F$25:$F$524,2)))</f>
        <v>0</v>
      </c>
      <c r="G17" s="54"/>
      <c r="H17" s="54"/>
    </row>
    <row r="18" spans="1:8" ht="12" customHeight="1" x14ac:dyDescent="0.25">
      <c r="A18" s="171"/>
      <c r="B18" s="172"/>
      <c r="C18" s="237"/>
      <c r="D18" s="172"/>
      <c r="E18" s="172"/>
      <c r="F18" s="173"/>
      <c r="G18" s="54"/>
      <c r="H18" s="54"/>
    </row>
    <row r="19" spans="1:8" ht="15" customHeight="1" x14ac:dyDescent="0.25">
      <c r="A19" s="152" t="str">
        <f ca="1">CONCATENATE("Belegliste¹ der ",$A$6," - Aktenzeichen ",IF($F$6=0,"__________",$F$6)," - Nachweis vom ",IF($F$9=0,"_________",TEXT($F$9,"TT.MM.JJJJ")))</f>
        <v>Belegliste¹ der Finanzierungsmittel - Aktenzeichen __________ - Nachweis vom 15.03.2024</v>
      </c>
      <c r="B19" s="172"/>
      <c r="C19" s="237"/>
      <c r="D19" s="172"/>
      <c r="E19" s="172"/>
      <c r="F19" s="173"/>
      <c r="G19" s="54"/>
      <c r="H19" s="54"/>
    </row>
    <row r="20" spans="1:8" ht="5.15" customHeight="1" x14ac:dyDescent="0.25">
      <c r="A20" s="186"/>
      <c r="B20" s="172"/>
      <c r="C20" s="237"/>
      <c r="D20" s="172"/>
      <c r="E20" s="172"/>
      <c r="F20" s="173"/>
      <c r="G20" s="54"/>
      <c r="H20" s="54"/>
    </row>
    <row r="21" spans="1:8" ht="12" customHeight="1" x14ac:dyDescent="0.25">
      <c r="A21" s="921" t="s">
        <v>23</v>
      </c>
      <c r="B21" s="924" t="s">
        <v>47</v>
      </c>
      <c r="C21" s="921" t="s">
        <v>48</v>
      </c>
      <c r="D21" s="924" t="s">
        <v>80</v>
      </c>
      <c r="E21" s="924" t="s">
        <v>81</v>
      </c>
      <c r="F21" s="927" t="s">
        <v>18</v>
      </c>
      <c r="G21" s="54"/>
      <c r="H21" s="54"/>
    </row>
    <row r="22" spans="1:8" ht="12" customHeight="1" x14ac:dyDescent="0.25">
      <c r="A22" s="922"/>
      <c r="B22" s="925"/>
      <c r="C22" s="922"/>
      <c r="D22" s="925"/>
      <c r="E22" s="925"/>
      <c r="F22" s="928"/>
      <c r="G22" s="54"/>
      <c r="H22" s="54"/>
    </row>
    <row r="23" spans="1:8" ht="12" customHeight="1" x14ac:dyDescent="0.25">
      <c r="A23" s="922"/>
      <c r="B23" s="925"/>
      <c r="C23" s="922"/>
      <c r="D23" s="925"/>
      <c r="E23" s="925"/>
      <c r="F23" s="928"/>
      <c r="G23" s="54"/>
      <c r="H23" s="54"/>
    </row>
    <row r="24" spans="1:8" ht="12" customHeight="1" thickBot="1" x14ac:dyDescent="0.3">
      <c r="A24" s="923"/>
      <c r="B24" s="926"/>
      <c r="C24" s="923"/>
      <c r="D24" s="926"/>
      <c r="E24" s="926"/>
      <c r="F24" s="929"/>
      <c r="G24" s="54"/>
      <c r="H24" s="54"/>
    </row>
    <row r="25" spans="1:8" s="147" customFormat="1" ht="14.5" thickTop="1" x14ac:dyDescent="0.25">
      <c r="A25" s="330">
        <v>1</v>
      </c>
      <c r="B25" s="443"/>
      <c r="C25" s="438"/>
      <c r="D25" s="241"/>
      <c r="E25" s="241"/>
      <c r="F25" s="439"/>
      <c r="G25" s="502"/>
      <c r="H25" s="54"/>
    </row>
    <row r="26" spans="1:8" s="147" customFormat="1" ht="15.5" x14ac:dyDescent="0.25">
      <c r="A26" s="330">
        <v>2</v>
      </c>
      <c r="B26" s="443"/>
      <c r="C26" s="438"/>
      <c r="D26" s="241"/>
      <c r="E26" s="242"/>
      <c r="F26" s="439"/>
      <c r="G26" s="503"/>
      <c r="H26" s="54"/>
    </row>
    <row r="27" spans="1:8" s="147" customFormat="1" ht="15.5" x14ac:dyDescent="0.25">
      <c r="A27" s="330">
        <v>3</v>
      </c>
      <c r="B27" s="443"/>
      <c r="C27" s="438"/>
      <c r="D27" s="241"/>
      <c r="E27" s="242"/>
      <c r="F27" s="439"/>
      <c r="G27" s="503"/>
      <c r="H27" s="54"/>
    </row>
    <row r="28" spans="1:8" s="147" customFormat="1" ht="15.5" x14ac:dyDescent="0.25">
      <c r="A28" s="330">
        <v>4</v>
      </c>
      <c r="B28" s="443"/>
      <c r="C28" s="438"/>
      <c r="D28" s="241"/>
      <c r="E28" s="242"/>
      <c r="F28" s="439"/>
      <c r="G28" s="503"/>
      <c r="H28" s="54"/>
    </row>
    <row r="29" spans="1:8" s="147" customFormat="1" ht="15.5" x14ac:dyDescent="0.25">
      <c r="A29" s="330">
        <v>5</v>
      </c>
      <c r="B29" s="443"/>
      <c r="C29" s="438"/>
      <c r="D29" s="241"/>
      <c r="E29" s="242"/>
      <c r="F29" s="439"/>
      <c r="G29" s="503"/>
      <c r="H29" s="54"/>
    </row>
    <row r="30" spans="1:8" s="147" customFormat="1" ht="15.5" x14ac:dyDescent="0.25">
      <c r="A30" s="330">
        <v>6</v>
      </c>
      <c r="B30" s="443"/>
      <c r="C30" s="438"/>
      <c r="D30" s="241"/>
      <c r="E30" s="242"/>
      <c r="F30" s="439"/>
      <c r="G30" s="503"/>
      <c r="H30" s="54"/>
    </row>
    <row r="31" spans="1:8" s="147" customFormat="1" ht="15.5" x14ac:dyDescent="0.25">
      <c r="A31" s="330">
        <v>7</v>
      </c>
      <c r="B31" s="443"/>
      <c r="C31" s="438"/>
      <c r="D31" s="241"/>
      <c r="E31" s="242"/>
      <c r="F31" s="439"/>
      <c r="G31" s="503"/>
      <c r="H31" s="54"/>
    </row>
    <row r="32" spans="1:8" s="147" customFormat="1" ht="15.5" x14ac:dyDescent="0.35">
      <c r="A32" s="330">
        <v>8</v>
      </c>
      <c r="B32" s="443"/>
      <c r="C32" s="438"/>
      <c r="D32" s="241"/>
      <c r="E32" s="242"/>
      <c r="F32" s="439"/>
      <c r="G32" s="499"/>
    </row>
    <row r="33" spans="1:7" s="147" customFormat="1" ht="15.5" x14ac:dyDescent="0.35">
      <c r="A33" s="330">
        <v>9</v>
      </c>
      <c r="B33" s="443"/>
      <c r="C33" s="438"/>
      <c r="D33" s="241"/>
      <c r="E33" s="242"/>
      <c r="F33" s="439"/>
      <c r="G33" s="499"/>
    </row>
    <row r="34" spans="1:7" s="147" customFormat="1" ht="15.5" x14ac:dyDescent="0.35">
      <c r="A34" s="330">
        <v>10</v>
      </c>
      <c r="B34" s="443"/>
      <c r="C34" s="438"/>
      <c r="D34" s="241"/>
      <c r="E34" s="242"/>
      <c r="F34" s="439"/>
      <c r="G34" s="499"/>
    </row>
    <row r="35" spans="1:7" s="147" customFormat="1" ht="15.5" x14ac:dyDescent="0.35">
      <c r="A35" s="330">
        <v>11</v>
      </c>
      <c r="B35" s="443"/>
      <c r="C35" s="438"/>
      <c r="D35" s="241"/>
      <c r="E35" s="242"/>
      <c r="F35" s="439"/>
      <c r="G35" s="499"/>
    </row>
    <row r="36" spans="1:7" s="147" customFormat="1" ht="15.5" x14ac:dyDescent="0.35">
      <c r="A36" s="330">
        <v>12</v>
      </c>
      <c r="B36" s="443"/>
      <c r="C36" s="438"/>
      <c r="D36" s="241"/>
      <c r="E36" s="242"/>
      <c r="F36" s="439"/>
      <c r="G36" s="499"/>
    </row>
    <row r="37" spans="1:7" s="147" customFormat="1" ht="15.5" x14ac:dyDescent="0.35">
      <c r="A37" s="330">
        <v>13</v>
      </c>
      <c r="B37" s="443"/>
      <c r="C37" s="438"/>
      <c r="D37" s="241"/>
      <c r="E37" s="242"/>
      <c r="F37" s="439"/>
      <c r="G37" s="499"/>
    </row>
    <row r="38" spans="1:7" s="147" customFormat="1" ht="15.5" x14ac:dyDescent="0.35">
      <c r="A38" s="330">
        <v>14</v>
      </c>
      <c r="B38" s="443"/>
      <c r="C38" s="438"/>
      <c r="D38" s="241"/>
      <c r="E38" s="242"/>
      <c r="F38" s="439"/>
      <c r="G38" s="499"/>
    </row>
    <row r="39" spans="1:7" s="147" customFormat="1" ht="15.5" x14ac:dyDescent="0.35">
      <c r="A39" s="330">
        <v>15</v>
      </c>
      <c r="B39" s="443"/>
      <c r="C39" s="438"/>
      <c r="D39" s="241"/>
      <c r="E39" s="242"/>
      <c r="F39" s="439"/>
      <c r="G39" s="499"/>
    </row>
    <row r="40" spans="1:7" s="147" customFormat="1" ht="15.5" x14ac:dyDescent="0.35">
      <c r="A40" s="330">
        <v>16</v>
      </c>
      <c r="B40" s="443"/>
      <c r="C40" s="438"/>
      <c r="D40" s="241"/>
      <c r="E40" s="242"/>
      <c r="F40" s="439"/>
      <c r="G40" s="499"/>
    </row>
    <row r="41" spans="1:7" s="147" customFormat="1" ht="15.5" x14ac:dyDescent="0.35">
      <c r="A41" s="330">
        <v>17</v>
      </c>
      <c r="B41" s="443"/>
      <c r="C41" s="438"/>
      <c r="D41" s="241"/>
      <c r="E41" s="242"/>
      <c r="F41" s="439"/>
      <c r="G41" s="499"/>
    </row>
    <row r="42" spans="1:7" s="147" customFormat="1" ht="15.5" x14ac:dyDescent="0.35">
      <c r="A42" s="330">
        <v>18</v>
      </c>
      <c r="B42" s="443"/>
      <c r="C42" s="438"/>
      <c r="D42" s="241"/>
      <c r="E42" s="242"/>
      <c r="F42" s="439"/>
      <c r="G42" s="499"/>
    </row>
    <row r="43" spans="1:7" s="147" customFormat="1" ht="15.5" x14ac:dyDescent="0.35">
      <c r="A43" s="330">
        <v>19</v>
      </c>
      <c r="B43" s="443"/>
      <c r="C43" s="438"/>
      <c r="D43" s="241"/>
      <c r="E43" s="242"/>
      <c r="F43" s="439"/>
      <c r="G43" s="499"/>
    </row>
    <row r="44" spans="1:7" s="147" customFormat="1" ht="15.5" x14ac:dyDescent="0.35">
      <c r="A44" s="330">
        <v>20</v>
      </c>
      <c r="B44" s="443"/>
      <c r="C44" s="438"/>
      <c r="D44" s="241"/>
      <c r="E44" s="242"/>
      <c r="F44" s="439"/>
      <c r="G44" s="499"/>
    </row>
    <row r="45" spans="1:7" s="147" customFormat="1" ht="15.5" x14ac:dyDescent="0.35">
      <c r="A45" s="330">
        <v>21</v>
      </c>
      <c r="B45" s="443"/>
      <c r="C45" s="438"/>
      <c r="D45" s="241"/>
      <c r="E45" s="242"/>
      <c r="F45" s="439"/>
      <c r="G45" s="499"/>
    </row>
    <row r="46" spans="1:7" s="147" customFormat="1" ht="15.5" x14ac:dyDescent="0.35">
      <c r="A46" s="330">
        <v>22</v>
      </c>
      <c r="B46" s="443"/>
      <c r="C46" s="438"/>
      <c r="D46" s="241"/>
      <c r="E46" s="242"/>
      <c r="F46" s="439"/>
      <c r="G46" s="499"/>
    </row>
    <row r="47" spans="1:7" s="147" customFormat="1" ht="15.5" x14ac:dyDescent="0.35">
      <c r="A47" s="330">
        <v>23</v>
      </c>
      <c r="B47" s="443"/>
      <c r="C47" s="438"/>
      <c r="D47" s="241"/>
      <c r="E47" s="242"/>
      <c r="F47" s="439"/>
      <c r="G47" s="499"/>
    </row>
    <row r="48" spans="1:7" s="147" customFormat="1" ht="15.5" x14ac:dyDescent="0.35">
      <c r="A48" s="330">
        <v>24</v>
      </c>
      <c r="B48" s="443"/>
      <c r="C48" s="438"/>
      <c r="D48" s="241"/>
      <c r="E48" s="242"/>
      <c r="F48" s="439"/>
      <c r="G48" s="499"/>
    </row>
    <row r="49" spans="1:7" s="147" customFormat="1" ht="15.5" x14ac:dyDescent="0.35">
      <c r="A49" s="330">
        <v>25</v>
      </c>
      <c r="B49" s="443"/>
      <c r="C49" s="438"/>
      <c r="D49" s="241"/>
      <c r="E49" s="242"/>
      <c r="F49" s="439"/>
      <c r="G49" s="499"/>
    </row>
    <row r="50" spans="1:7" s="147" customFormat="1" ht="15.5" x14ac:dyDescent="0.35">
      <c r="A50" s="330">
        <v>26</v>
      </c>
      <c r="B50" s="443"/>
      <c r="C50" s="438"/>
      <c r="D50" s="241"/>
      <c r="E50" s="242"/>
      <c r="F50" s="439"/>
      <c r="G50" s="499"/>
    </row>
    <row r="51" spans="1:7" s="147" customFormat="1" ht="15.5" x14ac:dyDescent="0.35">
      <c r="A51" s="330">
        <v>27</v>
      </c>
      <c r="B51" s="443"/>
      <c r="C51" s="438"/>
      <c r="D51" s="241"/>
      <c r="E51" s="242"/>
      <c r="F51" s="439"/>
      <c r="G51" s="499"/>
    </row>
    <row r="52" spans="1:7" s="147" customFormat="1" ht="15.5" x14ac:dyDescent="0.35">
      <c r="A52" s="330">
        <v>28</v>
      </c>
      <c r="B52" s="443"/>
      <c r="C52" s="438"/>
      <c r="D52" s="241"/>
      <c r="E52" s="242"/>
      <c r="F52" s="439"/>
      <c r="G52" s="499"/>
    </row>
    <row r="53" spans="1:7" s="147" customFormat="1" ht="15.5" x14ac:dyDescent="0.35">
      <c r="A53" s="330">
        <v>29</v>
      </c>
      <c r="B53" s="443"/>
      <c r="C53" s="438"/>
      <c r="D53" s="241"/>
      <c r="E53" s="242"/>
      <c r="F53" s="439"/>
      <c r="G53" s="499"/>
    </row>
    <row r="54" spans="1:7" s="147" customFormat="1" ht="15.5" x14ac:dyDescent="0.35">
      <c r="A54" s="330">
        <v>30</v>
      </c>
      <c r="B54" s="443"/>
      <c r="C54" s="438"/>
      <c r="D54" s="241"/>
      <c r="E54" s="242"/>
      <c r="F54" s="439"/>
      <c r="G54" s="499"/>
    </row>
    <row r="55" spans="1:7" s="147" customFormat="1" ht="15.5" x14ac:dyDescent="0.35">
      <c r="A55" s="330">
        <v>31</v>
      </c>
      <c r="B55" s="443"/>
      <c r="C55" s="438"/>
      <c r="D55" s="241"/>
      <c r="E55" s="242"/>
      <c r="F55" s="439"/>
      <c r="G55" s="499"/>
    </row>
    <row r="56" spans="1:7" s="147" customFormat="1" ht="15.5" x14ac:dyDescent="0.35">
      <c r="A56" s="330">
        <v>32</v>
      </c>
      <c r="B56" s="443"/>
      <c r="C56" s="438"/>
      <c r="D56" s="241"/>
      <c r="E56" s="242"/>
      <c r="F56" s="439"/>
      <c r="G56" s="499"/>
    </row>
    <row r="57" spans="1:7" s="147" customFormat="1" ht="15.5" x14ac:dyDescent="0.35">
      <c r="A57" s="330">
        <v>33</v>
      </c>
      <c r="B57" s="443"/>
      <c r="C57" s="438"/>
      <c r="D57" s="241"/>
      <c r="E57" s="242"/>
      <c r="F57" s="439"/>
      <c r="G57" s="499"/>
    </row>
    <row r="58" spans="1:7" s="147" customFormat="1" ht="15.5" x14ac:dyDescent="0.35">
      <c r="A58" s="330">
        <v>34</v>
      </c>
      <c r="B58" s="443"/>
      <c r="C58" s="438"/>
      <c r="D58" s="241"/>
      <c r="E58" s="242"/>
      <c r="F58" s="439"/>
      <c r="G58" s="499"/>
    </row>
    <row r="59" spans="1:7" s="147" customFormat="1" ht="15.5" x14ac:dyDescent="0.35">
      <c r="A59" s="330">
        <v>35</v>
      </c>
      <c r="B59" s="443"/>
      <c r="C59" s="438"/>
      <c r="D59" s="241"/>
      <c r="E59" s="242"/>
      <c r="F59" s="439"/>
      <c r="G59" s="499"/>
    </row>
    <row r="60" spans="1:7" s="147" customFormat="1" ht="15.5" x14ac:dyDescent="0.35">
      <c r="A60" s="330">
        <v>36</v>
      </c>
      <c r="B60" s="443"/>
      <c r="C60" s="438"/>
      <c r="D60" s="241"/>
      <c r="E60" s="242"/>
      <c r="F60" s="439"/>
      <c r="G60" s="499"/>
    </row>
    <row r="61" spans="1:7" s="147" customFormat="1" ht="15.5" x14ac:dyDescent="0.35">
      <c r="A61" s="330">
        <v>37</v>
      </c>
      <c r="B61" s="443"/>
      <c r="C61" s="438"/>
      <c r="D61" s="241"/>
      <c r="E61" s="242"/>
      <c r="F61" s="439"/>
      <c r="G61" s="499"/>
    </row>
    <row r="62" spans="1:7" s="147" customFormat="1" ht="15.5" x14ac:dyDescent="0.35">
      <c r="A62" s="330">
        <v>38</v>
      </c>
      <c r="B62" s="443"/>
      <c r="C62" s="438"/>
      <c r="D62" s="241"/>
      <c r="E62" s="242"/>
      <c r="F62" s="439"/>
      <c r="G62" s="499"/>
    </row>
    <row r="63" spans="1:7" s="147" customFormat="1" ht="15.5" x14ac:dyDescent="0.35">
      <c r="A63" s="330">
        <v>39</v>
      </c>
      <c r="B63" s="443"/>
      <c r="C63" s="438"/>
      <c r="D63" s="241"/>
      <c r="E63" s="242"/>
      <c r="F63" s="439"/>
      <c r="G63" s="499"/>
    </row>
    <row r="64" spans="1:7" s="147" customFormat="1" ht="15.5" x14ac:dyDescent="0.35">
      <c r="A64" s="330">
        <v>40</v>
      </c>
      <c r="B64" s="443"/>
      <c r="C64" s="438"/>
      <c r="D64" s="241"/>
      <c r="E64" s="242"/>
      <c r="F64" s="439"/>
      <c r="G64" s="499"/>
    </row>
    <row r="65" spans="1:7" s="147" customFormat="1" ht="15.5" x14ac:dyDescent="0.35">
      <c r="A65" s="330">
        <v>41</v>
      </c>
      <c r="B65" s="443"/>
      <c r="C65" s="438"/>
      <c r="D65" s="241"/>
      <c r="E65" s="242"/>
      <c r="F65" s="439"/>
      <c r="G65" s="499"/>
    </row>
    <row r="66" spans="1:7" s="147" customFormat="1" ht="15.5" x14ac:dyDescent="0.35">
      <c r="A66" s="330">
        <v>42</v>
      </c>
      <c r="B66" s="443"/>
      <c r="C66" s="438"/>
      <c r="D66" s="241"/>
      <c r="E66" s="242"/>
      <c r="F66" s="439"/>
      <c r="G66" s="499"/>
    </row>
    <row r="67" spans="1:7" s="147" customFormat="1" ht="15.5" x14ac:dyDescent="0.35">
      <c r="A67" s="330">
        <v>43</v>
      </c>
      <c r="B67" s="443"/>
      <c r="C67" s="438"/>
      <c r="D67" s="241"/>
      <c r="E67" s="242"/>
      <c r="F67" s="439"/>
      <c r="G67" s="499"/>
    </row>
    <row r="68" spans="1:7" s="147" customFormat="1" ht="15.5" x14ac:dyDescent="0.35">
      <c r="A68" s="330">
        <v>44</v>
      </c>
      <c r="B68" s="443"/>
      <c r="C68" s="438"/>
      <c r="D68" s="241"/>
      <c r="E68" s="242"/>
      <c r="F68" s="439"/>
      <c r="G68" s="499"/>
    </row>
    <row r="69" spans="1:7" s="147" customFormat="1" ht="15.5" x14ac:dyDescent="0.35">
      <c r="A69" s="330">
        <v>45</v>
      </c>
      <c r="B69" s="443"/>
      <c r="C69" s="438"/>
      <c r="D69" s="241"/>
      <c r="E69" s="242"/>
      <c r="F69" s="439"/>
      <c r="G69" s="499"/>
    </row>
    <row r="70" spans="1:7" s="147" customFormat="1" ht="15.5" x14ac:dyDescent="0.35">
      <c r="A70" s="330">
        <v>46</v>
      </c>
      <c r="B70" s="443"/>
      <c r="C70" s="438"/>
      <c r="D70" s="241"/>
      <c r="E70" s="242"/>
      <c r="F70" s="439"/>
      <c r="G70" s="499"/>
    </row>
    <row r="71" spans="1:7" s="147" customFormat="1" ht="15.5" x14ac:dyDescent="0.35">
      <c r="A71" s="330">
        <v>47</v>
      </c>
      <c r="B71" s="443"/>
      <c r="C71" s="438"/>
      <c r="D71" s="241"/>
      <c r="E71" s="242"/>
      <c r="F71" s="439"/>
      <c r="G71" s="499"/>
    </row>
    <row r="72" spans="1:7" s="147" customFormat="1" ht="15.5" x14ac:dyDescent="0.35">
      <c r="A72" s="330">
        <v>48</v>
      </c>
      <c r="B72" s="443"/>
      <c r="C72" s="438"/>
      <c r="D72" s="241"/>
      <c r="E72" s="242"/>
      <c r="F72" s="439"/>
      <c r="G72" s="499"/>
    </row>
    <row r="73" spans="1:7" s="147" customFormat="1" ht="15.5" x14ac:dyDescent="0.35">
      <c r="A73" s="330">
        <v>49</v>
      </c>
      <c r="B73" s="443"/>
      <c r="C73" s="438"/>
      <c r="D73" s="241"/>
      <c r="E73" s="242"/>
      <c r="F73" s="439"/>
      <c r="G73" s="499"/>
    </row>
    <row r="74" spans="1:7" s="147" customFormat="1" ht="15.5" x14ac:dyDescent="0.35">
      <c r="A74" s="330">
        <v>50</v>
      </c>
      <c r="B74" s="443"/>
      <c r="C74" s="438"/>
      <c r="D74" s="241"/>
      <c r="E74" s="242"/>
      <c r="F74" s="439"/>
      <c r="G74" s="499"/>
    </row>
    <row r="75" spans="1:7" s="147" customFormat="1" ht="15.5" x14ac:dyDescent="0.35">
      <c r="A75" s="330">
        <v>51</v>
      </c>
      <c r="B75" s="443"/>
      <c r="C75" s="438"/>
      <c r="D75" s="241"/>
      <c r="E75" s="242"/>
      <c r="F75" s="439"/>
      <c r="G75" s="499"/>
    </row>
    <row r="76" spans="1:7" s="147" customFormat="1" ht="15.5" x14ac:dyDescent="0.35">
      <c r="A76" s="330">
        <v>52</v>
      </c>
      <c r="B76" s="443"/>
      <c r="C76" s="438"/>
      <c r="D76" s="241"/>
      <c r="E76" s="242"/>
      <c r="F76" s="439"/>
      <c r="G76" s="499"/>
    </row>
    <row r="77" spans="1:7" s="147" customFormat="1" ht="15.5" x14ac:dyDescent="0.35">
      <c r="A77" s="330">
        <v>53</v>
      </c>
      <c r="B77" s="443"/>
      <c r="C77" s="438"/>
      <c r="D77" s="241"/>
      <c r="E77" s="242"/>
      <c r="F77" s="439"/>
      <c r="G77" s="499"/>
    </row>
    <row r="78" spans="1:7" s="147" customFormat="1" ht="15.5" x14ac:dyDescent="0.35">
      <c r="A78" s="330">
        <v>54</v>
      </c>
      <c r="B78" s="443"/>
      <c r="C78" s="438"/>
      <c r="D78" s="241"/>
      <c r="E78" s="242"/>
      <c r="F78" s="439"/>
      <c r="G78" s="499"/>
    </row>
    <row r="79" spans="1:7" s="147" customFormat="1" ht="15.5" x14ac:dyDescent="0.35">
      <c r="A79" s="330">
        <v>55</v>
      </c>
      <c r="B79" s="443"/>
      <c r="C79" s="438"/>
      <c r="D79" s="241"/>
      <c r="E79" s="242"/>
      <c r="F79" s="439"/>
      <c r="G79" s="499"/>
    </row>
    <row r="80" spans="1:7" s="147" customFormat="1" ht="15.5" x14ac:dyDescent="0.35">
      <c r="A80" s="330">
        <v>56</v>
      </c>
      <c r="B80" s="443"/>
      <c r="C80" s="438"/>
      <c r="D80" s="241"/>
      <c r="E80" s="242"/>
      <c r="F80" s="439"/>
      <c r="G80" s="499"/>
    </row>
    <row r="81" spans="1:7" s="147" customFormat="1" ht="15.5" x14ac:dyDescent="0.35">
      <c r="A81" s="330">
        <v>57</v>
      </c>
      <c r="B81" s="443"/>
      <c r="C81" s="438"/>
      <c r="D81" s="241"/>
      <c r="E81" s="242"/>
      <c r="F81" s="439"/>
      <c r="G81" s="499"/>
    </row>
    <row r="82" spans="1:7" s="147" customFormat="1" ht="15.5" x14ac:dyDescent="0.35">
      <c r="A82" s="330">
        <v>58</v>
      </c>
      <c r="B82" s="443"/>
      <c r="C82" s="438"/>
      <c r="D82" s="241"/>
      <c r="E82" s="242"/>
      <c r="F82" s="439"/>
      <c r="G82" s="499"/>
    </row>
    <row r="83" spans="1:7" s="147" customFormat="1" ht="15.5" x14ac:dyDescent="0.35">
      <c r="A83" s="330">
        <v>59</v>
      </c>
      <c r="B83" s="443"/>
      <c r="C83" s="438"/>
      <c r="D83" s="241"/>
      <c r="E83" s="242"/>
      <c r="F83" s="439"/>
      <c r="G83" s="499"/>
    </row>
    <row r="84" spans="1:7" s="147" customFormat="1" ht="15.5" x14ac:dyDescent="0.35">
      <c r="A84" s="330">
        <v>60</v>
      </c>
      <c r="B84" s="443"/>
      <c r="C84" s="438"/>
      <c r="D84" s="241"/>
      <c r="E84" s="242"/>
      <c r="F84" s="439"/>
      <c r="G84" s="499"/>
    </row>
    <row r="85" spans="1:7" s="147" customFormat="1" ht="15.5" x14ac:dyDescent="0.35">
      <c r="A85" s="330">
        <v>61</v>
      </c>
      <c r="B85" s="443"/>
      <c r="C85" s="438"/>
      <c r="D85" s="241"/>
      <c r="E85" s="242"/>
      <c r="F85" s="439"/>
      <c r="G85" s="499"/>
    </row>
    <row r="86" spans="1:7" s="147" customFormat="1" ht="15.5" x14ac:dyDescent="0.35">
      <c r="A86" s="330">
        <v>62</v>
      </c>
      <c r="B86" s="443"/>
      <c r="C86" s="438"/>
      <c r="D86" s="241"/>
      <c r="E86" s="242"/>
      <c r="F86" s="439"/>
      <c r="G86" s="499"/>
    </row>
    <row r="87" spans="1:7" s="147" customFormat="1" ht="15.5" x14ac:dyDescent="0.35">
      <c r="A87" s="330">
        <v>63</v>
      </c>
      <c r="B87" s="443"/>
      <c r="C87" s="438"/>
      <c r="D87" s="241"/>
      <c r="E87" s="242"/>
      <c r="F87" s="439"/>
      <c r="G87" s="499"/>
    </row>
    <row r="88" spans="1:7" s="147" customFormat="1" ht="15.5" x14ac:dyDescent="0.35">
      <c r="A88" s="330">
        <v>64</v>
      </c>
      <c r="B88" s="443"/>
      <c r="C88" s="438"/>
      <c r="D88" s="241"/>
      <c r="E88" s="242"/>
      <c r="F88" s="439"/>
      <c r="G88" s="499"/>
    </row>
    <row r="89" spans="1:7" s="147" customFormat="1" ht="15.5" x14ac:dyDescent="0.35">
      <c r="A89" s="330">
        <v>65</v>
      </c>
      <c r="B89" s="443"/>
      <c r="C89" s="438"/>
      <c r="D89" s="241"/>
      <c r="E89" s="242"/>
      <c r="F89" s="439"/>
      <c r="G89" s="499"/>
    </row>
    <row r="90" spans="1:7" s="147" customFormat="1" ht="15.5" x14ac:dyDescent="0.35">
      <c r="A90" s="330">
        <v>66</v>
      </c>
      <c r="B90" s="443"/>
      <c r="C90" s="438"/>
      <c r="D90" s="241"/>
      <c r="E90" s="242"/>
      <c r="F90" s="439"/>
      <c r="G90" s="499"/>
    </row>
    <row r="91" spans="1:7" s="147" customFormat="1" ht="15.5" x14ac:dyDescent="0.35">
      <c r="A91" s="330">
        <v>67</v>
      </c>
      <c r="B91" s="443"/>
      <c r="C91" s="438"/>
      <c r="D91" s="241"/>
      <c r="E91" s="242"/>
      <c r="F91" s="439"/>
      <c r="G91" s="499"/>
    </row>
    <row r="92" spans="1:7" s="147" customFormat="1" ht="15.5" x14ac:dyDescent="0.35">
      <c r="A92" s="330">
        <v>68</v>
      </c>
      <c r="B92" s="443"/>
      <c r="C92" s="438"/>
      <c r="D92" s="241"/>
      <c r="E92" s="242"/>
      <c r="F92" s="439"/>
      <c r="G92" s="499"/>
    </row>
    <row r="93" spans="1:7" s="147" customFormat="1" ht="15.5" x14ac:dyDescent="0.35">
      <c r="A93" s="330">
        <v>69</v>
      </c>
      <c r="B93" s="443"/>
      <c r="C93" s="438"/>
      <c r="D93" s="241"/>
      <c r="E93" s="242"/>
      <c r="F93" s="439"/>
      <c r="G93" s="499"/>
    </row>
    <row r="94" spans="1:7" s="147" customFormat="1" ht="15.5" x14ac:dyDescent="0.35">
      <c r="A94" s="330">
        <v>70</v>
      </c>
      <c r="B94" s="443"/>
      <c r="C94" s="438"/>
      <c r="D94" s="241"/>
      <c r="E94" s="242"/>
      <c r="F94" s="439"/>
      <c r="G94" s="499"/>
    </row>
    <row r="95" spans="1:7" s="147" customFormat="1" ht="15.5" x14ac:dyDescent="0.35">
      <c r="A95" s="330">
        <v>71</v>
      </c>
      <c r="B95" s="443"/>
      <c r="C95" s="438"/>
      <c r="D95" s="241"/>
      <c r="E95" s="242"/>
      <c r="F95" s="439"/>
      <c r="G95" s="499"/>
    </row>
    <row r="96" spans="1:7" s="147" customFormat="1" ht="15.5" x14ac:dyDescent="0.35">
      <c r="A96" s="330">
        <v>72</v>
      </c>
      <c r="B96" s="443"/>
      <c r="C96" s="438"/>
      <c r="D96" s="241"/>
      <c r="E96" s="242"/>
      <c r="F96" s="439"/>
      <c r="G96" s="499"/>
    </row>
    <row r="97" spans="1:7" s="147" customFormat="1" ht="15.5" x14ac:dyDescent="0.35">
      <c r="A97" s="330">
        <v>73</v>
      </c>
      <c r="B97" s="443"/>
      <c r="C97" s="438"/>
      <c r="D97" s="241"/>
      <c r="E97" s="242"/>
      <c r="F97" s="439"/>
      <c r="G97" s="499"/>
    </row>
    <row r="98" spans="1:7" s="147" customFormat="1" ht="15.5" x14ac:dyDescent="0.35">
      <c r="A98" s="330">
        <v>74</v>
      </c>
      <c r="B98" s="443"/>
      <c r="C98" s="438"/>
      <c r="D98" s="241"/>
      <c r="E98" s="242"/>
      <c r="F98" s="439"/>
      <c r="G98" s="499"/>
    </row>
    <row r="99" spans="1:7" s="147" customFormat="1" ht="15.5" x14ac:dyDescent="0.35">
      <c r="A99" s="330">
        <v>75</v>
      </c>
      <c r="B99" s="443"/>
      <c r="C99" s="438"/>
      <c r="D99" s="241"/>
      <c r="E99" s="242"/>
      <c r="F99" s="439"/>
      <c r="G99" s="499"/>
    </row>
    <row r="100" spans="1:7" s="147" customFormat="1" ht="15.5" x14ac:dyDescent="0.35">
      <c r="A100" s="330">
        <v>76</v>
      </c>
      <c r="B100" s="443"/>
      <c r="C100" s="438"/>
      <c r="D100" s="241"/>
      <c r="E100" s="242"/>
      <c r="F100" s="439"/>
      <c r="G100" s="499"/>
    </row>
    <row r="101" spans="1:7" s="147" customFormat="1" ht="15.5" x14ac:dyDescent="0.35">
      <c r="A101" s="330">
        <v>77</v>
      </c>
      <c r="B101" s="443"/>
      <c r="C101" s="438"/>
      <c r="D101" s="241"/>
      <c r="E101" s="242"/>
      <c r="F101" s="439"/>
      <c r="G101" s="499"/>
    </row>
    <row r="102" spans="1:7" s="147" customFormat="1" ht="15.5" x14ac:dyDescent="0.35">
      <c r="A102" s="330">
        <v>78</v>
      </c>
      <c r="B102" s="443"/>
      <c r="C102" s="438"/>
      <c r="D102" s="241"/>
      <c r="E102" s="242"/>
      <c r="F102" s="439"/>
      <c r="G102" s="499"/>
    </row>
    <row r="103" spans="1:7" s="147" customFormat="1" ht="15.5" x14ac:dyDescent="0.35">
      <c r="A103" s="330">
        <v>79</v>
      </c>
      <c r="B103" s="443"/>
      <c r="C103" s="438"/>
      <c r="D103" s="241"/>
      <c r="E103" s="242"/>
      <c r="F103" s="439"/>
      <c r="G103" s="499"/>
    </row>
    <row r="104" spans="1:7" s="147" customFormat="1" ht="15.5" x14ac:dyDescent="0.35">
      <c r="A104" s="330">
        <v>80</v>
      </c>
      <c r="B104" s="443"/>
      <c r="C104" s="438"/>
      <c r="D104" s="241"/>
      <c r="E104" s="242"/>
      <c r="F104" s="439"/>
      <c r="G104" s="499"/>
    </row>
    <row r="105" spans="1:7" s="147" customFormat="1" ht="15.5" x14ac:dyDescent="0.35">
      <c r="A105" s="330">
        <v>81</v>
      </c>
      <c r="B105" s="443"/>
      <c r="C105" s="438"/>
      <c r="D105" s="241"/>
      <c r="E105" s="242"/>
      <c r="F105" s="439"/>
      <c r="G105" s="499"/>
    </row>
    <row r="106" spans="1:7" s="147" customFormat="1" ht="15.5" x14ac:dyDescent="0.35">
      <c r="A106" s="330">
        <v>82</v>
      </c>
      <c r="B106" s="443"/>
      <c r="C106" s="438"/>
      <c r="D106" s="241"/>
      <c r="E106" s="242"/>
      <c r="F106" s="439"/>
      <c r="G106" s="499"/>
    </row>
    <row r="107" spans="1:7" s="147" customFormat="1" ht="15.5" x14ac:dyDescent="0.35">
      <c r="A107" s="330">
        <v>83</v>
      </c>
      <c r="B107" s="443"/>
      <c r="C107" s="438"/>
      <c r="D107" s="241"/>
      <c r="E107" s="242"/>
      <c r="F107" s="439"/>
      <c r="G107" s="499"/>
    </row>
    <row r="108" spans="1:7" s="147" customFormat="1" ht="15.5" x14ac:dyDescent="0.35">
      <c r="A108" s="330">
        <v>84</v>
      </c>
      <c r="B108" s="443"/>
      <c r="C108" s="438"/>
      <c r="D108" s="241"/>
      <c r="E108" s="242"/>
      <c r="F108" s="439"/>
      <c r="G108" s="499"/>
    </row>
    <row r="109" spans="1:7" s="147" customFormat="1" ht="15.5" x14ac:dyDescent="0.35">
      <c r="A109" s="330">
        <v>85</v>
      </c>
      <c r="B109" s="443"/>
      <c r="C109" s="438"/>
      <c r="D109" s="241"/>
      <c r="E109" s="242"/>
      <c r="F109" s="439"/>
      <c r="G109" s="499"/>
    </row>
    <row r="110" spans="1:7" s="147" customFormat="1" ht="15.5" x14ac:dyDescent="0.35">
      <c r="A110" s="330">
        <v>86</v>
      </c>
      <c r="B110" s="443"/>
      <c r="C110" s="438"/>
      <c r="D110" s="241"/>
      <c r="E110" s="242"/>
      <c r="F110" s="439"/>
      <c r="G110" s="499"/>
    </row>
    <row r="111" spans="1:7" s="147" customFormat="1" ht="15.5" x14ac:dyDescent="0.35">
      <c r="A111" s="330">
        <v>87</v>
      </c>
      <c r="B111" s="443"/>
      <c r="C111" s="438"/>
      <c r="D111" s="241"/>
      <c r="E111" s="242"/>
      <c r="F111" s="439"/>
      <c r="G111" s="499"/>
    </row>
    <row r="112" spans="1:7" s="147" customFormat="1" ht="15.5" x14ac:dyDescent="0.35">
      <c r="A112" s="330">
        <v>88</v>
      </c>
      <c r="B112" s="443"/>
      <c r="C112" s="438"/>
      <c r="D112" s="241"/>
      <c r="E112" s="242"/>
      <c r="F112" s="439"/>
      <c r="G112" s="499"/>
    </row>
    <row r="113" spans="1:7" s="147" customFormat="1" ht="15.5" x14ac:dyDescent="0.35">
      <c r="A113" s="330">
        <v>89</v>
      </c>
      <c r="B113" s="443"/>
      <c r="C113" s="438"/>
      <c r="D113" s="241"/>
      <c r="E113" s="242"/>
      <c r="F113" s="439"/>
      <c r="G113" s="499"/>
    </row>
    <row r="114" spans="1:7" s="147" customFormat="1" ht="15.5" x14ac:dyDescent="0.35">
      <c r="A114" s="330">
        <v>90</v>
      </c>
      <c r="B114" s="443"/>
      <c r="C114" s="438"/>
      <c r="D114" s="241"/>
      <c r="E114" s="242"/>
      <c r="F114" s="439"/>
      <c r="G114" s="499"/>
    </row>
    <row r="115" spans="1:7" s="147" customFormat="1" ht="15.5" x14ac:dyDescent="0.35">
      <c r="A115" s="330">
        <v>91</v>
      </c>
      <c r="B115" s="443"/>
      <c r="C115" s="438"/>
      <c r="D115" s="241"/>
      <c r="E115" s="242"/>
      <c r="F115" s="439"/>
      <c r="G115" s="499"/>
    </row>
    <row r="116" spans="1:7" s="147" customFormat="1" ht="15.5" x14ac:dyDescent="0.35">
      <c r="A116" s="330">
        <v>92</v>
      </c>
      <c r="B116" s="443"/>
      <c r="C116" s="438"/>
      <c r="D116" s="241"/>
      <c r="E116" s="242"/>
      <c r="F116" s="439"/>
      <c r="G116" s="499"/>
    </row>
    <row r="117" spans="1:7" s="147" customFormat="1" ht="15.5" x14ac:dyDescent="0.35">
      <c r="A117" s="330">
        <v>93</v>
      </c>
      <c r="B117" s="443"/>
      <c r="C117" s="438"/>
      <c r="D117" s="241"/>
      <c r="E117" s="242"/>
      <c r="F117" s="439"/>
      <c r="G117" s="499"/>
    </row>
    <row r="118" spans="1:7" s="147" customFormat="1" ht="15.5" x14ac:dyDescent="0.35">
      <c r="A118" s="330">
        <v>94</v>
      </c>
      <c r="B118" s="443"/>
      <c r="C118" s="438"/>
      <c r="D118" s="241"/>
      <c r="E118" s="242"/>
      <c r="F118" s="439"/>
      <c r="G118" s="499"/>
    </row>
    <row r="119" spans="1:7" s="147" customFormat="1" ht="15.5" x14ac:dyDescent="0.35">
      <c r="A119" s="330">
        <v>95</v>
      </c>
      <c r="B119" s="443"/>
      <c r="C119" s="438"/>
      <c r="D119" s="241"/>
      <c r="E119" s="242"/>
      <c r="F119" s="439"/>
      <c r="G119" s="499"/>
    </row>
    <row r="120" spans="1:7" s="147" customFormat="1" ht="15.5" x14ac:dyDescent="0.35">
      <c r="A120" s="330">
        <v>96</v>
      </c>
      <c r="B120" s="443"/>
      <c r="C120" s="438"/>
      <c r="D120" s="241"/>
      <c r="E120" s="242"/>
      <c r="F120" s="439"/>
      <c r="G120" s="499"/>
    </row>
    <row r="121" spans="1:7" s="147" customFormat="1" ht="15.5" x14ac:dyDescent="0.35">
      <c r="A121" s="330">
        <v>97</v>
      </c>
      <c r="B121" s="443"/>
      <c r="C121" s="438"/>
      <c r="D121" s="241"/>
      <c r="E121" s="242"/>
      <c r="F121" s="439"/>
      <c r="G121" s="499"/>
    </row>
    <row r="122" spans="1:7" s="147" customFormat="1" ht="15.5" x14ac:dyDescent="0.35">
      <c r="A122" s="330">
        <v>98</v>
      </c>
      <c r="B122" s="443"/>
      <c r="C122" s="438"/>
      <c r="D122" s="241"/>
      <c r="E122" s="242"/>
      <c r="F122" s="439"/>
      <c r="G122" s="499"/>
    </row>
    <row r="123" spans="1:7" s="147" customFormat="1" ht="15.5" x14ac:dyDescent="0.35">
      <c r="A123" s="330">
        <v>99</v>
      </c>
      <c r="B123" s="443"/>
      <c r="C123" s="438"/>
      <c r="D123" s="241"/>
      <c r="E123" s="242"/>
      <c r="F123" s="439"/>
      <c r="G123" s="499"/>
    </row>
    <row r="124" spans="1:7" s="147" customFormat="1" ht="15.5" x14ac:dyDescent="0.35">
      <c r="A124" s="330">
        <v>100</v>
      </c>
      <c r="B124" s="443"/>
      <c r="C124" s="438"/>
      <c r="D124" s="241"/>
      <c r="E124" s="242"/>
      <c r="F124" s="439"/>
      <c r="G124" s="499"/>
    </row>
    <row r="125" spans="1:7" s="147" customFormat="1" ht="15.5" x14ac:dyDescent="0.35">
      <c r="A125" s="330">
        <v>101</v>
      </c>
      <c r="B125" s="443"/>
      <c r="C125" s="438"/>
      <c r="D125" s="241"/>
      <c r="E125" s="242"/>
      <c r="F125" s="439"/>
      <c r="G125" s="499"/>
    </row>
    <row r="126" spans="1:7" s="147" customFormat="1" ht="15.5" x14ac:dyDescent="0.35">
      <c r="A126" s="330">
        <v>102</v>
      </c>
      <c r="B126" s="443"/>
      <c r="C126" s="438"/>
      <c r="D126" s="241"/>
      <c r="E126" s="242"/>
      <c r="F126" s="439"/>
      <c r="G126" s="499"/>
    </row>
    <row r="127" spans="1:7" s="147" customFormat="1" ht="15.5" x14ac:dyDescent="0.35">
      <c r="A127" s="330">
        <v>103</v>
      </c>
      <c r="B127" s="443"/>
      <c r="C127" s="438"/>
      <c r="D127" s="241"/>
      <c r="E127" s="242"/>
      <c r="F127" s="439"/>
      <c r="G127" s="499"/>
    </row>
    <row r="128" spans="1:7" s="147" customFormat="1" ht="15.5" x14ac:dyDescent="0.35">
      <c r="A128" s="330">
        <v>104</v>
      </c>
      <c r="B128" s="443"/>
      <c r="C128" s="438"/>
      <c r="D128" s="241"/>
      <c r="E128" s="242"/>
      <c r="F128" s="439"/>
      <c r="G128" s="499"/>
    </row>
    <row r="129" spans="1:7" s="147" customFormat="1" ht="15.5" x14ac:dyDescent="0.35">
      <c r="A129" s="330">
        <v>105</v>
      </c>
      <c r="B129" s="443"/>
      <c r="C129" s="438"/>
      <c r="D129" s="241"/>
      <c r="E129" s="242"/>
      <c r="F129" s="439"/>
      <c r="G129" s="499"/>
    </row>
    <row r="130" spans="1:7" s="147" customFormat="1" ht="15.5" x14ac:dyDescent="0.35">
      <c r="A130" s="330">
        <v>106</v>
      </c>
      <c r="B130" s="443"/>
      <c r="C130" s="438"/>
      <c r="D130" s="241"/>
      <c r="E130" s="242"/>
      <c r="F130" s="439"/>
      <c r="G130" s="499"/>
    </row>
    <row r="131" spans="1:7" s="147" customFormat="1" ht="15.5" x14ac:dyDescent="0.35">
      <c r="A131" s="330">
        <v>107</v>
      </c>
      <c r="B131" s="443"/>
      <c r="C131" s="438"/>
      <c r="D131" s="241"/>
      <c r="E131" s="242"/>
      <c r="F131" s="439"/>
      <c r="G131" s="499"/>
    </row>
    <row r="132" spans="1:7" s="147" customFormat="1" ht="15.5" x14ac:dyDescent="0.35">
      <c r="A132" s="330">
        <v>108</v>
      </c>
      <c r="B132" s="443"/>
      <c r="C132" s="438"/>
      <c r="D132" s="241"/>
      <c r="E132" s="242"/>
      <c r="F132" s="439"/>
      <c r="G132" s="499"/>
    </row>
    <row r="133" spans="1:7" s="147" customFormat="1" ht="15.5" x14ac:dyDescent="0.35">
      <c r="A133" s="330">
        <v>109</v>
      </c>
      <c r="B133" s="443"/>
      <c r="C133" s="438"/>
      <c r="D133" s="241"/>
      <c r="E133" s="242"/>
      <c r="F133" s="439"/>
      <c r="G133" s="499"/>
    </row>
    <row r="134" spans="1:7" s="147" customFormat="1" ht="15.5" x14ac:dyDescent="0.35">
      <c r="A134" s="330">
        <v>110</v>
      </c>
      <c r="B134" s="443"/>
      <c r="C134" s="438"/>
      <c r="D134" s="241"/>
      <c r="E134" s="242"/>
      <c r="F134" s="439"/>
      <c r="G134" s="499"/>
    </row>
    <row r="135" spans="1:7" s="147" customFormat="1" ht="15.5" x14ac:dyDescent="0.35">
      <c r="A135" s="330">
        <v>111</v>
      </c>
      <c r="B135" s="443"/>
      <c r="C135" s="438"/>
      <c r="D135" s="241"/>
      <c r="E135" s="242"/>
      <c r="F135" s="439"/>
      <c r="G135" s="499"/>
    </row>
    <row r="136" spans="1:7" s="147" customFormat="1" ht="15.5" x14ac:dyDescent="0.35">
      <c r="A136" s="330">
        <v>112</v>
      </c>
      <c r="B136" s="443"/>
      <c r="C136" s="438"/>
      <c r="D136" s="241"/>
      <c r="E136" s="242"/>
      <c r="F136" s="439"/>
      <c r="G136" s="499"/>
    </row>
    <row r="137" spans="1:7" s="147" customFormat="1" ht="15.5" x14ac:dyDescent="0.35">
      <c r="A137" s="330">
        <v>113</v>
      </c>
      <c r="B137" s="443"/>
      <c r="C137" s="438"/>
      <c r="D137" s="241"/>
      <c r="E137" s="242"/>
      <c r="F137" s="439"/>
      <c r="G137" s="499"/>
    </row>
    <row r="138" spans="1:7" s="147" customFormat="1" ht="15.5" x14ac:dyDescent="0.35">
      <c r="A138" s="330">
        <v>114</v>
      </c>
      <c r="B138" s="443"/>
      <c r="C138" s="438"/>
      <c r="D138" s="241"/>
      <c r="E138" s="242"/>
      <c r="F138" s="439"/>
      <c r="G138" s="499"/>
    </row>
    <row r="139" spans="1:7" s="147" customFormat="1" ht="15.5" x14ac:dyDescent="0.35">
      <c r="A139" s="330">
        <v>115</v>
      </c>
      <c r="B139" s="443"/>
      <c r="C139" s="438"/>
      <c r="D139" s="241"/>
      <c r="E139" s="242"/>
      <c r="F139" s="439"/>
      <c r="G139" s="499"/>
    </row>
    <row r="140" spans="1:7" s="147" customFormat="1" ht="15.5" x14ac:dyDescent="0.35">
      <c r="A140" s="330">
        <v>116</v>
      </c>
      <c r="B140" s="443"/>
      <c r="C140" s="438"/>
      <c r="D140" s="241"/>
      <c r="E140" s="242"/>
      <c r="F140" s="439"/>
      <c r="G140" s="499"/>
    </row>
    <row r="141" spans="1:7" s="147" customFormat="1" ht="15.5" x14ac:dyDescent="0.35">
      <c r="A141" s="330">
        <v>117</v>
      </c>
      <c r="B141" s="443"/>
      <c r="C141" s="438"/>
      <c r="D141" s="241"/>
      <c r="E141" s="242"/>
      <c r="F141" s="439"/>
      <c r="G141" s="499"/>
    </row>
    <row r="142" spans="1:7" s="147" customFormat="1" ht="15.5" x14ac:dyDescent="0.35">
      <c r="A142" s="330">
        <v>118</v>
      </c>
      <c r="B142" s="443"/>
      <c r="C142" s="438"/>
      <c r="D142" s="241"/>
      <c r="E142" s="242"/>
      <c r="F142" s="439"/>
      <c r="G142" s="499"/>
    </row>
    <row r="143" spans="1:7" s="147" customFormat="1" ht="15.5" x14ac:dyDescent="0.35">
      <c r="A143" s="330">
        <v>119</v>
      </c>
      <c r="B143" s="443"/>
      <c r="C143" s="438"/>
      <c r="D143" s="241"/>
      <c r="E143" s="242"/>
      <c r="F143" s="439"/>
      <c r="G143" s="499"/>
    </row>
    <row r="144" spans="1:7" s="147" customFormat="1" ht="15.5" x14ac:dyDescent="0.35">
      <c r="A144" s="330">
        <v>120</v>
      </c>
      <c r="B144" s="443"/>
      <c r="C144" s="438"/>
      <c r="D144" s="241"/>
      <c r="E144" s="242"/>
      <c r="F144" s="439"/>
      <c r="G144" s="499"/>
    </row>
    <row r="145" spans="1:7" s="147" customFormat="1" ht="15.5" x14ac:dyDescent="0.35">
      <c r="A145" s="330">
        <v>121</v>
      </c>
      <c r="B145" s="443"/>
      <c r="C145" s="438"/>
      <c r="D145" s="241"/>
      <c r="E145" s="242"/>
      <c r="F145" s="439"/>
      <c r="G145" s="499"/>
    </row>
    <row r="146" spans="1:7" s="147" customFormat="1" ht="15.5" x14ac:dyDescent="0.35">
      <c r="A146" s="330">
        <v>122</v>
      </c>
      <c r="B146" s="443"/>
      <c r="C146" s="438"/>
      <c r="D146" s="241"/>
      <c r="E146" s="242"/>
      <c r="F146" s="439"/>
      <c r="G146" s="499"/>
    </row>
    <row r="147" spans="1:7" s="147" customFormat="1" ht="15.5" x14ac:dyDescent="0.35">
      <c r="A147" s="330">
        <v>123</v>
      </c>
      <c r="B147" s="443"/>
      <c r="C147" s="438"/>
      <c r="D147" s="241"/>
      <c r="E147" s="242"/>
      <c r="F147" s="439"/>
      <c r="G147" s="499"/>
    </row>
    <row r="148" spans="1:7" s="147" customFormat="1" ht="15.5" x14ac:dyDescent="0.35">
      <c r="A148" s="330">
        <v>124</v>
      </c>
      <c r="B148" s="443"/>
      <c r="C148" s="438"/>
      <c r="D148" s="241"/>
      <c r="E148" s="242"/>
      <c r="F148" s="439"/>
      <c r="G148" s="499"/>
    </row>
    <row r="149" spans="1:7" s="147" customFormat="1" ht="15.5" x14ac:dyDescent="0.35">
      <c r="A149" s="330">
        <v>125</v>
      </c>
      <c r="B149" s="443"/>
      <c r="C149" s="438"/>
      <c r="D149" s="241"/>
      <c r="E149" s="242"/>
      <c r="F149" s="439"/>
      <c r="G149" s="499"/>
    </row>
    <row r="150" spans="1:7" s="147" customFormat="1" ht="15.5" x14ac:dyDescent="0.35">
      <c r="A150" s="330">
        <v>126</v>
      </c>
      <c r="B150" s="443"/>
      <c r="C150" s="438"/>
      <c r="D150" s="241"/>
      <c r="E150" s="242"/>
      <c r="F150" s="439"/>
      <c r="G150" s="499"/>
    </row>
    <row r="151" spans="1:7" s="147" customFormat="1" ht="15.5" x14ac:dyDescent="0.35">
      <c r="A151" s="330">
        <v>127</v>
      </c>
      <c r="B151" s="443"/>
      <c r="C151" s="438"/>
      <c r="D151" s="241"/>
      <c r="E151" s="242"/>
      <c r="F151" s="439"/>
      <c r="G151" s="499"/>
    </row>
    <row r="152" spans="1:7" s="147" customFormat="1" ht="15.5" x14ac:dyDescent="0.35">
      <c r="A152" s="330">
        <v>128</v>
      </c>
      <c r="B152" s="443"/>
      <c r="C152" s="438"/>
      <c r="D152" s="241"/>
      <c r="E152" s="242"/>
      <c r="F152" s="439"/>
      <c r="G152" s="499"/>
    </row>
    <row r="153" spans="1:7" s="147" customFormat="1" ht="15.5" x14ac:dyDescent="0.35">
      <c r="A153" s="330">
        <v>129</v>
      </c>
      <c r="B153" s="443"/>
      <c r="C153" s="438"/>
      <c r="D153" s="241"/>
      <c r="E153" s="242"/>
      <c r="F153" s="439"/>
      <c r="G153" s="499"/>
    </row>
    <row r="154" spans="1:7" s="147" customFormat="1" ht="15.5" x14ac:dyDescent="0.35">
      <c r="A154" s="330">
        <v>130</v>
      </c>
      <c r="B154" s="443"/>
      <c r="C154" s="438"/>
      <c r="D154" s="241"/>
      <c r="E154" s="242"/>
      <c r="F154" s="439"/>
      <c r="G154" s="499"/>
    </row>
    <row r="155" spans="1:7" s="147" customFormat="1" ht="15.5" x14ac:dyDescent="0.35">
      <c r="A155" s="330">
        <v>131</v>
      </c>
      <c r="B155" s="443"/>
      <c r="C155" s="438"/>
      <c r="D155" s="241"/>
      <c r="E155" s="242"/>
      <c r="F155" s="439"/>
      <c r="G155" s="499"/>
    </row>
    <row r="156" spans="1:7" s="147" customFormat="1" ht="15.5" x14ac:dyDescent="0.35">
      <c r="A156" s="330">
        <v>132</v>
      </c>
      <c r="B156" s="443"/>
      <c r="C156" s="438"/>
      <c r="D156" s="241"/>
      <c r="E156" s="242"/>
      <c r="F156" s="439"/>
      <c r="G156" s="499"/>
    </row>
    <row r="157" spans="1:7" s="147" customFormat="1" ht="15.5" x14ac:dyDescent="0.35">
      <c r="A157" s="330">
        <v>133</v>
      </c>
      <c r="B157" s="443"/>
      <c r="C157" s="438"/>
      <c r="D157" s="241"/>
      <c r="E157" s="242"/>
      <c r="F157" s="439"/>
      <c r="G157" s="499"/>
    </row>
    <row r="158" spans="1:7" s="147" customFormat="1" ht="15.5" x14ac:dyDescent="0.35">
      <c r="A158" s="330">
        <v>134</v>
      </c>
      <c r="B158" s="443"/>
      <c r="C158" s="438"/>
      <c r="D158" s="241"/>
      <c r="E158" s="242"/>
      <c r="F158" s="439"/>
      <c r="G158" s="499"/>
    </row>
    <row r="159" spans="1:7" s="147" customFormat="1" ht="15.5" x14ac:dyDescent="0.35">
      <c r="A159" s="330">
        <v>135</v>
      </c>
      <c r="B159" s="443"/>
      <c r="C159" s="438"/>
      <c r="D159" s="241"/>
      <c r="E159" s="242"/>
      <c r="F159" s="439"/>
      <c r="G159" s="499"/>
    </row>
    <row r="160" spans="1:7" s="147" customFormat="1" ht="15.5" x14ac:dyDescent="0.35">
      <c r="A160" s="330">
        <v>136</v>
      </c>
      <c r="B160" s="443"/>
      <c r="C160" s="438"/>
      <c r="D160" s="241"/>
      <c r="E160" s="242"/>
      <c r="F160" s="439"/>
      <c r="G160" s="499"/>
    </row>
    <row r="161" spans="1:7" s="147" customFormat="1" ht="15.5" x14ac:dyDescent="0.35">
      <c r="A161" s="330">
        <v>137</v>
      </c>
      <c r="B161" s="443"/>
      <c r="C161" s="438"/>
      <c r="D161" s="241"/>
      <c r="E161" s="242"/>
      <c r="F161" s="439"/>
      <c r="G161" s="499"/>
    </row>
    <row r="162" spans="1:7" s="147" customFormat="1" ht="15.5" x14ac:dyDescent="0.35">
      <c r="A162" s="330">
        <v>138</v>
      </c>
      <c r="B162" s="443"/>
      <c r="C162" s="438"/>
      <c r="D162" s="241"/>
      <c r="E162" s="242"/>
      <c r="F162" s="439"/>
      <c r="G162" s="499"/>
    </row>
    <row r="163" spans="1:7" s="147" customFormat="1" ht="15.5" x14ac:dyDescent="0.35">
      <c r="A163" s="330">
        <v>139</v>
      </c>
      <c r="B163" s="443"/>
      <c r="C163" s="438"/>
      <c r="D163" s="241"/>
      <c r="E163" s="242"/>
      <c r="F163" s="439"/>
      <c r="G163" s="499"/>
    </row>
    <row r="164" spans="1:7" s="147" customFormat="1" ht="15.5" x14ac:dyDescent="0.35">
      <c r="A164" s="330">
        <v>140</v>
      </c>
      <c r="B164" s="443"/>
      <c r="C164" s="438"/>
      <c r="D164" s="241"/>
      <c r="E164" s="242"/>
      <c r="F164" s="439"/>
      <c r="G164" s="499"/>
    </row>
    <row r="165" spans="1:7" s="147" customFormat="1" ht="15.5" x14ac:dyDescent="0.35">
      <c r="A165" s="330">
        <v>141</v>
      </c>
      <c r="B165" s="443"/>
      <c r="C165" s="438"/>
      <c r="D165" s="241"/>
      <c r="E165" s="242"/>
      <c r="F165" s="439"/>
      <c r="G165" s="499"/>
    </row>
    <row r="166" spans="1:7" s="147" customFormat="1" ht="15.5" x14ac:dyDescent="0.35">
      <c r="A166" s="330">
        <v>142</v>
      </c>
      <c r="B166" s="443"/>
      <c r="C166" s="438"/>
      <c r="D166" s="241"/>
      <c r="E166" s="242"/>
      <c r="F166" s="439"/>
      <c r="G166" s="499"/>
    </row>
    <row r="167" spans="1:7" s="147" customFormat="1" ht="15.5" x14ac:dyDescent="0.35">
      <c r="A167" s="330">
        <v>143</v>
      </c>
      <c r="B167" s="443"/>
      <c r="C167" s="438"/>
      <c r="D167" s="241"/>
      <c r="E167" s="242"/>
      <c r="F167" s="439"/>
      <c r="G167" s="499"/>
    </row>
    <row r="168" spans="1:7" s="147" customFormat="1" ht="15.5" x14ac:dyDescent="0.35">
      <c r="A168" s="330">
        <v>144</v>
      </c>
      <c r="B168" s="443"/>
      <c r="C168" s="438"/>
      <c r="D168" s="241"/>
      <c r="E168" s="242"/>
      <c r="F168" s="439"/>
      <c r="G168" s="499"/>
    </row>
    <row r="169" spans="1:7" s="147" customFormat="1" ht="15.5" x14ac:dyDescent="0.35">
      <c r="A169" s="330">
        <v>145</v>
      </c>
      <c r="B169" s="443"/>
      <c r="C169" s="438"/>
      <c r="D169" s="241"/>
      <c r="E169" s="242"/>
      <c r="F169" s="439"/>
      <c r="G169" s="499"/>
    </row>
    <row r="170" spans="1:7" s="147" customFormat="1" ht="15.5" x14ac:dyDescent="0.35">
      <c r="A170" s="330">
        <v>146</v>
      </c>
      <c r="B170" s="443"/>
      <c r="C170" s="438"/>
      <c r="D170" s="241"/>
      <c r="E170" s="242"/>
      <c r="F170" s="439"/>
      <c r="G170" s="499"/>
    </row>
    <row r="171" spans="1:7" s="147" customFormat="1" ht="15.5" x14ac:dyDescent="0.35">
      <c r="A171" s="330">
        <v>147</v>
      </c>
      <c r="B171" s="443"/>
      <c r="C171" s="438"/>
      <c r="D171" s="241"/>
      <c r="E171" s="242"/>
      <c r="F171" s="439"/>
      <c r="G171" s="499"/>
    </row>
    <row r="172" spans="1:7" s="147" customFormat="1" ht="15.5" x14ac:dyDescent="0.35">
      <c r="A172" s="330">
        <v>148</v>
      </c>
      <c r="B172" s="443"/>
      <c r="C172" s="438"/>
      <c r="D172" s="241"/>
      <c r="E172" s="242"/>
      <c r="F172" s="439"/>
      <c r="G172" s="499"/>
    </row>
    <row r="173" spans="1:7" s="147" customFormat="1" ht="15.5" x14ac:dyDescent="0.35">
      <c r="A173" s="330">
        <v>149</v>
      </c>
      <c r="B173" s="443"/>
      <c r="C173" s="438"/>
      <c r="D173" s="241"/>
      <c r="E173" s="242"/>
      <c r="F173" s="439"/>
      <c r="G173" s="499"/>
    </row>
    <row r="174" spans="1:7" s="147" customFormat="1" ht="15.5" x14ac:dyDescent="0.35">
      <c r="A174" s="330">
        <v>150</v>
      </c>
      <c r="B174" s="443"/>
      <c r="C174" s="438"/>
      <c r="D174" s="241"/>
      <c r="E174" s="242"/>
      <c r="F174" s="439"/>
      <c r="G174" s="499"/>
    </row>
    <row r="175" spans="1:7" s="147" customFormat="1" ht="15.5" x14ac:dyDescent="0.35">
      <c r="A175" s="330">
        <v>151</v>
      </c>
      <c r="B175" s="443"/>
      <c r="C175" s="438"/>
      <c r="D175" s="241"/>
      <c r="E175" s="242"/>
      <c r="F175" s="439"/>
      <c r="G175" s="499"/>
    </row>
    <row r="176" spans="1:7" s="147" customFormat="1" ht="15.5" x14ac:dyDescent="0.35">
      <c r="A176" s="330">
        <v>152</v>
      </c>
      <c r="B176" s="443"/>
      <c r="C176" s="438"/>
      <c r="D176" s="241"/>
      <c r="E176" s="242"/>
      <c r="F176" s="439"/>
      <c r="G176" s="499"/>
    </row>
    <row r="177" spans="1:7" s="147" customFormat="1" ht="15.5" x14ac:dyDescent="0.35">
      <c r="A177" s="330">
        <v>153</v>
      </c>
      <c r="B177" s="443"/>
      <c r="C177" s="438"/>
      <c r="D177" s="241"/>
      <c r="E177" s="242"/>
      <c r="F177" s="439"/>
      <c r="G177" s="499"/>
    </row>
    <row r="178" spans="1:7" s="147" customFormat="1" ht="15.5" x14ac:dyDescent="0.35">
      <c r="A178" s="330">
        <v>154</v>
      </c>
      <c r="B178" s="443"/>
      <c r="C178" s="438"/>
      <c r="D178" s="241"/>
      <c r="E178" s="242"/>
      <c r="F178" s="439"/>
      <c r="G178" s="499"/>
    </row>
    <row r="179" spans="1:7" s="147" customFormat="1" ht="15.5" x14ac:dyDescent="0.35">
      <c r="A179" s="330">
        <v>155</v>
      </c>
      <c r="B179" s="443"/>
      <c r="C179" s="438"/>
      <c r="D179" s="241"/>
      <c r="E179" s="242"/>
      <c r="F179" s="439"/>
      <c r="G179" s="499"/>
    </row>
    <row r="180" spans="1:7" s="147" customFormat="1" ht="15.5" x14ac:dyDescent="0.35">
      <c r="A180" s="330">
        <v>156</v>
      </c>
      <c r="B180" s="443"/>
      <c r="C180" s="438"/>
      <c r="D180" s="241"/>
      <c r="E180" s="242"/>
      <c r="F180" s="439"/>
      <c r="G180" s="499"/>
    </row>
    <row r="181" spans="1:7" s="147" customFormat="1" ht="15.5" x14ac:dyDescent="0.35">
      <c r="A181" s="330">
        <v>157</v>
      </c>
      <c r="B181" s="443"/>
      <c r="C181" s="438"/>
      <c r="D181" s="241"/>
      <c r="E181" s="242"/>
      <c r="F181" s="439"/>
      <c r="G181" s="499"/>
    </row>
    <row r="182" spans="1:7" s="147" customFormat="1" ht="15.5" x14ac:dyDescent="0.35">
      <c r="A182" s="330">
        <v>158</v>
      </c>
      <c r="B182" s="443"/>
      <c r="C182" s="438"/>
      <c r="D182" s="241"/>
      <c r="E182" s="242"/>
      <c r="F182" s="439"/>
      <c r="G182" s="499"/>
    </row>
    <row r="183" spans="1:7" s="147" customFormat="1" ht="15.5" x14ac:dyDescent="0.35">
      <c r="A183" s="330">
        <v>159</v>
      </c>
      <c r="B183" s="443"/>
      <c r="C183" s="438"/>
      <c r="D183" s="241"/>
      <c r="E183" s="242"/>
      <c r="F183" s="439"/>
      <c r="G183" s="499"/>
    </row>
    <row r="184" spans="1:7" s="147" customFormat="1" ht="15.5" x14ac:dyDescent="0.35">
      <c r="A184" s="330">
        <v>160</v>
      </c>
      <c r="B184" s="443"/>
      <c r="C184" s="438"/>
      <c r="D184" s="241"/>
      <c r="E184" s="242"/>
      <c r="F184" s="439"/>
      <c r="G184" s="499"/>
    </row>
    <row r="185" spans="1:7" s="147" customFormat="1" ht="15.5" x14ac:dyDescent="0.35">
      <c r="A185" s="330">
        <v>161</v>
      </c>
      <c r="B185" s="443"/>
      <c r="C185" s="438"/>
      <c r="D185" s="241"/>
      <c r="E185" s="242"/>
      <c r="F185" s="439"/>
      <c r="G185" s="499"/>
    </row>
    <row r="186" spans="1:7" s="147" customFormat="1" ht="15.5" x14ac:dyDescent="0.35">
      <c r="A186" s="330">
        <v>162</v>
      </c>
      <c r="B186" s="443"/>
      <c r="C186" s="438"/>
      <c r="D186" s="241"/>
      <c r="E186" s="242"/>
      <c r="F186" s="439"/>
      <c r="G186" s="499"/>
    </row>
    <row r="187" spans="1:7" s="147" customFormat="1" ht="15.5" x14ac:dyDescent="0.35">
      <c r="A187" s="330">
        <v>163</v>
      </c>
      <c r="B187" s="443"/>
      <c r="C187" s="438"/>
      <c r="D187" s="241"/>
      <c r="E187" s="242"/>
      <c r="F187" s="439"/>
      <c r="G187" s="499"/>
    </row>
    <row r="188" spans="1:7" s="147" customFormat="1" ht="15.5" x14ac:dyDescent="0.35">
      <c r="A188" s="330">
        <v>164</v>
      </c>
      <c r="B188" s="443"/>
      <c r="C188" s="438"/>
      <c r="D188" s="241"/>
      <c r="E188" s="242"/>
      <c r="F188" s="439"/>
      <c r="G188" s="499"/>
    </row>
    <row r="189" spans="1:7" s="147" customFormat="1" ht="15.5" x14ac:dyDescent="0.35">
      <c r="A189" s="330">
        <v>165</v>
      </c>
      <c r="B189" s="443"/>
      <c r="C189" s="438"/>
      <c r="D189" s="241"/>
      <c r="E189" s="242"/>
      <c r="F189" s="439"/>
      <c r="G189" s="499"/>
    </row>
    <row r="190" spans="1:7" s="147" customFormat="1" ht="15.5" x14ac:dyDescent="0.35">
      <c r="A190" s="330">
        <v>166</v>
      </c>
      <c r="B190" s="443"/>
      <c r="C190" s="438"/>
      <c r="D190" s="241"/>
      <c r="E190" s="242"/>
      <c r="F190" s="439"/>
      <c r="G190" s="499"/>
    </row>
    <row r="191" spans="1:7" s="147" customFormat="1" ht="15.5" x14ac:dyDescent="0.35">
      <c r="A191" s="330">
        <v>167</v>
      </c>
      <c r="B191" s="443"/>
      <c r="C191" s="438"/>
      <c r="D191" s="241"/>
      <c r="E191" s="242"/>
      <c r="F191" s="439"/>
      <c r="G191" s="499"/>
    </row>
    <row r="192" spans="1:7" s="147" customFormat="1" ht="15.5" x14ac:dyDescent="0.35">
      <c r="A192" s="330">
        <v>168</v>
      </c>
      <c r="B192" s="443"/>
      <c r="C192" s="438"/>
      <c r="D192" s="241"/>
      <c r="E192" s="242"/>
      <c r="F192" s="439"/>
      <c r="G192" s="499"/>
    </row>
    <row r="193" spans="1:7" s="147" customFormat="1" ht="15.5" x14ac:dyDescent="0.35">
      <c r="A193" s="330">
        <v>169</v>
      </c>
      <c r="B193" s="443"/>
      <c r="C193" s="438"/>
      <c r="D193" s="241"/>
      <c r="E193" s="242"/>
      <c r="F193" s="439"/>
      <c r="G193" s="499"/>
    </row>
    <row r="194" spans="1:7" s="147" customFormat="1" ht="15.5" x14ac:dyDescent="0.35">
      <c r="A194" s="330">
        <v>170</v>
      </c>
      <c r="B194" s="443"/>
      <c r="C194" s="438"/>
      <c r="D194" s="241"/>
      <c r="E194" s="242"/>
      <c r="F194" s="439"/>
      <c r="G194" s="499"/>
    </row>
    <row r="195" spans="1:7" s="147" customFormat="1" ht="15.5" x14ac:dyDescent="0.35">
      <c r="A195" s="330">
        <v>171</v>
      </c>
      <c r="B195" s="443"/>
      <c r="C195" s="438"/>
      <c r="D195" s="241"/>
      <c r="E195" s="242"/>
      <c r="F195" s="439"/>
      <c r="G195" s="499"/>
    </row>
    <row r="196" spans="1:7" s="147" customFormat="1" ht="15.5" x14ac:dyDescent="0.35">
      <c r="A196" s="330">
        <v>172</v>
      </c>
      <c r="B196" s="443"/>
      <c r="C196" s="438"/>
      <c r="D196" s="241"/>
      <c r="E196" s="242"/>
      <c r="F196" s="439"/>
      <c r="G196" s="499"/>
    </row>
    <row r="197" spans="1:7" s="147" customFormat="1" ht="15.5" x14ac:dyDescent="0.35">
      <c r="A197" s="330">
        <v>173</v>
      </c>
      <c r="B197" s="443"/>
      <c r="C197" s="438"/>
      <c r="D197" s="241"/>
      <c r="E197" s="242"/>
      <c r="F197" s="439"/>
      <c r="G197" s="499"/>
    </row>
    <row r="198" spans="1:7" s="147" customFormat="1" ht="15.5" x14ac:dyDescent="0.35">
      <c r="A198" s="330">
        <v>174</v>
      </c>
      <c r="B198" s="443"/>
      <c r="C198" s="438"/>
      <c r="D198" s="241"/>
      <c r="E198" s="242"/>
      <c r="F198" s="439"/>
      <c r="G198" s="499"/>
    </row>
    <row r="199" spans="1:7" s="147" customFormat="1" ht="15.5" x14ac:dyDescent="0.35">
      <c r="A199" s="330">
        <v>175</v>
      </c>
      <c r="B199" s="443"/>
      <c r="C199" s="438"/>
      <c r="D199" s="241"/>
      <c r="E199" s="242"/>
      <c r="F199" s="439"/>
      <c r="G199" s="499"/>
    </row>
    <row r="200" spans="1:7" s="147" customFormat="1" ht="15.5" x14ac:dyDescent="0.35">
      <c r="A200" s="330">
        <v>176</v>
      </c>
      <c r="B200" s="443"/>
      <c r="C200" s="438"/>
      <c r="D200" s="241"/>
      <c r="E200" s="242"/>
      <c r="F200" s="439"/>
      <c r="G200" s="499"/>
    </row>
    <row r="201" spans="1:7" s="147" customFormat="1" ht="15.5" x14ac:dyDescent="0.35">
      <c r="A201" s="330">
        <v>177</v>
      </c>
      <c r="B201" s="443"/>
      <c r="C201" s="438"/>
      <c r="D201" s="241"/>
      <c r="E201" s="242"/>
      <c r="F201" s="439"/>
      <c r="G201" s="499"/>
    </row>
    <row r="202" spans="1:7" s="147" customFormat="1" ht="15.5" x14ac:dyDescent="0.35">
      <c r="A202" s="330">
        <v>178</v>
      </c>
      <c r="B202" s="443"/>
      <c r="C202" s="438"/>
      <c r="D202" s="241"/>
      <c r="E202" s="242"/>
      <c r="F202" s="439"/>
      <c r="G202" s="499"/>
    </row>
    <row r="203" spans="1:7" s="147" customFormat="1" ht="15.5" x14ac:dyDescent="0.35">
      <c r="A203" s="330">
        <v>179</v>
      </c>
      <c r="B203" s="443"/>
      <c r="C203" s="438"/>
      <c r="D203" s="241"/>
      <c r="E203" s="242"/>
      <c r="F203" s="439"/>
      <c r="G203" s="499"/>
    </row>
    <row r="204" spans="1:7" s="147" customFormat="1" ht="15.5" x14ac:dyDescent="0.35">
      <c r="A204" s="330">
        <v>180</v>
      </c>
      <c r="B204" s="443"/>
      <c r="C204" s="438"/>
      <c r="D204" s="241"/>
      <c r="E204" s="242"/>
      <c r="F204" s="439"/>
      <c r="G204" s="499"/>
    </row>
    <row r="205" spans="1:7" s="147" customFormat="1" ht="15.5" x14ac:dyDescent="0.35">
      <c r="A205" s="330">
        <v>181</v>
      </c>
      <c r="B205" s="443"/>
      <c r="C205" s="438"/>
      <c r="D205" s="241"/>
      <c r="E205" s="242"/>
      <c r="F205" s="439"/>
      <c r="G205" s="499"/>
    </row>
    <row r="206" spans="1:7" s="147" customFormat="1" ht="15.5" x14ac:dyDescent="0.35">
      <c r="A206" s="330">
        <v>182</v>
      </c>
      <c r="B206" s="443"/>
      <c r="C206" s="438"/>
      <c r="D206" s="241"/>
      <c r="E206" s="242"/>
      <c r="F206" s="439"/>
      <c r="G206" s="499"/>
    </row>
    <row r="207" spans="1:7" s="147" customFormat="1" ht="15.5" x14ac:dyDescent="0.35">
      <c r="A207" s="330">
        <v>183</v>
      </c>
      <c r="B207" s="443"/>
      <c r="C207" s="438"/>
      <c r="D207" s="241"/>
      <c r="E207" s="242"/>
      <c r="F207" s="439"/>
      <c r="G207" s="499"/>
    </row>
    <row r="208" spans="1:7" s="147" customFormat="1" ht="15.5" x14ac:dyDescent="0.35">
      <c r="A208" s="330">
        <v>184</v>
      </c>
      <c r="B208" s="443"/>
      <c r="C208" s="438"/>
      <c r="D208" s="241"/>
      <c r="E208" s="242"/>
      <c r="F208" s="439"/>
      <c r="G208" s="499"/>
    </row>
    <row r="209" spans="1:7" s="147" customFormat="1" ht="15.5" x14ac:dyDescent="0.35">
      <c r="A209" s="330">
        <v>185</v>
      </c>
      <c r="B209" s="443"/>
      <c r="C209" s="438"/>
      <c r="D209" s="241"/>
      <c r="E209" s="242"/>
      <c r="F209" s="439"/>
      <c r="G209" s="499"/>
    </row>
    <row r="210" spans="1:7" s="147" customFormat="1" ht="15.5" x14ac:dyDescent="0.35">
      <c r="A210" s="330">
        <v>186</v>
      </c>
      <c r="B210" s="443"/>
      <c r="C210" s="438"/>
      <c r="D210" s="241"/>
      <c r="E210" s="242"/>
      <c r="F210" s="439"/>
      <c r="G210" s="499"/>
    </row>
    <row r="211" spans="1:7" s="147" customFormat="1" ht="15.5" x14ac:dyDescent="0.35">
      <c r="A211" s="330">
        <v>187</v>
      </c>
      <c r="B211" s="443"/>
      <c r="C211" s="438"/>
      <c r="D211" s="241"/>
      <c r="E211" s="242"/>
      <c r="F211" s="439"/>
      <c r="G211" s="499"/>
    </row>
    <row r="212" spans="1:7" s="147" customFormat="1" ht="15.5" x14ac:dyDescent="0.35">
      <c r="A212" s="330">
        <v>188</v>
      </c>
      <c r="B212" s="443"/>
      <c r="C212" s="438"/>
      <c r="D212" s="241"/>
      <c r="E212" s="242"/>
      <c r="F212" s="439"/>
      <c r="G212" s="499"/>
    </row>
    <row r="213" spans="1:7" s="147" customFormat="1" ht="15.5" x14ac:dyDescent="0.35">
      <c r="A213" s="330">
        <v>189</v>
      </c>
      <c r="B213" s="443"/>
      <c r="C213" s="438"/>
      <c r="D213" s="241"/>
      <c r="E213" s="242"/>
      <c r="F213" s="439"/>
      <c r="G213" s="499"/>
    </row>
    <row r="214" spans="1:7" s="147" customFormat="1" ht="15.5" x14ac:dyDescent="0.35">
      <c r="A214" s="330">
        <v>190</v>
      </c>
      <c r="B214" s="443"/>
      <c r="C214" s="438"/>
      <c r="D214" s="241"/>
      <c r="E214" s="242"/>
      <c r="F214" s="439"/>
      <c r="G214" s="499"/>
    </row>
    <row r="215" spans="1:7" s="147" customFormat="1" ht="15.5" x14ac:dyDescent="0.35">
      <c r="A215" s="330">
        <v>191</v>
      </c>
      <c r="B215" s="443"/>
      <c r="C215" s="438"/>
      <c r="D215" s="241"/>
      <c r="E215" s="242"/>
      <c r="F215" s="439"/>
      <c r="G215" s="499"/>
    </row>
    <row r="216" spans="1:7" s="147" customFormat="1" ht="15.5" x14ac:dyDescent="0.35">
      <c r="A216" s="330">
        <v>192</v>
      </c>
      <c r="B216" s="443"/>
      <c r="C216" s="438"/>
      <c r="D216" s="241"/>
      <c r="E216" s="242"/>
      <c r="F216" s="439"/>
      <c r="G216" s="499"/>
    </row>
    <row r="217" spans="1:7" s="147" customFormat="1" ht="15.5" x14ac:dyDescent="0.35">
      <c r="A217" s="330">
        <v>193</v>
      </c>
      <c r="B217" s="443"/>
      <c r="C217" s="438"/>
      <c r="D217" s="241"/>
      <c r="E217" s="242"/>
      <c r="F217" s="439"/>
      <c r="G217" s="499"/>
    </row>
    <row r="218" spans="1:7" s="147" customFormat="1" ht="15.5" x14ac:dyDescent="0.35">
      <c r="A218" s="330">
        <v>194</v>
      </c>
      <c r="B218" s="443"/>
      <c r="C218" s="438"/>
      <c r="D218" s="241"/>
      <c r="E218" s="242"/>
      <c r="F218" s="439"/>
      <c r="G218" s="499"/>
    </row>
    <row r="219" spans="1:7" s="147" customFormat="1" ht="15.5" x14ac:dyDescent="0.35">
      <c r="A219" s="330">
        <v>195</v>
      </c>
      <c r="B219" s="443"/>
      <c r="C219" s="438"/>
      <c r="D219" s="241"/>
      <c r="E219" s="242"/>
      <c r="F219" s="439"/>
      <c r="G219" s="499"/>
    </row>
    <row r="220" spans="1:7" s="147" customFormat="1" ht="15.5" x14ac:dyDescent="0.35">
      <c r="A220" s="330">
        <v>196</v>
      </c>
      <c r="B220" s="443"/>
      <c r="C220" s="438"/>
      <c r="D220" s="241"/>
      <c r="E220" s="242"/>
      <c r="F220" s="439"/>
      <c r="G220" s="499"/>
    </row>
    <row r="221" spans="1:7" s="147" customFormat="1" ht="15.5" x14ac:dyDescent="0.35">
      <c r="A221" s="330">
        <v>197</v>
      </c>
      <c r="B221" s="443"/>
      <c r="C221" s="438"/>
      <c r="D221" s="241"/>
      <c r="E221" s="242"/>
      <c r="F221" s="439"/>
      <c r="G221" s="499"/>
    </row>
    <row r="222" spans="1:7" s="147" customFormat="1" ht="15.5" x14ac:dyDescent="0.35">
      <c r="A222" s="330">
        <v>198</v>
      </c>
      <c r="B222" s="443"/>
      <c r="C222" s="438"/>
      <c r="D222" s="241"/>
      <c r="E222" s="242"/>
      <c r="F222" s="439"/>
      <c r="G222" s="499"/>
    </row>
    <row r="223" spans="1:7" s="147" customFormat="1" ht="15.5" x14ac:dyDescent="0.35">
      <c r="A223" s="330">
        <v>199</v>
      </c>
      <c r="B223" s="443"/>
      <c r="C223" s="438"/>
      <c r="D223" s="241"/>
      <c r="E223" s="242"/>
      <c r="F223" s="439"/>
      <c r="G223" s="499"/>
    </row>
    <row r="224" spans="1:7" s="147" customFormat="1" ht="15.5" x14ac:dyDescent="0.35">
      <c r="A224" s="330">
        <v>200</v>
      </c>
      <c r="B224" s="443"/>
      <c r="C224" s="438"/>
      <c r="D224" s="241"/>
      <c r="E224" s="242"/>
      <c r="F224" s="439"/>
      <c r="G224" s="499"/>
    </row>
    <row r="225" spans="1:7" s="147" customFormat="1" ht="15.5" x14ac:dyDescent="0.35">
      <c r="A225" s="330">
        <v>201</v>
      </c>
      <c r="B225" s="443"/>
      <c r="C225" s="438"/>
      <c r="D225" s="241"/>
      <c r="E225" s="242"/>
      <c r="F225" s="439"/>
      <c r="G225" s="499"/>
    </row>
    <row r="226" spans="1:7" s="147" customFormat="1" ht="15.5" x14ac:dyDescent="0.35">
      <c r="A226" s="330">
        <v>202</v>
      </c>
      <c r="B226" s="443"/>
      <c r="C226" s="438"/>
      <c r="D226" s="241"/>
      <c r="E226" s="242"/>
      <c r="F226" s="439"/>
      <c r="G226" s="499"/>
    </row>
    <row r="227" spans="1:7" s="147" customFormat="1" ht="15.5" x14ac:dyDescent="0.35">
      <c r="A227" s="330">
        <v>203</v>
      </c>
      <c r="B227" s="443"/>
      <c r="C227" s="438"/>
      <c r="D227" s="241"/>
      <c r="E227" s="242"/>
      <c r="F227" s="439"/>
      <c r="G227" s="499"/>
    </row>
    <row r="228" spans="1:7" s="147" customFormat="1" ht="15.5" x14ac:dyDescent="0.35">
      <c r="A228" s="330">
        <v>204</v>
      </c>
      <c r="B228" s="443"/>
      <c r="C228" s="438"/>
      <c r="D228" s="241"/>
      <c r="E228" s="242"/>
      <c r="F228" s="439"/>
      <c r="G228" s="499"/>
    </row>
    <row r="229" spans="1:7" s="147" customFormat="1" ht="15.5" x14ac:dyDescent="0.35">
      <c r="A229" s="330">
        <v>205</v>
      </c>
      <c r="B229" s="443"/>
      <c r="C229" s="438"/>
      <c r="D229" s="241"/>
      <c r="E229" s="242"/>
      <c r="F229" s="439"/>
      <c r="G229" s="499"/>
    </row>
    <row r="230" spans="1:7" s="147" customFormat="1" ht="15.5" x14ac:dyDescent="0.35">
      <c r="A230" s="330">
        <v>206</v>
      </c>
      <c r="B230" s="443"/>
      <c r="C230" s="438"/>
      <c r="D230" s="241"/>
      <c r="E230" s="242"/>
      <c r="F230" s="439"/>
      <c r="G230" s="499"/>
    </row>
    <row r="231" spans="1:7" s="147" customFormat="1" ht="15.5" x14ac:dyDescent="0.35">
      <c r="A231" s="330">
        <v>207</v>
      </c>
      <c r="B231" s="443"/>
      <c r="C231" s="438"/>
      <c r="D231" s="241"/>
      <c r="E231" s="242"/>
      <c r="F231" s="439"/>
      <c r="G231" s="499"/>
    </row>
    <row r="232" spans="1:7" s="147" customFormat="1" ht="15.5" x14ac:dyDescent="0.35">
      <c r="A232" s="330">
        <v>208</v>
      </c>
      <c r="B232" s="443"/>
      <c r="C232" s="438"/>
      <c r="D232" s="241"/>
      <c r="E232" s="242"/>
      <c r="F232" s="439"/>
      <c r="G232" s="499"/>
    </row>
    <row r="233" spans="1:7" s="147" customFormat="1" ht="15.5" x14ac:dyDescent="0.35">
      <c r="A233" s="330">
        <v>209</v>
      </c>
      <c r="B233" s="443"/>
      <c r="C233" s="438"/>
      <c r="D233" s="241"/>
      <c r="E233" s="242"/>
      <c r="F233" s="439"/>
      <c r="G233" s="499"/>
    </row>
    <row r="234" spans="1:7" s="147" customFormat="1" ht="15.5" x14ac:dyDescent="0.35">
      <c r="A234" s="330">
        <v>210</v>
      </c>
      <c r="B234" s="443"/>
      <c r="C234" s="438"/>
      <c r="D234" s="241"/>
      <c r="E234" s="242"/>
      <c r="F234" s="439"/>
      <c r="G234" s="499"/>
    </row>
    <row r="235" spans="1:7" s="147" customFormat="1" ht="15.5" x14ac:dyDescent="0.35">
      <c r="A235" s="330">
        <v>211</v>
      </c>
      <c r="B235" s="443"/>
      <c r="C235" s="438"/>
      <c r="D235" s="241"/>
      <c r="E235" s="242"/>
      <c r="F235" s="439"/>
      <c r="G235" s="499"/>
    </row>
    <row r="236" spans="1:7" s="147" customFormat="1" ht="15.5" x14ac:dyDescent="0.35">
      <c r="A236" s="330">
        <v>212</v>
      </c>
      <c r="B236" s="443"/>
      <c r="C236" s="438"/>
      <c r="D236" s="241"/>
      <c r="E236" s="242"/>
      <c r="F236" s="439"/>
      <c r="G236" s="499"/>
    </row>
    <row r="237" spans="1:7" s="147" customFormat="1" ht="15.5" x14ac:dyDescent="0.35">
      <c r="A237" s="330">
        <v>213</v>
      </c>
      <c r="B237" s="443"/>
      <c r="C237" s="438"/>
      <c r="D237" s="241"/>
      <c r="E237" s="242"/>
      <c r="F237" s="439"/>
      <c r="G237" s="499"/>
    </row>
    <row r="238" spans="1:7" s="147" customFormat="1" ht="15.5" x14ac:dyDescent="0.35">
      <c r="A238" s="330">
        <v>214</v>
      </c>
      <c r="B238" s="443"/>
      <c r="C238" s="438"/>
      <c r="D238" s="241"/>
      <c r="E238" s="242"/>
      <c r="F238" s="439"/>
      <c r="G238" s="499"/>
    </row>
    <row r="239" spans="1:7" s="147" customFormat="1" ht="15.5" x14ac:dyDescent="0.35">
      <c r="A239" s="330">
        <v>215</v>
      </c>
      <c r="B239" s="443"/>
      <c r="C239" s="438"/>
      <c r="D239" s="241"/>
      <c r="E239" s="242"/>
      <c r="F239" s="439"/>
      <c r="G239" s="499"/>
    </row>
    <row r="240" spans="1:7" s="147" customFormat="1" ht="15.5" x14ac:dyDescent="0.35">
      <c r="A240" s="330">
        <v>216</v>
      </c>
      <c r="B240" s="443"/>
      <c r="C240" s="438"/>
      <c r="D240" s="241"/>
      <c r="E240" s="242"/>
      <c r="F240" s="439"/>
      <c r="G240" s="499"/>
    </row>
    <row r="241" spans="1:7" s="147" customFormat="1" ht="15.5" x14ac:dyDescent="0.35">
      <c r="A241" s="330">
        <v>217</v>
      </c>
      <c r="B241" s="443"/>
      <c r="C241" s="438"/>
      <c r="D241" s="241"/>
      <c r="E241" s="242"/>
      <c r="F241" s="439"/>
      <c r="G241" s="499"/>
    </row>
    <row r="242" spans="1:7" s="147" customFormat="1" ht="15.5" x14ac:dyDescent="0.35">
      <c r="A242" s="330">
        <v>218</v>
      </c>
      <c r="B242" s="443"/>
      <c r="C242" s="438"/>
      <c r="D242" s="241"/>
      <c r="E242" s="242"/>
      <c r="F242" s="439"/>
      <c r="G242" s="499"/>
    </row>
    <row r="243" spans="1:7" s="147" customFormat="1" ht="15.5" x14ac:dyDescent="0.35">
      <c r="A243" s="330">
        <v>219</v>
      </c>
      <c r="B243" s="443"/>
      <c r="C243" s="438"/>
      <c r="D243" s="241"/>
      <c r="E243" s="242"/>
      <c r="F243" s="439"/>
      <c r="G243" s="499"/>
    </row>
    <row r="244" spans="1:7" s="147" customFormat="1" ht="15.5" x14ac:dyDescent="0.35">
      <c r="A244" s="330">
        <v>220</v>
      </c>
      <c r="B244" s="443"/>
      <c r="C244" s="438"/>
      <c r="D244" s="241"/>
      <c r="E244" s="242"/>
      <c r="F244" s="439"/>
      <c r="G244" s="499"/>
    </row>
    <row r="245" spans="1:7" s="147" customFormat="1" ht="15.5" x14ac:dyDescent="0.35">
      <c r="A245" s="330">
        <v>221</v>
      </c>
      <c r="B245" s="443"/>
      <c r="C245" s="438"/>
      <c r="D245" s="241"/>
      <c r="E245" s="242"/>
      <c r="F245" s="439"/>
      <c r="G245" s="499"/>
    </row>
    <row r="246" spans="1:7" s="147" customFormat="1" ht="15.5" x14ac:dyDescent="0.35">
      <c r="A246" s="330">
        <v>222</v>
      </c>
      <c r="B246" s="443"/>
      <c r="C246" s="438"/>
      <c r="D246" s="241"/>
      <c r="E246" s="242"/>
      <c r="F246" s="439"/>
      <c r="G246" s="499"/>
    </row>
    <row r="247" spans="1:7" s="147" customFormat="1" ht="15.5" x14ac:dyDescent="0.35">
      <c r="A247" s="330">
        <v>223</v>
      </c>
      <c r="B247" s="443"/>
      <c r="C247" s="438"/>
      <c r="D247" s="241"/>
      <c r="E247" s="242"/>
      <c r="F247" s="439"/>
      <c r="G247" s="499"/>
    </row>
    <row r="248" spans="1:7" s="147" customFormat="1" ht="15.5" x14ac:dyDescent="0.35">
      <c r="A248" s="330">
        <v>224</v>
      </c>
      <c r="B248" s="443"/>
      <c r="C248" s="438"/>
      <c r="D248" s="241"/>
      <c r="E248" s="242"/>
      <c r="F248" s="439"/>
      <c r="G248" s="499"/>
    </row>
    <row r="249" spans="1:7" s="147" customFormat="1" ht="15.5" x14ac:dyDescent="0.35">
      <c r="A249" s="330">
        <v>225</v>
      </c>
      <c r="B249" s="443"/>
      <c r="C249" s="438"/>
      <c r="D249" s="241"/>
      <c r="E249" s="242"/>
      <c r="F249" s="439"/>
      <c r="G249" s="499"/>
    </row>
    <row r="250" spans="1:7" s="147" customFormat="1" ht="15.5" x14ac:dyDescent="0.35">
      <c r="A250" s="330">
        <v>226</v>
      </c>
      <c r="B250" s="443"/>
      <c r="C250" s="438"/>
      <c r="D250" s="241"/>
      <c r="E250" s="242"/>
      <c r="F250" s="439"/>
      <c r="G250" s="499"/>
    </row>
    <row r="251" spans="1:7" s="147" customFormat="1" ht="15.5" x14ac:dyDescent="0.35">
      <c r="A251" s="330">
        <v>227</v>
      </c>
      <c r="B251" s="443"/>
      <c r="C251" s="438"/>
      <c r="D251" s="241"/>
      <c r="E251" s="242"/>
      <c r="F251" s="439"/>
      <c r="G251" s="499"/>
    </row>
    <row r="252" spans="1:7" s="147" customFormat="1" ht="15.5" x14ac:dyDescent="0.35">
      <c r="A252" s="330">
        <v>228</v>
      </c>
      <c r="B252" s="443"/>
      <c r="C252" s="438"/>
      <c r="D252" s="241"/>
      <c r="E252" s="242"/>
      <c r="F252" s="439"/>
      <c r="G252" s="499"/>
    </row>
    <row r="253" spans="1:7" s="147" customFormat="1" ht="15.5" x14ac:dyDescent="0.35">
      <c r="A253" s="330">
        <v>229</v>
      </c>
      <c r="B253" s="443"/>
      <c r="C253" s="438"/>
      <c r="D253" s="241"/>
      <c r="E253" s="242"/>
      <c r="F253" s="439"/>
      <c r="G253" s="499"/>
    </row>
    <row r="254" spans="1:7" s="147" customFormat="1" ht="15.5" x14ac:dyDescent="0.35">
      <c r="A254" s="330">
        <v>230</v>
      </c>
      <c r="B254" s="443"/>
      <c r="C254" s="438"/>
      <c r="D254" s="241"/>
      <c r="E254" s="242"/>
      <c r="F254" s="439"/>
      <c r="G254" s="499"/>
    </row>
    <row r="255" spans="1:7" s="147" customFormat="1" ht="15.5" x14ac:dyDescent="0.35">
      <c r="A255" s="330">
        <v>231</v>
      </c>
      <c r="B255" s="443"/>
      <c r="C255" s="438"/>
      <c r="D255" s="241"/>
      <c r="E255" s="242"/>
      <c r="F255" s="439"/>
      <c r="G255" s="499"/>
    </row>
    <row r="256" spans="1:7" s="147" customFormat="1" ht="15.5" x14ac:dyDescent="0.35">
      <c r="A256" s="330">
        <v>232</v>
      </c>
      <c r="B256" s="443"/>
      <c r="C256" s="438"/>
      <c r="D256" s="241"/>
      <c r="E256" s="242"/>
      <c r="F256" s="439"/>
      <c r="G256" s="499"/>
    </row>
    <row r="257" spans="1:7" s="147" customFormat="1" ht="15.5" x14ac:dyDescent="0.35">
      <c r="A257" s="330">
        <v>233</v>
      </c>
      <c r="B257" s="443"/>
      <c r="C257" s="438"/>
      <c r="D257" s="241"/>
      <c r="E257" s="242"/>
      <c r="F257" s="439"/>
      <c r="G257" s="499"/>
    </row>
    <row r="258" spans="1:7" s="147" customFormat="1" ht="15.5" x14ac:dyDescent="0.35">
      <c r="A258" s="330">
        <v>234</v>
      </c>
      <c r="B258" s="443"/>
      <c r="C258" s="438"/>
      <c r="D258" s="241"/>
      <c r="E258" s="242"/>
      <c r="F258" s="439"/>
      <c r="G258" s="499"/>
    </row>
    <row r="259" spans="1:7" s="147" customFormat="1" ht="15.5" x14ac:dyDescent="0.35">
      <c r="A259" s="330">
        <v>235</v>
      </c>
      <c r="B259" s="443"/>
      <c r="C259" s="438"/>
      <c r="D259" s="241"/>
      <c r="E259" s="242"/>
      <c r="F259" s="439"/>
      <c r="G259" s="499"/>
    </row>
    <row r="260" spans="1:7" s="147" customFormat="1" ht="15.5" x14ac:dyDescent="0.35">
      <c r="A260" s="330">
        <v>236</v>
      </c>
      <c r="B260" s="443"/>
      <c r="C260" s="438"/>
      <c r="D260" s="241"/>
      <c r="E260" s="242"/>
      <c r="F260" s="439"/>
      <c r="G260" s="499"/>
    </row>
    <row r="261" spans="1:7" s="147" customFormat="1" ht="15.5" x14ac:dyDescent="0.35">
      <c r="A261" s="330">
        <v>237</v>
      </c>
      <c r="B261" s="443"/>
      <c r="C261" s="438"/>
      <c r="D261" s="241"/>
      <c r="E261" s="242"/>
      <c r="F261" s="439"/>
      <c r="G261" s="499"/>
    </row>
    <row r="262" spans="1:7" s="147" customFormat="1" ht="15.5" x14ac:dyDescent="0.35">
      <c r="A262" s="330">
        <v>238</v>
      </c>
      <c r="B262" s="443"/>
      <c r="C262" s="438"/>
      <c r="D262" s="241"/>
      <c r="E262" s="242"/>
      <c r="F262" s="439"/>
      <c r="G262" s="499"/>
    </row>
    <row r="263" spans="1:7" s="147" customFormat="1" ht="15.5" x14ac:dyDescent="0.35">
      <c r="A263" s="330">
        <v>239</v>
      </c>
      <c r="B263" s="443"/>
      <c r="C263" s="438"/>
      <c r="D263" s="241"/>
      <c r="E263" s="242"/>
      <c r="F263" s="439"/>
      <c r="G263" s="499"/>
    </row>
    <row r="264" spans="1:7" s="147" customFormat="1" ht="15.5" x14ac:dyDescent="0.35">
      <c r="A264" s="330">
        <v>240</v>
      </c>
      <c r="B264" s="443"/>
      <c r="C264" s="438"/>
      <c r="D264" s="241"/>
      <c r="E264" s="242"/>
      <c r="F264" s="439"/>
      <c r="G264" s="499"/>
    </row>
    <row r="265" spans="1:7" s="147" customFormat="1" ht="15.5" x14ac:dyDescent="0.35">
      <c r="A265" s="330">
        <v>241</v>
      </c>
      <c r="B265" s="443"/>
      <c r="C265" s="438"/>
      <c r="D265" s="241"/>
      <c r="E265" s="242"/>
      <c r="F265" s="439"/>
      <c r="G265" s="499"/>
    </row>
    <row r="266" spans="1:7" s="147" customFormat="1" ht="15.5" x14ac:dyDescent="0.35">
      <c r="A266" s="330">
        <v>242</v>
      </c>
      <c r="B266" s="443"/>
      <c r="C266" s="438"/>
      <c r="D266" s="241"/>
      <c r="E266" s="242"/>
      <c r="F266" s="439"/>
      <c r="G266" s="499"/>
    </row>
    <row r="267" spans="1:7" s="147" customFormat="1" ht="15.5" x14ac:dyDescent="0.35">
      <c r="A267" s="330">
        <v>243</v>
      </c>
      <c r="B267" s="443"/>
      <c r="C267" s="438"/>
      <c r="D267" s="241"/>
      <c r="E267" s="242"/>
      <c r="F267" s="439"/>
      <c r="G267" s="499"/>
    </row>
    <row r="268" spans="1:7" s="147" customFormat="1" ht="15.5" x14ac:dyDescent="0.35">
      <c r="A268" s="330">
        <v>244</v>
      </c>
      <c r="B268" s="443"/>
      <c r="C268" s="438"/>
      <c r="D268" s="241"/>
      <c r="E268" s="242"/>
      <c r="F268" s="439"/>
      <c r="G268" s="499"/>
    </row>
    <row r="269" spans="1:7" s="147" customFormat="1" ht="15.5" x14ac:dyDescent="0.35">
      <c r="A269" s="330">
        <v>245</v>
      </c>
      <c r="B269" s="443"/>
      <c r="C269" s="438"/>
      <c r="D269" s="241"/>
      <c r="E269" s="242"/>
      <c r="F269" s="439"/>
      <c r="G269" s="499"/>
    </row>
    <row r="270" spans="1:7" s="147" customFormat="1" ht="15.5" x14ac:dyDescent="0.35">
      <c r="A270" s="330">
        <v>246</v>
      </c>
      <c r="B270" s="443"/>
      <c r="C270" s="438"/>
      <c r="D270" s="241"/>
      <c r="E270" s="242"/>
      <c r="F270" s="439"/>
      <c r="G270" s="499"/>
    </row>
    <row r="271" spans="1:7" s="147" customFormat="1" ht="15.5" x14ac:dyDescent="0.35">
      <c r="A271" s="330">
        <v>247</v>
      </c>
      <c r="B271" s="443"/>
      <c r="C271" s="438"/>
      <c r="D271" s="241"/>
      <c r="E271" s="242"/>
      <c r="F271" s="439"/>
      <c r="G271" s="499"/>
    </row>
    <row r="272" spans="1:7" s="147" customFormat="1" ht="15.5" x14ac:dyDescent="0.35">
      <c r="A272" s="330">
        <v>248</v>
      </c>
      <c r="B272" s="443"/>
      <c r="C272" s="438"/>
      <c r="D272" s="241"/>
      <c r="E272" s="242"/>
      <c r="F272" s="439"/>
      <c r="G272" s="499"/>
    </row>
    <row r="273" spans="1:7" s="147" customFormat="1" ht="15.5" x14ac:dyDescent="0.35">
      <c r="A273" s="330">
        <v>249</v>
      </c>
      <c r="B273" s="443"/>
      <c r="C273" s="438"/>
      <c r="D273" s="241"/>
      <c r="E273" s="242"/>
      <c r="F273" s="439"/>
      <c r="G273" s="499"/>
    </row>
    <row r="274" spans="1:7" s="147" customFormat="1" ht="15.5" x14ac:dyDescent="0.35">
      <c r="A274" s="330">
        <v>250</v>
      </c>
      <c r="B274" s="443"/>
      <c r="C274" s="438"/>
      <c r="D274" s="241"/>
      <c r="E274" s="242"/>
      <c r="F274" s="439"/>
      <c r="G274" s="499"/>
    </row>
    <row r="275" spans="1:7" s="147" customFormat="1" ht="15.5" x14ac:dyDescent="0.35">
      <c r="A275" s="330">
        <v>251</v>
      </c>
      <c r="B275" s="443"/>
      <c r="C275" s="438"/>
      <c r="D275" s="241"/>
      <c r="E275" s="242"/>
      <c r="F275" s="439"/>
      <c r="G275" s="499"/>
    </row>
    <row r="276" spans="1:7" s="147" customFormat="1" ht="15.5" x14ac:dyDescent="0.35">
      <c r="A276" s="330">
        <v>252</v>
      </c>
      <c r="B276" s="443"/>
      <c r="C276" s="438"/>
      <c r="D276" s="241"/>
      <c r="E276" s="242"/>
      <c r="F276" s="439"/>
      <c r="G276" s="499"/>
    </row>
    <row r="277" spans="1:7" s="147" customFormat="1" ht="15.5" x14ac:dyDescent="0.35">
      <c r="A277" s="330">
        <v>253</v>
      </c>
      <c r="B277" s="443"/>
      <c r="C277" s="438"/>
      <c r="D277" s="241"/>
      <c r="E277" s="242"/>
      <c r="F277" s="439"/>
      <c r="G277" s="499"/>
    </row>
    <row r="278" spans="1:7" s="147" customFormat="1" ht="15.5" x14ac:dyDescent="0.35">
      <c r="A278" s="330">
        <v>254</v>
      </c>
      <c r="B278" s="443"/>
      <c r="C278" s="438"/>
      <c r="D278" s="241"/>
      <c r="E278" s="242"/>
      <c r="F278" s="439"/>
      <c r="G278" s="499"/>
    </row>
    <row r="279" spans="1:7" s="147" customFormat="1" ht="15.5" x14ac:dyDescent="0.35">
      <c r="A279" s="330">
        <v>255</v>
      </c>
      <c r="B279" s="443"/>
      <c r="C279" s="438"/>
      <c r="D279" s="241"/>
      <c r="E279" s="242"/>
      <c r="F279" s="439"/>
      <c r="G279" s="499"/>
    </row>
    <row r="280" spans="1:7" s="147" customFormat="1" ht="15.5" x14ac:dyDescent="0.35">
      <c r="A280" s="330">
        <v>256</v>
      </c>
      <c r="B280" s="443"/>
      <c r="C280" s="438"/>
      <c r="D280" s="241"/>
      <c r="E280" s="242"/>
      <c r="F280" s="439"/>
      <c r="G280" s="499"/>
    </row>
    <row r="281" spans="1:7" s="147" customFormat="1" ht="15.5" x14ac:dyDescent="0.35">
      <c r="A281" s="330">
        <v>257</v>
      </c>
      <c r="B281" s="443"/>
      <c r="C281" s="438"/>
      <c r="D281" s="241"/>
      <c r="E281" s="242"/>
      <c r="F281" s="439"/>
      <c r="G281" s="499"/>
    </row>
    <row r="282" spans="1:7" s="147" customFormat="1" ht="15.5" x14ac:dyDescent="0.35">
      <c r="A282" s="330">
        <v>258</v>
      </c>
      <c r="B282" s="443"/>
      <c r="C282" s="438"/>
      <c r="D282" s="241"/>
      <c r="E282" s="242"/>
      <c r="F282" s="439"/>
      <c r="G282" s="499"/>
    </row>
    <row r="283" spans="1:7" s="147" customFormat="1" ht="15.5" x14ac:dyDescent="0.35">
      <c r="A283" s="330">
        <v>259</v>
      </c>
      <c r="B283" s="443"/>
      <c r="C283" s="438"/>
      <c r="D283" s="241"/>
      <c r="E283" s="242"/>
      <c r="F283" s="439"/>
      <c r="G283" s="499"/>
    </row>
    <row r="284" spans="1:7" s="147" customFormat="1" ht="15.5" x14ac:dyDescent="0.35">
      <c r="A284" s="330">
        <v>260</v>
      </c>
      <c r="B284" s="443"/>
      <c r="C284" s="438"/>
      <c r="D284" s="241"/>
      <c r="E284" s="242"/>
      <c r="F284" s="439"/>
      <c r="G284" s="499"/>
    </row>
    <row r="285" spans="1:7" s="147" customFormat="1" ht="15.5" x14ac:dyDescent="0.35">
      <c r="A285" s="330">
        <v>261</v>
      </c>
      <c r="B285" s="443"/>
      <c r="C285" s="438"/>
      <c r="D285" s="241"/>
      <c r="E285" s="242"/>
      <c r="F285" s="439"/>
      <c r="G285" s="499"/>
    </row>
    <row r="286" spans="1:7" s="147" customFormat="1" ht="15.5" x14ac:dyDescent="0.35">
      <c r="A286" s="330">
        <v>262</v>
      </c>
      <c r="B286" s="443"/>
      <c r="C286" s="438"/>
      <c r="D286" s="241"/>
      <c r="E286" s="242"/>
      <c r="F286" s="439"/>
      <c r="G286" s="499"/>
    </row>
    <row r="287" spans="1:7" s="147" customFormat="1" ht="15.5" x14ac:dyDescent="0.35">
      <c r="A287" s="330">
        <v>263</v>
      </c>
      <c r="B287" s="443"/>
      <c r="C287" s="438"/>
      <c r="D287" s="241"/>
      <c r="E287" s="242"/>
      <c r="F287" s="439"/>
      <c r="G287" s="499"/>
    </row>
    <row r="288" spans="1:7" s="147" customFormat="1" ht="15.5" x14ac:dyDescent="0.35">
      <c r="A288" s="330">
        <v>264</v>
      </c>
      <c r="B288" s="443"/>
      <c r="C288" s="438"/>
      <c r="D288" s="241"/>
      <c r="E288" s="242"/>
      <c r="F288" s="439"/>
      <c r="G288" s="499"/>
    </row>
    <row r="289" spans="1:7" s="147" customFormat="1" ht="15.5" x14ac:dyDescent="0.35">
      <c r="A289" s="330">
        <v>265</v>
      </c>
      <c r="B289" s="443"/>
      <c r="C289" s="438"/>
      <c r="D289" s="241"/>
      <c r="E289" s="242"/>
      <c r="F289" s="439"/>
      <c r="G289" s="499"/>
    </row>
    <row r="290" spans="1:7" s="147" customFormat="1" ht="15.5" x14ac:dyDescent="0.35">
      <c r="A290" s="330">
        <v>266</v>
      </c>
      <c r="B290" s="443"/>
      <c r="C290" s="438"/>
      <c r="D290" s="241"/>
      <c r="E290" s="242"/>
      <c r="F290" s="439"/>
      <c r="G290" s="499"/>
    </row>
    <row r="291" spans="1:7" s="147" customFormat="1" ht="15.5" x14ac:dyDescent="0.35">
      <c r="A291" s="330">
        <v>267</v>
      </c>
      <c r="B291" s="443"/>
      <c r="C291" s="438"/>
      <c r="D291" s="241"/>
      <c r="E291" s="242"/>
      <c r="F291" s="439"/>
      <c r="G291" s="499"/>
    </row>
    <row r="292" spans="1:7" s="147" customFormat="1" ht="15.5" x14ac:dyDescent="0.35">
      <c r="A292" s="330">
        <v>268</v>
      </c>
      <c r="B292" s="443"/>
      <c r="C292" s="438"/>
      <c r="D292" s="241"/>
      <c r="E292" s="242"/>
      <c r="F292" s="439"/>
      <c r="G292" s="499"/>
    </row>
    <row r="293" spans="1:7" s="147" customFormat="1" ht="15.5" x14ac:dyDescent="0.35">
      <c r="A293" s="330">
        <v>269</v>
      </c>
      <c r="B293" s="443"/>
      <c r="C293" s="438"/>
      <c r="D293" s="241"/>
      <c r="E293" s="242"/>
      <c r="F293" s="439"/>
      <c r="G293" s="499"/>
    </row>
    <row r="294" spans="1:7" s="147" customFormat="1" ht="15.5" x14ac:dyDescent="0.35">
      <c r="A294" s="330">
        <v>270</v>
      </c>
      <c r="B294" s="443"/>
      <c r="C294" s="438"/>
      <c r="D294" s="241"/>
      <c r="E294" s="242"/>
      <c r="F294" s="439"/>
      <c r="G294" s="499"/>
    </row>
    <row r="295" spans="1:7" s="147" customFormat="1" ht="15.5" x14ac:dyDescent="0.35">
      <c r="A295" s="330">
        <v>271</v>
      </c>
      <c r="B295" s="443"/>
      <c r="C295" s="438"/>
      <c r="D295" s="241"/>
      <c r="E295" s="242"/>
      <c r="F295" s="439"/>
      <c r="G295" s="499"/>
    </row>
    <row r="296" spans="1:7" s="147" customFormat="1" ht="15.5" x14ac:dyDescent="0.35">
      <c r="A296" s="330">
        <v>272</v>
      </c>
      <c r="B296" s="443"/>
      <c r="C296" s="438"/>
      <c r="D296" s="241"/>
      <c r="E296" s="242"/>
      <c r="F296" s="439"/>
      <c r="G296" s="499"/>
    </row>
    <row r="297" spans="1:7" s="147" customFormat="1" ht="15.5" x14ac:dyDescent="0.35">
      <c r="A297" s="330">
        <v>273</v>
      </c>
      <c r="B297" s="443"/>
      <c r="C297" s="438"/>
      <c r="D297" s="241"/>
      <c r="E297" s="242"/>
      <c r="F297" s="439"/>
      <c r="G297" s="499"/>
    </row>
    <row r="298" spans="1:7" s="147" customFormat="1" ht="15.5" x14ac:dyDescent="0.35">
      <c r="A298" s="330">
        <v>274</v>
      </c>
      <c r="B298" s="443"/>
      <c r="C298" s="438"/>
      <c r="D298" s="241"/>
      <c r="E298" s="242"/>
      <c r="F298" s="439"/>
      <c r="G298" s="499"/>
    </row>
    <row r="299" spans="1:7" s="147" customFormat="1" ht="15.5" x14ac:dyDescent="0.35">
      <c r="A299" s="330">
        <v>275</v>
      </c>
      <c r="B299" s="443"/>
      <c r="C299" s="438"/>
      <c r="D299" s="241"/>
      <c r="E299" s="242"/>
      <c r="F299" s="439"/>
      <c r="G299" s="499"/>
    </row>
    <row r="300" spans="1:7" s="147" customFormat="1" ht="15.5" x14ac:dyDescent="0.35">
      <c r="A300" s="330">
        <v>276</v>
      </c>
      <c r="B300" s="443"/>
      <c r="C300" s="438"/>
      <c r="D300" s="241"/>
      <c r="E300" s="242"/>
      <c r="F300" s="439"/>
      <c r="G300" s="499"/>
    </row>
    <row r="301" spans="1:7" s="147" customFormat="1" ht="15.5" x14ac:dyDescent="0.35">
      <c r="A301" s="330">
        <v>277</v>
      </c>
      <c r="B301" s="443"/>
      <c r="C301" s="438"/>
      <c r="D301" s="241"/>
      <c r="E301" s="242"/>
      <c r="F301" s="439"/>
      <c r="G301" s="499"/>
    </row>
    <row r="302" spans="1:7" s="147" customFormat="1" ht="15.5" x14ac:dyDescent="0.35">
      <c r="A302" s="330">
        <v>278</v>
      </c>
      <c r="B302" s="443"/>
      <c r="C302" s="438"/>
      <c r="D302" s="241"/>
      <c r="E302" s="242"/>
      <c r="F302" s="439"/>
      <c r="G302" s="499"/>
    </row>
    <row r="303" spans="1:7" s="147" customFormat="1" ht="15.5" x14ac:dyDescent="0.35">
      <c r="A303" s="330">
        <v>279</v>
      </c>
      <c r="B303" s="443"/>
      <c r="C303" s="438"/>
      <c r="D303" s="241"/>
      <c r="E303" s="242"/>
      <c r="F303" s="439"/>
      <c r="G303" s="499"/>
    </row>
    <row r="304" spans="1:7" s="147" customFormat="1" ht="15.5" x14ac:dyDescent="0.35">
      <c r="A304" s="330">
        <v>280</v>
      </c>
      <c r="B304" s="443"/>
      <c r="C304" s="438"/>
      <c r="D304" s="241"/>
      <c r="E304" s="242"/>
      <c r="F304" s="439"/>
      <c r="G304" s="499"/>
    </row>
    <row r="305" spans="1:7" s="147" customFormat="1" ht="15.5" x14ac:dyDescent="0.35">
      <c r="A305" s="330">
        <v>281</v>
      </c>
      <c r="B305" s="443"/>
      <c r="C305" s="438"/>
      <c r="D305" s="241"/>
      <c r="E305" s="242"/>
      <c r="F305" s="439"/>
      <c r="G305" s="499"/>
    </row>
    <row r="306" spans="1:7" s="147" customFormat="1" ht="15.5" x14ac:dyDescent="0.35">
      <c r="A306" s="330">
        <v>282</v>
      </c>
      <c r="B306" s="443"/>
      <c r="C306" s="438"/>
      <c r="D306" s="241"/>
      <c r="E306" s="242"/>
      <c r="F306" s="439"/>
      <c r="G306" s="499"/>
    </row>
    <row r="307" spans="1:7" s="147" customFormat="1" ht="15.5" x14ac:dyDescent="0.35">
      <c r="A307" s="330">
        <v>283</v>
      </c>
      <c r="B307" s="443"/>
      <c r="C307" s="438"/>
      <c r="D307" s="241"/>
      <c r="E307" s="242"/>
      <c r="F307" s="439"/>
      <c r="G307" s="499"/>
    </row>
    <row r="308" spans="1:7" s="147" customFormat="1" ht="15.5" x14ac:dyDescent="0.35">
      <c r="A308" s="330">
        <v>284</v>
      </c>
      <c r="B308" s="443"/>
      <c r="C308" s="438"/>
      <c r="D308" s="241"/>
      <c r="E308" s="242"/>
      <c r="F308" s="439"/>
      <c r="G308" s="499"/>
    </row>
    <row r="309" spans="1:7" s="147" customFormat="1" ht="15.5" x14ac:dyDescent="0.35">
      <c r="A309" s="330">
        <v>285</v>
      </c>
      <c r="B309" s="443"/>
      <c r="C309" s="438"/>
      <c r="D309" s="241"/>
      <c r="E309" s="242"/>
      <c r="F309" s="439"/>
      <c r="G309" s="499"/>
    </row>
    <row r="310" spans="1:7" s="147" customFormat="1" ht="15.5" x14ac:dyDescent="0.35">
      <c r="A310" s="330">
        <v>286</v>
      </c>
      <c r="B310" s="443"/>
      <c r="C310" s="438"/>
      <c r="D310" s="241"/>
      <c r="E310" s="242"/>
      <c r="F310" s="439"/>
      <c r="G310" s="499"/>
    </row>
    <row r="311" spans="1:7" s="147" customFormat="1" ht="15.5" x14ac:dyDescent="0.35">
      <c r="A311" s="330">
        <v>287</v>
      </c>
      <c r="B311" s="443"/>
      <c r="C311" s="438"/>
      <c r="D311" s="241"/>
      <c r="E311" s="242"/>
      <c r="F311" s="439"/>
      <c r="G311" s="499"/>
    </row>
    <row r="312" spans="1:7" s="147" customFormat="1" ht="15.5" x14ac:dyDescent="0.35">
      <c r="A312" s="330">
        <v>288</v>
      </c>
      <c r="B312" s="443"/>
      <c r="C312" s="438"/>
      <c r="D312" s="241"/>
      <c r="E312" s="242"/>
      <c r="F312" s="439"/>
      <c r="G312" s="499"/>
    </row>
    <row r="313" spans="1:7" s="147" customFormat="1" ht="15.5" x14ac:dyDescent="0.35">
      <c r="A313" s="330">
        <v>289</v>
      </c>
      <c r="B313" s="443"/>
      <c r="C313" s="438"/>
      <c r="D313" s="241"/>
      <c r="E313" s="242"/>
      <c r="F313" s="439"/>
      <c r="G313" s="499"/>
    </row>
    <row r="314" spans="1:7" s="147" customFormat="1" ht="15.5" x14ac:dyDescent="0.35">
      <c r="A314" s="330">
        <v>290</v>
      </c>
      <c r="B314" s="443"/>
      <c r="C314" s="438"/>
      <c r="D314" s="241"/>
      <c r="E314" s="242"/>
      <c r="F314" s="439"/>
      <c r="G314" s="499"/>
    </row>
    <row r="315" spans="1:7" s="147" customFormat="1" ht="15.5" x14ac:dyDescent="0.35">
      <c r="A315" s="330">
        <v>291</v>
      </c>
      <c r="B315" s="443"/>
      <c r="C315" s="438"/>
      <c r="D315" s="241"/>
      <c r="E315" s="242"/>
      <c r="F315" s="439"/>
      <c r="G315" s="499"/>
    </row>
    <row r="316" spans="1:7" s="147" customFormat="1" ht="15.5" x14ac:dyDescent="0.35">
      <c r="A316" s="330">
        <v>292</v>
      </c>
      <c r="B316" s="443"/>
      <c r="C316" s="438"/>
      <c r="D316" s="241"/>
      <c r="E316" s="242"/>
      <c r="F316" s="439"/>
      <c r="G316" s="499"/>
    </row>
    <row r="317" spans="1:7" s="147" customFormat="1" ht="15.5" x14ac:dyDescent="0.35">
      <c r="A317" s="330">
        <v>293</v>
      </c>
      <c r="B317" s="443"/>
      <c r="C317" s="438"/>
      <c r="D317" s="241"/>
      <c r="E317" s="242"/>
      <c r="F317" s="439"/>
      <c r="G317" s="499"/>
    </row>
    <row r="318" spans="1:7" s="147" customFormat="1" ht="15.5" x14ac:dyDescent="0.35">
      <c r="A318" s="330">
        <v>294</v>
      </c>
      <c r="B318" s="443"/>
      <c r="C318" s="438"/>
      <c r="D318" s="241"/>
      <c r="E318" s="242"/>
      <c r="F318" s="439"/>
      <c r="G318" s="499"/>
    </row>
    <row r="319" spans="1:7" s="147" customFormat="1" ht="15.5" x14ac:dyDescent="0.35">
      <c r="A319" s="330">
        <v>295</v>
      </c>
      <c r="B319" s="443"/>
      <c r="C319" s="438"/>
      <c r="D319" s="241"/>
      <c r="E319" s="242"/>
      <c r="F319" s="439"/>
      <c r="G319" s="499"/>
    </row>
    <row r="320" spans="1:7" s="147" customFormat="1" ht="15.5" x14ac:dyDescent="0.35">
      <c r="A320" s="330">
        <v>296</v>
      </c>
      <c r="B320" s="443"/>
      <c r="C320" s="438"/>
      <c r="D320" s="241"/>
      <c r="E320" s="242"/>
      <c r="F320" s="439"/>
      <c r="G320" s="499"/>
    </row>
    <row r="321" spans="1:7" s="147" customFormat="1" ht="15.5" x14ac:dyDescent="0.35">
      <c r="A321" s="330">
        <v>297</v>
      </c>
      <c r="B321" s="443"/>
      <c r="C321" s="438"/>
      <c r="D321" s="241"/>
      <c r="E321" s="242"/>
      <c r="F321" s="439"/>
      <c r="G321" s="499"/>
    </row>
    <row r="322" spans="1:7" s="147" customFormat="1" ht="15.5" x14ac:dyDescent="0.35">
      <c r="A322" s="330">
        <v>298</v>
      </c>
      <c r="B322" s="443"/>
      <c r="C322" s="438"/>
      <c r="D322" s="241"/>
      <c r="E322" s="242"/>
      <c r="F322" s="439"/>
      <c r="G322" s="499"/>
    </row>
    <row r="323" spans="1:7" s="147" customFormat="1" ht="15.5" x14ac:dyDescent="0.35">
      <c r="A323" s="330">
        <v>299</v>
      </c>
      <c r="B323" s="443"/>
      <c r="C323" s="438"/>
      <c r="D323" s="241"/>
      <c r="E323" s="242"/>
      <c r="F323" s="439"/>
      <c r="G323" s="499"/>
    </row>
    <row r="324" spans="1:7" s="147" customFormat="1" ht="15.5" x14ac:dyDescent="0.35">
      <c r="A324" s="330">
        <v>300</v>
      </c>
      <c r="B324" s="443"/>
      <c r="C324" s="438"/>
      <c r="D324" s="241"/>
      <c r="E324" s="242"/>
      <c r="F324" s="439"/>
      <c r="G324" s="499"/>
    </row>
    <row r="325" spans="1:7" s="147" customFormat="1" ht="15.5" x14ac:dyDescent="0.35">
      <c r="A325" s="330">
        <v>301</v>
      </c>
      <c r="B325" s="443"/>
      <c r="C325" s="438"/>
      <c r="D325" s="241"/>
      <c r="E325" s="242"/>
      <c r="F325" s="439"/>
      <c r="G325" s="499"/>
    </row>
    <row r="326" spans="1:7" s="147" customFormat="1" ht="15.5" x14ac:dyDescent="0.35">
      <c r="A326" s="330">
        <v>302</v>
      </c>
      <c r="B326" s="443"/>
      <c r="C326" s="438"/>
      <c r="D326" s="241"/>
      <c r="E326" s="242"/>
      <c r="F326" s="439"/>
      <c r="G326" s="499"/>
    </row>
    <row r="327" spans="1:7" s="147" customFormat="1" ht="15.5" x14ac:dyDescent="0.35">
      <c r="A327" s="330">
        <v>303</v>
      </c>
      <c r="B327" s="443"/>
      <c r="C327" s="438"/>
      <c r="D327" s="241"/>
      <c r="E327" s="242"/>
      <c r="F327" s="439"/>
      <c r="G327" s="499"/>
    </row>
    <row r="328" spans="1:7" s="147" customFormat="1" ht="15.5" x14ac:dyDescent="0.35">
      <c r="A328" s="330">
        <v>304</v>
      </c>
      <c r="B328" s="443"/>
      <c r="C328" s="438"/>
      <c r="D328" s="241"/>
      <c r="E328" s="242"/>
      <c r="F328" s="439"/>
      <c r="G328" s="499"/>
    </row>
    <row r="329" spans="1:7" s="147" customFormat="1" ht="15.5" x14ac:dyDescent="0.35">
      <c r="A329" s="330">
        <v>305</v>
      </c>
      <c r="B329" s="443"/>
      <c r="C329" s="438"/>
      <c r="D329" s="241"/>
      <c r="E329" s="242"/>
      <c r="F329" s="439"/>
      <c r="G329" s="499"/>
    </row>
    <row r="330" spans="1:7" s="147" customFormat="1" ht="15.5" x14ac:dyDescent="0.35">
      <c r="A330" s="330">
        <v>306</v>
      </c>
      <c r="B330" s="443"/>
      <c r="C330" s="438"/>
      <c r="D330" s="241"/>
      <c r="E330" s="242"/>
      <c r="F330" s="439"/>
      <c r="G330" s="499"/>
    </row>
    <row r="331" spans="1:7" s="147" customFormat="1" ht="15.5" x14ac:dyDescent="0.35">
      <c r="A331" s="330">
        <v>307</v>
      </c>
      <c r="B331" s="443"/>
      <c r="C331" s="438"/>
      <c r="D331" s="241"/>
      <c r="E331" s="242"/>
      <c r="F331" s="439"/>
      <c r="G331" s="499"/>
    </row>
    <row r="332" spans="1:7" s="147" customFormat="1" ht="15.5" x14ac:dyDescent="0.35">
      <c r="A332" s="330">
        <v>308</v>
      </c>
      <c r="B332" s="443"/>
      <c r="C332" s="438"/>
      <c r="D332" s="241"/>
      <c r="E332" s="242"/>
      <c r="F332" s="439"/>
      <c r="G332" s="499"/>
    </row>
    <row r="333" spans="1:7" s="147" customFormat="1" ht="15.5" x14ac:dyDescent="0.35">
      <c r="A333" s="330">
        <v>309</v>
      </c>
      <c r="B333" s="443"/>
      <c r="C333" s="438"/>
      <c r="D333" s="241"/>
      <c r="E333" s="242"/>
      <c r="F333" s="439"/>
      <c r="G333" s="499"/>
    </row>
    <row r="334" spans="1:7" s="147" customFormat="1" ht="15.5" x14ac:dyDescent="0.35">
      <c r="A334" s="330">
        <v>310</v>
      </c>
      <c r="B334" s="443"/>
      <c r="C334" s="438"/>
      <c r="D334" s="241"/>
      <c r="E334" s="242"/>
      <c r="F334" s="439"/>
      <c r="G334" s="499"/>
    </row>
    <row r="335" spans="1:7" s="147" customFormat="1" ht="15.5" x14ac:dyDescent="0.35">
      <c r="A335" s="330">
        <v>311</v>
      </c>
      <c r="B335" s="443"/>
      <c r="C335" s="438"/>
      <c r="D335" s="241"/>
      <c r="E335" s="242"/>
      <c r="F335" s="439"/>
      <c r="G335" s="499"/>
    </row>
    <row r="336" spans="1:7" s="147" customFormat="1" ht="15.5" x14ac:dyDescent="0.35">
      <c r="A336" s="330">
        <v>312</v>
      </c>
      <c r="B336" s="443"/>
      <c r="C336" s="438"/>
      <c r="D336" s="241"/>
      <c r="E336" s="242"/>
      <c r="F336" s="439"/>
      <c r="G336" s="499"/>
    </row>
    <row r="337" spans="1:7" s="147" customFormat="1" ht="15.5" x14ac:dyDescent="0.35">
      <c r="A337" s="330">
        <v>313</v>
      </c>
      <c r="B337" s="443"/>
      <c r="C337" s="438"/>
      <c r="D337" s="241"/>
      <c r="E337" s="242"/>
      <c r="F337" s="439"/>
      <c r="G337" s="499"/>
    </row>
    <row r="338" spans="1:7" s="147" customFormat="1" ht="15.5" x14ac:dyDescent="0.35">
      <c r="A338" s="330">
        <v>314</v>
      </c>
      <c r="B338" s="443"/>
      <c r="C338" s="438"/>
      <c r="D338" s="241"/>
      <c r="E338" s="242"/>
      <c r="F338" s="439"/>
      <c r="G338" s="499"/>
    </row>
    <row r="339" spans="1:7" s="147" customFormat="1" ht="15.5" x14ac:dyDescent="0.35">
      <c r="A339" s="330">
        <v>315</v>
      </c>
      <c r="B339" s="443"/>
      <c r="C339" s="438"/>
      <c r="D339" s="241"/>
      <c r="E339" s="242"/>
      <c r="F339" s="439"/>
      <c r="G339" s="499"/>
    </row>
    <row r="340" spans="1:7" s="147" customFormat="1" ht="15.5" x14ac:dyDescent="0.35">
      <c r="A340" s="330">
        <v>316</v>
      </c>
      <c r="B340" s="443"/>
      <c r="C340" s="438"/>
      <c r="D340" s="241"/>
      <c r="E340" s="242"/>
      <c r="F340" s="439"/>
      <c r="G340" s="499"/>
    </row>
    <row r="341" spans="1:7" s="147" customFormat="1" ht="15.5" x14ac:dyDescent="0.35">
      <c r="A341" s="330">
        <v>317</v>
      </c>
      <c r="B341" s="443"/>
      <c r="C341" s="438"/>
      <c r="D341" s="241"/>
      <c r="E341" s="242"/>
      <c r="F341" s="439"/>
      <c r="G341" s="499"/>
    </row>
    <row r="342" spans="1:7" s="147" customFormat="1" ht="15.5" x14ac:dyDescent="0.35">
      <c r="A342" s="330">
        <v>318</v>
      </c>
      <c r="B342" s="443"/>
      <c r="C342" s="438"/>
      <c r="D342" s="241"/>
      <c r="E342" s="242"/>
      <c r="F342" s="439"/>
      <c r="G342" s="499"/>
    </row>
    <row r="343" spans="1:7" s="147" customFormat="1" ht="15.5" x14ac:dyDescent="0.35">
      <c r="A343" s="330">
        <v>319</v>
      </c>
      <c r="B343" s="443"/>
      <c r="C343" s="438"/>
      <c r="D343" s="241"/>
      <c r="E343" s="242"/>
      <c r="F343" s="439"/>
      <c r="G343" s="499"/>
    </row>
    <row r="344" spans="1:7" s="147" customFormat="1" ht="15.5" x14ac:dyDescent="0.35">
      <c r="A344" s="330">
        <v>320</v>
      </c>
      <c r="B344" s="443"/>
      <c r="C344" s="438"/>
      <c r="D344" s="241"/>
      <c r="E344" s="242"/>
      <c r="F344" s="439"/>
      <c r="G344" s="499"/>
    </row>
    <row r="345" spans="1:7" s="147" customFormat="1" ht="15.5" x14ac:dyDescent="0.35">
      <c r="A345" s="330">
        <v>321</v>
      </c>
      <c r="B345" s="443"/>
      <c r="C345" s="438"/>
      <c r="D345" s="241"/>
      <c r="E345" s="242"/>
      <c r="F345" s="439"/>
      <c r="G345" s="499"/>
    </row>
    <row r="346" spans="1:7" s="147" customFormat="1" ht="15.5" x14ac:dyDescent="0.35">
      <c r="A346" s="330">
        <v>322</v>
      </c>
      <c r="B346" s="443"/>
      <c r="C346" s="438"/>
      <c r="D346" s="241"/>
      <c r="E346" s="242"/>
      <c r="F346" s="439"/>
      <c r="G346" s="499"/>
    </row>
    <row r="347" spans="1:7" s="147" customFormat="1" ht="15.5" x14ac:dyDescent="0.35">
      <c r="A347" s="330">
        <v>323</v>
      </c>
      <c r="B347" s="443"/>
      <c r="C347" s="438"/>
      <c r="D347" s="241"/>
      <c r="E347" s="242"/>
      <c r="F347" s="439"/>
      <c r="G347" s="499"/>
    </row>
    <row r="348" spans="1:7" s="147" customFormat="1" ht="15.5" x14ac:dyDescent="0.35">
      <c r="A348" s="330">
        <v>324</v>
      </c>
      <c r="B348" s="443"/>
      <c r="C348" s="438"/>
      <c r="D348" s="241"/>
      <c r="E348" s="242"/>
      <c r="F348" s="439"/>
      <c r="G348" s="499"/>
    </row>
    <row r="349" spans="1:7" s="147" customFormat="1" ht="15.5" x14ac:dyDescent="0.35">
      <c r="A349" s="330">
        <v>325</v>
      </c>
      <c r="B349" s="443"/>
      <c r="C349" s="438"/>
      <c r="D349" s="241"/>
      <c r="E349" s="242"/>
      <c r="F349" s="439"/>
      <c r="G349" s="499"/>
    </row>
    <row r="350" spans="1:7" s="147" customFormat="1" ht="15.5" x14ac:dyDescent="0.35">
      <c r="A350" s="330">
        <v>326</v>
      </c>
      <c r="B350" s="443"/>
      <c r="C350" s="438"/>
      <c r="D350" s="241"/>
      <c r="E350" s="242"/>
      <c r="F350" s="439"/>
      <c r="G350" s="499"/>
    </row>
    <row r="351" spans="1:7" s="147" customFormat="1" ht="15.5" x14ac:dyDescent="0.35">
      <c r="A351" s="330">
        <v>327</v>
      </c>
      <c r="B351" s="443"/>
      <c r="C351" s="438"/>
      <c r="D351" s="241"/>
      <c r="E351" s="242"/>
      <c r="F351" s="439"/>
      <c r="G351" s="499"/>
    </row>
    <row r="352" spans="1:7" s="147" customFormat="1" ht="15.5" x14ac:dyDescent="0.35">
      <c r="A352" s="330">
        <v>328</v>
      </c>
      <c r="B352" s="443"/>
      <c r="C352" s="438"/>
      <c r="D352" s="241"/>
      <c r="E352" s="242"/>
      <c r="F352" s="439"/>
      <c r="G352" s="499"/>
    </row>
    <row r="353" spans="1:7" s="147" customFormat="1" ht="15.5" x14ac:dyDescent="0.35">
      <c r="A353" s="330">
        <v>329</v>
      </c>
      <c r="B353" s="443"/>
      <c r="C353" s="438"/>
      <c r="D353" s="241"/>
      <c r="E353" s="242"/>
      <c r="F353" s="439"/>
      <c r="G353" s="499"/>
    </row>
    <row r="354" spans="1:7" s="147" customFormat="1" ht="15.5" x14ac:dyDescent="0.35">
      <c r="A354" s="330">
        <v>330</v>
      </c>
      <c r="B354" s="443"/>
      <c r="C354" s="438"/>
      <c r="D354" s="241"/>
      <c r="E354" s="242"/>
      <c r="F354" s="439"/>
      <c r="G354" s="499"/>
    </row>
    <row r="355" spans="1:7" s="147" customFormat="1" ht="15.5" x14ac:dyDescent="0.35">
      <c r="A355" s="330">
        <v>331</v>
      </c>
      <c r="B355" s="443"/>
      <c r="C355" s="438"/>
      <c r="D355" s="241"/>
      <c r="E355" s="242"/>
      <c r="F355" s="439"/>
      <c r="G355" s="499"/>
    </row>
    <row r="356" spans="1:7" s="147" customFormat="1" ht="15.5" x14ac:dyDescent="0.35">
      <c r="A356" s="330">
        <v>332</v>
      </c>
      <c r="B356" s="443"/>
      <c r="C356" s="438"/>
      <c r="D356" s="241"/>
      <c r="E356" s="242"/>
      <c r="F356" s="439"/>
      <c r="G356" s="499"/>
    </row>
    <row r="357" spans="1:7" s="147" customFormat="1" ht="15.5" x14ac:dyDescent="0.35">
      <c r="A357" s="330">
        <v>333</v>
      </c>
      <c r="B357" s="443"/>
      <c r="C357" s="438"/>
      <c r="D357" s="241"/>
      <c r="E357" s="242"/>
      <c r="F357" s="439"/>
      <c r="G357" s="499"/>
    </row>
    <row r="358" spans="1:7" s="147" customFormat="1" ht="15.5" x14ac:dyDescent="0.35">
      <c r="A358" s="330">
        <v>334</v>
      </c>
      <c r="B358" s="443"/>
      <c r="C358" s="438"/>
      <c r="D358" s="241"/>
      <c r="E358" s="242"/>
      <c r="F358" s="439"/>
      <c r="G358" s="499"/>
    </row>
    <row r="359" spans="1:7" s="147" customFormat="1" ht="15.5" x14ac:dyDescent="0.35">
      <c r="A359" s="330">
        <v>335</v>
      </c>
      <c r="B359" s="443"/>
      <c r="C359" s="438"/>
      <c r="D359" s="241"/>
      <c r="E359" s="242"/>
      <c r="F359" s="439"/>
      <c r="G359" s="499"/>
    </row>
    <row r="360" spans="1:7" s="147" customFormat="1" ht="15.5" x14ac:dyDescent="0.35">
      <c r="A360" s="330">
        <v>336</v>
      </c>
      <c r="B360" s="443"/>
      <c r="C360" s="438"/>
      <c r="D360" s="241"/>
      <c r="E360" s="242"/>
      <c r="F360" s="439"/>
      <c r="G360" s="499"/>
    </row>
    <row r="361" spans="1:7" s="147" customFormat="1" ht="15.5" x14ac:dyDescent="0.35">
      <c r="A361" s="330">
        <v>337</v>
      </c>
      <c r="B361" s="443"/>
      <c r="C361" s="438"/>
      <c r="D361" s="241"/>
      <c r="E361" s="242"/>
      <c r="F361" s="439"/>
      <c r="G361" s="499"/>
    </row>
    <row r="362" spans="1:7" s="147" customFormat="1" ht="15.5" x14ac:dyDescent="0.35">
      <c r="A362" s="330">
        <v>338</v>
      </c>
      <c r="B362" s="443"/>
      <c r="C362" s="438"/>
      <c r="D362" s="241"/>
      <c r="E362" s="242"/>
      <c r="F362" s="439"/>
      <c r="G362" s="499"/>
    </row>
    <row r="363" spans="1:7" s="147" customFormat="1" ht="15.5" x14ac:dyDescent="0.35">
      <c r="A363" s="330">
        <v>339</v>
      </c>
      <c r="B363" s="443"/>
      <c r="C363" s="438"/>
      <c r="D363" s="241"/>
      <c r="E363" s="242"/>
      <c r="F363" s="439"/>
      <c r="G363" s="499"/>
    </row>
    <row r="364" spans="1:7" s="147" customFormat="1" ht="15.5" x14ac:dyDescent="0.35">
      <c r="A364" s="330">
        <v>340</v>
      </c>
      <c r="B364" s="443"/>
      <c r="C364" s="438"/>
      <c r="D364" s="241"/>
      <c r="E364" s="242"/>
      <c r="F364" s="439"/>
      <c r="G364" s="499"/>
    </row>
    <row r="365" spans="1:7" s="147" customFormat="1" ht="15.5" x14ac:dyDescent="0.35">
      <c r="A365" s="330">
        <v>341</v>
      </c>
      <c r="B365" s="443"/>
      <c r="C365" s="438"/>
      <c r="D365" s="241"/>
      <c r="E365" s="242"/>
      <c r="F365" s="439"/>
      <c r="G365" s="499"/>
    </row>
    <row r="366" spans="1:7" s="147" customFormat="1" ht="15.5" x14ac:dyDescent="0.35">
      <c r="A366" s="330">
        <v>342</v>
      </c>
      <c r="B366" s="443"/>
      <c r="C366" s="438"/>
      <c r="D366" s="241"/>
      <c r="E366" s="242"/>
      <c r="F366" s="439"/>
      <c r="G366" s="499"/>
    </row>
    <row r="367" spans="1:7" s="147" customFormat="1" ht="15.5" x14ac:dyDescent="0.35">
      <c r="A367" s="330">
        <v>343</v>
      </c>
      <c r="B367" s="443"/>
      <c r="C367" s="438"/>
      <c r="D367" s="241"/>
      <c r="E367" s="242"/>
      <c r="F367" s="439"/>
      <c r="G367" s="499"/>
    </row>
    <row r="368" spans="1:7" s="147" customFormat="1" ht="15.5" x14ac:dyDescent="0.35">
      <c r="A368" s="330">
        <v>344</v>
      </c>
      <c r="B368" s="443"/>
      <c r="C368" s="438"/>
      <c r="D368" s="241"/>
      <c r="E368" s="242"/>
      <c r="F368" s="439"/>
      <c r="G368" s="499"/>
    </row>
    <row r="369" spans="1:7" s="147" customFormat="1" ht="15.5" x14ac:dyDescent="0.35">
      <c r="A369" s="330">
        <v>345</v>
      </c>
      <c r="B369" s="443"/>
      <c r="C369" s="438"/>
      <c r="D369" s="241"/>
      <c r="E369" s="242"/>
      <c r="F369" s="439"/>
      <c r="G369" s="499"/>
    </row>
    <row r="370" spans="1:7" s="147" customFormat="1" ht="15.5" x14ac:dyDescent="0.35">
      <c r="A370" s="330">
        <v>346</v>
      </c>
      <c r="B370" s="443"/>
      <c r="C370" s="438"/>
      <c r="D370" s="241"/>
      <c r="E370" s="242"/>
      <c r="F370" s="439"/>
      <c r="G370" s="499"/>
    </row>
    <row r="371" spans="1:7" s="147" customFormat="1" ht="15.5" x14ac:dyDescent="0.35">
      <c r="A371" s="330">
        <v>347</v>
      </c>
      <c r="B371" s="443"/>
      <c r="C371" s="438"/>
      <c r="D371" s="241"/>
      <c r="E371" s="242"/>
      <c r="F371" s="439"/>
      <c r="G371" s="499"/>
    </row>
    <row r="372" spans="1:7" s="147" customFormat="1" ht="15.5" x14ac:dyDescent="0.35">
      <c r="A372" s="330">
        <v>348</v>
      </c>
      <c r="B372" s="443"/>
      <c r="C372" s="438"/>
      <c r="D372" s="241"/>
      <c r="E372" s="242"/>
      <c r="F372" s="439"/>
      <c r="G372" s="499"/>
    </row>
    <row r="373" spans="1:7" s="147" customFormat="1" ht="15.5" x14ac:dyDescent="0.35">
      <c r="A373" s="330">
        <v>349</v>
      </c>
      <c r="B373" s="443"/>
      <c r="C373" s="438"/>
      <c r="D373" s="241"/>
      <c r="E373" s="242"/>
      <c r="F373" s="439"/>
      <c r="G373" s="499"/>
    </row>
    <row r="374" spans="1:7" s="147" customFormat="1" ht="15.5" x14ac:dyDescent="0.35">
      <c r="A374" s="330">
        <v>350</v>
      </c>
      <c r="B374" s="443"/>
      <c r="C374" s="438"/>
      <c r="D374" s="241"/>
      <c r="E374" s="242"/>
      <c r="F374" s="439"/>
      <c r="G374" s="499"/>
    </row>
    <row r="375" spans="1:7" s="147" customFormat="1" ht="15.5" x14ac:dyDescent="0.35">
      <c r="A375" s="330">
        <v>351</v>
      </c>
      <c r="B375" s="443"/>
      <c r="C375" s="438"/>
      <c r="D375" s="241"/>
      <c r="E375" s="242"/>
      <c r="F375" s="439"/>
      <c r="G375" s="499"/>
    </row>
    <row r="376" spans="1:7" s="147" customFormat="1" ht="15.5" x14ac:dyDescent="0.35">
      <c r="A376" s="330">
        <v>352</v>
      </c>
      <c r="B376" s="443"/>
      <c r="C376" s="438"/>
      <c r="D376" s="241"/>
      <c r="E376" s="242"/>
      <c r="F376" s="439"/>
      <c r="G376" s="499"/>
    </row>
    <row r="377" spans="1:7" s="147" customFormat="1" ht="15.5" x14ac:dyDescent="0.35">
      <c r="A377" s="330">
        <v>353</v>
      </c>
      <c r="B377" s="443"/>
      <c r="C377" s="438"/>
      <c r="D377" s="241"/>
      <c r="E377" s="242"/>
      <c r="F377" s="439"/>
      <c r="G377" s="499"/>
    </row>
    <row r="378" spans="1:7" s="147" customFormat="1" ht="15.5" x14ac:dyDescent="0.35">
      <c r="A378" s="330">
        <v>354</v>
      </c>
      <c r="B378" s="443"/>
      <c r="C378" s="438"/>
      <c r="D378" s="241"/>
      <c r="E378" s="242"/>
      <c r="F378" s="439"/>
      <c r="G378" s="499"/>
    </row>
    <row r="379" spans="1:7" s="147" customFormat="1" ht="15.5" x14ac:dyDescent="0.35">
      <c r="A379" s="330">
        <v>355</v>
      </c>
      <c r="B379" s="443"/>
      <c r="C379" s="438"/>
      <c r="D379" s="241"/>
      <c r="E379" s="242"/>
      <c r="F379" s="439"/>
      <c r="G379" s="499"/>
    </row>
    <row r="380" spans="1:7" s="147" customFormat="1" ht="15.5" x14ac:dyDescent="0.35">
      <c r="A380" s="330">
        <v>356</v>
      </c>
      <c r="B380" s="443"/>
      <c r="C380" s="438"/>
      <c r="D380" s="241"/>
      <c r="E380" s="242"/>
      <c r="F380" s="439"/>
      <c r="G380" s="499"/>
    </row>
    <row r="381" spans="1:7" s="147" customFormat="1" ht="15.5" x14ac:dyDescent="0.35">
      <c r="A381" s="330">
        <v>357</v>
      </c>
      <c r="B381" s="443"/>
      <c r="C381" s="438"/>
      <c r="D381" s="241"/>
      <c r="E381" s="242"/>
      <c r="F381" s="439"/>
      <c r="G381" s="499"/>
    </row>
    <row r="382" spans="1:7" s="147" customFormat="1" ht="15.5" x14ac:dyDescent="0.35">
      <c r="A382" s="330">
        <v>358</v>
      </c>
      <c r="B382" s="443"/>
      <c r="C382" s="438"/>
      <c r="D382" s="241"/>
      <c r="E382" s="242"/>
      <c r="F382" s="439"/>
      <c r="G382" s="499"/>
    </row>
    <row r="383" spans="1:7" s="147" customFormat="1" ht="15.5" x14ac:dyDescent="0.35">
      <c r="A383" s="330">
        <v>359</v>
      </c>
      <c r="B383" s="443"/>
      <c r="C383" s="438"/>
      <c r="D383" s="241"/>
      <c r="E383" s="242"/>
      <c r="F383" s="439"/>
      <c r="G383" s="499"/>
    </row>
    <row r="384" spans="1:7" s="147" customFormat="1" ht="15.5" x14ac:dyDescent="0.35">
      <c r="A384" s="330">
        <v>360</v>
      </c>
      <c r="B384" s="443"/>
      <c r="C384" s="438"/>
      <c r="D384" s="241"/>
      <c r="E384" s="242"/>
      <c r="F384" s="439"/>
      <c r="G384" s="499"/>
    </row>
    <row r="385" spans="1:7" s="147" customFormat="1" ht="15.5" x14ac:dyDescent="0.35">
      <c r="A385" s="330">
        <v>361</v>
      </c>
      <c r="B385" s="443"/>
      <c r="C385" s="438"/>
      <c r="D385" s="241"/>
      <c r="E385" s="242"/>
      <c r="F385" s="439"/>
      <c r="G385" s="499"/>
    </row>
    <row r="386" spans="1:7" s="147" customFormat="1" ht="15.5" x14ac:dyDescent="0.35">
      <c r="A386" s="330">
        <v>362</v>
      </c>
      <c r="B386" s="443"/>
      <c r="C386" s="438"/>
      <c r="D386" s="241"/>
      <c r="E386" s="242"/>
      <c r="F386" s="439"/>
      <c r="G386" s="499"/>
    </row>
    <row r="387" spans="1:7" s="147" customFormat="1" ht="15.5" x14ac:dyDescent="0.35">
      <c r="A387" s="330">
        <v>363</v>
      </c>
      <c r="B387" s="443"/>
      <c r="C387" s="438"/>
      <c r="D387" s="241"/>
      <c r="E387" s="242"/>
      <c r="F387" s="439"/>
      <c r="G387" s="499"/>
    </row>
    <row r="388" spans="1:7" s="147" customFormat="1" ht="15.5" x14ac:dyDescent="0.35">
      <c r="A388" s="330">
        <v>364</v>
      </c>
      <c r="B388" s="443"/>
      <c r="C388" s="438"/>
      <c r="D388" s="241"/>
      <c r="E388" s="242"/>
      <c r="F388" s="439"/>
      <c r="G388" s="499"/>
    </row>
    <row r="389" spans="1:7" s="147" customFormat="1" ht="15.5" x14ac:dyDescent="0.35">
      <c r="A389" s="330">
        <v>365</v>
      </c>
      <c r="B389" s="443"/>
      <c r="C389" s="438"/>
      <c r="D389" s="241"/>
      <c r="E389" s="242"/>
      <c r="F389" s="439"/>
      <c r="G389" s="499"/>
    </row>
    <row r="390" spans="1:7" s="147" customFormat="1" ht="15.5" x14ac:dyDescent="0.35">
      <c r="A390" s="330">
        <v>366</v>
      </c>
      <c r="B390" s="443"/>
      <c r="C390" s="438"/>
      <c r="D390" s="241"/>
      <c r="E390" s="242"/>
      <c r="F390" s="439"/>
      <c r="G390" s="499"/>
    </row>
    <row r="391" spans="1:7" s="147" customFormat="1" ht="15.5" x14ac:dyDescent="0.35">
      <c r="A391" s="330">
        <v>367</v>
      </c>
      <c r="B391" s="443"/>
      <c r="C391" s="438"/>
      <c r="D391" s="241"/>
      <c r="E391" s="242"/>
      <c r="F391" s="439"/>
      <c r="G391" s="499"/>
    </row>
    <row r="392" spans="1:7" s="147" customFormat="1" ht="15.5" x14ac:dyDescent="0.35">
      <c r="A392" s="330">
        <v>368</v>
      </c>
      <c r="B392" s="443"/>
      <c r="C392" s="438"/>
      <c r="D392" s="241"/>
      <c r="E392" s="242"/>
      <c r="F392" s="439"/>
      <c r="G392" s="499"/>
    </row>
    <row r="393" spans="1:7" s="147" customFormat="1" ht="15.5" x14ac:dyDescent="0.35">
      <c r="A393" s="330">
        <v>369</v>
      </c>
      <c r="B393" s="443"/>
      <c r="C393" s="438"/>
      <c r="D393" s="241"/>
      <c r="E393" s="242"/>
      <c r="F393" s="439"/>
      <c r="G393" s="499"/>
    </row>
    <row r="394" spans="1:7" s="147" customFormat="1" ht="15.5" x14ac:dyDescent="0.35">
      <c r="A394" s="330">
        <v>370</v>
      </c>
      <c r="B394" s="443"/>
      <c r="C394" s="438"/>
      <c r="D394" s="241"/>
      <c r="E394" s="242"/>
      <c r="F394" s="439"/>
      <c r="G394" s="499"/>
    </row>
    <row r="395" spans="1:7" s="147" customFormat="1" ht="15.5" x14ac:dyDescent="0.35">
      <c r="A395" s="330">
        <v>371</v>
      </c>
      <c r="B395" s="443"/>
      <c r="C395" s="438"/>
      <c r="D395" s="241"/>
      <c r="E395" s="242"/>
      <c r="F395" s="439"/>
      <c r="G395" s="499"/>
    </row>
    <row r="396" spans="1:7" s="147" customFormat="1" ht="15.5" x14ac:dyDescent="0.35">
      <c r="A396" s="330">
        <v>372</v>
      </c>
      <c r="B396" s="443"/>
      <c r="C396" s="438"/>
      <c r="D396" s="241"/>
      <c r="E396" s="242"/>
      <c r="F396" s="439"/>
      <c r="G396" s="499"/>
    </row>
    <row r="397" spans="1:7" s="147" customFormat="1" ht="15.5" x14ac:dyDescent="0.35">
      <c r="A397" s="330">
        <v>373</v>
      </c>
      <c r="B397" s="443"/>
      <c r="C397" s="438"/>
      <c r="D397" s="241"/>
      <c r="E397" s="242"/>
      <c r="F397" s="439"/>
      <c r="G397" s="499"/>
    </row>
    <row r="398" spans="1:7" s="147" customFormat="1" ht="15.5" x14ac:dyDescent="0.35">
      <c r="A398" s="330">
        <v>374</v>
      </c>
      <c r="B398" s="443"/>
      <c r="C398" s="438"/>
      <c r="D398" s="241"/>
      <c r="E398" s="242"/>
      <c r="F398" s="439"/>
      <c r="G398" s="499"/>
    </row>
    <row r="399" spans="1:7" s="147" customFormat="1" ht="15.5" x14ac:dyDescent="0.35">
      <c r="A399" s="330">
        <v>375</v>
      </c>
      <c r="B399" s="443"/>
      <c r="C399" s="438"/>
      <c r="D399" s="241"/>
      <c r="E399" s="242"/>
      <c r="F399" s="439"/>
      <c r="G399" s="499"/>
    </row>
    <row r="400" spans="1:7" s="147" customFormat="1" ht="15.5" x14ac:dyDescent="0.35">
      <c r="A400" s="330">
        <v>376</v>
      </c>
      <c r="B400" s="443"/>
      <c r="C400" s="438"/>
      <c r="D400" s="241"/>
      <c r="E400" s="242"/>
      <c r="F400" s="439"/>
      <c r="G400" s="499"/>
    </row>
    <row r="401" spans="1:7" s="147" customFormat="1" ht="15.5" x14ac:dyDescent="0.35">
      <c r="A401" s="330">
        <v>377</v>
      </c>
      <c r="B401" s="443"/>
      <c r="C401" s="438"/>
      <c r="D401" s="241"/>
      <c r="E401" s="242"/>
      <c r="F401" s="439"/>
      <c r="G401" s="499"/>
    </row>
    <row r="402" spans="1:7" s="147" customFormat="1" ht="15.5" x14ac:dyDescent="0.35">
      <c r="A402" s="330">
        <v>378</v>
      </c>
      <c r="B402" s="443"/>
      <c r="C402" s="438"/>
      <c r="D402" s="241"/>
      <c r="E402" s="242"/>
      <c r="F402" s="439"/>
      <c r="G402" s="499"/>
    </row>
    <row r="403" spans="1:7" s="147" customFormat="1" ht="15.5" x14ac:dyDescent="0.35">
      <c r="A403" s="330">
        <v>379</v>
      </c>
      <c r="B403" s="443"/>
      <c r="C403" s="438"/>
      <c r="D403" s="241"/>
      <c r="E403" s="242"/>
      <c r="F403" s="439"/>
      <c r="G403" s="499"/>
    </row>
    <row r="404" spans="1:7" s="147" customFormat="1" ht="15.5" x14ac:dyDescent="0.35">
      <c r="A404" s="330">
        <v>380</v>
      </c>
      <c r="B404" s="443"/>
      <c r="C404" s="438"/>
      <c r="D404" s="241"/>
      <c r="E404" s="242"/>
      <c r="F404" s="439"/>
      <c r="G404" s="499"/>
    </row>
    <row r="405" spans="1:7" s="147" customFormat="1" ht="15.5" x14ac:dyDescent="0.35">
      <c r="A405" s="330">
        <v>381</v>
      </c>
      <c r="B405" s="443"/>
      <c r="C405" s="438"/>
      <c r="D405" s="241"/>
      <c r="E405" s="242"/>
      <c r="F405" s="439"/>
      <c r="G405" s="499"/>
    </row>
    <row r="406" spans="1:7" s="147" customFormat="1" ht="15.5" x14ac:dyDescent="0.35">
      <c r="A406" s="330">
        <v>382</v>
      </c>
      <c r="B406" s="443"/>
      <c r="C406" s="438"/>
      <c r="D406" s="241"/>
      <c r="E406" s="242"/>
      <c r="F406" s="439"/>
      <c r="G406" s="499"/>
    </row>
    <row r="407" spans="1:7" s="147" customFormat="1" ht="15.5" x14ac:dyDescent="0.35">
      <c r="A407" s="330">
        <v>383</v>
      </c>
      <c r="B407" s="443"/>
      <c r="C407" s="438"/>
      <c r="D407" s="241"/>
      <c r="E407" s="242"/>
      <c r="F407" s="439"/>
      <c r="G407" s="499"/>
    </row>
    <row r="408" spans="1:7" s="147" customFormat="1" ht="15.5" x14ac:dyDescent="0.35">
      <c r="A408" s="330">
        <v>384</v>
      </c>
      <c r="B408" s="443"/>
      <c r="C408" s="438"/>
      <c r="D408" s="241"/>
      <c r="E408" s="242"/>
      <c r="F408" s="439"/>
      <c r="G408" s="499"/>
    </row>
    <row r="409" spans="1:7" s="147" customFormat="1" ht="15.5" x14ac:dyDescent="0.35">
      <c r="A409" s="330">
        <v>385</v>
      </c>
      <c r="B409" s="443"/>
      <c r="C409" s="438"/>
      <c r="D409" s="241"/>
      <c r="E409" s="242"/>
      <c r="F409" s="439"/>
      <c r="G409" s="499"/>
    </row>
    <row r="410" spans="1:7" s="147" customFormat="1" ht="15.5" x14ac:dyDescent="0.35">
      <c r="A410" s="330">
        <v>386</v>
      </c>
      <c r="B410" s="443"/>
      <c r="C410" s="438"/>
      <c r="D410" s="241"/>
      <c r="E410" s="242"/>
      <c r="F410" s="439"/>
      <c r="G410" s="499"/>
    </row>
    <row r="411" spans="1:7" s="147" customFormat="1" ht="15.5" x14ac:dyDescent="0.35">
      <c r="A411" s="330">
        <v>387</v>
      </c>
      <c r="B411" s="443"/>
      <c r="C411" s="438"/>
      <c r="D411" s="241"/>
      <c r="E411" s="242"/>
      <c r="F411" s="439"/>
      <c r="G411" s="499"/>
    </row>
    <row r="412" spans="1:7" s="147" customFormat="1" ht="15.5" x14ac:dyDescent="0.35">
      <c r="A412" s="330">
        <v>388</v>
      </c>
      <c r="B412" s="443"/>
      <c r="C412" s="438"/>
      <c r="D412" s="241"/>
      <c r="E412" s="242"/>
      <c r="F412" s="439"/>
      <c r="G412" s="499"/>
    </row>
    <row r="413" spans="1:7" s="147" customFormat="1" ht="15.5" x14ac:dyDescent="0.35">
      <c r="A413" s="330">
        <v>389</v>
      </c>
      <c r="B413" s="443"/>
      <c r="C413" s="438"/>
      <c r="D413" s="241"/>
      <c r="E413" s="242"/>
      <c r="F413" s="439"/>
      <c r="G413" s="499"/>
    </row>
    <row r="414" spans="1:7" s="147" customFormat="1" ht="15.5" x14ac:dyDescent="0.35">
      <c r="A414" s="330">
        <v>390</v>
      </c>
      <c r="B414" s="443"/>
      <c r="C414" s="438"/>
      <c r="D414" s="241"/>
      <c r="E414" s="242"/>
      <c r="F414" s="439"/>
      <c r="G414" s="499"/>
    </row>
    <row r="415" spans="1:7" s="147" customFormat="1" ht="15.5" x14ac:dyDescent="0.35">
      <c r="A415" s="330">
        <v>391</v>
      </c>
      <c r="B415" s="443"/>
      <c r="C415" s="438"/>
      <c r="D415" s="241"/>
      <c r="E415" s="242"/>
      <c r="F415" s="439"/>
      <c r="G415" s="499"/>
    </row>
    <row r="416" spans="1:7" s="147" customFormat="1" ht="15.5" x14ac:dyDescent="0.35">
      <c r="A416" s="330">
        <v>392</v>
      </c>
      <c r="B416" s="443"/>
      <c r="C416" s="438"/>
      <c r="D416" s="241"/>
      <c r="E416" s="242"/>
      <c r="F416" s="439"/>
      <c r="G416" s="499"/>
    </row>
    <row r="417" spans="1:7" s="147" customFormat="1" ht="15.5" x14ac:dyDescent="0.35">
      <c r="A417" s="330">
        <v>393</v>
      </c>
      <c r="B417" s="443"/>
      <c r="C417" s="438"/>
      <c r="D417" s="241"/>
      <c r="E417" s="242"/>
      <c r="F417" s="439"/>
      <c r="G417" s="499"/>
    </row>
    <row r="418" spans="1:7" s="147" customFormat="1" ht="15.5" x14ac:dyDescent="0.35">
      <c r="A418" s="330">
        <v>394</v>
      </c>
      <c r="B418" s="443"/>
      <c r="C418" s="438"/>
      <c r="D418" s="241"/>
      <c r="E418" s="242"/>
      <c r="F418" s="439"/>
      <c r="G418" s="499"/>
    </row>
    <row r="419" spans="1:7" s="147" customFormat="1" ht="15.5" x14ac:dyDescent="0.35">
      <c r="A419" s="330">
        <v>395</v>
      </c>
      <c r="B419" s="443"/>
      <c r="C419" s="438"/>
      <c r="D419" s="241"/>
      <c r="E419" s="242"/>
      <c r="F419" s="439"/>
      <c r="G419" s="499"/>
    </row>
    <row r="420" spans="1:7" s="147" customFormat="1" ht="15.5" x14ac:dyDescent="0.35">
      <c r="A420" s="330">
        <v>396</v>
      </c>
      <c r="B420" s="443"/>
      <c r="C420" s="438"/>
      <c r="D420" s="241"/>
      <c r="E420" s="242"/>
      <c r="F420" s="439"/>
      <c r="G420" s="499"/>
    </row>
    <row r="421" spans="1:7" s="147" customFormat="1" ht="15.5" x14ac:dyDescent="0.35">
      <c r="A421" s="330">
        <v>397</v>
      </c>
      <c r="B421" s="443"/>
      <c r="C421" s="438"/>
      <c r="D421" s="241"/>
      <c r="E421" s="242"/>
      <c r="F421" s="439"/>
      <c r="G421" s="499"/>
    </row>
    <row r="422" spans="1:7" s="147" customFormat="1" ht="15.5" x14ac:dyDescent="0.35">
      <c r="A422" s="330">
        <v>398</v>
      </c>
      <c r="B422" s="443"/>
      <c r="C422" s="438"/>
      <c r="D422" s="241"/>
      <c r="E422" s="242"/>
      <c r="F422" s="439"/>
      <c r="G422" s="499"/>
    </row>
    <row r="423" spans="1:7" s="147" customFormat="1" ht="15.5" x14ac:dyDescent="0.35">
      <c r="A423" s="330">
        <v>399</v>
      </c>
      <c r="B423" s="443"/>
      <c r="C423" s="438"/>
      <c r="D423" s="241"/>
      <c r="E423" s="242"/>
      <c r="F423" s="439"/>
      <c r="G423" s="499"/>
    </row>
    <row r="424" spans="1:7" s="147" customFormat="1" ht="15.5" x14ac:dyDescent="0.35">
      <c r="A424" s="330">
        <v>400</v>
      </c>
      <c r="B424" s="443"/>
      <c r="C424" s="438"/>
      <c r="D424" s="241"/>
      <c r="E424" s="242"/>
      <c r="F424" s="439"/>
      <c r="G424" s="499"/>
    </row>
    <row r="425" spans="1:7" s="147" customFormat="1" ht="15.5" x14ac:dyDescent="0.35">
      <c r="A425" s="330">
        <v>401</v>
      </c>
      <c r="B425" s="443"/>
      <c r="C425" s="438"/>
      <c r="D425" s="241"/>
      <c r="E425" s="242"/>
      <c r="F425" s="439"/>
      <c r="G425" s="499"/>
    </row>
    <row r="426" spans="1:7" s="147" customFormat="1" ht="15.5" x14ac:dyDescent="0.35">
      <c r="A426" s="330">
        <v>402</v>
      </c>
      <c r="B426" s="443"/>
      <c r="C426" s="438"/>
      <c r="D426" s="241"/>
      <c r="E426" s="242"/>
      <c r="F426" s="439"/>
      <c r="G426" s="499"/>
    </row>
    <row r="427" spans="1:7" s="147" customFormat="1" ht="15.5" x14ac:dyDescent="0.35">
      <c r="A427" s="330">
        <v>403</v>
      </c>
      <c r="B427" s="443"/>
      <c r="C427" s="438"/>
      <c r="D427" s="241"/>
      <c r="E427" s="242"/>
      <c r="F427" s="439"/>
      <c r="G427" s="499"/>
    </row>
    <row r="428" spans="1:7" s="147" customFormat="1" ht="15.5" x14ac:dyDescent="0.35">
      <c r="A428" s="330">
        <v>404</v>
      </c>
      <c r="B428" s="443"/>
      <c r="C428" s="438"/>
      <c r="D428" s="241"/>
      <c r="E428" s="242"/>
      <c r="F428" s="439"/>
      <c r="G428" s="499"/>
    </row>
    <row r="429" spans="1:7" s="147" customFormat="1" ht="15.5" x14ac:dyDescent="0.35">
      <c r="A429" s="330">
        <v>405</v>
      </c>
      <c r="B429" s="443"/>
      <c r="C429" s="438"/>
      <c r="D429" s="241"/>
      <c r="E429" s="242"/>
      <c r="F429" s="439"/>
      <c r="G429" s="499"/>
    </row>
    <row r="430" spans="1:7" s="147" customFormat="1" ht="15.5" x14ac:dyDescent="0.35">
      <c r="A430" s="330">
        <v>406</v>
      </c>
      <c r="B430" s="443"/>
      <c r="C430" s="438"/>
      <c r="D430" s="241"/>
      <c r="E430" s="242"/>
      <c r="F430" s="439"/>
      <c r="G430" s="499"/>
    </row>
    <row r="431" spans="1:7" s="147" customFormat="1" ht="15.5" x14ac:dyDescent="0.35">
      <c r="A431" s="330">
        <v>407</v>
      </c>
      <c r="B431" s="443"/>
      <c r="C431" s="438"/>
      <c r="D431" s="241"/>
      <c r="E431" s="242"/>
      <c r="F431" s="439"/>
      <c r="G431" s="499"/>
    </row>
    <row r="432" spans="1:7" s="147" customFormat="1" ht="15.5" x14ac:dyDescent="0.35">
      <c r="A432" s="330">
        <v>408</v>
      </c>
      <c r="B432" s="443"/>
      <c r="C432" s="438"/>
      <c r="D432" s="241"/>
      <c r="E432" s="242"/>
      <c r="F432" s="439"/>
      <c r="G432" s="499"/>
    </row>
    <row r="433" spans="1:7" s="147" customFormat="1" ht="15.5" x14ac:dyDescent="0.35">
      <c r="A433" s="330">
        <v>409</v>
      </c>
      <c r="B433" s="443"/>
      <c r="C433" s="438"/>
      <c r="D433" s="241"/>
      <c r="E433" s="242"/>
      <c r="F433" s="439"/>
      <c r="G433" s="499"/>
    </row>
    <row r="434" spans="1:7" s="147" customFormat="1" ht="15.5" x14ac:dyDescent="0.35">
      <c r="A434" s="330">
        <v>410</v>
      </c>
      <c r="B434" s="443"/>
      <c r="C434" s="438"/>
      <c r="D434" s="241"/>
      <c r="E434" s="242"/>
      <c r="F434" s="439"/>
      <c r="G434" s="499"/>
    </row>
    <row r="435" spans="1:7" s="147" customFormat="1" ht="15.5" x14ac:dyDescent="0.35">
      <c r="A435" s="330">
        <v>411</v>
      </c>
      <c r="B435" s="443"/>
      <c r="C435" s="438"/>
      <c r="D435" s="241"/>
      <c r="E435" s="242"/>
      <c r="F435" s="439"/>
      <c r="G435" s="499"/>
    </row>
    <row r="436" spans="1:7" s="147" customFormat="1" ht="15.5" x14ac:dyDescent="0.35">
      <c r="A436" s="330">
        <v>412</v>
      </c>
      <c r="B436" s="443"/>
      <c r="C436" s="438"/>
      <c r="D436" s="241"/>
      <c r="E436" s="242"/>
      <c r="F436" s="439"/>
      <c r="G436" s="499"/>
    </row>
    <row r="437" spans="1:7" s="147" customFormat="1" ht="15.5" x14ac:dyDescent="0.35">
      <c r="A437" s="330">
        <v>413</v>
      </c>
      <c r="B437" s="443"/>
      <c r="C437" s="438"/>
      <c r="D437" s="241"/>
      <c r="E437" s="242"/>
      <c r="F437" s="439"/>
      <c r="G437" s="499"/>
    </row>
    <row r="438" spans="1:7" s="147" customFormat="1" ht="15.5" x14ac:dyDescent="0.35">
      <c r="A438" s="330">
        <v>414</v>
      </c>
      <c r="B438" s="443"/>
      <c r="C438" s="438"/>
      <c r="D438" s="241"/>
      <c r="E438" s="242"/>
      <c r="F438" s="439"/>
      <c r="G438" s="499"/>
    </row>
    <row r="439" spans="1:7" s="147" customFormat="1" ht="15.5" x14ac:dyDescent="0.35">
      <c r="A439" s="330">
        <v>415</v>
      </c>
      <c r="B439" s="443"/>
      <c r="C439" s="438"/>
      <c r="D439" s="241"/>
      <c r="E439" s="242"/>
      <c r="F439" s="439"/>
      <c r="G439" s="499"/>
    </row>
    <row r="440" spans="1:7" s="147" customFormat="1" ht="15.5" x14ac:dyDescent="0.35">
      <c r="A440" s="330">
        <v>416</v>
      </c>
      <c r="B440" s="443"/>
      <c r="C440" s="438"/>
      <c r="D440" s="241"/>
      <c r="E440" s="242"/>
      <c r="F440" s="439"/>
      <c r="G440" s="499"/>
    </row>
    <row r="441" spans="1:7" s="147" customFormat="1" ht="15.5" x14ac:dyDescent="0.35">
      <c r="A441" s="330">
        <v>417</v>
      </c>
      <c r="B441" s="443"/>
      <c r="C441" s="438"/>
      <c r="D441" s="241"/>
      <c r="E441" s="242"/>
      <c r="F441" s="439"/>
      <c r="G441" s="499"/>
    </row>
    <row r="442" spans="1:7" s="147" customFormat="1" ht="15.5" x14ac:dyDescent="0.35">
      <c r="A442" s="330">
        <v>418</v>
      </c>
      <c r="B442" s="443"/>
      <c r="C442" s="438"/>
      <c r="D442" s="241"/>
      <c r="E442" s="242"/>
      <c r="F442" s="439"/>
      <c r="G442" s="499"/>
    </row>
    <row r="443" spans="1:7" s="147" customFormat="1" ht="15.5" x14ac:dyDescent="0.35">
      <c r="A443" s="330">
        <v>419</v>
      </c>
      <c r="B443" s="443"/>
      <c r="C443" s="438"/>
      <c r="D443" s="241"/>
      <c r="E443" s="242"/>
      <c r="F443" s="439"/>
      <c r="G443" s="499"/>
    </row>
    <row r="444" spans="1:7" s="147" customFormat="1" ht="15.5" x14ac:dyDescent="0.35">
      <c r="A444" s="330">
        <v>420</v>
      </c>
      <c r="B444" s="443"/>
      <c r="C444" s="438"/>
      <c r="D444" s="241"/>
      <c r="E444" s="242"/>
      <c r="F444" s="439"/>
      <c r="G444" s="499"/>
    </row>
    <row r="445" spans="1:7" s="147" customFormat="1" ht="15.5" x14ac:dyDescent="0.35">
      <c r="A445" s="330">
        <v>421</v>
      </c>
      <c r="B445" s="443"/>
      <c r="C445" s="438"/>
      <c r="D445" s="241"/>
      <c r="E445" s="242"/>
      <c r="F445" s="439"/>
      <c r="G445" s="499"/>
    </row>
    <row r="446" spans="1:7" s="147" customFormat="1" ht="15.5" x14ac:dyDescent="0.35">
      <c r="A446" s="330">
        <v>422</v>
      </c>
      <c r="B446" s="443"/>
      <c r="C446" s="438"/>
      <c r="D446" s="241"/>
      <c r="E446" s="242"/>
      <c r="F446" s="439"/>
      <c r="G446" s="499"/>
    </row>
    <row r="447" spans="1:7" s="147" customFormat="1" ht="15.5" x14ac:dyDescent="0.35">
      <c r="A447" s="330">
        <v>423</v>
      </c>
      <c r="B447" s="443"/>
      <c r="C447" s="438"/>
      <c r="D447" s="241"/>
      <c r="E447" s="242"/>
      <c r="F447" s="439"/>
      <c r="G447" s="499"/>
    </row>
    <row r="448" spans="1:7" s="147" customFormat="1" ht="15.5" x14ac:dyDescent="0.35">
      <c r="A448" s="330">
        <v>424</v>
      </c>
      <c r="B448" s="443"/>
      <c r="C448" s="438"/>
      <c r="D448" s="241"/>
      <c r="E448" s="242"/>
      <c r="F448" s="439"/>
      <c r="G448" s="499"/>
    </row>
    <row r="449" spans="1:7" s="147" customFormat="1" ht="15.5" x14ac:dyDescent="0.35">
      <c r="A449" s="330">
        <v>425</v>
      </c>
      <c r="B449" s="443"/>
      <c r="C449" s="438"/>
      <c r="D449" s="241"/>
      <c r="E449" s="242"/>
      <c r="F449" s="439"/>
      <c r="G449" s="499"/>
    </row>
    <row r="450" spans="1:7" s="147" customFormat="1" ht="15.5" x14ac:dyDescent="0.35">
      <c r="A450" s="330">
        <v>426</v>
      </c>
      <c r="B450" s="443"/>
      <c r="C450" s="438"/>
      <c r="D450" s="241"/>
      <c r="E450" s="242"/>
      <c r="F450" s="439"/>
      <c r="G450" s="499"/>
    </row>
    <row r="451" spans="1:7" s="147" customFormat="1" ht="15.5" x14ac:dyDescent="0.35">
      <c r="A451" s="330">
        <v>427</v>
      </c>
      <c r="B451" s="443"/>
      <c r="C451" s="438"/>
      <c r="D451" s="241"/>
      <c r="E451" s="242"/>
      <c r="F451" s="439"/>
      <c r="G451" s="499"/>
    </row>
    <row r="452" spans="1:7" s="147" customFormat="1" ht="15.5" x14ac:dyDescent="0.35">
      <c r="A452" s="330">
        <v>428</v>
      </c>
      <c r="B452" s="443"/>
      <c r="C452" s="438"/>
      <c r="D452" s="241"/>
      <c r="E452" s="242"/>
      <c r="F452" s="439"/>
      <c r="G452" s="499"/>
    </row>
    <row r="453" spans="1:7" s="147" customFormat="1" ht="15.5" x14ac:dyDescent="0.35">
      <c r="A453" s="330">
        <v>429</v>
      </c>
      <c r="B453" s="443"/>
      <c r="C453" s="438"/>
      <c r="D453" s="241"/>
      <c r="E453" s="242"/>
      <c r="F453" s="439"/>
      <c r="G453" s="499"/>
    </row>
    <row r="454" spans="1:7" s="147" customFormat="1" ht="15.5" x14ac:dyDescent="0.35">
      <c r="A454" s="330">
        <v>430</v>
      </c>
      <c r="B454" s="443"/>
      <c r="C454" s="438"/>
      <c r="D454" s="241"/>
      <c r="E454" s="242"/>
      <c r="F454" s="439"/>
      <c r="G454" s="499"/>
    </row>
    <row r="455" spans="1:7" s="147" customFormat="1" ht="15.5" x14ac:dyDescent="0.35">
      <c r="A455" s="330">
        <v>431</v>
      </c>
      <c r="B455" s="443"/>
      <c r="C455" s="438"/>
      <c r="D455" s="241"/>
      <c r="E455" s="242"/>
      <c r="F455" s="439"/>
      <c r="G455" s="499"/>
    </row>
    <row r="456" spans="1:7" s="147" customFormat="1" ht="15.5" x14ac:dyDescent="0.35">
      <c r="A456" s="330">
        <v>432</v>
      </c>
      <c r="B456" s="443"/>
      <c r="C456" s="438"/>
      <c r="D456" s="241"/>
      <c r="E456" s="242"/>
      <c r="F456" s="439"/>
      <c r="G456" s="499"/>
    </row>
    <row r="457" spans="1:7" s="147" customFormat="1" ht="15.5" x14ac:dyDescent="0.35">
      <c r="A457" s="330">
        <v>433</v>
      </c>
      <c r="B457" s="443"/>
      <c r="C457" s="438"/>
      <c r="D457" s="241"/>
      <c r="E457" s="242"/>
      <c r="F457" s="439"/>
      <c r="G457" s="499"/>
    </row>
    <row r="458" spans="1:7" s="147" customFormat="1" ht="15.5" x14ac:dyDescent="0.35">
      <c r="A458" s="330">
        <v>434</v>
      </c>
      <c r="B458" s="443"/>
      <c r="C458" s="438"/>
      <c r="D458" s="241"/>
      <c r="E458" s="242"/>
      <c r="F458" s="439"/>
      <c r="G458" s="499"/>
    </row>
    <row r="459" spans="1:7" s="147" customFormat="1" ht="15.5" x14ac:dyDescent="0.35">
      <c r="A459" s="330">
        <v>435</v>
      </c>
      <c r="B459" s="443"/>
      <c r="C459" s="438"/>
      <c r="D459" s="241"/>
      <c r="E459" s="242"/>
      <c r="F459" s="439"/>
      <c r="G459" s="499"/>
    </row>
    <row r="460" spans="1:7" s="147" customFormat="1" ht="15.5" x14ac:dyDescent="0.35">
      <c r="A460" s="330">
        <v>436</v>
      </c>
      <c r="B460" s="443"/>
      <c r="C460" s="438"/>
      <c r="D460" s="241"/>
      <c r="E460" s="242"/>
      <c r="F460" s="439"/>
      <c r="G460" s="499"/>
    </row>
    <row r="461" spans="1:7" s="147" customFormat="1" ht="15.5" x14ac:dyDescent="0.35">
      <c r="A461" s="330">
        <v>437</v>
      </c>
      <c r="B461" s="443"/>
      <c r="C461" s="438"/>
      <c r="D461" s="241"/>
      <c r="E461" s="242"/>
      <c r="F461" s="439"/>
      <c r="G461" s="499"/>
    </row>
    <row r="462" spans="1:7" s="147" customFormat="1" ht="15.5" x14ac:dyDescent="0.35">
      <c r="A462" s="330">
        <v>438</v>
      </c>
      <c r="B462" s="443"/>
      <c r="C462" s="438"/>
      <c r="D462" s="241"/>
      <c r="E462" s="242"/>
      <c r="F462" s="439"/>
      <c r="G462" s="499"/>
    </row>
    <row r="463" spans="1:7" s="147" customFormat="1" ht="15.5" x14ac:dyDescent="0.35">
      <c r="A463" s="330">
        <v>439</v>
      </c>
      <c r="B463" s="443"/>
      <c r="C463" s="438"/>
      <c r="D463" s="241"/>
      <c r="E463" s="242"/>
      <c r="F463" s="439"/>
      <c r="G463" s="499"/>
    </row>
    <row r="464" spans="1:7" s="147" customFormat="1" ht="15.5" x14ac:dyDescent="0.35">
      <c r="A464" s="330">
        <v>440</v>
      </c>
      <c r="B464" s="443"/>
      <c r="C464" s="438"/>
      <c r="D464" s="241"/>
      <c r="E464" s="242"/>
      <c r="F464" s="439"/>
      <c r="G464" s="499"/>
    </row>
    <row r="465" spans="1:7" s="147" customFormat="1" ht="15.5" x14ac:dyDescent="0.35">
      <c r="A465" s="330">
        <v>441</v>
      </c>
      <c r="B465" s="443"/>
      <c r="C465" s="438"/>
      <c r="D465" s="241"/>
      <c r="E465" s="242"/>
      <c r="F465" s="439"/>
      <c r="G465" s="499"/>
    </row>
    <row r="466" spans="1:7" s="147" customFormat="1" ht="15.5" x14ac:dyDescent="0.35">
      <c r="A466" s="330">
        <v>442</v>
      </c>
      <c r="B466" s="443"/>
      <c r="C466" s="438"/>
      <c r="D466" s="241"/>
      <c r="E466" s="242"/>
      <c r="F466" s="439"/>
      <c r="G466" s="499"/>
    </row>
    <row r="467" spans="1:7" s="147" customFormat="1" ht="15.5" x14ac:dyDescent="0.35">
      <c r="A467" s="330">
        <v>443</v>
      </c>
      <c r="B467" s="443"/>
      <c r="C467" s="438"/>
      <c r="D467" s="241"/>
      <c r="E467" s="242"/>
      <c r="F467" s="439"/>
      <c r="G467" s="499"/>
    </row>
    <row r="468" spans="1:7" s="147" customFormat="1" ht="15.5" x14ac:dyDescent="0.35">
      <c r="A468" s="330">
        <v>444</v>
      </c>
      <c r="B468" s="443"/>
      <c r="C468" s="438"/>
      <c r="D468" s="241"/>
      <c r="E468" s="242"/>
      <c r="F468" s="439"/>
      <c r="G468" s="499"/>
    </row>
    <row r="469" spans="1:7" s="147" customFormat="1" ht="15.5" x14ac:dyDescent="0.35">
      <c r="A469" s="330">
        <v>445</v>
      </c>
      <c r="B469" s="443"/>
      <c r="C469" s="438"/>
      <c r="D469" s="241"/>
      <c r="E469" s="242"/>
      <c r="F469" s="439"/>
      <c r="G469" s="499"/>
    </row>
    <row r="470" spans="1:7" s="147" customFormat="1" ht="15.5" x14ac:dyDescent="0.35">
      <c r="A470" s="330">
        <v>446</v>
      </c>
      <c r="B470" s="443"/>
      <c r="C470" s="438"/>
      <c r="D470" s="241"/>
      <c r="E470" s="242"/>
      <c r="F470" s="439"/>
      <c r="G470" s="499"/>
    </row>
    <row r="471" spans="1:7" s="147" customFormat="1" ht="15.5" x14ac:dyDescent="0.35">
      <c r="A471" s="330">
        <v>447</v>
      </c>
      <c r="B471" s="443"/>
      <c r="C471" s="438"/>
      <c r="D471" s="241"/>
      <c r="E471" s="242"/>
      <c r="F471" s="439"/>
      <c r="G471" s="499"/>
    </row>
    <row r="472" spans="1:7" s="147" customFormat="1" ht="15.5" x14ac:dyDescent="0.35">
      <c r="A472" s="330">
        <v>448</v>
      </c>
      <c r="B472" s="443"/>
      <c r="C472" s="438"/>
      <c r="D472" s="241"/>
      <c r="E472" s="242"/>
      <c r="F472" s="439"/>
      <c r="G472" s="499"/>
    </row>
    <row r="473" spans="1:7" s="147" customFormat="1" ht="15.5" x14ac:dyDescent="0.35">
      <c r="A473" s="330">
        <v>449</v>
      </c>
      <c r="B473" s="443"/>
      <c r="C473" s="438"/>
      <c r="D473" s="241"/>
      <c r="E473" s="242"/>
      <c r="F473" s="439"/>
      <c r="G473" s="499"/>
    </row>
    <row r="474" spans="1:7" s="147" customFormat="1" ht="15.5" x14ac:dyDescent="0.35">
      <c r="A474" s="330">
        <v>450</v>
      </c>
      <c r="B474" s="443"/>
      <c r="C474" s="438"/>
      <c r="D474" s="241"/>
      <c r="E474" s="242"/>
      <c r="F474" s="439"/>
      <c r="G474" s="499"/>
    </row>
    <row r="475" spans="1:7" s="147" customFormat="1" ht="15.5" x14ac:dyDescent="0.35">
      <c r="A475" s="330">
        <v>451</v>
      </c>
      <c r="B475" s="443"/>
      <c r="C475" s="438"/>
      <c r="D475" s="241"/>
      <c r="E475" s="242"/>
      <c r="F475" s="439"/>
      <c r="G475" s="499"/>
    </row>
    <row r="476" spans="1:7" s="147" customFormat="1" ht="15.5" x14ac:dyDescent="0.35">
      <c r="A476" s="330">
        <v>452</v>
      </c>
      <c r="B476" s="443"/>
      <c r="C476" s="438"/>
      <c r="D476" s="241"/>
      <c r="E476" s="242"/>
      <c r="F476" s="439"/>
      <c r="G476" s="499"/>
    </row>
    <row r="477" spans="1:7" s="147" customFormat="1" ht="15.5" x14ac:dyDescent="0.35">
      <c r="A477" s="330">
        <v>453</v>
      </c>
      <c r="B477" s="443"/>
      <c r="C477" s="438"/>
      <c r="D477" s="241"/>
      <c r="E477" s="242"/>
      <c r="F477" s="439"/>
      <c r="G477" s="499"/>
    </row>
    <row r="478" spans="1:7" s="147" customFormat="1" ht="15.5" x14ac:dyDescent="0.35">
      <c r="A478" s="330">
        <v>454</v>
      </c>
      <c r="B478" s="443"/>
      <c r="C478" s="438"/>
      <c r="D478" s="241"/>
      <c r="E478" s="242"/>
      <c r="F478" s="439"/>
      <c r="G478" s="499"/>
    </row>
    <row r="479" spans="1:7" s="147" customFormat="1" ht="15.5" x14ac:dyDescent="0.35">
      <c r="A479" s="330">
        <v>455</v>
      </c>
      <c r="B479" s="443"/>
      <c r="C479" s="438"/>
      <c r="D479" s="241"/>
      <c r="E479" s="242"/>
      <c r="F479" s="439"/>
      <c r="G479" s="499"/>
    </row>
    <row r="480" spans="1:7" s="147" customFormat="1" ht="15.5" x14ac:dyDescent="0.35">
      <c r="A480" s="330">
        <v>456</v>
      </c>
      <c r="B480" s="443"/>
      <c r="C480" s="438"/>
      <c r="D480" s="241"/>
      <c r="E480" s="242"/>
      <c r="F480" s="439"/>
      <c r="G480" s="499"/>
    </row>
    <row r="481" spans="1:7" s="147" customFormat="1" ht="15.5" x14ac:dyDescent="0.35">
      <c r="A481" s="330">
        <v>457</v>
      </c>
      <c r="B481" s="443"/>
      <c r="C481" s="438"/>
      <c r="D481" s="241"/>
      <c r="E481" s="242"/>
      <c r="F481" s="439"/>
      <c r="G481" s="499"/>
    </row>
    <row r="482" spans="1:7" s="147" customFormat="1" ht="15.5" x14ac:dyDescent="0.35">
      <c r="A482" s="330">
        <v>458</v>
      </c>
      <c r="B482" s="443"/>
      <c r="C482" s="438"/>
      <c r="D482" s="241"/>
      <c r="E482" s="242"/>
      <c r="F482" s="439"/>
      <c r="G482" s="499"/>
    </row>
    <row r="483" spans="1:7" s="147" customFormat="1" ht="15.5" x14ac:dyDescent="0.35">
      <c r="A483" s="330">
        <v>459</v>
      </c>
      <c r="B483" s="443"/>
      <c r="C483" s="438"/>
      <c r="D483" s="241"/>
      <c r="E483" s="242"/>
      <c r="F483" s="439"/>
      <c r="G483" s="499"/>
    </row>
    <row r="484" spans="1:7" s="147" customFormat="1" ht="15.5" x14ac:dyDescent="0.35">
      <c r="A484" s="330">
        <v>460</v>
      </c>
      <c r="B484" s="443"/>
      <c r="C484" s="438"/>
      <c r="D484" s="241"/>
      <c r="E484" s="242"/>
      <c r="F484" s="439"/>
      <c r="G484" s="499"/>
    </row>
    <row r="485" spans="1:7" s="147" customFormat="1" ht="15.5" x14ac:dyDescent="0.35">
      <c r="A485" s="330">
        <v>461</v>
      </c>
      <c r="B485" s="443"/>
      <c r="C485" s="438"/>
      <c r="D485" s="241"/>
      <c r="E485" s="242"/>
      <c r="F485" s="439"/>
      <c r="G485" s="499"/>
    </row>
    <row r="486" spans="1:7" s="147" customFormat="1" ht="15.5" x14ac:dyDescent="0.35">
      <c r="A486" s="330">
        <v>462</v>
      </c>
      <c r="B486" s="443"/>
      <c r="C486" s="438"/>
      <c r="D486" s="241"/>
      <c r="E486" s="242"/>
      <c r="F486" s="439"/>
      <c r="G486" s="499"/>
    </row>
    <row r="487" spans="1:7" s="147" customFormat="1" ht="15.5" x14ac:dyDescent="0.35">
      <c r="A487" s="330">
        <v>463</v>
      </c>
      <c r="B487" s="443"/>
      <c r="C487" s="438"/>
      <c r="D487" s="241"/>
      <c r="E487" s="242"/>
      <c r="F487" s="439"/>
      <c r="G487" s="499"/>
    </row>
    <row r="488" spans="1:7" s="147" customFormat="1" ht="15.5" x14ac:dyDescent="0.35">
      <c r="A488" s="330">
        <v>464</v>
      </c>
      <c r="B488" s="443"/>
      <c r="C488" s="438"/>
      <c r="D488" s="241"/>
      <c r="E488" s="242"/>
      <c r="F488" s="439"/>
      <c r="G488" s="499"/>
    </row>
    <row r="489" spans="1:7" s="147" customFormat="1" ht="15.5" x14ac:dyDescent="0.35">
      <c r="A489" s="330">
        <v>465</v>
      </c>
      <c r="B489" s="443"/>
      <c r="C489" s="438"/>
      <c r="D489" s="241"/>
      <c r="E489" s="242"/>
      <c r="F489" s="439"/>
      <c r="G489" s="499"/>
    </row>
    <row r="490" spans="1:7" s="147" customFormat="1" ht="15.5" x14ac:dyDescent="0.35">
      <c r="A490" s="330">
        <v>466</v>
      </c>
      <c r="B490" s="443"/>
      <c r="C490" s="438"/>
      <c r="D490" s="241"/>
      <c r="E490" s="242"/>
      <c r="F490" s="439"/>
      <c r="G490" s="499"/>
    </row>
    <row r="491" spans="1:7" s="147" customFormat="1" ht="15.5" x14ac:dyDescent="0.35">
      <c r="A491" s="330">
        <v>467</v>
      </c>
      <c r="B491" s="443"/>
      <c r="C491" s="438"/>
      <c r="D491" s="241"/>
      <c r="E491" s="242"/>
      <c r="F491" s="439"/>
      <c r="G491" s="499"/>
    </row>
    <row r="492" spans="1:7" s="147" customFormat="1" ht="15.5" x14ac:dyDescent="0.35">
      <c r="A492" s="330">
        <v>468</v>
      </c>
      <c r="B492" s="443"/>
      <c r="C492" s="438"/>
      <c r="D492" s="241"/>
      <c r="E492" s="242"/>
      <c r="F492" s="439"/>
      <c r="G492" s="499"/>
    </row>
    <row r="493" spans="1:7" s="147" customFormat="1" ht="15.5" x14ac:dyDescent="0.35">
      <c r="A493" s="330">
        <v>469</v>
      </c>
      <c r="B493" s="443"/>
      <c r="C493" s="438"/>
      <c r="D493" s="241"/>
      <c r="E493" s="242"/>
      <c r="F493" s="439"/>
      <c r="G493" s="499"/>
    </row>
    <row r="494" spans="1:7" s="147" customFormat="1" ht="15.5" x14ac:dyDescent="0.35">
      <c r="A494" s="330">
        <v>470</v>
      </c>
      <c r="B494" s="443"/>
      <c r="C494" s="438"/>
      <c r="D494" s="241"/>
      <c r="E494" s="242"/>
      <c r="F494" s="439"/>
      <c r="G494" s="499"/>
    </row>
    <row r="495" spans="1:7" s="147" customFormat="1" ht="15.5" x14ac:dyDescent="0.35">
      <c r="A495" s="330">
        <v>471</v>
      </c>
      <c r="B495" s="443"/>
      <c r="C495" s="438"/>
      <c r="D495" s="241"/>
      <c r="E495" s="242"/>
      <c r="F495" s="439"/>
      <c r="G495" s="499"/>
    </row>
    <row r="496" spans="1:7" s="147" customFormat="1" ht="15.5" x14ac:dyDescent="0.35">
      <c r="A496" s="330">
        <v>472</v>
      </c>
      <c r="B496" s="443"/>
      <c r="C496" s="438"/>
      <c r="D496" s="241"/>
      <c r="E496" s="242"/>
      <c r="F496" s="439"/>
      <c r="G496" s="499"/>
    </row>
    <row r="497" spans="1:7" s="147" customFormat="1" ht="15.5" x14ac:dyDescent="0.35">
      <c r="A497" s="330">
        <v>473</v>
      </c>
      <c r="B497" s="443"/>
      <c r="C497" s="438"/>
      <c r="D497" s="241"/>
      <c r="E497" s="242"/>
      <c r="F497" s="439"/>
      <c r="G497" s="499"/>
    </row>
    <row r="498" spans="1:7" s="147" customFormat="1" ht="15.5" x14ac:dyDescent="0.35">
      <c r="A498" s="330">
        <v>474</v>
      </c>
      <c r="B498" s="443"/>
      <c r="C498" s="438"/>
      <c r="D498" s="241"/>
      <c r="E498" s="242"/>
      <c r="F498" s="439"/>
      <c r="G498" s="499"/>
    </row>
    <row r="499" spans="1:7" s="147" customFormat="1" ht="15.5" x14ac:dyDescent="0.35">
      <c r="A499" s="330">
        <v>475</v>
      </c>
      <c r="B499" s="443"/>
      <c r="C499" s="438"/>
      <c r="D499" s="241"/>
      <c r="E499" s="242"/>
      <c r="F499" s="439"/>
      <c r="G499" s="499"/>
    </row>
    <row r="500" spans="1:7" s="147" customFormat="1" ht="15.5" x14ac:dyDescent="0.35">
      <c r="A500" s="330">
        <v>476</v>
      </c>
      <c r="B500" s="443"/>
      <c r="C500" s="438"/>
      <c r="D500" s="241"/>
      <c r="E500" s="242"/>
      <c r="F500" s="439"/>
      <c r="G500" s="499"/>
    </row>
    <row r="501" spans="1:7" s="147" customFormat="1" ht="15.5" x14ac:dyDescent="0.35">
      <c r="A501" s="330">
        <v>477</v>
      </c>
      <c r="B501" s="443"/>
      <c r="C501" s="438"/>
      <c r="D501" s="241"/>
      <c r="E501" s="242"/>
      <c r="F501" s="439"/>
      <c r="G501" s="499"/>
    </row>
    <row r="502" spans="1:7" s="147" customFormat="1" ht="15.5" x14ac:dyDescent="0.35">
      <c r="A502" s="330">
        <v>478</v>
      </c>
      <c r="B502" s="443"/>
      <c r="C502" s="438"/>
      <c r="D502" s="241"/>
      <c r="E502" s="242"/>
      <c r="F502" s="439"/>
      <c r="G502" s="499"/>
    </row>
    <row r="503" spans="1:7" s="147" customFormat="1" ht="15.5" x14ac:dyDescent="0.35">
      <c r="A503" s="330">
        <v>479</v>
      </c>
      <c r="B503" s="443"/>
      <c r="C503" s="438"/>
      <c r="D503" s="241"/>
      <c r="E503" s="242"/>
      <c r="F503" s="439"/>
      <c r="G503" s="499"/>
    </row>
    <row r="504" spans="1:7" s="147" customFormat="1" ht="15.5" x14ac:dyDescent="0.35">
      <c r="A504" s="330">
        <v>480</v>
      </c>
      <c r="B504" s="443"/>
      <c r="C504" s="438"/>
      <c r="D504" s="241"/>
      <c r="E504" s="242"/>
      <c r="F504" s="439"/>
      <c r="G504" s="499"/>
    </row>
    <row r="505" spans="1:7" s="147" customFormat="1" ht="15.5" x14ac:dyDescent="0.35">
      <c r="A505" s="330">
        <v>481</v>
      </c>
      <c r="B505" s="443"/>
      <c r="C505" s="438"/>
      <c r="D505" s="241"/>
      <c r="E505" s="242"/>
      <c r="F505" s="439"/>
      <c r="G505" s="499"/>
    </row>
    <row r="506" spans="1:7" s="147" customFormat="1" ht="15.5" x14ac:dyDescent="0.35">
      <c r="A506" s="330">
        <v>482</v>
      </c>
      <c r="B506" s="443"/>
      <c r="C506" s="438"/>
      <c r="D506" s="241"/>
      <c r="E506" s="242"/>
      <c r="F506" s="439"/>
      <c r="G506" s="499"/>
    </row>
    <row r="507" spans="1:7" s="147" customFormat="1" ht="15.5" x14ac:dyDescent="0.35">
      <c r="A507" s="330">
        <v>483</v>
      </c>
      <c r="B507" s="443"/>
      <c r="C507" s="438"/>
      <c r="D507" s="241"/>
      <c r="E507" s="242"/>
      <c r="F507" s="439"/>
      <c r="G507" s="499"/>
    </row>
    <row r="508" spans="1:7" s="147" customFormat="1" ht="15.5" x14ac:dyDescent="0.35">
      <c r="A508" s="330">
        <v>484</v>
      </c>
      <c r="B508" s="443"/>
      <c r="C508" s="438"/>
      <c r="D508" s="241"/>
      <c r="E508" s="242"/>
      <c r="F508" s="439"/>
      <c r="G508" s="499"/>
    </row>
    <row r="509" spans="1:7" s="147" customFormat="1" ht="15.5" x14ac:dyDescent="0.35">
      <c r="A509" s="330">
        <v>485</v>
      </c>
      <c r="B509" s="443"/>
      <c r="C509" s="438"/>
      <c r="D509" s="241"/>
      <c r="E509" s="242"/>
      <c r="F509" s="439"/>
      <c r="G509" s="499"/>
    </row>
    <row r="510" spans="1:7" s="147" customFormat="1" ht="15.5" x14ac:dyDescent="0.35">
      <c r="A510" s="330">
        <v>486</v>
      </c>
      <c r="B510" s="443"/>
      <c r="C510" s="438"/>
      <c r="D510" s="241"/>
      <c r="E510" s="242"/>
      <c r="F510" s="439"/>
      <c r="G510" s="499"/>
    </row>
    <row r="511" spans="1:7" s="147" customFormat="1" ht="15.5" x14ac:dyDescent="0.35">
      <c r="A511" s="330">
        <v>487</v>
      </c>
      <c r="B511" s="443"/>
      <c r="C511" s="438"/>
      <c r="D511" s="241"/>
      <c r="E511" s="242"/>
      <c r="F511" s="439"/>
      <c r="G511" s="499"/>
    </row>
    <row r="512" spans="1:7" s="147" customFormat="1" ht="15.5" x14ac:dyDescent="0.35">
      <c r="A512" s="330">
        <v>488</v>
      </c>
      <c r="B512" s="443"/>
      <c r="C512" s="438"/>
      <c r="D512" s="241"/>
      <c r="E512" s="242"/>
      <c r="F512" s="439"/>
      <c r="G512" s="499"/>
    </row>
    <row r="513" spans="1:7" s="147" customFormat="1" ht="15.5" x14ac:dyDescent="0.35">
      <c r="A513" s="330">
        <v>489</v>
      </c>
      <c r="B513" s="443"/>
      <c r="C513" s="438"/>
      <c r="D513" s="241"/>
      <c r="E513" s="242"/>
      <c r="F513" s="439"/>
      <c r="G513" s="499"/>
    </row>
    <row r="514" spans="1:7" s="147" customFormat="1" ht="15.5" x14ac:dyDescent="0.35">
      <c r="A514" s="330">
        <v>490</v>
      </c>
      <c r="B514" s="443"/>
      <c r="C514" s="438"/>
      <c r="D514" s="241"/>
      <c r="E514" s="242"/>
      <c r="F514" s="439"/>
      <c r="G514" s="499"/>
    </row>
    <row r="515" spans="1:7" s="147" customFormat="1" ht="15.5" x14ac:dyDescent="0.35">
      <c r="A515" s="330">
        <v>491</v>
      </c>
      <c r="B515" s="443"/>
      <c r="C515" s="438"/>
      <c r="D515" s="241"/>
      <c r="E515" s="242"/>
      <c r="F515" s="439"/>
      <c r="G515" s="499"/>
    </row>
    <row r="516" spans="1:7" s="147" customFormat="1" ht="15.5" x14ac:dyDescent="0.35">
      <c r="A516" s="330">
        <v>492</v>
      </c>
      <c r="B516" s="443"/>
      <c r="C516" s="438"/>
      <c r="D516" s="241"/>
      <c r="E516" s="242"/>
      <c r="F516" s="439"/>
      <c r="G516" s="499"/>
    </row>
    <row r="517" spans="1:7" s="147" customFormat="1" ht="15.5" x14ac:dyDescent="0.35">
      <c r="A517" s="330">
        <v>493</v>
      </c>
      <c r="B517" s="443"/>
      <c r="C517" s="438"/>
      <c r="D517" s="241"/>
      <c r="E517" s="242"/>
      <c r="F517" s="439"/>
      <c r="G517" s="499"/>
    </row>
    <row r="518" spans="1:7" s="147" customFormat="1" ht="15.5" x14ac:dyDescent="0.35">
      <c r="A518" s="330">
        <v>494</v>
      </c>
      <c r="B518" s="443"/>
      <c r="C518" s="438"/>
      <c r="D518" s="241"/>
      <c r="E518" s="242"/>
      <c r="F518" s="439"/>
      <c r="G518" s="499"/>
    </row>
    <row r="519" spans="1:7" s="147" customFormat="1" ht="15.5" x14ac:dyDescent="0.35">
      <c r="A519" s="330">
        <v>495</v>
      </c>
      <c r="B519" s="443"/>
      <c r="C519" s="438"/>
      <c r="D519" s="241"/>
      <c r="E519" s="242"/>
      <c r="F519" s="439"/>
      <c r="G519" s="499"/>
    </row>
    <row r="520" spans="1:7" s="147" customFormat="1" ht="15.5" x14ac:dyDescent="0.35">
      <c r="A520" s="330">
        <v>496</v>
      </c>
      <c r="B520" s="443"/>
      <c r="C520" s="438"/>
      <c r="D520" s="241"/>
      <c r="E520" s="242"/>
      <c r="F520" s="439"/>
      <c r="G520" s="499"/>
    </row>
    <row r="521" spans="1:7" s="147" customFormat="1" ht="15.5" x14ac:dyDescent="0.35">
      <c r="A521" s="330">
        <v>497</v>
      </c>
      <c r="B521" s="443"/>
      <c r="C521" s="438"/>
      <c r="D521" s="241"/>
      <c r="E521" s="242"/>
      <c r="F521" s="439"/>
      <c r="G521" s="499"/>
    </row>
    <row r="522" spans="1:7" s="147" customFormat="1" ht="15.5" x14ac:dyDescent="0.35">
      <c r="A522" s="330">
        <v>498</v>
      </c>
      <c r="B522" s="443"/>
      <c r="C522" s="438"/>
      <c r="D522" s="241"/>
      <c r="E522" s="242"/>
      <c r="F522" s="439"/>
      <c r="G522" s="499"/>
    </row>
    <row r="523" spans="1:7" s="147" customFormat="1" ht="15.5" x14ac:dyDescent="0.35">
      <c r="A523" s="330">
        <v>499</v>
      </c>
      <c r="B523" s="443"/>
      <c r="C523" s="438"/>
      <c r="D523" s="241"/>
      <c r="E523" s="242"/>
      <c r="F523" s="439"/>
      <c r="G523" s="499"/>
    </row>
    <row r="524" spans="1:7" s="147" customFormat="1" ht="15.5" x14ac:dyDescent="0.35">
      <c r="A524" s="330">
        <v>500</v>
      </c>
      <c r="B524" s="443"/>
      <c r="C524" s="438"/>
      <c r="D524" s="241"/>
      <c r="E524" s="242"/>
      <c r="F524" s="439"/>
      <c r="G524" s="499"/>
    </row>
  </sheetData>
  <sheetProtection password="E8E7" sheet="1" objects="1" scenarios="1" autoFilter="0"/>
  <mergeCells count="6">
    <mergeCell ref="A21:A24"/>
    <mergeCell ref="B21:B24"/>
    <mergeCell ref="C21:C24"/>
    <mergeCell ref="E21:E24"/>
    <mergeCell ref="F21:F24"/>
    <mergeCell ref="D21:D24"/>
  </mergeCells>
  <conditionalFormatting sqref="B25:F524">
    <cfRule type="cellIs" dxfId="1" priority="7" stopIfTrue="1" operator="notEqual">
      <formula>0</formula>
    </cfRule>
  </conditionalFormatting>
  <conditionalFormatting sqref="F6:F9">
    <cfRule type="cellIs" dxfId="0" priority="1" stopIfTrue="1" operator="equal">
      <formula>0</formula>
    </cfRule>
  </conditionalFormatting>
  <dataValidations count="3">
    <dataValidation type="list" allowBlank="1" showErrorMessage="1" errorTitle="Finanzierungsquelle" error="Bitte auswählen!" sqref="D25:D524">
      <formula1>$E$13:$E$17</formula1>
    </dataValidation>
    <dataValidation type="custom" allowBlank="1" showErrorMessage="1" errorTitle="Betrag" error="Bitte geben Sie max. 2 Nachkommastellen an!" sqref="F25:F524">
      <formula1>MOD(ROUND(F25*10^2,10),1)=0</formula1>
    </dataValidation>
    <dataValidation type="date" allowBlank="1" showErrorMessage="1" errorTitle="Datum" error="Das Datum muss zwischen _x000a_01.01.2014 und 31.12.2025 liegen!" sqref="C25:C524">
      <formula1>41640</formula1>
      <formula2>46022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C67"/>
  <sheetViews>
    <sheetView showGridLines="0" tabSelected="1" zoomScaleNormal="100" workbookViewId="0">
      <selection activeCell="A6" sqref="A6:I6"/>
    </sheetView>
  </sheetViews>
  <sheetFormatPr baseColWidth="10" defaultColWidth="11.453125" defaultRowHeight="12.75" customHeight="1" x14ac:dyDescent="0.25"/>
  <cols>
    <col min="1" max="1" width="1.54296875" style="4" customWidth="1"/>
    <col min="2" max="4" width="6.54296875" style="4" customWidth="1"/>
    <col min="5" max="18" width="5.1796875" style="4" customWidth="1"/>
    <col min="19" max="19" width="0.81640625" style="4" customWidth="1"/>
    <col min="20" max="20" width="9.453125" style="263" hidden="1" customWidth="1"/>
    <col min="21" max="21" width="24" style="4" hidden="1" customWidth="1"/>
    <col min="22" max="26" width="10.453125" style="4" hidden="1" customWidth="1"/>
    <col min="27" max="27" width="20.26953125" style="4" hidden="1" customWidth="1"/>
    <col min="28" max="28" width="71.7265625" style="4" hidden="1" customWidth="1"/>
    <col min="29" max="29" width="12.7265625" style="4" hidden="1" customWidth="1"/>
    <col min="30" max="16384" width="11.453125" style="4"/>
  </cols>
  <sheetData>
    <row r="1" spans="1:29" s="3" customFormat="1" ht="15" customHeight="1" x14ac:dyDescent="0.25">
      <c r="T1" s="258"/>
      <c r="U1" s="254"/>
      <c r="V1" s="254"/>
      <c r="W1" s="254"/>
      <c r="X1" s="254"/>
      <c r="Y1" s="254"/>
      <c r="Z1" s="254"/>
      <c r="AA1" s="354"/>
      <c r="AB1" s="354"/>
      <c r="AC1" s="354"/>
    </row>
    <row r="2" spans="1:29" s="3" customFormat="1" ht="15" customHeight="1" x14ac:dyDescent="0.25">
      <c r="T2" s="258"/>
      <c r="U2" s="254"/>
      <c r="V2" s="254"/>
      <c r="W2" s="254"/>
      <c r="X2" s="254"/>
      <c r="Y2" s="254"/>
      <c r="Z2" s="254"/>
      <c r="AA2" s="354"/>
      <c r="AB2" s="354"/>
      <c r="AC2" s="354"/>
    </row>
    <row r="3" spans="1:29" s="3" customFormat="1" ht="15" customHeight="1" x14ac:dyDescent="0.25">
      <c r="T3" s="258"/>
      <c r="U3" s="254"/>
      <c r="V3" s="254"/>
      <c r="W3" s="254"/>
      <c r="X3" s="254"/>
      <c r="Y3" s="254"/>
      <c r="Z3" s="254"/>
      <c r="AA3" s="354"/>
      <c r="AB3" s="354"/>
      <c r="AC3" s="354"/>
    </row>
    <row r="4" spans="1:29" ht="15" customHeight="1" x14ac:dyDescent="0.25">
      <c r="T4" s="745" t="s">
        <v>118</v>
      </c>
      <c r="U4" s="745"/>
      <c r="V4" s="745"/>
      <c r="W4" s="745"/>
      <c r="X4" s="745"/>
      <c r="Y4" s="745"/>
      <c r="Z4" s="745"/>
      <c r="AA4" s="745"/>
      <c r="AB4" s="745"/>
      <c r="AC4" s="745"/>
    </row>
    <row r="5" spans="1:29" ht="15" customHeight="1" x14ac:dyDescent="0.25">
      <c r="T5" s="427">
        <v>1</v>
      </c>
      <c r="U5" s="427">
        <v>2</v>
      </c>
      <c r="V5" s="427">
        <v>3</v>
      </c>
      <c r="W5" s="427">
        <v>4</v>
      </c>
      <c r="X5" s="427">
        <v>5</v>
      </c>
      <c r="Y5" s="427">
        <v>6</v>
      </c>
      <c r="Z5" s="427">
        <v>7</v>
      </c>
      <c r="AA5" s="427">
        <v>8</v>
      </c>
      <c r="AB5" s="427">
        <v>9</v>
      </c>
      <c r="AC5" s="386"/>
    </row>
    <row r="6" spans="1:29" ht="15" customHeight="1" x14ac:dyDescent="0.25">
      <c r="A6" s="739"/>
      <c r="B6" s="740"/>
      <c r="C6" s="740"/>
      <c r="D6" s="740"/>
      <c r="E6" s="740"/>
      <c r="F6" s="740"/>
      <c r="G6" s="740"/>
      <c r="H6" s="740"/>
      <c r="I6" s="741"/>
      <c r="J6" s="55"/>
      <c r="T6" s="386"/>
      <c r="U6" s="385"/>
      <c r="V6" s="738" t="s">
        <v>139</v>
      </c>
      <c r="W6" s="738"/>
      <c r="X6" s="738"/>
      <c r="Y6" s="738"/>
      <c r="Z6" s="427"/>
      <c r="AA6" s="427"/>
      <c r="AB6" s="385"/>
      <c r="AC6" s="386"/>
    </row>
    <row r="7" spans="1:29" ht="15" customHeight="1" x14ac:dyDescent="0.25">
      <c r="A7" s="742"/>
      <c r="B7" s="743"/>
      <c r="C7" s="743"/>
      <c r="D7" s="743"/>
      <c r="E7" s="743"/>
      <c r="F7" s="743"/>
      <c r="G7" s="743"/>
      <c r="H7" s="743"/>
      <c r="I7" s="744"/>
      <c r="J7" s="56"/>
      <c r="T7" s="388" t="b">
        <v>0</v>
      </c>
      <c r="U7" s="387" t="s">
        <v>209</v>
      </c>
      <c r="V7" s="427" t="str">
        <f>IF($G$41="","____",YEAR($G$41))</f>
        <v>____</v>
      </c>
      <c r="W7" s="427" t="str">
        <f>IF(OR($G$41="",$P$41=""),"____",IF(YEAR($P$41)-YEAR($G$41)&gt;0,$V$7+1,"____"))</f>
        <v>____</v>
      </c>
      <c r="X7" s="427" t="str">
        <f>IF(OR($G$41="",$P$41=""),"____",IF(YEAR($P$41)-YEAR($G$41)&gt;1,$W$7+1,"____"))</f>
        <v>____</v>
      </c>
      <c r="Y7" s="427" t="str">
        <f>IF(OR($G$41="",$P$41=""),"____",IF(YEAR($P$41)-YEAR($G$41)&gt;2,$X$7+1,"____"))</f>
        <v>____</v>
      </c>
      <c r="Z7" s="642" t="str">
        <f>IF($G$41="","____ - ____",IF(MAX($W$7:$Y$7)&gt;0,CONCATENATE(V7," - ",MAX($W$7:$Y$7)),V7))</f>
        <v>____ - ____</v>
      </c>
      <c r="AA7" s="387" t="str">
        <f>CONCATENATE(IF($G$41="","__.__.____",TEXT($G$41,"TT.MM.JJJJ"))," - ",IF($P$41="","__.__.____",TEXT($P$41,"TT.MM.JJJJ")))</f>
        <v>__.__.____ - __.__.____</v>
      </c>
      <c r="AB7" s="387" t="str">
        <f>CONCATENATE(U7,"für Erklärungszeitraum ",AA7)</f>
        <v>Antrag auf Zwischenzahlung für Erklärungszeitraum __.__.____ - __.__.____</v>
      </c>
      <c r="AC7" s="386" t="s">
        <v>297</v>
      </c>
    </row>
    <row r="8" spans="1:29" ht="15" customHeight="1" x14ac:dyDescent="0.25">
      <c r="A8" s="742"/>
      <c r="B8" s="743"/>
      <c r="C8" s="743"/>
      <c r="D8" s="743"/>
      <c r="E8" s="743"/>
      <c r="F8" s="743"/>
      <c r="G8" s="743"/>
      <c r="H8" s="743"/>
      <c r="I8" s="744"/>
      <c r="J8" s="56"/>
      <c r="T8" s="388" t="b">
        <v>0</v>
      </c>
      <c r="U8" s="387" t="s">
        <v>238</v>
      </c>
      <c r="V8" s="427" t="str">
        <f>IF($G$39="","____",YEAR($G$39))</f>
        <v>____</v>
      </c>
      <c r="W8" s="427" t="str">
        <f>IF(OR($G$39="",$P$39=""),"____",IF(YEAR($P$39)-YEAR($G$39)&gt;0,$V$8+1,"____"))</f>
        <v>____</v>
      </c>
      <c r="X8" s="427" t="str">
        <f>IF(OR($G$39="",$P$39=""),"____",IF(YEAR($P$39)-YEAR($G$39)&gt;1,$W$8+1,"____"))</f>
        <v>____</v>
      </c>
      <c r="Y8" s="427" t="str">
        <f>IF(OR($G$39="",$P$39=""),"____",IF(YEAR($P$39)-YEAR($G$39)&gt;2,$X$8+1,"____"))</f>
        <v>____</v>
      </c>
      <c r="Z8" s="642" t="str">
        <f>IF($G$39="","____ - ____",IF(MAX($W$8:$Y$8)&gt;0,CONCATENATE(V8," - ",MAX($W$8:$Y$8)),V8))</f>
        <v>____ - ____</v>
      </c>
      <c r="AA8" s="387" t="str">
        <f>CONCATENATE(IF($G$39="","__.__.____",TEXT($G$39,"TT.MM.JJJJ"))," - ",IF($P$39="","__.__.____",TEXT($P$39,"TT.MM.JJJJ")))</f>
        <v>__.__.____ - __.__.____</v>
      </c>
      <c r="AB8" s="387" t="str">
        <f>CONCATENATE(U8,"für Bewilligungszeitraum ",AA8)</f>
        <v>Antrag auf Abschlagszahlung mit VWN für Bewilligungszeitraum __.__.____ - __.__.____</v>
      </c>
      <c r="AC8" s="386"/>
    </row>
    <row r="9" spans="1:29" ht="15" customHeight="1" x14ac:dyDescent="0.25">
      <c r="A9" s="742"/>
      <c r="B9" s="743"/>
      <c r="C9" s="743"/>
      <c r="D9" s="743"/>
      <c r="E9" s="743"/>
      <c r="F9" s="743"/>
      <c r="G9" s="743"/>
      <c r="H9" s="743"/>
      <c r="I9" s="744"/>
      <c r="J9" s="56"/>
      <c r="T9" s="386">
        <f>COUNTIF(T7:T8,TRUE)</f>
        <v>0</v>
      </c>
      <c r="U9" s="387"/>
      <c r="V9" s="643" t="str">
        <f>IF($G$39="","____",YEAR($G$39))</f>
        <v>____</v>
      </c>
      <c r="W9" s="643" t="str">
        <f>IF(OR($G$39="",$P$41=""),"____",IF(YEAR($P$41)-YEAR($G$39)&gt;0,$V$9+1,"____"))</f>
        <v>____</v>
      </c>
      <c r="X9" s="643" t="str">
        <f>IF(OR($G$39="",$P$41=""),"____",IF(YEAR($P$41)-YEAR($G$39)&gt;1,$W$9+1,"____"))</f>
        <v>____</v>
      </c>
      <c r="Y9" s="643" t="str">
        <f>IF(OR($G$39="",$P$41=""),"____",IF(YEAR($P$41)-YEAR($G$39)&gt;2,$X$9+1,"____"))</f>
        <v>____</v>
      </c>
      <c r="Z9" s="643" t="str">
        <f>IF($G$39="","____ - ____",IF(MAX($W$9:$Y$9)&gt;0,CONCATENATE(V9," - ",MAX($W$9:$Y$9)),V9))</f>
        <v>____ - ____</v>
      </c>
      <c r="AA9" s="644" t="str">
        <f>CONCATENATE(IF($G$39="","__.__.____",TEXT($G$39,"TT.MM.JJJJ"))," - ",IF($P$41="","__.__.____",TEXT($P$41,"TT.MM.JJJJ")))</f>
        <v>__.__.____ - __.__.____</v>
      </c>
      <c r="AB9" s="644" t="s">
        <v>296</v>
      </c>
      <c r="AC9" s="386" t="s">
        <v>298</v>
      </c>
    </row>
    <row r="10" spans="1:29" ht="15" customHeight="1" x14ac:dyDescent="0.25">
      <c r="A10" s="781"/>
      <c r="B10" s="779"/>
      <c r="C10" s="779"/>
      <c r="D10" s="779"/>
      <c r="E10" s="779"/>
      <c r="F10" s="779"/>
      <c r="G10" s="779"/>
      <c r="H10" s="779"/>
      <c r="I10" s="780"/>
      <c r="J10" s="56"/>
      <c r="T10" s="258"/>
      <c r="U10" s="254"/>
      <c r="V10" s="254"/>
      <c r="W10" s="254"/>
      <c r="X10" s="254"/>
      <c r="Y10" s="254"/>
      <c r="Z10" s="254"/>
      <c r="AA10" s="254"/>
      <c r="AB10" s="254"/>
      <c r="AC10" s="254"/>
    </row>
    <row r="11" spans="1:29" ht="15" customHeight="1" x14ac:dyDescent="0.25">
      <c r="A11" s="57" t="s">
        <v>30</v>
      </c>
      <c r="B11" s="57"/>
      <c r="C11" s="57"/>
      <c r="D11" s="57"/>
      <c r="E11" s="57"/>
      <c r="J11" s="12"/>
      <c r="T11" s="258"/>
      <c r="U11" s="254"/>
      <c r="V11" s="254"/>
      <c r="W11" s="254"/>
      <c r="X11" s="254"/>
      <c r="Y11" s="254"/>
      <c r="Z11" s="254"/>
      <c r="AA11" s="254"/>
      <c r="AB11" s="254"/>
      <c r="AC11" s="254"/>
    </row>
    <row r="12" spans="1:29" ht="15" customHeight="1" x14ac:dyDescent="0.25">
      <c r="T12" s="258"/>
      <c r="U12" s="254"/>
      <c r="V12" s="254"/>
      <c r="W12" s="254"/>
      <c r="X12" s="254"/>
      <c r="Y12" s="254"/>
      <c r="Z12" s="254"/>
      <c r="AA12" s="254"/>
      <c r="AB12" s="254"/>
      <c r="AC12" s="254"/>
    </row>
    <row r="13" spans="1:29" s="25" customFormat="1" ht="15" customHeight="1" x14ac:dyDescent="0.25">
      <c r="A13" s="58" t="s">
        <v>318</v>
      </c>
      <c r="B13" s="21"/>
      <c r="C13" s="21"/>
      <c r="D13" s="21"/>
      <c r="E13" s="21"/>
      <c r="F13" s="21"/>
      <c r="G13" s="21"/>
      <c r="H13" s="21"/>
      <c r="K13" s="59" t="s">
        <v>19</v>
      </c>
      <c r="L13" s="60"/>
      <c r="M13" s="60"/>
      <c r="N13" s="60"/>
      <c r="O13" s="60"/>
      <c r="P13" s="60"/>
      <c r="Q13" s="60"/>
      <c r="R13" s="60"/>
      <c r="S13" s="61"/>
      <c r="T13" s="259"/>
      <c r="U13" s="255"/>
      <c r="V13" s="255"/>
      <c r="W13" s="255"/>
      <c r="X13" s="255"/>
      <c r="Y13" s="255"/>
      <c r="Z13" s="255"/>
      <c r="AA13" s="255"/>
      <c r="AB13" s="255"/>
      <c r="AC13" s="255"/>
    </row>
    <row r="14" spans="1:29" s="25" customFormat="1" ht="15" customHeight="1" x14ac:dyDescent="0.25">
      <c r="A14" s="58" t="s">
        <v>319</v>
      </c>
      <c r="B14" s="21"/>
      <c r="C14" s="21"/>
      <c r="D14" s="21"/>
      <c r="E14" s="21"/>
      <c r="F14" s="21"/>
      <c r="G14" s="21"/>
      <c r="H14" s="21"/>
      <c r="J14" s="21"/>
      <c r="K14" s="62"/>
      <c r="L14" s="63"/>
      <c r="M14" s="63"/>
      <c r="N14" s="63"/>
      <c r="O14" s="63"/>
      <c r="P14" s="63"/>
      <c r="Q14" s="63"/>
      <c r="R14" s="63"/>
      <c r="S14" s="64"/>
      <c r="T14" s="259"/>
      <c r="U14" s="255"/>
      <c r="V14" s="255"/>
      <c r="W14" s="255"/>
      <c r="X14" s="255"/>
      <c r="Y14" s="255"/>
      <c r="Z14" s="255"/>
      <c r="AA14" s="255"/>
      <c r="AB14" s="255"/>
      <c r="AC14" s="255"/>
    </row>
    <row r="15" spans="1:29" s="25" customFormat="1" ht="15" customHeight="1" x14ac:dyDescent="0.25">
      <c r="A15" s="58" t="s">
        <v>309</v>
      </c>
      <c r="B15" s="21"/>
      <c r="C15" s="21"/>
      <c r="D15" s="21"/>
      <c r="E15" s="21"/>
      <c r="F15" s="21"/>
      <c r="G15" s="21"/>
      <c r="H15" s="21"/>
      <c r="I15" s="21"/>
      <c r="J15" s="21"/>
      <c r="K15" s="62"/>
      <c r="L15" s="63"/>
      <c r="M15" s="63"/>
      <c r="N15" s="63"/>
      <c r="O15" s="63"/>
      <c r="P15" s="63"/>
      <c r="Q15" s="63"/>
      <c r="R15" s="63"/>
      <c r="S15" s="64"/>
      <c r="T15" s="259"/>
      <c r="U15" s="255"/>
      <c r="V15" s="255"/>
      <c r="W15" s="255"/>
      <c r="X15" s="255"/>
      <c r="Y15" s="255"/>
      <c r="Z15" s="255"/>
      <c r="AA15" s="255"/>
      <c r="AB15" s="255"/>
      <c r="AC15" s="255"/>
    </row>
    <row r="16" spans="1:29" s="25" customFormat="1" ht="15" customHeight="1" x14ac:dyDescent="0.25">
      <c r="A16" s="58" t="s">
        <v>310</v>
      </c>
      <c r="B16" s="21"/>
      <c r="C16" s="21"/>
      <c r="D16" s="21"/>
      <c r="E16" s="21"/>
      <c r="F16" s="21"/>
      <c r="G16" s="21"/>
      <c r="H16" s="21"/>
      <c r="I16" s="21"/>
      <c r="J16" s="21"/>
      <c r="K16" s="62"/>
      <c r="L16" s="63"/>
      <c r="M16" s="63"/>
      <c r="N16" s="63"/>
      <c r="O16" s="63"/>
      <c r="P16" s="63"/>
      <c r="Q16" s="63"/>
      <c r="R16" s="63"/>
      <c r="S16" s="64"/>
      <c r="T16" s="259"/>
      <c r="U16" s="255"/>
      <c r="V16" s="255"/>
      <c r="W16" s="255"/>
      <c r="X16" s="255"/>
      <c r="Y16" s="255"/>
      <c r="Z16" s="255"/>
      <c r="AA16" s="255"/>
      <c r="AB16" s="255"/>
      <c r="AC16" s="255"/>
    </row>
    <row r="17" spans="1:29" s="25" customFormat="1" ht="15" customHeight="1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65"/>
      <c r="L17" s="66"/>
      <c r="M17" s="66"/>
      <c r="N17" s="66"/>
      <c r="O17" s="66"/>
      <c r="P17" s="66"/>
      <c r="Q17" s="66"/>
      <c r="R17" s="66"/>
      <c r="S17" s="67"/>
      <c r="T17" s="259"/>
      <c r="U17" s="255"/>
      <c r="V17" s="255"/>
      <c r="W17" s="255"/>
      <c r="X17" s="255"/>
      <c r="Y17" s="255"/>
      <c r="Z17" s="255"/>
      <c r="AA17" s="255"/>
      <c r="AB17" s="255"/>
      <c r="AC17" s="255"/>
    </row>
    <row r="18" spans="1:29" s="22" customFormat="1" ht="18" customHeight="1" x14ac:dyDescent="0.25">
      <c r="A18" s="25"/>
      <c r="B18" s="25"/>
      <c r="C18" s="25"/>
      <c r="D18" s="25"/>
      <c r="E18" s="25"/>
      <c r="F18" s="21"/>
      <c r="G18" s="21"/>
      <c r="H18" s="21"/>
      <c r="I18" s="21"/>
      <c r="J18" s="21"/>
      <c r="K18" s="68" t="s">
        <v>13</v>
      </c>
      <c r="L18" s="69"/>
      <c r="M18" s="69"/>
      <c r="N18" s="70"/>
      <c r="O18" s="776">
        <f ca="1">TODAY()</f>
        <v>45366</v>
      </c>
      <c r="P18" s="777"/>
      <c r="Q18" s="777"/>
      <c r="R18" s="777"/>
      <c r="S18" s="778"/>
      <c r="T18" s="259"/>
      <c r="U18" s="255"/>
      <c r="V18" s="255"/>
      <c r="W18" s="255"/>
      <c r="X18" s="255"/>
      <c r="Y18" s="255"/>
      <c r="Z18" s="255"/>
      <c r="AA18" s="255"/>
      <c r="AB18" s="255"/>
      <c r="AC18" s="255"/>
    </row>
    <row r="19" spans="1:29" s="22" customFormat="1" ht="18" customHeight="1" x14ac:dyDescent="0.25">
      <c r="A19" s="25"/>
      <c r="B19" s="25"/>
      <c r="C19" s="25"/>
      <c r="D19" s="25"/>
      <c r="E19" s="25"/>
      <c r="F19" s="21"/>
      <c r="G19" s="21"/>
      <c r="H19" s="21"/>
      <c r="I19" s="21"/>
      <c r="J19" s="21"/>
      <c r="K19" s="71" t="s">
        <v>11</v>
      </c>
      <c r="L19" s="72"/>
      <c r="M19" s="72"/>
      <c r="N19" s="73"/>
      <c r="O19" s="766"/>
      <c r="P19" s="767"/>
      <c r="Q19" s="767"/>
      <c r="R19" s="767"/>
      <c r="S19" s="768"/>
      <c r="T19" s="259"/>
      <c r="U19" s="255"/>
      <c r="V19" s="255"/>
      <c r="W19" s="255"/>
      <c r="X19" s="255"/>
      <c r="Y19" s="255"/>
      <c r="Z19" s="255"/>
      <c r="AA19" s="255"/>
      <c r="AB19" s="255"/>
      <c r="AC19" s="255"/>
    </row>
    <row r="20" spans="1:29" ht="5.15" customHeight="1" x14ac:dyDescent="0.25">
      <c r="T20" s="258"/>
      <c r="U20" s="254"/>
      <c r="V20" s="254"/>
      <c r="W20" s="254"/>
      <c r="X20" s="254"/>
      <c r="Y20" s="254"/>
      <c r="Z20" s="254"/>
      <c r="AA20" s="254"/>
      <c r="AB20" s="254"/>
      <c r="AC20" s="254"/>
    </row>
    <row r="21" spans="1:29" ht="18" customHeight="1" x14ac:dyDescent="0.25">
      <c r="A21" s="773" t="str">
        <f>IF($T$9=0,"Bitte den Nachweistyp auswählen!",IF($T$9&gt;1,"Bitte nur einen Nachweistyp auswählen!",VLOOKUP(TRUE,$T$7:$AB$8,9,FALSE)))</f>
        <v>Bitte den Nachweistyp auswählen!</v>
      </c>
      <c r="B21" s="774"/>
      <c r="C21" s="774"/>
      <c r="D21" s="774"/>
      <c r="E21" s="774"/>
      <c r="F21" s="774"/>
      <c r="G21" s="774"/>
      <c r="H21" s="774"/>
      <c r="I21" s="774"/>
      <c r="J21" s="774"/>
      <c r="K21" s="774"/>
      <c r="L21" s="774"/>
      <c r="M21" s="774"/>
      <c r="N21" s="774"/>
      <c r="O21" s="774"/>
      <c r="P21" s="774"/>
      <c r="Q21" s="774"/>
      <c r="R21" s="774"/>
      <c r="S21" s="775"/>
      <c r="T21" s="258"/>
      <c r="U21" s="254"/>
      <c r="V21" s="254"/>
      <c r="W21" s="254"/>
      <c r="X21" s="254"/>
      <c r="Y21" s="254"/>
      <c r="Z21" s="254"/>
      <c r="AA21" s="254"/>
      <c r="AB21" s="254"/>
      <c r="AC21" s="254"/>
    </row>
    <row r="22" spans="1:29" ht="15" customHeight="1" x14ac:dyDescent="0.25">
      <c r="A22" s="752" t="s">
        <v>225</v>
      </c>
      <c r="B22" s="753"/>
      <c r="C22" s="753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753"/>
      <c r="S22" s="754"/>
      <c r="T22" s="258"/>
      <c r="U22" s="254"/>
      <c r="V22" s="254"/>
      <c r="W22" s="254"/>
      <c r="X22" s="254"/>
      <c r="Y22" s="254"/>
      <c r="Z22" s="254"/>
      <c r="AA22" s="254"/>
      <c r="AB22" s="254"/>
      <c r="AC22" s="254"/>
    </row>
    <row r="23" spans="1:29" ht="12" customHeight="1" x14ac:dyDescent="0.25">
      <c r="A23" s="764" t="s">
        <v>83</v>
      </c>
      <c r="B23" s="764"/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764"/>
      <c r="O23" s="764"/>
      <c r="P23" s="764"/>
      <c r="Q23" s="764"/>
      <c r="R23" s="764"/>
      <c r="S23" s="764"/>
      <c r="T23" s="258"/>
      <c r="U23" s="254"/>
      <c r="V23" s="254"/>
      <c r="W23" s="254"/>
      <c r="X23" s="254"/>
      <c r="Y23" s="254"/>
      <c r="Z23" s="254"/>
      <c r="AA23" s="254"/>
      <c r="AB23" s="254"/>
      <c r="AC23" s="254"/>
    </row>
    <row r="24" spans="1:29" ht="12" customHeight="1" x14ac:dyDescent="0.25">
      <c r="A24" s="765"/>
      <c r="B24" s="765"/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765"/>
      <c r="N24" s="765"/>
      <c r="O24" s="765"/>
      <c r="P24" s="765"/>
      <c r="Q24" s="765"/>
      <c r="R24" s="765"/>
      <c r="S24" s="765"/>
      <c r="T24" s="258"/>
      <c r="U24" s="254"/>
      <c r="V24" s="254"/>
      <c r="W24" s="254"/>
      <c r="X24" s="254"/>
      <c r="Y24" s="254"/>
      <c r="Z24" s="254"/>
      <c r="AA24" s="254"/>
      <c r="AB24" s="254"/>
      <c r="AC24" s="254"/>
    </row>
    <row r="25" spans="1:29" s="8" customFormat="1" ht="15" customHeight="1" x14ac:dyDescent="0.25">
      <c r="A25" s="5" t="s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258"/>
      <c r="U25" s="254"/>
      <c r="V25" s="254"/>
      <c r="W25" s="254"/>
      <c r="X25" s="254"/>
      <c r="Y25" s="254"/>
      <c r="Z25" s="254"/>
      <c r="AA25" s="254"/>
      <c r="AB25" s="254"/>
      <c r="AC25" s="254"/>
    </row>
    <row r="26" spans="1:29" ht="5.15" customHeight="1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4"/>
      <c r="S26" s="17"/>
      <c r="T26" s="258"/>
      <c r="U26" s="254"/>
      <c r="V26" s="254"/>
      <c r="W26" s="254"/>
      <c r="X26" s="254"/>
      <c r="Y26" s="254"/>
      <c r="Z26" s="254"/>
      <c r="AA26" s="254"/>
      <c r="AB26" s="254"/>
      <c r="AC26" s="254"/>
    </row>
    <row r="27" spans="1:29" s="76" customFormat="1" ht="15" customHeight="1" x14ac:dyDescent="0.25">
      <c r="A27" s="769" t="s">
        <v>84</v>
      </c>
      <c r="B27" s="770"/>
      <c r="C27" s="770"/>
      <c r="D27" s="771"/>
      <c r="E27" s="755"/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7"/>
      <c r="S27" s="75"/>
      <c r="T27" s="260"/>
      <c r="U27" s="256"/>
      <c r="V27" s="256"/>
      <c r="W27" s="256"/>
      <c r="X27" s="256"/>
      <c r="Y27" s="256"/>
      <c r="Z27" s="256"/>
      <c r="AA27" s="256"/>
      <c r="AB27" s="256"/>
      <c r="AC27" s="256"/>
    </row>
    <row r="28" spans="1:29" s="76" customFormat="1" ht="15" customHeight="1" x14ac:dyDescent="0.25">
      <c r="A28" s="772"/>
      <c r="B28" s="770"/>
      <c r="C28" s="770"/>
      <c r="D28" s="771"/>
      <c r="E28" s="758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60"/>
      <c r="S28" s="75"/>
      <c r="T28" s="260"/>
      <c r="U28" s="256"/>
      <c r="V28" s="256"/>
      <c r="W28" s="256"/>
      <c r="X28" s="256"/>
      <c r="Y28" s="256"/>
      <c r="Z28" s="256"/>
      <c r="AA28" s="256"/>
      <c r="AB28" s="256"/>
      <c r="AC28" s="256"/>
    </row>
    <row r="29" spans="1:29" s="76" customFormat="1" ht="15" customHeight="1" x14ac:dyDescent="0.25">
      <c r="A29" s="772"/>
      <c r="B29" s="770"/>
      <c r="C29" s="770"/>
      <c r="D29" s="771"/>
      <c r="E29" s="761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3"/>
      <c r="S29" s="75"/>
      <c r="T29" s="260"/>
      <c r="U29" s="256"/>
      <c r="V29" s="256"/>
      <c r="W29" s="256"/>
      <c r="X29" s="256"/>
      <c r="Y29" s="256"/>
      <c r="Z29" s="256"/>
      <c r="AA29" s="256"/>
      <c r="AB29" s="256"/>
      <c r="AC29" s="256"/>
    </row>
    <row r="30" spans="1:29" ht="5.15" customHeight="1" x14ac:dyDescent="0.25">
      <c r="A30" s="3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8"/>
      <c r="T30" s="260"/>
      <c r="U30" s="256"/>
      <c r="V30" s="254"/>
      <c r="W30" s="254"/>
      <c r="X30" s="254"/>
      <c r="Y30" s="254"/>
      <c r="Z30" s="254"/>
      <c r="AA30" s="254"/>
      <c r="AB30" s="254"/>
      <c r="AC30" s="254"/>
    </row>
    <row r="31" spans="1:29" ht="18" customHeight="1" x14ac:dyDescent="0.25">
      <c r="A31" s="36" t="s">
        <v>224</v>
      </c>
      <c r="B31" s="12"/>
      <c r="C31" s="12"/>
      <c r="D31" s="12"/>
      <c r="E31" s="749"/>
      <c r="F31" s="750"/>
      <c r="G31" s="750"/>
      <c r="H31" s="750"/>
      <c r="I31" s="750"/>
      <c r="J31" s="750"/>
      <c r="K31" s="750"/>
      <c r="L31" s="750"/>
      <c r="M31" s="750"/>
      <c r="N31" s="750"/>
      <c r="O31" s="750"/>
      <c r="P31" s="750"/>
      <c r="Q31" s="750"/>
      <c r="R31" s="751"/>
      <c r="S31" s="28"/>
      <c r="T31" s="260"/>
      <c r="U31" s="256"/>
      <c r="V31" s="254"/>
      <c r="W31" s="254"/>
      <c r="X31" s="254"/>
      <c r="Y31" s="254"/>
      <c r="Z31" s="254"/>
      <c r="AA31" s="254"/>
      <c r="AB31" s="254"/>
      <c r="AC31" s="254"/>
    </row>
    <row r="32" spans="1:29" ht="5.15" customHeight="1" x14ac:dyDescent="0.25">
      <c r="A32" s="3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8"/>
      <c r="T32" s="260"/>
      <c r="U32" s="256"/>
      <c r="V32" s="254"/>
      <c r="W32" s="254"/>
      <c r="X32" s="254"/>
      <c r="Y32" s="254"/>
      <c r="Z32" s="254"/>
      <c r="AA32" s="254"/>
      <c r="AB32" s="254"/>
      <c r="AC32" s="254"/>
    </row>
    <row r="33" spans="1:29" s="22" customFormat="1" ht="18" customHeight="1" x14ac:dyDescent="0.25">
      <c r="A33" s="38" t="s">
        <v>32</v>
      </c>
      <c r="B33" s="12"/>
      <c r="C33" s="12"/>
      <c r="D33" s="45"/>
      <c r="E33" s="746"/>
      <c r="F33" s="747"/>
      <c r="G33" s="747"/>
      <c r="H33" s="747"/>
      <c r="I33" s="748"/>
      <c r="J33" s="45"/>
      <c r="K33" s="45"/>
      <c r="L33" s="46" t="s">
        <v>12</v>
      </c>
      <c r="M33" s="746"/>
      <c r="N33" s="747"/>
      <c r="O33" s="747"/>
      <c r="P33" s="747"/>
      <c r="Q33" s="747"/>
      <c r="R33" s="748"/>
      <c r="S33" s="27"/>
      <c r="T33" s="260"/>
      <c r="U33" s="256"/>
      <c r="V33" s="255"/>
      <c r="W33" s="255"/>
      <c r="X33" s="255"/>
      <c r="Y33" s="255"/>
      <c r="Z33" s="255"/>
      <c r="AA33" s="255"/>
      <c r="AB33" s="255"/>
      <c r="AC33" s="255"/>
    </row>
    <row r="34" spans="1:29" ht="5.15" customHeight="1" x14ac:dyDescent="0.25">
      <c r="A34" s="3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8"/>
      <c r="T34" s="260"/>
      <c r="U34" s="256"/>
      <c r="V34" s="254"/>
      <c r="W34" s="254"/>
      <c r="X34" s="254"/>
      <c r="Y34" s="254"/>
      <c r="Z34" s="254"/>
      <c r="AA34" s="254"/>
      <c r="AB34" s="254"/>
      <c r="AC34" s="254"/>
    </row>
    <row r="35" spans="1:29" s="22" customFormat="1" ht="18" customHeight="1" x14ac:dyDescent="0.25">
      <c r="A35" s="38" t="s">
        <v>15</v>
      </c>
      <c r="B35" s="20"/>
      <c r="C35" s="20"/>
      <c r="D35" s="45"/>
      <c r="E35" s="704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/>
      <c r="S35" s="27"/>
      <c r="T35" s="260"/>
      <c r="U35" s="256"/>
      <c r="V35" s="255"/>
      <c r="W35" s="255"/>
      <c r="X35" s="255"/>
      <c r="Y35" s="255"/>
      <c r="Z35" s="255"/>
      <c r="AA35" s="255"/>
      <c r="AB35" s="255"/>
      <c r="AC35" s="255"/>
    </row>
    <row r="36" spans="1:29" ht="5.15" customHeight="1" x14ac:dyDescent="0.25">
      <c r="A36" s="3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8"/>
      <c r="T36" s="260"/>
      <c r="U36" s="256"/>
      <c r="V36" s="255"/>
      <c r="W36" s="255"/>
      <c r="X36" s="255"/>
      <c r="Y36" s="254"/>
      <c r="Z36" s="254"/>
      <c r="AA36" s="254"/>
      <c r="AB36" s="254"/>
      <c r="AC36" s="254"/>
    </row>
    <row r="37" spans="1:29" ht="18" customHeight="1" x14ac:dyDescent="0.25">
      <c r="A37" s="36" t="s">
        <v>33</v>
      </c>
      <c r="B37" s="12"/>
      <c r="C37" s="12"/>
      <c r="D37" s="12"/>
      <c r="E37" s="12"/>
      <c r="F37" s="12"/>
      <c r="G37" s="723"/>
      <c r="H37" s="724"/>
      <c r="I37" s="725"/>
      <c r="J37" s="12"/>
      <c r="K37" s="12"/>
      <c r="L37" s="12"/>
      <c r="M37" s="12"/>
      <c r="N37" s="12"/>
      <c r="O37" s="77" t="s">
        <v>34</v>
      </c>
      <c r="P37" s="723"/>
      <c r="Q37" s="724"/>
      <c r="R37" s="725"/>
      <c r="S37" s="28"/>
      <c r="T37" s="260"/>
      <c r="U37" s="256"/>
      <c r="V37" s="255"/>
      <c r="W37" s="255"/>
      <c r="X37" s="255"/>
      <c r="Y37" s="254"/>
      <c r="Z37" s="254"/>
      <c r="AA37" s="254"/>
      <c r="AB37" s="254"/>
      <c r="AC37" s="254"/>
    </row>
    <row r="38" spans="1:29" ht="5.15" customHeight="1" x14ac:dyDescent="0.25">
      <c r="A38" s="3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8"/>
      <c r="T38" s="260"/>
      <c r="U38" s="256"/>
      <c r="V38" s="255"/>
      <c r="W38" s="255"/>
      <c r="X38" s="255"/>
      <c r="Y38" s="254"/>
      <c r="Z38" s="254"/>
      <c r="AA38" s="254"/>
      <c r="AB38" s="254"/>
      <c r="AC38" s="254"/>
    </row>
    <row r="39" spans="1:29" ht="18" customHeight="1" x14ac:dyDescent="0.25">
      <c r="A39" s="36" t="s">
        <v>35</v>
      </c>
      <c r="B39" s="12"/>
      <c r="C39" s="12"/>
      <c r="D39" s="12"/>
      <c r="E39" s="12"/>
      <c r="F39" s="12"/>
      <c r="G39" s="723"/>
      <c r="H39" s="724"/>
      <c r="I39" s="725"/>
      <c r="O39" s="77" t="s">
        <v>36</v>
      </c>
      <c r="P39" s="723"/>
      <c r="Q39" s="724"/>
      <c r="R39" s="725"/>
      <c r="S39" s="28"/>
      <c r="T39" s="260"/>
      <c r="U39" s="256"/>
      <c r="V39" s="255"/>
      <c r="W39" s="255"/>
      <c r="X39" s="255"/>
      <c r="Y39" s="254"/>
      <c r="Z39" s="254"/>
      <c r="AA39" s="254"/>
      <c r="AB39" s="254"/>
      <c r="AC39" s="254"/>
    </row>
    <row r="40" spans="1:29" ht="5.15" customHeight="1" x14ac:dyDescent="0.25">
      <c r="A40" s="37"/>
      <c r="B40" s="12"/>
      <c r="C40" s="12"/>
      <c r="D40" s="12"/>
      <c r="E40" s="12"/>
      <c r="F40" s="12"/>
      <c r="G40" s="12"/>
      <c r="H40" s="12"/>
      <c r="I40" s="12"/>
      <c r="O40" s="30"/>
      <c r="P40" s="12"/>
      <c r="Q40" s="12"/>
      <c r="R40" s="12"/>
      <c r="S40" s="28"/>
      <c r="T40" s="260"/>
      <c r="U40" s="256"/>
      <c r="V40" s="255"/>
      <c r="W40" s="255"/>
      <c r="X40" s="255"/>
      <c r="Y40" s="254"/>
      <c r="Z40" s="254"/>
      <c r="AA40" s="254"/>
      <c r="AB40" s="254"/>
      <c r="AC40" s="254"/>
    </row>
    <row r="41" spans="1:29" ht="18" customHeight="1" x14ac:dyDescent="0.25">
      <c r="A41" s="36" t="s">
        <v>37</v>
      </c>
      <c r="B41" s="12"/>
      <c r="C41" s="12"/>
      <c r="D41" s="12"/>
      <c r="E41" s="12"/>
      <c r="F41" s="12"/>
      <c r="G41" s="723"/>
      <c r="H41" s="724"/>
      <c r="I41" s="725"/>
      <c r="O41" s="77" t="s">
        <v>36</v>
      </c>
      <c r="P41" s="723"/>
      <c r="Q41" s="724"/>
      <c r="R41" s="725"/>
      <c r="S41" s="28"/>
      <c r="T41" s="260"/>
      <c r="U41" s="256"/>
      <c r="V41" s="255"/>
      <c r="W41" s="255"/>
      <c r="X41" s="255"/>
      <c r="Y41" s="254"/>
      <c r="Z41" s="254"/>
      <c r="AA41" s="254"/>
      <c r="AB41" s="254"/>
      <c r="AC41" s="254"/>
    </row>
    <row r="42" spans="1:29" ht="5.15" customHeight="1" x14ac:dyDescent="0.25">
      <c r="A42" s="50"/>
      <c r="B42" s="18"/>
      <c r="C42" s="18"/>
      <c r="D42" s="18"/>
      <c r="E42" s="18"/>
      <c r="F42" s="18"/>
      <c r="G42" s="18"/>
      <c r="H42" s="18"/>
      <c r="I42" s="7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260"/>
      <c r="U42" s="256"/>
      <c r="V42" s="255"/>
      <c r="W42" s="255"/>
      <c r="X42" s="255"/>
      <c r="Y42" s="254"/>
      <c r="Z42" s="254"/>
      <c r="AA42" s="254"/>
      <c r="AB42" s="254"/>
      <c r="AC42" s="254"/>
    </row>
    <row r="43" spans="1:29" ht="12" customHeight="1" x14ac:dyDescent="0.25">
      <c r="F43" s="44"/>
      <c r="G43" s="44"/>
      <c r="H43" s="9"/>
      <c r="I43" s="79"/>
      <c r="J43" s="80"/>
      <c r="K43" s="80"/>
      <c r="L43" s="80"/>
      <c r="M43" s="80"/>
      <c r="N43" s="80"/>
      <c r="O43" s="80"/>
      <c r="P43" s="80"/>
      <c r="Q43" s="80"/>
      <c r="R43" s="80"/>
      <c r="T43" s="260"/>
      <c r="U43" s="256"/>
      <c r="V43" s="255"/>
      <c r="W43" s="255"/>
      <c r="X43" s="255"/>
      <c r="Y43" s="254"/>
      <c r="Z43" s="254"/>
      <c r="AA43" s="254"/>
      <c r="AB43" s="254"/>
      <c r="AC43" s="254"/>
    </row>
    <row r="44" spans="1:29" s="8" customFormat="1" ht="15" customHeight="1" x14ac:dyDescent="0.25">
      <c r="A44" s="5" t="s">
        <v>61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260"/>
      <c r="U44" s="256"/>
      <c r="V44" s="255"/>
      <c r="W44" s="255"/>
      <c r="X44" s="255"/>
      <c r="Y44" s="254"/>
      <c r="Z44" s="254"/>
      <c r="AA44" s="254"/>
      <c r="AB44" s="254"/>
      <c r="AC44" s="254"/>
    </row>
    <row r="45" spans="1:29" ht="5.15" customHeight="1" x14ac:dyDescent="0.25">
      <c r="A45" s="14"/>
      <c r="B45" s="15"/>
      <c r="C45" s="15"/>
      <c r="D45" s="15"/>
      <c r="E45" s="15"/>
      <c r="F45" s="42"/>
      <c r="G45" s="42"/>
      <c r="H45" s="81"/>
      <c r="I45" s="82"/>
      <c r="J45" s="83"/>
      <c r="K45" s="83"/>
      <c r="L45" s="83"/>
      <c r="M45" s="83"/>
      <c r="N45" s="83"/>
      <c r="O45" s="83"/>
      <c r="P45" s="83"/>
      <c r="Q45" s="83"/>
      <c r="R45" s="83"/>
      <c r="S45" s="17"/>
      <c r="T45" s="258"/>
      <c r="U45" s="254"/>
      <c r="V45" s="254"/>
      <c r="W45" s="254"/>
      <c r="X45" s="254"/>
      <c r="Y45" s="254"/>
      <c r="Z45" s="254"/>
      <c r="AA45" s="254"/>
      <c r="AB45" s="254"/>
      <c r="AC45" s="254"/>
    </row>
    <row r="46" spans="1:29" ht="18" customHeight="1" x14ac:dyDescent="0.25">
      <c r="A46" s="36" t="str">
        <f>CONCATENATE("bereits erhaltene Fördermittel bis zum ",IF(P41="","__.__.____",TEXT(P41,"TT.MM.JJJJ"))," (in €):")</f>
        <v>bereits erhaltene Fördermittel bis zum __.__.____ (in €):</v>
      </c>
      <c r="B46" s="12"/>
      <c r="C46" s="12"/>
      <c r="D46" s="12"/>
      <c r="E46" s="49"/>
      <c r="F46" s="84"/>
      <c r="G46" s="12"/>
      <c r="K46" s="735">
        <f ca="1">'Seite 2'!$U$56</f>
        <v>0</v>
      </c>
      <c r="L46" s="736"/>
      <c r="M46" s="736"/>
      <c r="N46" s="737"/>
      <c r="S46" s="28"/>
      <c r="T46" s="258"/>
      <c r="U46" s="254"/>
      <c r="V46" s="254"/>
      <c r="W46" s="254"/>
      <c r="X46" s="254"/>
      <c r="Y46" s="254"/>
      <c r="Z46" s="254"/>
      <c r="AA46" s="254"/>
      <c r="AB46" s="254"/>
      <c r="AC46" s="254"/>
    </row>
    <row r="47" spans="1:29" ht="5.15" customHeight="1" x14ac:dyDescent="0.25">
      <c r="A47" s="50"/>
      <c r="B47" s="18"/>
      <c r="C47" s="18"/>
      <c r="D47" s="18"/>
      <c r="E47" s="18"/>
      <c r="F47" s="18"/>
      <c r="G47" s="18"/>
      <c r="H47" s="18"/>
      <c r="I47" s="85"/>
      <c r="J47" s="85"/>
      <c r="K47" s="85"/>
      <c r="L47" s="85"/>
      <c r="M47" s="85"/>
      <c r="N47" s="85"/>
      <c r="O47" s="86"/>
      <c r="P47" s="86"/>
      <c r="Q47" s="86"/>
      <c r="R47" s="85"/>
      <c r="S47" s="19"/>
      <c r="T47" s="258"/>
      <c r="U47" s="254"/>
      <c r="V47" s="254"/>
      <c r="W47" s="254"/>
      <c r="X47" s="254"/>
      <c r="Y47" s="254"/>
      <c r="Z47" s="254"/>
      <c r="AA47" s="254"/>
      <c r="AB47" s="254"/>
      <c r="AC47" s="254"/>
    </row>
    <row r="48" spans="1:29" ht="12" customHeight="1" x14ac:dyDescent="0.25">
      <c r="D48" s="12"/>
      <c r="E48" s="12"/>
      <c r="F48" s="12"/>
      <c r="G48" s="12"/>
      <c r="I48" s="87"/>
      <c r="J48" s="87"/>
      <c r="K48" s="87"/>
      <c r="L48" s="87"/>
      <c r="M48" s="87"/>
      <c r="N48" s="87"/>
      <c r="O48" s="88"/>
      <c r="P48" s="88"/>
      <c r="Q48" s="88"/>
      <c r="R48" s="87"/>
      <c r="T48" s="258"/>
      <c r="U48" s="254"/>
      <c r="V48" s="254"/>
      <c r="W48" s="254"/>
      <c r="X48" s="254"/>
      <c r="Y48" s="254"/>
      <c r="Z48" s="254"/>
      <c r="AA48" s="254"/>
      <c r="AB48" s="254"/>
      <c r="AC48" s="254"/>
    </row>
    <row r="49" spans="1:29" s="8" customFormat="1" ht="15" customHeight="1" x14ac:dyDescent="0.25">
      <c r="A49" s="5" t="s">
        <v>51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258"/>
      <c r="U49" s="254"/>
      <c r="V49" s="254"/>
      <c r="W49" s="254"/>
      <c r="X49" s="254"/>
      <c r="Y49" s="254"/>
      <c r="Z49" s="254"/>
      <c r="AA49" s="254"/>
      <c r="AB49" s="254"/>
      <c r="AC49" s="254"/>
    </row>
    <row r="50" spans="1:29" ht="5.15" customHeight="1" x14ac:dyDescent="0.25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42"/>
      <c r="P50" s="42"/>
      <c r="Q50" s="42"/>
      <c r="R50" s="42"/>
      <c r="S50" s="43"/>
      <c r="T50" s="258"/>
      <c r="U50" s="254"/>
      <c r="V50" s="254"/>
      <c r="W50" s="254"/>
      <c r="X50" s="254"/>
      <c r="Y50" s="254"/>
      <c r="Z50" s="254"/>
      <c r="AA50" s="254"/>
      <c r="AB50" s="254"/>
      <c r="AC50" s="254"/>
    </row>
    <row r="51" spans="1:29" ht="15" customHeight="1" x14ac:dyDescent="0.25">
      <c r="A51" s="726" t="s">
        <v>226</v>
      </c>
      <c r="B51" s="727"/>
      <c r="C51" s="727"/>
      <c r="D51" s="727"/>
      <c r="E51" s="727"/>
      <c r="F51" s="727"/>
      <c r="G51" s="728"/>
      <c r="H51" s="729" t="s">
        <v>0</v>
      </c>
      <c r="I51" s="730"/>
      <c r="J51" s="730"/>
      <c r="K51" s="730"/>
      <c r="L51" s="730"/>
      <c r="M51" s="730"/>
      <c r="N51" s="730"/>
      <c r="O51" s="730"/>
      <c r="P51" s="730"/>
      <c r="Q51" s="730"/>
      <c r="R51" s="731"/>
      <c r="S51" s="199"/>
      <c r="T51" s="258"/>
      <c r="U51" s="254"/>
      <c r="V51" s="254"/>
      <c r="W51" s="254"/>
      <c r="X51" s="254"/>
      <c r="Y51" s="254"/>
      <c r="Z51" s="254"/>
      <c r="AA51" s="254"/>
      <c r="AB51" s="254"/>
      <c r="AC51" s="254"/>
    </row>
    <row r="52" spans="1:29" ht="15" customHeight="1" x14ac:dyDescent="0.25">
      <c r="A52" s="726"/>
      <c r="B52" s="727"/>
      <c r="C52" s="727"/>
      <c r="D52" s="727"/>
      <c r="E52" s="727"/>
      <c r="F52" s="727"/>
      <c r="G52" s="728"/>
      <c r="H52" s="732"/>
      <c r="I52" s="733"/>
      <c r="J52" s="733"/>
      <c r="K52" s="733"/>
      <c r="L52" s="733"/>
      <c r="M52" s="733"/>
      <c r="N52" s="733"/>
      <c r="O52" s="733"/>
      <c r="P52" s="733"/>
      <c r="Q52" s="733"/>
      <c r="R52" s="734"/>
      <c r="S52" s="199"/>
      <c r="T52" s="258"/>
      <c r="U52" s="254"/>
      <c r="V52" s="254"/>
      <c r="W52" s="254"/>
      <c r="X52" s="254"/>
      <c r="Y52" s="254"/>
      <c r="Z52" s="254"/>
      <c r="AA52" s="254"/>
      <c r="AB52" s="254"/>
      <c r="AC52" s="254"/>
    </row>
    <row r="53" spans="1:29" ht="5.15" customHeight="1" x14ac:dyDescent="0.25">
      <c r="A53" s="19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49"/>
      <c r="P53" s="49"/>
      <c r="Q53" s="49"/>
      <c r="R53" s="49"/>
      <c r="S53" s="199"/>
      <c r="T53" s="258"/>
      <c r="U53" s="254"/>
      <c r="V53" s="254"/>
      <c r="W53" s="254"/>
      <c r="X53" s="254"/>
      <c r="Y53" s="254"/>
      <c r="Z53" s="254"/>
      <c r="AA53" s="254"/>
      <c r="AB53" s="254"/>
      <c r="AC53" s="254"/>
    </row>
    <row r="54" spans="1:29" s="8" customFormat="1" ht="18" customHeight="1" x14ac:dyDescent="0.25">
      <c r="A54" s="36" t="s">
        <v>45</v>
      </c>
      <c r="B54" s="12"/>
      <c r="C54" s="12"/>
      <c r="D54" s="12"/>
      <c r="E54" s="143"/>
      <c r="F54" s="1"/>
      <c r="G54" s="1"/>
      <c r="H54" s="1"/>
      <c r="I54" s="1"/>
      <c r="J54" s="1"/>
      <c r="K54" s="1"/>
      <c r="L54" s="1"/>
      <c r="M54" s="1"/>
      <c r="N54" s="26"/>
      <c r="O54" s="720" t="s">
        <v>0</v>
      </c>
      <c r="P54" s="721"/>
      <c r="Q54" s="721"/>
      <c r="R54" s="722"/>
      <c r="S54" s="53"/>
      <c r="T54" s="258"/>
      <c r="U54" s="254"/>
      <c r="V54" s="254"/>
      <c r="W54" s="254"/>
      <c r="X54" s="254"/>
      <c r="Y54" s="254"/>
      <c r="Z54" s="254"/>
      <c r="AA54" s="254"/>
      <c r="AB54" s="254"/>
      <c r="AC54" s="254"/>
    </row>
    <row r="55" spans="1:29" s="8" customFormat="1" ht="5.15" customHeight="1" x14ac:dyDescent="0.25">
      <c r="A55" s="36"/>
      <c r="B55" s="12"/>
      <c r="C55" s="12"/>
      <c r="D55" s="12"/>
      <c r="E55" s="14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3"/>
      <c r="T55" s="258"/>
      <c r="U55" s="254"/>
      <c r="V55" s="254"/>
      <c r="W55" s="254"/>
      <c r="X55" s="254"/>
      <c r="Y55" s="254"/>
      <c r="Z55" s="254"/>
      <c r="AA55" s="254"/>
      <c r="AB55" s="254"/>
      <c r="AC55" s="254"/>
    </row>
    <row r="56" spans="1:29" s="8" customFormat="1" ht="15" customHeight="1" x14ac:dyDescent="0.25">
      <c r="A56" s="707" t="s">
        <v>55</v>
      </c>
      <c r="B56" s="708"/>
      <c r="C56" s="708"/>
      <c r="D56" s="709"/>
      <c r="E56" s="711"/>
      <c r="F56" s="712"/>
      <c r="G56" s="712"/>
      <c r="H56" s="712"/>
      <c r="I56" s="712"/>
      <c r="J56" s="712"/>
      <c r="K56" s="712"/>
      <c r="L56" s="712"/>
      <c r="M56" s="712"/>
      <c r="N56" s="712"/>
      <c r="O56" s="712"/>
      <c r="P56" s="712"/>
      <c r="Q56" s="712"/>
      <c r="R56" s="713"/>
      <c r="S56" s="53"/>
      <c r="T56" s="261"/>
      <c r="U56" s="254"/>
      <c r="V56" s="254"/>
      <c r="W56" s="254"/>
      <c r="X56" s="254"/>
      <c r="Y56" s="254"/>
      <c r="Z56" s="254"/>
      <c r="AA56" s="254"/>
      <c r="AB56" s="254"/>
      <c r="AC56" s="254"/>
    </row>
    <row r="57" spans="1:29" s="8" customFormat="1" ht="15" customHeight="1" x14ac:dyDescent="0.25">
      <c r="A57" s="707"/>
      <c r="B57" s="708"/>
      <c r="C57" s="708"/>
      <c r="D57" s="709"/>
      <c r="E57" s="714"/>
      <c r="F57" s="715"/>
      <c r="G57" s="715"/>
      <c r="H57" s="715"/>
      <c r="I57" s="715"/>
      <c r="J57" s="715"/>
      <c r="K57" s="715"/>
      <c r="L57" s="715"/>
      <c r="M57" s="715"/>
      <c r="N57" s="715"/>
      <c r="O57" s="715"/>
      <c r="P57" s="715"/>
      <c r="Q57" s="715"/>
      <c r="R57" s="716"/>
      <c r="S57" s="53"/>
      <c r="T57" s="261"/>
      <c r="U57" s="254"/>
      <c r="V57" s="254"/>
      <c r="W57" s="254"/>
      <c r="X57" s="254"/>
      <c r="Y57" s="254"/>
      <c r="Z57" s="254"/>
      <c r="AA57" s="254"/>
      <c r="AB57" s="254"/>
      <c r="AC57" s="254"/>
    </row>
    <row r="58" spans="1:29" s="8" customFormat="1" ht="15" customHeight="1" x14ac:dyDescent="0.25">
      <c r="A58" s="710"/>
      <c r="B58" s="708"/>
      <c r="C58" s="708"/>
      <c r="D58" s="709"/>
      <c r="E58" s="717"/>
      <c r="F58" s="718"/>
      <c r="G58" s="718"/>
      <c r="H58" s="718"/>
      <c r="I58" s="718"/>
      <c r="J58" s="718"/>
      <c r="K58" s="718"/>
      <c r="L58" s="718"/>
      <c r="M58" s="718"/>
      <c r="N58" s="718"/>
      <c r="O58" s="718"/>
      <c r="P58" s="718"/>
      <c r="Q58" s="718"/>
      <c r="R58" s="719"/>
      <c r="S58" s="53"/>
      <c r="T58" s="261"/>
      <c r="U58" s="254"/>
      <c r="V58" s="254"/>
      <c r="W58" s="254"/>
      <c r="X58" s="254"/>
      <c r="Y58" s="254"/>
      <c r="Z58" s="254"/>
      <c r="AA58" s="254"/>
      <c r="AB58" s="254"/>
      <c r="AC58" s="254"/>
    </row>
    <row r="59" spans="1:29" s="8" customFormat="1" ht="5.15" customHeight="1" x14ac:dyDescent="0.25">
      <c r="A59" s="50"/>
      <c r="B59" s="18"/>
      <c r="C59" s="18"/>
      <c r="D59" s="18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2"/>
      <c r="T59" s="261"/>
      <c r="U59" s="254"/>
      <c r="V59" s="254"/>
      <c r="W59" s="254"/>
      <c r="X59" s="254"/>
      <c r="Y59" s="254"/>
      <c r="Z59" s="254"/>
      <c r="AA59" s="254"/>
      <c r="AB59" s="254"/>
      <c r="AC59" s="254"/>
    </row>
    <row r="60" spans="1:29" ht="12" customHeight="1" x14ac:dyDescent="0.25">
      <c r="D60" s="12"/>
      <c r="E60" s="12"/>
      <c r="F60" s="12"/>
      <c r="G60" s="12"/>
      <c r="I60" s="87"/>
      <c r="J60" s="87"/>
      <c r="K60" s="87"/>
      <c r="L60" s="87"/>
      <c r="M60" s="87"/>
      <c r="N60" s="87"/>
      <c r="O60" s="88"/>
      <c r="P60" s="88"/>
      <c r="Q60" s="88"/>
      <c r="R60" s="87"/>
      <c r="T60" s="261"/>
      <c r="U60" s="254"/>
      <c r="V60" s="254"/>
      <c r="W60" s="254"/>
      <c r="X60" s="254"/>
      <c r="Y60" s="254"/>
      <c r="Z60" s="254"/>
      <c r="AA60" s="254"/>
      <c r="AB60" s="254"/>
      <c r="AC60" s="254"/>
    </row>
    <row r="61" spans="1:29" s="90" customFormat="1" ht="5.15" customHeight="1" x14ac:dyDescent="0.25">
      <c r="A61" s="89"/>
      <c r="B61" s="89"/>
      <c r="C61" s="89"/>
      <c r="T61" s="258"/>
      <c r="U61" s="254"/>
      <c r="V61" s="254"/>
      <c r="W61" s="254"/>
      <c r="X61" s="254"/>
      <c r="Y61" s="254"/>
      <c r="Z61" s="254"/>
      <c r="AA61" s="254"/>
      <c r="AB61" s="254"/>
      <c r="AC61" s="257"/>
    </row>
    <row r="62" spans="1:29" ht="11.15" customHeight="1" x14ac:dyDescent="0.25">
      <c r="A62" s="9" t="s">
        <v>14</v>
      </c>
      <c r="B62" s="10" t="s">
        <v>311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58"/>
      <c r="U62" s="254"/>
      <c r="V62" s="254"/>
      <c r="W62" s="254"/>
      <c r="X62" s="254"/>
      <c r="Y62" s="254"/>
      <c r="Z62" s="254"/>
      <c r="AA62" s="254"/>
      <c r="AB62" s="254"/>
      <c r="AC62" s="254"/>
    </row>
    <row r="63" spans="1:29" ht="11.15" customHeight="1" x14ac:dyDescent="0.25">
      <c r="A63" s="11"/>
      <c r="B63" s="10" t="s">
        <v>312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62"/>
      <c r="U63" s="257"/>
      <c r="V63" s="257"/>
      <c r="W63" s="257"/>
      <c r="X63" s="257"/>
      <c r="Y63" s="257"/>
      <c r="Z63" s="257"/>
      <c r="AA63" s="257"/>
      <c r="AB63" s="257"/>
      <c r="AC63" s="254"/>
    </row>
    <row r="64" spans="1:29" ht="11.15" customHeight="1" x14ac:dyDescent="0.25">
      <c r="A64" s="11"/>
      <c r="B64" s="10" t="s">
        <v>313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258"/>
      <c r="U64" s="254"/>
      <c r="V64" s="254"/>
      <c r="W64" s="254"/>
      <c r="X64" s="254"/>
      <c r="Y64" s="254"/>
      <c r="Z64" s="254"/>
      <c r="AA64" s="254"/>
      <c r="AB64" s="254"/>
      <c r="AC64" s="254"/>
    </row>
    <row r="65" spans="1:29" s="90" customFormat="1" ht="5.15" customHeight="1" x14ac:dyDescent="0.25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258"/>
      <c r="U65" s="254"/>
      <c r="V65" s="254"/>
      <c r="W65" s="254"/>
      <c r="X65" s="254"/>
      <c r="Y65" s="254"/>
      <c r="Z65" s="254"/>
      <c r="AA65" s="254"/>
      <c r="AB65" s="254"/>
      <c r="AC65" s="257"/>
    </row>
    <row r="66" spans="1:29" s="90" customFormat="1" ht="12" customHeight="1" x14ac:dyDescent="0.25">
      <c r="A66" s="679" t="str">
        <f>CONCATENATE(Änderungsdoku!$A$2," ",Änderungsdoku!$A$3)</f>
        <v>VWN Wissenstransfer und Informationsmaßnahmen</v>
      </c>
      <c r="B66" s="92"/>
      <c r="C66" s="92"/>
      <c r="D66" s="92"/>
      <c r="E66" s="92"/>
      <c r="F66" s="92"/>
      <c r="G66" s="92"/>
      <c r="H66" s="92"/>
      <c r="T66" s="258"/>
      <c r="U66" s="254"/>
      <c r="V66" s="254"/>
      <c r="W66" s="254"/>
      <c r="X66" s="254"/>
      <c r="Y66" s="254"/>
      <c r="Z66" s="254"/>
      <c r="AA66" s="254"/>
      <c r="AB66" s="254"/>
      <c r="AC66" s="257"/>
    </row>
    <row r="67" spans="1:29" s="90" customFormat="1" ht="12" customHeight="1" x14ac:dyDescent="0.25">
      <c r="A67" s="13" t="str">
        <f ca="1"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2.1 vom 15.03.24 - öffentlich -</v>
      </c>
      <c r="B67" s="92"/>
      <c r="C67" s="92"/>
      <c r="D67" s="92"/>
      <c r="E67" s="92"/>
      <c r="F67" s="92"/>
      <c r="G67" s="92"/>
      <c r="H67" s="92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4"/>
      <c r="T67" s="258"/>
      <c r="U67" s="254"/>
      <c r="V67" s="254"/>
      <c r="W67" s="254"/>
      <c r="X67" s="254"/>
      <c r="Y67" s="254"/>
      <c r="Z67" s="254"/>
      <c r="AA67" s="254"/>
      <c r="AB67" s="254"/>
      <c r="AC67" s="257"/>
    </row>
  </sheetData>
  <sheetProtection password="E8E7" sheet="1" objects="1" scenarios="1" selectLockedCells="1" autoFilter="0"/>
  <mergeCells count="31">
    <mergeCell ref="A9:I9"/>
    <mergeCell ref="E33:I33"/>
    <mergeCell ref="E31:R31"/>
    <mergeCell ref="M33:R33"/>
    <mergeCell ref="A22:S22"/>
    <mergeCell ref="E27:R29"/>
    <mergeCell ref="A23:S24"/>
    <mergeCell ref="O19:S19"/>
    <mergeCell ref="A27:D29"/>
    <mergeCell ref="A21:S21"/>
    <mergeCell ref="O18:S18"/>
    <mergeCell ref="C10:I10"/>
    <mergeCell ref="A10:B10"/>
    <mergeCell ref="V6:Y6"/>
    <mergeCell ref="A6:I6"/>
    <mergeCell ref="A7:I7"/>
    <mergeCell ref="A8:I8"/>
    <mergeCell ref="T4:AC4"/>
    <mergeCell ref="E35:R35"/>
    <mergeCell ref="A56:D58"/>
    <mergeCell ref="E56:R58"/>
    <mergeCell ref="O54:R54"/>
    <mergeCell ref="G37:I37"/>
    <mergeCell ref="P37:R37"/>
    <mergeCell ref="G41:I41"/>
    <mergeCell ref="P39:R39"/>
    <mergeCell ref="A51:G52"/>
    <mergeCell ref="P41:R41"/>
    <mergeCell ref="H51:R52"/>
    <mergeCell ref="K46:N46"/>
    <mergeCell ref="G39:I39"/>
  </mergeCells>
  <dataValidations count="7">
    <dataValidation type="list" allowBlank="1" showErrorMessage="1" errorTitle="Ergebnis" error="Bitte auswählen!" sqref="O54:R54">
      <formula1>"Bitte auswählen!,ja,nein"</formula1>
    </dataValidation>
    <dataValidation type="list" allowBlank="1" showErrorMessage="1" errorTitle="Vorsteuerabzugsberechtigung" error="Nur die Eingabe von vorsteuerabzugsberechtigt oder nicht vorsteuerabzugsberechtigt möglich!" promptTitle="Vorsteuerabzugsberechtigung" prompt="Bitte auswählen!" sqref="H51:R52">
      <formula1>"Bitte auswählen!,überwiegend (größer 50%) aus Zuwendungen der öffentlichen Hand bestreiten und das Besserstellungsverbot einhalten werde., nicht überwiegend aus Zuwendungen der öffentlichen Hand bestreiten werde."</formula1>
    </dataValidation>
    <dataValidation type="date" allowBlank="1" showErrorMessage="1" errorTitle="Datum" error="Das Datum muss zwischen 01.01.2014 und 31.12.2025 liegen!" sqref="P37:R37">
      <formula1>41640</formula1>
      <formula2>46022</formula2>
    </dataValidation>
    <dataValidation type="date" allowBlank="1" showErrorMessage="1" errorTitle="Bewilligungszeitraum" error="Der Bewilligungszeitraum muss zwischen 01.01.2014 und 31.12.2025 liegen!" sqref="P39:R39">
      <formula1>41640</formula1>
      <formula2>46022</formula2>
    </dataValidation>
    <dataValidation type="date" allowBlank="1" showErrorMessage="1" errorTitle="Erklärungszeitraum" error="Der Erklärungszeitraum muss im Bewilligungszeitraum liegen!" sqref="G41:I41 P41:R41">
      <formula1>$G$39</formula1>
      <formula2>$P$39</formula2>
    </dataValidation>
    <dataValidation type="date" allowBlank="1" showErrorMessage="1" errorTitle="Datum" error="Das Datum muss zwischen 01.01.2014 und 31.12.2025 liegen!" sqref="G37:I37">
      <formula1>41640</formula1>
      <formula2>46022</formula2>
    </dataValidation>
    <dataValidation type="date" allowBlank="1" showErrorMessage="1" errorTitle="Bewilligungszeitraum" error="Der Bewilligungszeitraum muss zwischen 01.01.2014 und 31.12.2025 liegen!" sqref="G39:I39">
      <formula1>41640</formula1>
      <formula2>46022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26" r:id="rId4" name="Check Box 830">
              <controlPr defaultSize="0" print="0" autoFill="0" autoLine="0" autoPict="0">
                <anchor moveWithCells="1">
                  <from>
                    <xdr:col>12</xdr:col>
                    <xdr:colOff>12700</xdr:colOff>
                    <xdr:row>8</xdr:row>
                    <xdr:rowOff>76200</xdr:rowOff>
                  </from>
                  <to>
                    <xdr:col>16</xdr:col>
                    <xdr:colOff>323850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75" r:id="rId5" name="Check Box 1375">
              <controlPr defaultSize="0" print="0" autoFill="0" autoLine="0" autoPict="0">
                <anchor moveWithCells="1">
                  <from>
                    <xdr:col>12</xdr:col>
                    <xdr:colOff>12700</xdr:colOff>
                    <xdr:row>6</xdr:row>
                    <xdr:rowOff>165100</xdr:rowOff>
                  </from>
                  <to>
                    <xdr:col>16</xdr:col>
                    <xdr:colOff>323850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B79"/>
  <sheetViews>
    <sheetView showGridLines="0" zoomScaleNormal="100" workbookViewId="0">
      <selection activeCell="I16" sqref="I16"/>
    </sheetView>
  </sheetViews>
  <sheetFormatPr baseColWidth="10" defaultColWidth="11.453125" defaultRowHeight="11.5" x14ac:dyDescent="0.25"/>
  <cols>
    <col min="1" max="1" width="6.7265625" style="147" customWidth="1"/>
    <col min="2" max="7" width="12.7265625" style="147" customWidth="1"/>
    <col min="8" max="8" width="0.81640625" style="147" customWidth="1"/>
    <col min="9" max="9" width="20.7265625" style="147" customWidth="1"/>
    <col min="10" max="10" width="5.7265625" style="147" customWidth="1"/>
    <col min="11" max="11" width="20.7265625" style="147" customWidth="1"/>
    <col min="12" max="12" width="0.81640625" style="147" customWidth="1"/>
    <col min="13" max="13" width="20.7265625" style="147" customWidth="1"/>
    <col min="14" max="14" width="0.81640625" style="147" customWidth="1"/>
    <col min="15" max="15" width="20.7265625" style="147" customWidth="1"/>
    <col min="16" max="16" width="0.81640625" style="147" customWidth="1"/>
    <col min="17" max="17" width="20.7265625" style="147" customWidth="1"/>
    <col min="18" max="18" width="0.81640625" style="147" customWidth="1"/>
    <col min="19" max="19" width="20.7265625" style="147" customWidth="1"/>
    <col min="20" max="20" width="0.81640625" style="147" customWidth="1"/>
    <col min="21" max="21" width="20.7265625" style="147" customWidth="1"/>
    <col min="22" max="22" width="0.81640625" style="147" customWidth="1"/>
    <col min="23" max="28" width="20.7265625" style="393" hidden="1" customWidth="1"/>
    <col min="29" max="16384" width="11.453125" style="147"/>
  </cols>
  <sheetData>
    <row r="1" spans="1:28" ht="15" customHeight="1" x14ac:dyDescent="0.25">
      <c r="H1" s="31"/>
      <c r="I1" s="31"/>
      <c r="P1" s="31"/>
      <c r="S1" s="31" t="s">
        <v>104</v>
      </c>
      <c r="T1" s="788">
        <f>'Seite 1'!$O$19</f>
        <v>0</v>
      </c>
      <c r="U1" s="789"/>
      <c r="V1" s="790"/>
      <c r="W1" s="390"/>
      <c r="X1" s="390"/>
      <c r="Y1" s="390"/>
      <c r="Z1" s="390"/>
      <c r="AA1" s="390"/>
      <c r="AB1" s="390"/>
    </row>
    <row r="2" spans="1:28" ht="15" customHeight="1" x14ac:dyDescent="0.25">
      <c r="H2" s="31"/>
      <c r="I2" s="31"/>
      <c r="P2" s="31"/>
      <c r="S2" s="31" t="s">
        <v>106</v>
      </c>
      <c r="T2" s="788" t="str">
        <f>'Seite 1'!$Z$9</f>
        <v>____ - ____</v>
      </c>
      <c r="U2" s="789"/>
      <c r="V2" s="790"/>
      <c r="W2" s="390"/>
      <c r="X2" s="390"/>
      <c r="Y2" s="390"/>
      <c r="Z2" s="390"/>
      <c r="AA2" s="390"/>
      <c r="AB2" s="390"/>
    </row>
    <row r="3" spans="1:28" ht="15" customHeight="1" x14ac:dyDescent="0.25">
      <c r="H3" s="31"/>
      <c r="I3" s="31"/>
      <c r="P3" s="31"/>
      <c r="S3" s="31" t="s">
        <v>102</v>
      </c>
      <c r="T3" s="788" t="str">
        <f>'Seite 1'!$AA$9</f>
        <v>__.__.____ - __.__.____</v>
      </c>
      <c r="U3" s="789"/>
      <c r="V3" s="790"/>
      <c r="W3" s="390"/>
      <c r="X3" s="390"/>
      <c r="Y3" s="390"/>
      <c r="Z3" s="390"/>
      <c r="AA3" s="390"/>
      <c r="AB3" s="390"/>
    </row>
    <row r="4" spans="1:28" s="8" customFormat="1" ht="15" customHeight="1" x14ac:dyDescent="0.25">
      <c r="H4" s="135"/>
      <c r="I4" s="135"/>
      <c r="P4" s="135"/>
      <c r="S4" s="135" t="s">
        <v>105</v>
      </c>
      <c r="T4" s="791">
        <f ca="1">'Seite 1'!$O$18</f>
        <v>45366</v>
      </c>
      <c r="U4" s="792"/>
      <c r="V4" s="793"/>
      <c r="W4" s="390"/>
      <c r="X4" s="390"/>
      <c r="Y4" s="390"/>
      <c r="Z4" s="390"/>
      <c r="AA4" s="390"/>
      <c r="AB4" s="390"/>
    </row>
    <row r="5" spans="1:28" s="8" customFormat="1" ht="12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90"/>
      <c r="X5" s="390"/>
      <c r="Y5" s="390"/>
      <c r="Z5" s="390"/>
      <c r="AA5" s="390"/>
      <c r="AB5" s="390"/>
    </row>
    <row r="6" spans="1:28" s="8" customFormat="1" ht="15" customHeight="1" x14ac:dyDescent="0.25">
      <c r="A6" s="5" t="s">
        <v>144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390"/>
      <c r="X6" s="390"/>
      <c r="Y6" s="390"/>
      <c r="Z6" s="390"/>
      <c r="AA6" s="390"/>
      <c r="AB6" s="390"/>
    </row>
    <row r="7" spans="1:28" s="8" customFormat="1" ht="5.15" customHeight="1" x14ac:dyDescent="0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390"/>
      <c r="X7" s="390"/>
      <c r="Y7" s="390"/>
      <c r="Z7" s="390"/>
      <c r="AA7" s="390"/>
      <c r="AB7" s="390"/>
    </row>
    <row r="8" spans="1:28" s="8" customFormat="1" ht="15" customHeight="1" x14ac:dyDescent="0.25">
      <c r="A8" s="300" t="s">
        <v>148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5"/>
      <c r="W8" s="794" t="s">
        <v>182</v>
      </c>
      <c r="X8" s="795"/>
      <c r="Y8" s="795"/>
      <c r="Z8" s="795"/>
      <c r="AA8" s="795"/>
      <c r="AB8" s="795"/>
    </row>
    <row r="9" spans="1:28" s="4" customFormat="1" ht="5.15" customHeight="1" x14ac:dyDescent="0.25">
      <c r="A9" s="37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8"/>
      <c r="W9" s="390"/>
      <c r="X9" s="390"/>
      <c r="Y9" s="390"/>
      <c r="Z9" s="390"/>
      <c r="AA9" s="390"/>
      <c r="AB9" s="390"/>
    </row>
    <row r="10" spans="1:28" ht="30" customHeight="1" x14ac:dyDescent="0.25">
      <c r="A10" s="301"/>
      <c r="B10" s="148"/>
      <c r="C10" s="148"/>
      <c r="D10" s="148"/>
      <c r="E10" s="148"/>
      <c r="F10" s="148"/>
      <c r="G10" s="148"/>
      <c r="H10" s="148"/>
      <c r="I10" s="467" t="s">
        <v>186</v>
      </c>
      <c r="J10" s="302"/>
      <c r="K10" s="467" t="s">
        <v>174</v>
      </c>
      <c r="L10" s="302"/>
      <c r="M10" s="467" t="s">
        <v>175</v>
      </c>
      <c r="N10" s="302"/>
      <c r="O10" s="467" t="s">
        <v>176</v>
      </c>
      <c r="P10" s="302"/>
      <c r="Q10" s="467" t="s">
        <v>183</v>
      </c>
      <c r="R10" s="302"/>
      <c r="S10" s="467" t="s">
        <v>184</v>
      </c>
      <c r="T10" s="302"/>
      <c r="U10" s="468" t="s">
        <v>180</v>
      </c>
      <c r="V10" s="303"/>
      <c r="W10" s="390"/>
      <c r="X10" s="390"/>
      <c r="Y10" s="390"/>
      <c r="Z10" s="390"/>
      <c r="AA10" s="390"/>
      <c r="AB10" s="390"/>
    </row>
    <row r="11" spans="1:28" ht="5.15" customHeight="1" x14ac:dyDescent="0.25">
      <c r="A11" s="301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V11" s="303"/>
      <c r="W11" s="390"/>
      <c r="X11" s="390"/>
      <c r="Y11" s="390"/>
      <c r="Z11" s="390"/>
      <c r="AA11" s="390"/>
      <c r="AB11" s="390"/>
    </row>
    <row r="12" spans="1:28" ht="15" customHeight="1" x14ac:dyDescent="0.25">
      <c r="A12" s="301"/>
      <c r="B12" s="148"/>
      <c r="C12" s="148"/>
      <c r="D12" s="148"/>
      <c r="E12" s="148"/>
      <c r="F12" s="148"/>
      <c r="G12" s="148"/>
      <c r="H12" s="148"/>
      <c r="I12" s="471" t="s">
        <v>179</v>
      </c>
      <c r="J12" s="302"/>
      <c r="K12" s="471" t="s">
        <v>179</v>
      </c>
      <c r="L12" s="302"/>
      <c r="M12" s="471" t="s">
        <v>179</v>
      </c>
      <c r="N12" s="302"/>
      <c r="O12" s="471" t="s">
        <v>179</v>
      </c>
      <c r="P12" s="302"/>
      <c r="Q12" s="471" t="s">
        <v>179</v>
      </c>
      <c r="R12" s="302"/>
      <c r="S12" s="471" t="s">
        <v>179</v>
      </c>
      <c r="T12" s="302"/>
      <c r="V12" s="303"/>
      <c r="W12" s="395"/>
      <c r="X12" s="395"/>
      <c r="Y12" s="395"/>
      <c r="Z12" s="395"/>
      <c r="AA12" s="395"/>
      <c r="AB12" s="395"/>
    </row>
    <row r="13" spans="1:28" ht="15" customHeight="1" x14ac:dyDescent="0.25">
      <c r="A13" s="301"/>
      <c r="I13" s="475" t="str">
        <f>IF(MAX('Seite 1'!$G$37,'Seite 1'!$P$37)=0,"__.__.____",MAX('Seite 1'!$G$37,'Seite 1'!$P$37))</f>
        <v>__.__.____</v>
      </c>
      <c r="J13" s="304"/>
      <c r="K13" s="470"/>
      <c r="L13" s="304"/>
      <c r="M13" s="470"/>
      <c r="N13" s="304"/>
      <c r="O13" s="470"/>
      <c r="P13" s="304"/>
      <c r="Q13" s="470"/>
      <c r="R13" s="304"/>
      <c r="S13" s="469" t="str">
        <f ca="1">IF('Seite 1'!$O$18=0,"__.__.____",TEXT('Seite 1'!$O$18,"TT.MM.JJJJ"))</f>
        <v>15.03.2024</v>
      </c>
      <c r="T13" s="304"/>
      <c r="V13" s="303"/>
      <c r="W13" s="782" t="s">
        <v>29</v>
      </c>
      <c r="X13" s="783"/>
      <c r="Y13" s="783"/>
      <c r="Z13" s="783"/>
      <c r="AA13" s="783"/>
      <c r="AB13" s="783"/>
    </row>
    <row r="14" spans="1:28" ht="5.15" customHeight="1" x14ac:dyDescent="0.25">
      <c r="A14" s="301"/>
      <c r="H14" s="148"/>
      <c r="I14" s="237"/>
      <c r="J14" s="304"/>
      <c r="K14" s="167"/>
      <c r="L14" s="304"/>
      <c r="M14" s="167"/>
      <c r="N14" s="304"/>
      <c r="O14" s="167"/>
      <c r="P14" s="304"/>
      <c r="Q14" s="167"/>
      <c r="R14" s="304"/>
      <c r="S14" s="167"/>
      <c r="T14" s="304"/>
      <c r="U14" s="304"/>
      <c r="V14" s="303"/>
      <c r="W14" s="395"/>
      <c r="X14" s="395"/>
      <c r="Y14" s="395"/>
      <c r="Z14" s="395"/>
      <c r="AA14" s="395"/>
      <c r="AB14" s="395"/>
    </row>
    <row r="15" spans="1:28" ht="15" customHeight="1" x14ac:dyDescent="0.25">
      <c r="A15" s="149" t="s">
        <v>6</v>
      </c>
      <c r="B15" s="146" t="s">
        <v>85</v>
      </c>
      <c r="C15" s="146"/>
      <c r="D15" s="146"/>
      <c r="E15" s="146"/>
      <c r="F15" s="146"/>
      <c r="G15" s="146"/>
      <c r="H15" s="148"/>
      <c r="I15" s="305" t="s">
        <v>18</v>
      </c>
      <c r="J15" s="148"/>
      <c r="K15" s="305" t="s">
        <v>18</v>
      </c>
      <c r="L15" s="148"/>
      <c r="M15" s="305" t="s">
        <v>18</v>
      </c>
      <c r="N15" s="148"/>
      <c r="O15" s="305" t="s">
        <v>18</v>
      </c>
      <c r="P15" s="148"/>
      <c r="Q15" s="305" t="s">
        <v>18</v>
      </c>
      <c r="R15" s="148"/>
      <c r="S15" s="305" t="s">
        <v>18</v>
      </c>
      <c r="T15" s="148"/>
      <c r="U15" s="305" t="s">
        <v>18</v>
      </c>
      <c r="V15" s="303"/>
      <c r="W15" s="444" t="s">
        <v>146</v>
      </c>
      <c r="X15" s="444" t="s">
        <v>177</v>
      </c>
      <c r="Y15" s="444" t="s">
        <v>178</v>
      </c>
      <c r="Z15" s="444" t="s">
        <v>181</v>
      </c>
      <c r="AA15" s="444" t="s">
        <v>190</v>
      </c>
      <c r="AB15" s="444" t="s">
        <v>147</v>
      </c>
    </row>
    <row r="16" spans="1:28" ht="15" customHeight="1" x14ac:dyDescent="0.25">
      <c r="A16" s="150" t="s">
        <v>1</v>
      </c>
      <c r="B16" s="95" t="s">
        <v>86</v>
      </c>
      <c r="C16" s="95"/>
      <c r="D16" s="95"/>
      <c r="E16" s="95"/>
      <c r="F16" s="95"/>
      <c r="G16" s="95"/>
      <c r="H16" s="148"/>
      <c r="I16" s="465"/>
      <c r="J16" s="148"/>
      <c r="K16" s="465"/>
      <c r="L16" s="148"/>
      <c r="M16" s="465"/>
      <c r="N16" s="148"/>
      <c r="O16" s="465"/>
      <c r="P16" s="148"/>
      <c r="Q16" s="465"/>
      <c r="R16" s="148"/>
      <c r="S16" s="431">
        <f>IF('Seite 1'!$G$37=0,0,IF('Seite 1'!$G$37&gt;=DATE(2018,1,1),'Belegliste 1.1 | Bew.18 | 1.HHJ'!$V$24+'Belegliste 1.1 | Bew.18 | 1.HHJ'!$V$26+'Belegliste 1.1 | Bew.18 | 2.HHJ'!$V$24+'Belegliste 1.1 | Bew.18 | 2.HHJ'!$V$26+'Belegliste 1.1 | Bew.18 | 3.HHJ'!$V$24+'Belegliste 1.1 | Bew.18 | 3.HHJ'!$V$26,IF('Seite 1'!$G$37&lt;DATE(2018,1,1),'Belegliste 1.1 | Bew. bis 2017'!$O$12,0)))</f>
        <v>0</v>
      </c>
      <c r="T16" s="148"/>
      <c r="U16" s="479">
        <f ca="1">SUMPRODUCT(($K$13:$S$13&lt;&gt;"")*(ROUND(K16:S16,2)))</f>
        <v>0</v>
      </c>
      <c r="V16" s="303"/>
      <c r="W16" s="353">
        <f>ROUND(I16*$W$34,2)</f>
        <v>0</v>
      </c>
      <c r="X16" s="353">
        <f>ROUND(K16*$W$34,2)</f>
        <v>0</v>
      </c>
      <c r="Y16" s="353">
        <f>ROUND(M16*$W$34,2)</f>
        <v>0</v>
      </c>
      <c r="Z16" s="353">
        <f>ROUND(O16*$W$34,2)</f>
        <v>0</v>
      </c>
      <c r="AA16" s="353">
        <f>ROUND(Q16*$W$34,2)</f>
        <v>0</v>
      </c>
      <c r="AB16" s="353">
        <f>ROUND(S16*$W$34,2)</f>
        <v>0</v>
      </c>
    </row>
    <row r="17" spans="1:28" ht="15" customHeight="1" x14ac:dyDescent="0.25">
      <c r="A17" s="150" t="s">
        <v>2</v>
      </c>
      <c r="B17" s="95" t="s">
        <v>87</v>
      </c>
      <c r="C17" s="95"/>
      <c r="D17" s="95"/>
      <c r="E17" s="95"/>
      <c r="F17" s="95"/>
      <c r="G17" s="95"/>
      <c r="H17" s="148"/>
      <c r="I17" s="464"/>
      <c r="J17" s="148"/>
      <c r="K17" s="464"/>
      <c r="L17" s="148"/>
      <c r="M17" s="464"/>
      <c r="N17" s="148"/>
      <c r="O17" s="464"/>
      <c r="P17" s="148"/>
      <c r="Q17" s="464"/>
      <c r="R17" s="148"/>
      <c r="S17" s="429">
        <f>'Belegliste 1.2'!$L$12</f>
        <v>0</v>
      </c>
      <c r="T17" s="148"/>
      <c r="U17" s="481">
        <f ca="1">SUMPRODUCT(($K$13:$S$13&lt;&gt;"")*(ROUND(K17:S17,2)))</f>
        <v>0</v>
      </c>
      <c r="V17" s="303"/>
      <c r="W17" s="353">
        <f>ROUND(I17*$W$34,2)</f>
        <v>0</v>
      </c>
      <c r="X17" s="353">
        <f>ROUND(K17*$W$34,2)</f>
        <v>0</v>
      </c>
      <c r="Y17" s="353">
        <f>ROUND(M17*$W$34,2)</f>
        <v>0</v>
      </c>
      <c r="Z17" s="353">
        <f>ROUND(O17*$W$34,2)</f>
        <v>0</v>
      </c>
      <c r="AA17" s="353">
        <f>ROUND(Q17*$W$34,2)</f>
        <v>0</v>
      </c>
      <c r="AB17" s="353">
        <f>ROUND(S17*$W$34,2)</f>
        <v>0</v>
      </c>
    </row>
    <row r="18" spans="1:28" ht="15" customHeight="1" x14ac:dyDescent="0.25">
      <c r="A18" s="150"/>
      <c r="B18" s="136" t="s">
        <v>187</v>
      </c>
      <c r="C18" s="136"/>
      <c r="D18" s="136"/>
      <c r="E18" s="136"/>
      <c r="F18" s="136"/>
      <c r="G18" s="136"/>
      <c r="H18" s="148"/>
      <c r="I18" s="430">
        <f>SUMPRODUCT(ROUND(I16:I17,2))</f>
        <v>0</v>
      </c>
      <c r="J18" s="148"/>
      <c r="K18" s="430">
        <f>SUMPRODUCT(ROUND(K16:K17,2))</f>
        <v>0</v>
      </c>
      <c r="L18" s="148"/>
      <c r="M18" s="430">
        <f>SUMPRODUCT(ROUND(M16:M17,2))</f>
        <v>0</v>
      </c>
      <c r="N18" s="148"/>
      <c r="O18" s="430">
        <f>SUMPRODUCT(ROUND(O16:O17,2))</f>
        <v>0</v>
      </c>
      <c r="P18" s="148"/>
      <c r="Q18" s="430">
        <f>SUMPRODUCT(ROUND(Q16:Q17,2))</f>
        <v>0</v>
      </c>
      <c r="R18" s="148"/>
      <c r="S18" s="430">
        <f>SUMPRODUCT(ROUND(S16:S17,2))</f>
        <v>0</v>
      </c>
      <c r="T18" s="148"/>
      <c r="U18" s="482">
        <f ca="1">SUMPRODUCT(($K$13:$S$13&lt;&gt;"")*(ROUND(K18:S18,2)))</f>
        <v>0</v>
      </c>
      <c r="V18" s="303"/>
      <c r="W18" s="353"/>
      <c r="X18" s="353"/>
      <c r="Y18" s="353"/>
      <c r="Z18" s="353"/>
      <c r="AA18" s="353"/>
      <c r="AB18" s="353"/>
    </row>
    <row r="19" spans="1:28" ht="5.15" customHeight="1" x14ac:dyDescent="0.25">
      <c r="A19" s="150"/>
      <c r="B19" s="95"/>
      <c r="C19" s="95"/>
      <c r="D19" s="95"/>
      <c r="E19" s="95"/>
      <c r="F19" s="95"/>
      <c r="G19" s="95"/>
      <c r="H19" s="148"/>
      <c r="I19" s="477"/>
      <c r="J19" s="148"/>
      <c r="K19" s="148"/>
      <c r="L19" s="148"/>
      <c r="M19" s="148"/>
      <c r="N19" s="148"/>
      <c r="O19" s="148"/>
      <c r="P19" s="148"/>
      <c r="Q19" s="148"/>
      <c r="R19" s="148"/>
      <c r="S19" s="477"/>
      <c r="T19" s="148"/>
      <c r="U19" s="483"/>
      <c r="V19" s="303"/>
      <c r="W19" s="353"/>
      <c r="X19" s="353"/>
      <c r="Y19" s="353"/>
      <c r="Z19" s="353"/>
      <c r="AA19" s="353"/>
      <c r="AB19" s="353"/>
    </row>
    <row r="20" spans="1:28" ht="15" customHeight="1" x14ac:dyDescent="0.25">
      <c r="A20" s="149" t="s">
        <v>8</v>
      </c>
      <c r="B20" s="146" t="s">
        <v>28</v>
      </c>
      <c r="C20" s="146"/>
      <c r="D20" s="146"/>
      <c r="E20" s="146"/>
      <c r="F20" s="146"/>
      <c r="G20" s="146"/>
      <c r="H20" s="148"/>
      <c r="I20" s="477"/>
      <c r="J20" s="148"/>
      <c r="K20" s="148"/>
      <c r="L20" s="148"/>
      <c r="M20" s="148"/>
      <c r="N20" s="148"/>
      <c r="O20" s="148"/>
      <c r="P20" s="148"/>
      <c r="Q20" s="148"/>
      <c r="R20" s="148"/>
      <c r="S20" s="477"/>
      <c r="T20" s="148"/>
      <c r="U20" s="483"/>
      <c r="V20" s="303"/>
      <c r="W20" s="353"/>
      <c r="X20" s="353"/>
      <c r="Y20" s="353"/>
      <c r="Z20" s="353"/>
      <c r="AA20" s="353"/>
      <c r="AB20" s="353"/>
    </row>
    <row r="21" spans="1:28" ht="15" customHeight="1" x14ac:dyDescent="0.25">
      <c r="A21" s="150" t="s">
        <v>3</v>
      </c>
      <c r="B21" s="95" t="s">
        <v>88</v>
      </c>
      <c r="C21" s="95"/>
      <c r="D21" s="95"/>
      <c r="E21" s="95"/>
      <c r="F21" s="95"/>
      <c r="G21" s="95"/>
      <c r="H21" s="148"/>
      <c r="I21" s="465"/>
      <c r="J21" s="148"/>
      <c r="K21" s="465"/>
      <c r="L21" s="148"/>
      <c r="M21" s="465"/>
      <c r="N21" s="148"/>
      <c r="O21" s="465"/>
      <c r="P21" s="148"/>
      <c r="Q21" s="465"/>
      <c r="R21" s="148"/>
      <c r="S21" s="431">
        <f>'Belegliste 2.1'!$H$12</f>
        <v>0</v>
      </c>
      <c r="T21" s="148"/>
      <c r="U21" s="479">
        <f t="shared" ref="U21:U27" ca="1" si="0">SUMPRODUCT(($K$13:$S$13&lt;&gt;"")*(ROUND(K21:S21,2)))</f>
        <v>0</v>
      </c>
      <c r="V21" s="303"/>
      <c r="W21" s="353">
        <f t="shared" ref="W21:W26" si="1">ROUND(I21*$W$34,2)</f>
        <v>0</v>
      </c>
      <c r="X21" s="353">
        <f t="shared" ref="X21:X26" si="2">ROUND(K21*$W$34,2)</f>
        <v>0</v>
      </c>
      <c r="Y21" s="353">
        <f t="shared" ref="Y21:Y26" si="3">ROUND(M21*$W$34,2)</f>
        <v>0</v>
      </c>
      <c r="Z21" s="353">
        <f t="shared" ref="Z21:Z26" si="4">ROUND(O21*$W$34,2)</f>
        <v>0</v>
      </c>
      <c r="AA21" s="353">
        <f t="shared" ref="AA21:AA26" si="5">ROUND(Q21*$W$34,2)</f>
        <v>0</v>
      </c>
      <c r="AB21" s="353">
        <f t="shared" ref="AB21:AB26" si="6">ROUND(S21*$W$34,2)</f>
        <v>0</v>
      </c>
    </row>
    <row r="22" spans="1:28" ht="15" customHeight="1" x14ac:dyDescent="0.25">
      <c r="A22" s="150" t="s">
        <v>4</v>
      </c>
      <c r="B22" s="95" t="s">
        <v>89</v>
      </c>
      <c r="C22" s="95"/>
      <c r="D22" s="95"/>
      <c r="E22" s="95"/>
      <c r="F22" s="95"/>
      <c r="G22" s="95"/>
      <c r="H22" s="148"/>
      <c r="I22" s="463"/>
      <c r="J22" s="148"/>
      <c r="K22" s="463"/>
      <c r="L22" s="148"/>
      <c r="M22" s="463"/>
      <c r="N22" s="148"/>
      <c r="O22" s="463"/>
      <c r="P22" s="148"/>
      <c r="Q22" s="463"/>
      <c r="R22" s="148"/>
      <c r="S22" s="432">
        <f>'Belegliste 2.2'!$J$12</f>
        <v>0</v>
      </c>
      <c r="T22" s="148"/>
      <c r="U22" s="480">
        <f t="shared" ca="1" si="0"/>
        <v>0</v>
      </c>
      <c r="V22" s="303"/>
      <c r="W22" s="353">
        <f t="shared" si="1"/>
        <v>0</v>
      </c>
      <c r="X22" s="353">
        <f t="shared" si="2"/>
        <v>0</v>
      </c>
      <c r="Y22" s="353">
        <f t="shared" si="3"/>
        <v>0</v>
      </c>
      <c r="Z22" s="353">
        <f t="shared" si="4"/>
        <v>0</v>
      </c>
      <c r="AA22" s="353">
        <f t="shared" si="5"/>
        <v>0</v>
      </c>
      <c r="AB22" s="353">
        <f t="shared" si="6"/>
        <v>0</v>
      </c>
    </row>
    <row r="23" spans="1:28" ht="15" customHeight="1" x14ac:dyDescent="0.25">
      <c r="A23" s="150" t="s">
        <v>16</v>
      </c>
      <c r="B23" s="95" t="s">
        <v>90</v>
      </c>
      <c r="C23" s="95"/>
      <c r="D23" s="95"/>
      <c r="E23" s="95"/>
      <c r="F23" s="95"/>
      <c r="G23" s="95"/>
      <c r="H23" s="148"/>
      <c r="I23" s="463"/>
      <c r="J23" s="148"/>
      <c r="K23" s="463"/>
      <c r="L23" s="148"/>
      <c r="M23" s="463"/>
      <c r="N23" s="148"/>
      <c r="O23" s="463"/>
      <c r="P23" s="148"/>
      <c r="Q23" s="463"/>
      <c r="R23" s="148"/>
      <c r="S23" s="428">
        <f>'Belegliste 2.3'!$I$12</f>
        <v>0</v>
      </c>
      <c r="T23" s="148"/>
      <c r="U23" s="480">
        <f t="shared" ca="1" si="0"/>
        <v>0</v>
      </c>
      <c r="V23" s="303"/>
      <c r="W23" s="353">
        <f t="shared" si="1"/>
        <v>0</v>
      </c>
      <c r="X23" s="353">
        <f t="shared" si="2"/>
        <v>0</v>
      </c>
      <c r="Y23" s="353">
        <f t="shared" si="3"/>
        <v>0</v>
      </c>
      <c r="Z23" s="353">
        <f t="shared" si="4"/>
        <v>0</v>
      </c>
      <c r="AA23" s="353">
        <f t="shared" si="5"/>
        <v>0</v>
      </c>
      <c r="AB23" s="353">
        <f t="shared" si="6"/>
        <v>0</v>
      </c>
    </row>
    <row r="24" spans="1:28" ht="15" customHeight="1" x14ac:dyDescent="0.25">
      <c r="A24" s="150" t="s">
        <v>17</v>
      </c>
      <c r="B24" s="95" t="s">
        <v>91</v>
      </c>
      <c r="C24" s="95"/>
      <c r="D24" s="95"/>
      <c r="E24" s="95"/>
      <c r="F24" s="95"/>
      <c r="G24" s="95"/>
      <c r="H24" s="148"/>
      <c r="I24" s="463"/>
      <c r="J24" s="148"/>
      <c r="K24" s="463"/>
      <c r="L24" s="148"/>
      <c r="M24" s="463"/>
      <c r="N24" s="148"/>
      <c r="O24" s="463"/>
      <c r="P24" s="148"/>
      <c r="Q24" s="463"/>
      <c r="R24" s="148"/>
      <c r="S24" s="428">
        <f>'Belegliste 2.4'!$H$12</f>
        <v>0</v>
      </c>
      <c r="T24" s="148"/>
      <c r="U24" s="480">
        <f t="shared" ca="1" si="0"/>
        <v>0</v>
      </c>
      <c r="V24" s="303"/>
      <c r="W24" s="353">
        <f t="shared" si="1"/>
        <v>0</v>
      </c>
      <c r="X24" s="353">
        <f t="shared" si="2"/>
        <v>0</v>
      </c>
      <c r="Y24" s="353">
        <f t="shared" si="3"/>
        <v>0</v>
      </c>
      <c r="Z24" s="353">
        <f t="shared" si="4"/>
        <v>0</v>
      </c>
      <c r="AA24" s="353">
        <f t="shared" si="5"/>
        <v>0</v>
      </c>
      <c r="AB24" s="353">
        <f t="shared" si="6"/>
        <v>0</v>
      </c>
    </row>
    <row r="25" spans="1:28" ht="15" customHeight="1" x14ac:dyDescent="0.25">
      <c r="A25" s="150" t="s">
        <v>92</v>
      </c>
      <c r="B25" s="95" t="s">
        <v>93</v>
      </c>
      <c r="C25" s="95"/>
      <c r="D25" s="95"/>
      <c r="E25" s="95"/>
      <c r="F25" s="95"/>
      <c r="G25" s="95"/>
      <c r="H25" s="148"/>
      <c r="I25" s="463"/>
      <c r="J25" s="148"/>
      <c r="K25" s="463"/>
      <c r="L25" s="148"/>
      <c r="M25" s="463"/>
      <c r="N25" s="148"/>
      <c r="O25" s="463"/>
      <c r="P25" s="148"/>
      <c r="Q25" s="463"/>
      <c r="R25" s="148"/>
      <c r="S25" s="428">
        <f>'Belegliste 2.5'!$H$12</f>
        <v>0</v>
      </c>
      <c r="T25" s="148"/>
      <c r="U25" s="480">
        <f t="shared" ca="1" si="0"/>
        <v>0</v>
      </c>
      <c r="V25" s="303"/>
      <c r="W25" s="353">
        <f t="shared" si="1"/>
        <v>0</v>
      </c>
      <c r="X25" s="353">
        <f t="shared" si="2"/>
        <v>0</v>
      </c>
      <c r="Y25" s="353">
        <f t="shared" si="3"/>
        <v>0</v>
      </c>
      <c r="Z25" s="353">
        <f t="shared" si="4"/>
        <v>0</v>
      </c>
      <c r="AA25" s="353">
        <f t="shared" si="5"/>
        <v>0</v>
      </c>
      <c r="AB25" s="353">
        <f t="shared" si="6"/>
        <v>0</v>
      </c>
    </row>
    <row r="26" spans="1:28" ht="15" customHeight="1" x14ac:dyDescent="0.25">
      <c r="A26" s="150" t="s">
        <v>94</v>
      </c>
      <c r="B26" s="95" t="s">
        <v>95</v>
      </c>
      <c r="C26" s="95"/>
      <c r="D26" s="95"/>
      <c r="E26" s="95"/>
      <c r="F26" s="95"/>
      <c r="G26" s="95"/>
      <c r="H26" s="148"/>
      <c r="I26" s="464"/>
      <c r="J26" s="148"/>
      <c r="K26" s="464"/>
      <c r="L26" s="148"/>
      <c r="M26" s="463"/>
      <c r="N26" s="148"/>
      <c r="O26" s="464"/>
      <c r="P26" s="148"/>
      <c r="Q26" s="464"/>
      <c r="R26" s="148"/>
      <c r="S26" s="428">
        <f>'Belegliste 2.6'!$H$12</f>
        <v>0</v>
      </c>
      <c r="T26" s="148"/>
      <c r="U26" s="481">
        <f t="shared" ca="1" si="0"/>
        <v>0</v>
      </c>
      <c r="V26" s="303"/>
      <c r="W26" s="353">
        <f t="shared" si="1"/>
        <v>0</v>
      </c>
      <c r="X26" s="353">
        <f t="shared" si="2"/>
        <v>0</v>
      </c>
      <c r="Y26" s="353">
        <f t="shared" si="3"/>
        <v>0</v>
      </c>
      <c r="Z26" s="353">
        <f t="shared" si="4"/>
        <v>0</v>
      </c>
      <c r="AA26" s="353">
        <f t="shared" si="5"/>
        <v>0</v>
      </c>
      <c r="AB26" s="353">
        <f t="shared" si="6"/>
        <v>0</v>
      </c>
    </row>
    <row r="27" spans="1:28" ht="15" customHeight="1" x14ac:dyDescent="0.25">
      <c r="A27" s="150"/>
      <c r="B27" s="136" t="s">
        <v>188</v>
      </c>
      <c r="C27" s="136"/>
      <c r="D27" s="136"/>
      <c r="E27" s="136"/>
      <c r="F27" s="136"/>
      <c r="G27" s="136"/>
      <c r="H27" s="148"/>
      <c r="I27" s="430">
        <f>SUMPRODUCT(ROUND(I21:I26,2))</f>
        <v>0</v>
      </c>
      <c r="J27" s="148"/>
      <c r="K27" s="430">
        <f>SUMPRODUCT(ROUND(K21:K26,2))</f>
        <v>0</v>
      </c>
      <c r="L27" s="148"/>
      <c r="M27" s="430">
        <f>SUMPRODUCT(ROUND(M21:M26,2))</f>
        <v>0</v>
      </c>
      <c r="N27" s="148"/>
      <c r="O27" s="430">
        <f>SUMPRODUCT(ROUND(O21:O26,2))</f>
        <v>0</v>
      </c>
      <c r="P27" s="148"/>
      <c r="Q27" s="430">
        <f>SUMPRODUCT(ROUND(Q21:Q26,2))</f>
        <v>0</v>
      </c>
      <c r="R27" s="148"/>
      <c r="S27" s="430">
        <f>SUMPRODUCT(ROUND(S21:S26,2))</f>
        <v>0</v>
      </c>
      <c r="T27" s="148"/>
      <c r="U27" s="482">
        <f t="shared" ca="1" si="0"/>
        <v>0</v>
      </c>
      <c r="V27" s="303"/>
      <c r="W27" s="392"/>
      <c r="X27" s="392"/>
      <c r="Y27" s="392"/>
      <c r="Z27" s="392"/>
      <c r="AA27" s="392"/>
      <c r="AB27" s="392"/>
    </row>
    <row r="28" spans="1:28" ht="5.15" customHeight="1" x14ac:dyDescent="0.25">
      <c r="A28" s="150"/>
      <c r="B28" s="95"/>
      <c r="C28" s="95"/>
      <c r="D28" s="95"/>
      <c r="E28" s="95"/>
      <c r="F28" s="95"/>
      <c r="G28" s="95"/>
      <c r="H28" s="148"/>
      <c r="I28" s="477"/>
      <c r="J28" s="148"/>
      <c r="K28" s="148"/>
      <c r="L28" s="148"/>
      <c r="M28" s="148"/>
      <c r="N28" s="148"/>
      <c r="O28" s="148"/>
      <c r="P28" s="148"/>
      <c r="Q28" s="148"/>
      <c r="R28" s="148"/>
      <c r="S28" s="477"/>
      <c r="T28" s="148"/>
      <c r="U28" s="483"/>
      <c r="V28" s="303"/>
      <c r="W28" s="392"/>
      <c r="X28" s="392"/>
      <c r="Y28" s="392"/>
      <c r="Z28" s="392"/>
      <c r="AA28" s="392"/>
      <c r="AB28" s="392"/>
    </row>
    <row r="29" spans="1:28" ht="15" customHeight="1" x14ac:dyDescent="0.25">
      <c r="A29" s="149" t="s">
        <v>9</v>
      </c>
      <c r="B29" s="146" t="s">
        <v>96</v>
      </c>
      <c r="C29" s="146"/>
      <c r="D29" s="146"/>
      <c r="E29" s="146"/>
      <c r="F29" s="146"/>
      <c r="G29" s="146"/>
      <c r="H29" s="148"/>
      <c r="I29" s="477"/>
      <c r="J29" s="148"/>
      <c r="K29" s="148"/>
      <c r="L29" s="148"/>
      <c r="M29" s="148"/>
      <c r="N29" s="148"/>
      <c r="O29" s="148"/>
      <c r="P29" s="148"/>
      <c r="Q29" s="148"/>
      <c r="R29" s="148"/>
      <c r="S29" s="477"/>
      <c r="T29" s="148"/>
      <c r="U29" s="483"/>
      <c r="V29" s="303"/>
      <c r="W29" s="392"/>
      <c r="X29" s="392"/>
      <c r="Y29" s="392"/>
      <c r="Z29" s="392"/>
      <c r="AA29" s="392"/>
      <c r="AB29" s="392"/>
    </row>
    <row r="30" spans="1:28" ht="15" customHeight="1" x14ac:dyDescent="0.25">
      <c r="A30" s="150"/>
      <c r="B30" s="95" t="s">
        <v>96</v>
      </c>
      <c r="C30" s="95"/>
      <c r="D30" s="95"/>
      <c r="E30" s="95"/>
      <c r="F30" s="95"/>
      <c r="G30" s="95"/>
      <c r="H30" s="148"/>
      <c r="I30" s="465"/>
      <c r="J30" s="148"/>
      <c r="K30" s="465"/>
      <c r="L30" s="148"/>
      <c r="M30" s="465"/>
      <c r="N30" s="148"/>
      <c r="O30" s="465"/>
      <c r="P30" s="148"/>
      <c r="Q30" s="465"/>
      <c r="R30" s="148"/>
      <c r="S30" s="431">
        <f>'Belegliste 3.'!$H$12</f>
        <v>0</v>
      </c>
      <c r="T30" s="148"/>
      <c r="U30" s="479">
        <f ca="1">SUMPRODUCT(($K$13:$S$13&lt;&gt;"")*(ROUND(K30:S30,2)))</f>
        <v>0</v>
      </c>
      <c r="V30" s="303"/>
      <c r="W30" s="353">
        <f>ROUND(I30*$W$35,2)</f>
        <v>0</v>
      </c>
      <c r="X30" s="353">
        <f>ROUND(K30*$W$35,2)</f>
        <v>0</v>
      </c>
      <c r="Y30" s="353">
        <f>ROUND(M30*$W$35,2)</f>
        <v>0</v>
      </c>
      <c r="Z30" s="353">
        <f>ROUND(O30*$W$35,2)</f>
        <v>0</v>
      </c>
      <c r="AA30" s="353">
        <f>ROUND(Q30*$W$35,2)</f>
        <v>0</v>
      </c>
      <c r="AB30" s="353">
        <f>ROUND(S30*$W$35,2)</f>
        <v>0</v>
      </c>
    </row>
    <row r="31" spans="1:28" ht="15" customHeight="1" x14ac:dyDescent="0.25">
      <c r="A31" s="150"/>
      <c r="B31" s="136" t="s">
        <v>97</v>
      </c>
      <c r="C31" s="136"/>
      <c r="D31" s="136"/>
      <c r="E31" s="136"/>
      <c r="F31" s="136"/>
      <c r="G31" s="136"/>
      <c r="H31" s="148"/>
      <c r="I31" s="430">
        <f>SUMPRODUCT(ROUND(I30:I30,2))</f>
        <v>0</v>
      </c>
      <c r="J31" s="148"/>
      <c r="K31" s="430">
        <f>SUMPRODUCT(ROUND(K30:K30,2))</f>
        <v>0</v>
      </c>
      <c r="L31" s="148"/>
      <c r="M31" s="430">
        <f>SUMPRODUCT(ROUND(M30:M30,2))</f>
        <v>0</v>
      </c>
      <c r="N31" s="148"/>
      <c r="O31" s="430">
        <f>SUMPRODUCT(ROUND(O30:O30,2))</f>
        <v>0</v>
      </c>
      <c r="P31" s="148"/>
      <c r="Q31" s="430">
        <f>SUMPRODUCT(ROUND(Q30:Q30,2))</f>
        <v>0</v>
      </c>
      <c r="R31" s="148"/>
      <c r="S31" s="430">
        <f>SUMPRODUCT(ROUND(S30,2))</f>
        <v>0</v>
      </c>
      <c r="T31" s="148"/>
      <c r="U31" s="482">
        <f ca="1">SUMPRODUCT(($K$13:$S$13&lt;&gt;"")*(ROUND(K31:S31,2)))</f>
        <v>0</v>
      </c>
      <c r="V31" s="303"/>
      <c r="W31" s="392"/>
      <c r="X31" s="392"/>
      <c r="Y31" s="392"/>
      <c r="Z31" s="392"/>
      <c r="AA31" s="392"/>
      <c r="AB31" s="392"/>
    </row>
    <row r="32" spans="1:28" ht="5.15" customHeight="1" x14ac:dyDescent="0.25">
      <c r="A32" s="150"/>
      <c r="B32" s="95"/>
      <c r="C32" s="95"/>
      <c r="D32" s="95"/>
      <c r="E32" s="95"/>
      <c r="F32" s="95"/>
      <c r="G32" s="95"/>
      <c r="H32" s="148"/>
      <c r="I32" s="477"/>
      <c r="J32" s="148"/>
      <c r="K32" s="148"/>
      <c r="L32" s="148"/>
      <c r="M32" s="148"/>
      <c r="N32" s="148"/>
      <c r="O32" s="148"/>
      <c r="P32" s="148"/>
      <c r="Q32" s="148"/>
      <c r="R32" s="148"/>
      <c r="S32" s="477"/>
      <c r="T32" s="148"/>
      <c r="U32" s="483"/>
      <c r="V32" s="303"/>
      <c r="W32" s="392"/>
      <c r="X32" s="392"/>
      <c r="Y32" s="392"/>
      <c r="Z32" s="392"/>
      <c r="AA32" s="392"/>
      <c r="AB32" s="392"/>
    </row>
    <row r="33" spans="1:28" ht="15" customHeight="1" x14ac:dyDescent="0.25">
      <c r="A33" s="149" t="s">
        <v>10</v>
      </c>
      <c r="B33" s="146" t="s">
        <v>29</v>
      </c>
      <c r="C33" s="146"/>
      <c r="D33" s="146"/>
      <c r="E33" s="146"/>
      <c r="F33" s="146"/>
      <c r="G33" s="146"/>
      <c r="I33" s="477"/>
      <c r="J33" s="148"/>
      <c r="K33" s="148"/>
      <c r="L33" s="148"/>
      <c r="M33" s="148"/>
      <c r="N33" s="148"/>
      <c r="O33" s="148"/>
      <c r="P33" s="148"/>
      <c r="Q33" s="148"/>
      <c r="R33" s="148"/>
      <c r="S33" s="477"/>
      <c r="T33" s="148"/>
      <c r="U33" s="483"/>
      <c r="V33" s="303"/>
      <c r="W33" s="392"/>
      <c r="X33" s="392"/>
      <c r="Y33" s="392"/>
      <c r="Z33" s="392"/>
      <c r="AA33" s="392"/>
      <c r="AB33" s="392"/>
    </row>
    <row r="34" spans="1:28" ht="15" customHeight="1" x14ac:dyDescent="0.25">
      <c r="A34" s="150"/>
      <c r="B34" s="95" t="s">
        <v>98</v>
      </c>
      <c r="C34" s="95"/>
      <c r="D34" s="95"/>
      <c r="E34" s="95"/>
      <c r="F34" s="95"/>
      <c r="G34" s="95"/>
      <c r="H34" s="148"/>
      <c r="I34" s="465"/>
      <c r="J34" s="148"/>
      <c r="K34" s="445">
        <f>SUM(X16:X26)</f>
        <v>0</v>
      </c>
      <c r="L34" s="148"/>
      <c r="M34" s="445">
        <f>SUM(Y16:Y26)</f>
        <v>0</v>
      </c>
      <c r="N34" s="148"/>
      <c r="O34" s="445">
        <f>SUM(Z16:Z26)</f>
        <v>0</v>
      </c>
      <c r="P34" s="148"/>
      <c r="Q34" s="445">
        <f>SUM(AA16:AA26)</f>
        <v>0</v>
      </c>
      <c r="R34" s="148"/>
      <c r="S34" s="433">
        <f>SUM(AB16:AB26)</f>
        <v>0</v>
      </c>
      <c r="T34" s="148"/>
      <c r="U34" s="479">
        <f ca="1">SUMPRODUCT(($K$13:$S$13&lt;&gt;"")*(ROUND(K34:S34,2)))</f>
        <v>0</v>
      </c>
      <c r="V34" s="303"/>
      <c r="W34" s="394">
        <v>0.15</v>
      </c>
      <c r="X34" s="394"/>
      <c r="Y34" s="394"/>
      <c r="Z34" s="394"/>
      <c r="AA34" s="394"/>
      <c r="AB34" s="394"/>
    </row>
    <row r="35" spans="1:28" ht="15" customHeight="1" x14ac:dyDescent="0.25">
      <c r="A35" s="150"/>
      <c r="B35" s="95" t="s">
        <v>99</v>
      </c>
      <c r="C35" s="95"/>
      <c r="D35" s="95"/>
      <c r="E35" s="95"/>
      <c r="F35" s="95"/>
      <c r="G35" s="95"/>
      <c r="H35" s="148"/>
      <c r="I35" s="463"/>
      <c r="J35" s="148"/>
      <c r="K35" s="446">
        <f>X30</f>
        <v>0</v>
      </c>
      <c r="L35" s="148"/>
      <c r="M35" s="446">
        <f>Y30</f>
        <v>0</v>
      </c>
      <c r="N35" s="148"/>
      <c r="O35" s="446">
        <f>Z30</f>
        <v>0</v>
      </c>
      <c r="P35" s="148"/>
      <c r="Q35" s="446">
        <f>AA30</f>
        <v>0</v>
      </c>
      <c r="R35" s="148"/>
      <c r="S35" s="434">
        <f>AB30</f>
        <v>0</v>
      </c>
      <c r="T35" s="148"/>
      <c r="U35" s="481">
        <f ca="1">SUMPRODUCT(($K$13:$S$13&lt;&gt;"")*(ROUND(K35:S35,2)))</f>
        <v>0</v>
      </c>
      <c r="V35" s="303"/>
      <c r="W35" s="394">
        <v>0.15</v>
      </c>
      <c r="X35" s="394"/>
      <c r="Y35" s="394"/>
      <c r="Z35" s="394"/>
      <c r="AA35" s="394"/>
      <c r="AB35" s="394"/>
    </row>
    <row r="36" spans="1:28" ht="15" customHeight="1" x14ac:dyDescent="0.25">
      <c r="A36" s="150"/>
      <c r="B36" s="136" t="s">
        <v>189</v>
      </c>
      <c r="C36" s="136"/>
      <c r="D36" s="136"/>
      <c r="E36" s="136"/>
      <c r="F36" s="136"/>
      <c r="G36" s="136"/>
      <c r="H36" s="148"/>
      <c r="I36" s="435">
        <f>SUMPRODUCT(ROUND(I34:I35,2))</f>
        <v>0</v>
      </c>
      <c r="J36" s="148"/>
      <c r="K36" s="435">
        <f>SUMPRODUCT(ROUND(K34:K35,2))</f>
        <v>0</v>
      </c>
      <c r="L36" s="148"/>
      <c r="M36" s="435">
        <f>SUMPRODUCT(ROUND(M34:M35,2))</f>
        <v>0</v>
      </c>
      <c r="N36" s="148"/>
      <c r="O36" s="435">
        <f>SUMPRODUCT(ROUND(O34:O35,2))</f>
        <v>0</v>
      </c>
      <c r="P36" s="148"/>
      <c r="Q36" s="435">
        <f>SUMPRODUCT(ROUND(Q34:Q35,2))</f>
        <v>0</v>
      </c>
      <c r="R36" s="148"/>
      <c r="S36" s="435">
        <f>SUMPRODUCT(ROUND(S34:S35,2))</f>
        <v>0</v>
      </c>
      <c r="T36" s="148"/>
      <c r="U36" s="482">
        <f ca="1">SUMPRODUCT(($K$13:$S$13&lt;&gt;"")*(ROUND(K36:S36,2)))</f>
        <v>0</v>
      </c>
      <c r="V36" s="303"/>
      <c r="W36" s="392"/>
      <c r="X36" s="392"/>
      <c r="Y36" s="392"/>
      <c r="Z36" s="392"/>
      <c r="AA36" s="392"/>
      <c r="AB36" s="392"/>
    </row>
    <row r="37" spans="1:28" ht="5.15" customHeight="1" x14ac:dyDescent="0.25">
      <c r="A37" s="149"/>
      <c r="B37" s="146"/>
      <c r="C37" s="146"/>
      <c r="D37" s="146"/>
      <c r="E37" s="146"/>
      <c r="F37" s="146"/>
      <c r="G37" s="146"/>
      <c r="H37" s="148"/>
      <c r="I37" s="477"/>
      <c r="J37" s="148"/>
      <c r="K37" s="148"/>
      <c r="L37" s="148"/>
      <c r="M37" s="148"/>
      <c r="N37" s="148"/>
      <c r="O37" s="148"/>
      <c r="P37" s="148"/>
      <c r="Q37" s="148"/>
      <c r="R37" s="148"/>
      <c r="S37" s="306"/>
      <c r="T37" s="148"/>
      <c r="U37" s="483"/>
      <c r="V37" s="303"/>
      <c r="W37" s="392"/>
      <c r="X37" s="392"/>
      <c r="Y37" s="392"/>
      <c r="Z37" s="392"/>
      <c r="AA37" s="392"/>
      <c r="AB37" s="392"/>
    </row>
    <row r="38" spans="1:28" ht="15" customHeight="1" thickBot="1" x14ac:dyDescent="0.3">
      <c r="A38" s="151" t="s">
        <v>46</v>
      </c>
      <c r="B38" s="146"/>
      <c r="C38" s="146"/>
      <c r="D38" s="146"/>
      <c r="E38" s="146"/>
      <c r="F38" s="146"/>
      <c r="G38" s="146"/>
      <c r="H38" s="148"/>
      <c r="I38" s="472">
        <f>I18+I27+I31+I36</f>
        <v>0</v>
      </c>
      <c r="J38" s="148"/>
      <c r="K38" s="472">
        <f>K18+K27+K31+K36</f>
        <v>0</v>
      </c>
      <c r="L38" s="148"/>
      <c r="M38" s="472">
        <f>M18+M27+M31+M36</f>
        <v>0</v>
      </c>
      <c r="N38" s="148"/>
      <c r="O38" s="472">
        <f>O18+O27+O31+O36</f>
        <v>0</v>
      </c>
      <c r="P38" s="148"/>
      <c r="Q38" s="472">
        <f>Q18+Q27+Q31+Q36</f>
        <v>0</v>
      </c>
      <c r="R38" s="148"/>
      <c r="S38" s="472">
        <f>S18+S27+S31+S36</f>
        <v>0</v>
      </c>
      <c r="T38" s="148"/>
      <c r="U38" s="484">
        <f ca="1">SUMPRODUCT(($K$13:$S$13&lt;&gt;"")*(ROUND(K38:S38,2)))</f>
        <v>0</v>
      </c>
      <c r="V38" s="303"/>
      <c r="W38" s="392"/>
      <c r="X38" s="392"/>
      <c r="Y38" s="392"/>
      <c r="Z38" s="392"/>
      <c r="AA38" s="392"/>
      <c r="AB38" s="392"/>
    </row>
    <row r="39" spans="1:28" ht="5.15" customHeight="1" thickTop="1" x14ac:dyDescent="0.25">
      <c r="A39" s="33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38"/>
      <c r="V39" s="308"/>
      <c r="W39" s="392"/>
      <c r="X39" s="392"/>
      <c r="Y39" s="392"/>
      <c r="Z39" s="392"/>
      <c r="AA39" s="392"/>
      <c r="AB39" s="392"/>
    </row>
    <row r="40" spans="1:28" ht="12" customHeight="1" x14ac:dyDescent="0.25">
      <c r="A40" s="309"/>
      <c r="B40" s="146"/>
      <c r="C40" s="146"/>
      <c r="D40" s="146"/>
      <c r="E40" s="146"/>
      <c r="F40" s="146"/>
      <c r="G40" s="146"/>
      <c r="W40" s="392"/>
      <c r="X40" s="392"/>
      <c r="Y40" s="392"/>
      <c r="Z40" s="392"/>
      <c r="AA40" s="392"/>
      <c r="AB40" s="392"/>
    </row>
    <row r="41" spans="1:28" ht="15" customHeight="1" x14ac:dyDescent="0.25">
      <c r="A41" s="300" t="s">
        <v>149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5"/>
      <c r="W41" s="392"/>
      <c r="X41" s="392"/>
      <c r="Y41" s="392"/>
      <c r="Z41" s="392"/>
      <c r="AA41" s="392"/>
      <c r="AB41" s="392"/>
    </row>
    <row r="42" spans="1:28" ht="5.15" customHeight="1" x14ac:dyDescent="0.25">
      <c r="A42" s="316"/>
      <c r="V42" s="315"/>
      <c r="W42" s="392"/>
      <c r="X42" s="392"/>
      <c r="Y42" s="392"/>
      <c r="Z42" s="392"/>
      <c r="AA42" s="392"/>
      <c r="AB42" s="392"/>
    </row>
    <row r="43" spans="1:28" ht="30" customHeight="1" x14ac:dyDescent="0.25">
      <c r="A43" s="310"/>
      <c r="B43" s="146"/>
      <c r="C43" s="146"/>
      <c r="D43" s="146"/>
      <c r="E43" s="146"/>
      <c r="F43" s="146"/>
      <c r="G43" s="146"/>
      <c r="H43" s="146"/>
      <c r="I43" s="467" t="str">
        <f>I10</f>
        <v>Gesamtbewilligung
gemäß Bescheid</v>
      </c>
      <c r="J43" s="302"/>
      <c r="K43" s="467" t="str">
        <f>K10</f>
        <v>1. Zwischen-
zahlungsantrag</v>
      </c>
      <c r="L43" s="302"/>
      <c r="M43" s="467" t="str">
        <f>M10</f>
        <v>2. Zwischen-
zahlungsantrag</v>
      </c>
      <c r="N43" s="302"/>
      <c r="O43" s="467" t="str">
        <f>O10</f>
        <v>3. Zwischen-
zahlungsantrag</v>
      </c>
      <c r="P43" s="302"/>
      <c r="Q43" s="467" t="str">
        <f>Q10</f>
        <v>4. Zwischen-
zahlungsantrag</v>
      </c>
      <c r="R43" s="302"/>
      <c r="S43" s="467" t="str">
        <f>S10</f>
        <v>Abrechnung mit
diesem Nachweis</v>
      </c>
      <c r="T43" s="302"/>
      <c r="U43" s="468" t="s">
        <v>180</v>
      </c>
      <c r="V43" s="314"/>
      <c r="W43" s="510">
        <f>IF(AND('Seite 1'!T7=TRUE,'Seite 1'!T9=1),0,1)</f>
        <v>1</v>
      </c>
      <c r="X43" s="392"/>
      <c r="Y43" s="392"/>
      <c r="Z43" s="392"/>
      <c r="AA43" s="392"/>
      <c r="AB43" s="392"/>
    </row>
    <row r="44" spans="1:28" ht="5.15" customHeight="1" x14ac:dyDescent="0.25">
      <c r="A44" s="310"/>
      <c r="B44" s="146"/>
      <c r="C44" s="146"/>
      <c r="D44" s="146"/>
      <c r="E44" s="146"/>
      <c r="F44" s="146"/>
      <c r="G44" s="146"/>
      <c r="H44" s="146"/>
      <c r="I44" s="237"/>
      <c r="J44" s="304"/>
      <c r="K44" s="167"/>
      <c r="L44" s="304"/>
      <c r="M44" s="167"/>
      <c r="N44" s="304"/>
      <c r="O44" s="167"/>
      <c r="P44" s="304"/>
      <c r="Q44" s="167"/>
      <c r="R44" s="304"/>
      <c r="S44" s="167"/>
      <c r="T44" s="304"/>
      <c r="U44" s="304"/>
      <c r="V44" s="311"/>
      <c r="W44" s="392"/>
      <c r="X44" s="392"/>
      <c r="Y44" s="392"/>
      <c r="Z44" s="392"/>
      <c r="AA44" s="392"/>
      <c r="AB44" s="392"/>
    </row>
    <row r="45" spans="1:28" ht="15" customHeight="1" x14ac:dyDescent="0.25">
      <c r="A45" s="149" t="s">
        <v>6</v>
      </c>
      <c r="B45" s="146" t="s">
        <v>21</v>
      </c>
      <c r="C45" s="146"/>
      <c r="D45" s="146"/>
      <c r="E45" s="146"/>
      <c r="F45" s="146"/>
      <c r="G45" s="146"/>
      <c r="H45" s="146"/>
      <c r="I45" s="305" t="s">
        <v>18</v>
      </c>
      <c r="J45" s="148"/>
      <c r="K45" s="305" t="s">
        <v>18</v>
      </c>
      <c r="L45" s="148"/>
      <c r="M45" s="305" t="s">
        <v>18</v>
      </c>
      <c r="N45" s="148"/>
      <c r="O45" s="305" t="s">
        <v>18</v>
      </c>
      <c r="P45" s="148"/>
      <c r="Q45" s="305" t="s">
        <v>18</v>
      </c>
      <c r="R45" s="148"/>
      <c r="S45" s="305" t="s">
        <v>18</v>
      </c>
      <c r="T45" s="148"/>
      <c r="U45" s="485" t="s">
        <v>18</v>
      </c>
      <c r="V45" s="311"/>
      <c r="W45" s="392"/>
      <c r="X45" s="392"/>
      <c r="Y45" s="392"/>
      <c r="Z45" s="392"/>
      <c r="AA45" s="392"/>
      <c r="AB45" s="392"/>
    </row>
    <row r="46" spans="1:28" ht="15" customHeight="1" x14ac:dyDescent="0.25">
      <c r="A46" s="150" t="s">
        <v>1</v>
      </c>
      <c r="B46" s="95" t="s">
        <v>26</v>
      </c>
      <c r="C46" s="95"/>
      <c r="D46" s="95"/>
      <c r="E46" s="95"/>
      <c r="F46" s="95"/>
      <c r="G46" s="95"/>
      <c r="H46" s="476"/>
      <c r="I46" s="465"/>
      <c r="J46" s="148"/>
      <c r="K46" s="465"/>
      <c r="L46" s="148"/>
      <c r="M46" s="465"/>
      <c r="N46" s="148"/>
      <c r="O46" s="465"/>
      <c r="P46" s="148"/>
      <c r="Q46" s="465"/>
      <c r="R46" s="148"/>
      <c r="S46" s="431">
        <f>'Belegliste Finanzierung'!$F$13</f>
        <v>0</v>
      </c>
      <c r="T46" s="148"/>
      <c r="U46" s="479">
        <f ca="1">SUMPRODUCT(($K$13:$S$13&lt;&gt;"")*(ROUND(K46:S46,2)))</f>
        <v>0</v>
      </c>
      <c r="V46" s="303"/>
      <c r="W46" s="258" t="str">
        <f>CONCATENATE(A46," ",B46)</f>
        <v>1.1 Eigenmittel des Antragstellers</v>
      </c>
      <c r="X46" s="392"/>
      <c r="Y46" s="392"/>
      <c r="Z46" s="392"/>
      <c r="AA46" s="392"/>
      <c r="AB46" s="392"/>
    </row>
    <row r="47" spans="1:28" ht="15" customHeight="1" x14ac:dyDescent="0.25">
      <c r="A47" s="150" t="s">
        <v>2</v>
      </c>
      <c r="B47" s="95" t="s">
        <v>162</v>
      </c>
      <c r="C47" s="95"/>
      <c r="D47" s="95"/>
      <c r="E47" s="95"/>
      <c r="F47" s="95"/>
      <c r="G47" s="95"/>
      <c r="H47" s="476"/>
      <c r="I47" s="463"/>
      <c r="J47" s="148"/>
      <c r="K47" s="463"/>
      <c r="L47" s="148"/>
      <c r="M47" s="463"/>
      <c r="N47" s="148"/>
      <c r="O47" s="463"/>
      <c r="P47" s="148"/>
      <c r="Q47" s="463"/>
      <c r="R47" s="148"/>
      <c r="S47" s="428">
        <f>'Belegliste Finanzierung'!$F$14</f>
        <v>0</v>
      </c>
      <c r="T47" s="148"/>
      <c r="U47" s="480">
        <f ca="1">SUMPRODUCT(($K$13:$S$13&lt;&gt;"")*(ROUND(K47:S47,2)))</f>
        <v>0</v>
      </c>
      <c r="V47" s="303"/>
      <c r="W47" s="258" t="str">
        <f>CONCATENATE(A47," ",B47)</f>
        <v>1.2 Einnahmen aus Teilnehmergebühren</v>
      </c>
      <c r="X47" s="392"/>
      <c r="Y47" s="392"/>
      <c r="Z47" s="392"/>
      <c r="AA47" s="392"/>
      <c r="AB47" s="392"/>
    </row>
    <row r="48" spans="1:28" ht="15" customHeight="1" x14ac:dyDescent="0.25">
      <c r="A48" s="150" t="s">
        <v>7</v>
      </c>
      <c r="B48" s="95" t="s">
        <v>27</v>
      </c>
      <c r="C48" s="95"/>
      <c r="D48" s="95"/>
      <c r="E48" s="95"/>
      <c r="F48" s="95"/>
      <c r="G48" s="95"/>
      <c r="H48" s="476"/>
      <c r="I48" s="464"/>
      <c r="J48" s="148"/>
      <c r="K48" s="464"/>
      <c r="L48" s="148"/>
      <c r="M48" s="464"/>
      <c r="N48" s="148"/>
      <c r="O48" s="464"/>
      <c r="P48" s="148"/>
      <c r="Q48" s="464"/>
      <c r="R48" s="148"/>
      <c r="S48" s="429">
        <f>'Belegliste Finanzierung'!$F$15</f>
        <v>0</v>
      </c>
      <c r="T48" s="148"/>
      <c r="U48" s="481">
        <f ca="1">SUMPRODUCT(($K$13:$S$13&lt;&gt;"")*(ROUND(K48:S48,2)))</f>
        <v>0</v>
      </c>
      <c r="V48" s="303"/>
      <c r="W48" s="258" t="str">
        <f>CONCATENATE(A48," ",B48)</f>
        <v>1.3 Mittel von Stiftungen und Spenden, Sonstiges</v>
      </c>
      <c r="X48" s="392"/>
      <c r="Y48" s="392"/>
      <c r="Z48" s="392"/>
      <c r="AA48" s="392"/>
      <c r="AB48" s="392"/>
    </row>
    <row r="49" spans="1:28" ht="15" customHeight="1" x14ac:dyDescent="0.25">
      <c r="A49" s="151"/>
      <c r="B49" s="136" t="str">
        <f>CONCATENATE("Summe ",B45)</f>
        <v>Summe Private Mittel</v>
      </c>
      <c r="C49" s="136"/>
      <c r="D49" s="136"/>
      <c r="E49" s="136"/>
      <c r="F49" s="136"/>
      <c r="G49" s="136"/>
      <c r="H49" s="476"/>
      <c r="I49" s="430">
        <f>SUMPRODUCT(ROUND(I46:I48,2))</f>
        <v>0</v>
      </c>
      <c r="J49" s="148"/>
      <c r="K49" s="430">
        <f>SUMPRODUCT(ROUND(K46:K48,2))</f>
        <v>0</v>
      </c>
      <c r="L49" s="148"/>
      <c r="M49" s="430">
        <f>SUMPRODUCT(ROUND(M46:M48,2))</f>
        <v>0</v>
      </c>
      <c r="N49" s="148"/>
      <c r="O49" s="430">
        <f>SUMPRODUCT(ROUND(O46:O48,2))</f>
        <v>0</v>
      </c>
      <c r="P49" s="148"/>
      <c r="Q49" s="430">
        <f>SUMPRODUCT(ROUND(Q46:Q48,2))</f>
        <v>0</v>
      </c>
      <c r="R49" s="148"/>
      <c r="S49" s="430">
        <f>SUMPRODUCT(ROUND(S46:S48,2))</f>
        <v>0</v>
      </c>
      <c r="T49" s="148"/>
      <c r="U49" s="482">
        <f ca="1">SUMPRODUCT(($K$13:$S$13&lt;&gt;"")*(ROUND(K49:S49,2)))</f>
        <v>0</v>
      </c>
      <c r="V49" s="303"/>
      <c r="W49" s="258"/>
      <c r="X49" s="392"/>
      <c r="Y49" s="392"/>
      <c r="Z49" s="392"/>
      <c r="AA49" s="392"/>
      <c r="AB49" s="392"/>
    </row>
    <row r="50" spans="1:28" ht="5.15" customHeight="1" x14ac:dyDescent="0.25">
      <c r="A50" s="150"/>
      <c r="B50" s="95"/>
      <c r="C50" s="95"/>
      <c r="D50" s="95"/>
      <c r="E50" s="95"/>
      <c r="F50" s="95"/>
      <c r="G50" s="95"/>
      <c r="H50" s="476"/>
      <c r="I50" s="12"/>
      <c r="J50" s="148"/>
      <c r="K50" s="12"/>
      <c r="L50" s="148"/>
      <c r="M50" s="12"/>
      <c r="N50" s="148"/>
      <c r="O50" s="12"/>
      <c r="P50" s="148"/>
      <c r="Q50" s="12"/>
      <c r="R50" s="148"/>
      <c r="S50" s="477"/>
      <c r="T50" s="148"/>
      <c r="U50" s="486"/>
      <c r="V50" s="303"/>
      <c r="W50" s="258"/>
      <c r="X50" s="392"/>
      <c r="Y50" s="392"/>
      <c r="Z50" s="392"/>
      <c r="AA50" s="392"/>
      <c r="AB50" s="392"/>
    </row>
    <row r="51" spans="1:28" ht="15" customHeight="1" x14ac:dyDescent="0.25">
      <c r="A51" s="149" t="s">
        <v>8</v>
      </c>
      <c r="B51" s="146" t="s">
        <v>158</v>
      </c>
      <c r="C51" s="95"/>
      <c r="D51" s="95"/>
      <c r="E51" s="95"/>
      <c r="F51" s="95"/>
      <c r="G51" s="95"/>
      <c r="H51" s="476"/>
      <c r="I51" s="478"/>
      <c r="J51" s="148"/>
      <c r="K51" s="478"/>
      <c r="L51" s="148"/>
      <c r="M51" s="478"/>
      <c r="N51" s="148"/>
      <c r="O51" s="478"/>
      <c r="P51" s="148"/>
      <c r="Q51" s="478"/>
      <c r="R51" s="148"/>
      <c r="S51" s="436">
        <f>'Belegliste Finanzierung'!$F$16</f>
        <v>0</v>
      </c>
      <c r="T51" s="148"/>
      <c r="U51" s="482">
        <f ca="1">SUMPRODUCT(($K$13:$S$13&lt;&gt;"")*(ROUND(K51:S51,2)))</f>
        <v>0</v>
      </c>
      <c r="V51" s="303"/>
      <c r="W51" s="258" t="str">
        <f>CONCATENATE(A51," ",B51)</f>
        <v>2. Sonstige Mittel</v>
      </c>
      <c r="X51" s="392"/>
      <c r="Y51" s="392"/>
      <c r="Z51" s="392"/>
      <c r="AA51" s="392"/>
      <c r="AB51" s="392"/>
    </row>
    <row r="52" spans="1:28" ht="5.15" customHeight="1" x14ac:dyDescent="0.25">
      <c r="A52" s="150"/>
      <c r="B52" s="95"/>
      <c r="C52" s="95"/>
      <c r="D52" s="95"/>
      <c r="E52" s="95"/>
      <c r="F52" s="95"/>
      <c r="G52" s="95"/>
      <c r="H52" s="476"/>
      <c r="I52" s="12"/>
      <c r="J52" s="148"/>
      <c r="K52" s="12"/>
      <c r="L52" s="148"/>
      <c r="M52" s="12"/>
      <c r="N52" s="148"/>
      <c r="O52" s="12"/>
      <c r="P52" s="148"/>
      <c r="Q52" s="12"/>
      <c r="R52" s="148"/>
      <c r="S52" s="477"/>
      <c r="T52" s="148"/>
      <c r="U52" s="486"/>
      <c r="V52" s="303"/>
      <c r="W52" s="258"/>
      <c r="X52" s="392"/>
      <c r="Y52" s="392"/>
      <c r="Z52" s="392"/>
      <c r="AA52" s="392"/>
      <c r="AB52" s="392"/>
    </row>
    <row r="53" spans="1:28" ht="15" customHeight="1" x14ac:dyDescent="0.25">
      <c r="A53" s="149" t="s">
        <v>9</v>
      </c>
      <c r="B53" s="146" t="s">
        <v>239</v>
      </c>
      <c r="C53" s="146"/>
      <c r="D53" s="146"/>
      <c r="E53" s="146"/>
      <c r="F53" s="146"/>
      <c r="G53" s="382" t="s">
        <v>113</v>
      </c>
      <c r="H53" s="476"/>
      <c r="I53" s="208"/>
      <c r="J53" s="148"/>
      <c r="K53" s="208"/>
      <c r="L53" s="449"/>
      <c r="M53" s="208"/>
      <c r="N53" s="449"/>
      <c r="O53" s="208"/>
      <c r="P53" s="449"/>
      <c r="Q53" s="208"/>
      <c r="R53" s="449"/>
      <c r="S53" s="477"/>
      <c r="T53" s="449"/>
      <c r="U53" s="487"/>
      <c r="V53" s="303"/>
      <c r="W53" s="258"/>
      <c r="X53" s="392"/>
      <c r="Y53" s="392"/>
      <c r="Z53" s="392"/>
      <c r="AA53" s="392"/>
      <c r="AB53" s="392"/>
    </row>
    <row r="54" spans="1:28" ht="15" customHeight="1" x14ac:dyDescent="0.25">
      <c r="A54" s="150"/>
      <c r="B54" s="95" t="s">
        <v>236</v>
      </c>
      <c r="C54" s="146"/>
      <c r="D54" s="146"/>
      <c r="E54" s="146"/>
      <c r="F54" s="146"/>
      <c r="G54" s="383"/>
      <c r="H54" s="476"/>
      <c r="I54" s="465"/>
      <c r="J54" s="148"/>
      <c r="K54" s="450"/>
      <c r="L54" s="449"/>
      <c r="M54" s="450"/>
      <c r="N54" s="449"/>
      <c r="O54" s="450"/>
      <c r="P54" s="449"/>
      <c r="Q54" s="450"/>
      <c r="R54" s="449"/>
      <c r="S54" s="447"/>
      <c r="T54" s="449"/>
      <c r="U54" s="488"/>
      <c r="V54" s="303"/>
      <c r="W54" s="258"/>
      <c r="X54" s="392"/>
      <c r="Y54" s="392"/>
      <c r="Z54" s="392"/>
      <c r="AA54" s="392"/>
      <c r="AB54" s="392"/>
    </row>
    <row r="55" spans="1:28" ht="15" customHeight="1" x14ac:dyDescent="0.25">
      <c r="A55" s="150"/>
      <c r="B55" s="95" t="s">
        <v>237</v>
      </c>
      <c r="C55" s="146"/>
      <c r="D55" s="146"/>
      <c r="E55" s="146"/>
      <c r="F55" s="146"/>
      <c r="G55" s="384"/>
      <c r="H55" s="476"/>
      <c r="I55" s="466"/>
      <c r="J55" s="148"/>
      <c r="K55" s="451"/>
      <c r="L55" s="449"/>
      <c r="M55" s="451"/>
      <c r="N55" s="449"/>
      <c r="O55" s="451"/>
      <c r="P55" s="449"/>
      <c r="Q55" s="451"/>
      <c r="R55" s="449"/>
      <c r="S55" s="448"/>
      <c r="T55" s="449"/>
      <c r="U55" s="489"/>
      <c r="V55" s="303"/>
      <c r="W55" s="258"/>
      <c r="X55" s="392"/>
      <c r="Y55" s="392"/>
      <c r="Z55" s="392"/>
      <c r="AA55" s="392"/>
      <c r="AB55" s="392"/>
    </row>
    <row r="56" spans="1:28" ht="15" customHeight="1" x14ac:dyDescent="0.25">
      <c r="A56" s="149"/>
      <c r="B56" s="136" t="s">
        <v>240</v>
      </c>
      <c r="C56" s="146"/>
      <c r="D56" s="146"/>
      <c r="E56" s="146"/>
      <c r="F56" s="146"/>
      <c r="G56" s="146"/>
      <c r="H56" s="476"/>
      <c r="I56" s="430">
        <f>SUMPRODUCT(ROUND(I54:I55,2))</f>
        <v>0</v>
      </c>
      <c r="J56" s="148"/>
      <c r="K56" s="478"/>
      <c r="L56" s="148"/>
      <c r="M56" s="478"/>
      <c r="N56" s="148"/>
      <c r="O56" s="478"/>
      <c r="P56" s="148"/>
      <c r="Q56" s="478"/>
      <c r="R56" s="148"/>
      <c r="S56" s="436">
        <f>'Belegliste Finanzierung'!$F$17</f>
        <v>0</v>
      </c>
      <c r="T56" s="148"/>
      <c r="U56" s="482">
        <f ca="1">SUMPRODUCT(($K$13:$S$13&lt;&gt;"")*(ROUND(K56:S56,2)))</f>
        <v>0</v>
      </c>
      <c r="V56" s="303"/>
      <c r="W56" s="258" t="s">
        <v>153</v>
      </c>
      <c r="X56" s="392"/>
      <c r="Y56" s="392"/>
      <c r="Z56" s="392"/>
      <c r="AA56" s="392"/>
      <c r="AB56" s="392"/>
    </row>
    <row r="57" spans="1:28" ht="5.15" customHeight="1" x14ac:dyDescent="0.25">
      <c r="A57" s="150"/>
      <c r="B57" s="136"/>
      <c r="C57" s="136"/>
      <c r="D57" s="136"/>
      <c r="E57" s="136"/>
      <c r="F57" s="136"/>
      <c r="G57" s="136"/>
      <c r="H57" s="476"/>
      <c r="I57" s="12"/>
      <c r="J57" s="148"/>
      <c r="K57" s="12"/>
      <c r="L57" s="148"/>
      <c r="M57" s="12"/>
      <c r="N57" s="148"/>
      <c r="O57" s="12"/>
      <c r="P57" s="148"/>
      <c r="Q57" s="12"/>
      <c r="R57" s="148"/>
      <c r="S57" s="477"/>
      <c r="T57" s="148"/>
      <c r="U57" s="486"/>
      <c r="V57" s="303"/>
      <c r="W57" s="392"/>
      <c r="X57" s="392"/>
      <c r="Y57" s="392"/>
      <c r="Z57" s="392"/>
      <c r="AA57" s="392"/>
      <c r="AB57" s="392"/>
    </row>
    <row r="58" spans="1:28" ht="15" customHeight="1" thickBot="1" x14ac:dyDescent="0.3">
      <c r="A58" s="151" t="s">
        <v>22</v>
      </c>
      <c r="B58" s="136"/>
      <c r="C58" s="136"/>
      <c r="D58" s="136"/>
      <c r="E58" s="136"/>
      <c r="F58" s="136"/>
      <c r="G58" s="136"/>
      <c r="H58" s="476"/>
      <c r="I58" s="473">
        <f>I49+I51+I56</f>
        <v>0</v>
      </c>
      <c r="J58" s="148"/>
      <c r="K58" s="473">
        <f>K49+K51+K56</f>
        <v>0</v>
      </c>
      <c r="L58" s="148"/>
      <c r="M58" s="473">
        <f>M49+M51+M56</f>
        <v>0</v>
      </c>
      <c r="N58" s="148"/>
      <c r="O58" s="473">
        <f>O49+O51+O56</f>
        <v>0</v>
      </c>
      <c r="P58" s="148"/>
      <c r="Q58" s="473">
        <f>Q49+Q51+Q56</f>
        <v>0</v>
      </c>
      <c r="R58" s="148"/>
      <c r="S58" s="473">
        <f>S49+S51+S56</f>
        <v>0</v>
      </c>
      <c r="T58" s="148"/>
      <c r="U58" s="484">
        <f ca="1">SUMPRODUCT(($K$13:$S$13&lt;&gt;"")*(ROUND(K58:S58,2)))</f>
        <v>0</v>
      </c>
      <c r="V58" s="303"/>
      <c r="W58" s="392"/>
      <c r="X58" s="392"/>
      <c r="Y58" s="392"/>
      <c r="Z58" s="392"/>
      <c r="AA58" s="392"/>
      <c r="AB58" s="392"/>
    </row>
    <row r="59" spans="1:28" ht="5.15" customHeight="1" thickTop="1" x14ac:dyDescent="0.25">
      <c r="A59" s="312"/>
      <c r="B59" s="313"/>
      <c r="C59" s="313"/>
      <c r="D59" s="313"/>
      <c r="E59" s="313"/>
      <c r="F59" s="313"/>
      <c r="G59" s="313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8"/>
      <c r="W59" s="392"/>
      <c r="X59" s="392"/>
      <c r="Y59" s="392"/>
      <c r="Z59" s="392"/>
      <c r="AA59" s="392"/>
      <c r="AB59" s="392"/>
    </row>
    <row r="60" spans="1:28" ht="12" customHeight="1" x14ac:dyDescent="0.25">
      <c r="A60" s="138"/>
      <c r="B60" s="139"/>
      <c r="C60" s="139"/>
      <c r="D60" s="139"/>
      <c r="E60" s="139"/>
      <c r="F60" s="139"/>
      <c r="G60" s="139"/>
      <c r="W60" s="392"/>
      <c r="X60" s="392"/>
      <c r="Y60" s="392"/>
      <c r="Z60" s="392"/>
      <c r="AA60" s="392"/>
      <c r="AB60" s="392"/>
    </row>
    <row r="61" spans="1:28" ht="15" customHeight="1" x14ac:dyDescent="0.25">
      <c r="A61" s="300" t="s">
        <v>79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5"/>
      <c r="W61" s="392"/>
      <c r="X61" s="392"/>
      <c r="Y61" s="392"/>
      <c r="Z61" s="392"/>
      <c r="AA61" s="392"/>
      <c r="AB61" s="392"/>
    </row>
    <row r="62" spans="1:28" ht="5.15" customHeight="1" x14ac:dyDescent="0.25">
      <c r="A62" s="333"/>
      <c r="B62" s="334"/>
      <c r="C62" s="334"/>
      <c r="D62" s="334"/>
      <c r="E62" s="334"/>
      <c r="F62" s="334"/>
      <c r="G62" s="334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15"/>
      <c r="W62" s="392"/>
      <c r="X62" s="392"/>
      <c r="Y62" s="392"/>
      <c r="Z62" s="392"/>
      <c r="AA62" s="392"/>
      <c r="AB62" s="392"/>
    </row>
    <row r="63" spans="1:28" ht="15" customHeight="1" x14ac:dyDescent="0.25">
      <c r="A63" s="336"/>
      <c r="B63" s="96" t="s">
        <v>218</v>
      </c>
      <c r="C63" s="139"/>
      <c r="D63" s="139"/>
      <c r="E63" s="139"/>
      <c r="F63" s="139"/>
      <c r="G63" s="139"/>
      <c r="H63" s="148"/>
      <c r="I63" s="474">
        <f>I38-I58</f>
        <v>0</v>
      </c>
      <c r="J63" s="148"/>
      <c r="V63" s="303"/>
      <c r="W63" s="392"/>
      <c r="X63" s="392"/>
      <c r="Y63" s="392"/>
      <c r="Z63" s="392"/>
      <c r="AA63" s="392"/>
      <c r="AB63" s="392"/>
    </row>
    <row r="64" spans="1:28" ht="5.15" customHeight="1" x14ac:dyDescent="0.25">
      <c r="A64" s="312"/>
      <c r="B64" s="313"/>
      <c r="C64" s="313"/>
      <c r="D64" s="313"/>
      <c r="E64" s="313"/>
      <c r="F64" s="313"/>
      <c r="G64" s="313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8"/>
      <c r="W64" s="392"/>
      <c r="X64" s="392"/>
      <c r="Y64" s="392"/>
      <c r="Z64" s="392"/>
      <c r="AA64" s="392"/>
      <c r="AB64" s="392"/>
    </row>
    <row r="65" spans="1:28" ht="12" customHeight="1" x14ac:dyDescent="0.25">
      <c r="A65" s="138"/>
      <c r="B65" s="139"/>
      <c r="C65" s="139"/>
      <c r="D65" s="139"/>
      <c r="E65" s="139"/>
      <c r="F65" s="139"/>
      <c r="G65" s="139"/>
      <c r="W65" s="392"/>
      <c r="X65" s="392"/>
      <c r="Y65" s="392"/>
      <c r="Z65" s="392"/>
      <c r="AA65" s="392"/>
      <c r="AB65" s="392"/>
    </row>
    <row r="66" spans="1:28" ht="12" customHeight="1" x14ac:dyDescent="0.25">
      <c r="A66" s="138"/>
      <c r="B66" s="139"/>
      <c r="C66" s="139"/>
      <c r="D66" s="139"/>
      <c r="E66" s="139"/>
      <c r="F66" s="139"/>
      <c r="G66" s="139"/>
      <c r="W66" s="392"/>
      <c r="X66" s="392"/>
      <c r="Y66" s="392"/>
      <c r="Z66" s="392"/>
      <c r="AA66" s="392"/>
      <c r="AB66" s="392"/>
    </row>
    <row r="67" spans="1:28" ht="12" customHeight="1" x14ac:dyDescent="0.25">
      <c r="A67" s="138"/>
      <c r="B67" s="139"/>
      <c r="C67" s="139"/>
      <c r="D67" s="139"/>
      <c r="E67" s="139"/>
      <c r="F67" s="139"/>
      <c r="G67" s="139"/>
      <c r="W67" s="392"/>
      <c r="X67" s="392"/>
      <c r="Y67" s="392"/>
      <c r="Z67" s="392"/>
      <c r="AA67" s="392"/>
      <c r="AB67" s="392"/>
    </row>
    <row r="68" spans="1:28" ht="12" customHeight="1" x14ac:dyDescent="0.25">
      <c r="A68" s="138"/>
      <c r="B68" s="139"/>
      <c r="C68" s="139"/>
      <c r="D68" s="139"/>
      <c r="E68" s="139"/>
      <c r="F68" s="139"/>
      <c r="G68" s="139"/>
      <c r="W68" s="392"/>
      <c r="X68" s="392"/>
      <c r="Y68" s="392"/>
      <c r="Z68" s="392"/>
      <c r="AA68" s="392"/>
      <c r="AB68" s="392"/>
    </row>
    <row r="69" spans="1:28" s="22" customFormat="1" ht="12" customHeight="1" x14ac:dyDescent="0.25">
      <c r="A69" s="786"/>
      <c r="B69" s="786"/>
      <c r="C69" s="786"/>
      <c r="D69" s="786"/>
      <c r="E69" s="786"/>
      <c r="I69" s="787"/>
      <c r="J69" s="787"/>
      <c r="K69" s="787"/>
      <c r="L69" s="787"/>
      <c r="M69" s="787"/>
      <c r="O69" s="147"/>
      <c r="Q69" s="147"/>
      <c r="R69" s="147"/>
      <c r="S69" s="147"/>
      <c r="T69" s="147"/>
      <c r="U69" s="147"/>
      <c r="V69" s="147"/>
      <c r="W69" s="392"/>
      <c r="X69" s="392"/>
      <c r="Y69" s="392"/>
      <c r="Z69" s="392"/>
      <c r="AA69" s="392"/>
      <c r="AB69" s="392"/>
    </row>
    <row r="70" spans="1:28" s="22" customFormat="1" ht="12" customHeight="1" x14ac:dyDescent="0.25">
      <c r="A70" s="784"/>
      <c r="B70" s="784"/>
      <c r="C70" s="784"/>
      <c r="D70" s="784"/>
      <c r="E70" s="453">
        <f ca="1">IF('Seite 1'!$O$18="","",'Seite 1'!$O$18)</f>
        <v>45366</v>
      </c>
      <c r="I70" s="785"/>
      <c r="J70" s="785"/>
      <c r="K70" s="785"/>
      <c r="L70" s="785"/>
      <c r="M70" s="785"/>
      <c r="O70" s="147"/>
      <c r="Q70" s="147"/>
      <c r="R70" s="147"/>
      <c r="S70" s="147"/>
      <c r="T70" s="147"/>
      <c r="U70" s="147"/>
      <c r="V70" s="147"/>
      <c r="W70" s="392"/>
      <c r="X70" s="392"/>
      <c r="Y70" s="392"/>
      <c r="Z70" s="392"/>
      <c r="AA70" s="392"/>
      <c r="AB70" s="392"/>
    </row>
    <row r="71" spans="1:28" s="25" customFormat="1" ht="12" customHeight="1" x14ac:dyDescent="0.25">
      <c r="A71" s="197" t="s">
        <v>5</v>
      </c>
      <c r="B71" s="21"/>
      <c r="C71" s="21"/>
      <c r="D71" s="21"/>
      <c r="I71" s="23" t="s">
        <v>38</v>
      </c>
      <c r="J71" s="23"/>
      <c r="K71" s="23"/>
      <c r="L71" s="23"/>
      <c r="M71" s="23"/>
      <c r="O71" s="147"/>
      <c r="Q71" s="147"/>
      <c r="R71" s="147"/>
      <c r="S71" s="147"/>
      <c r="T71" s="147"/>
      <c r="U71" s="147"/>
      <c r="V71" s="147"/>
      <c r="W71" s="392"/>
      <c r="X71" s="392"/>
      <c r="Y71" s="392"/>
      <c r="Z71" s="392"/>
      <c r="AA71" s="392"/>
      <c r="AB71" s="392"/>
    </row>
    <row r="72" spans="1:28" s="25" customFormat="1" ht="12" customHeight="1" x14ac:dyDescent="0.25">
      <c r="A72" s="21"/>
      <c r="B72" s="21"/>
      <c r="C72" s="21"/>
      <c r="D72" s="21"/>
      <c r="E72" s="21"/>
      <c r="F72" s="21"/>
      <c r="I72" s="197" t="s">
        <v>77</v>
      </c>
      <c r="J72" s="197"/>
      <c r="K72" s="197"/>
      <c r="L72" s="197"/>
      <c r="M72" s="197"/>
      <c r="O72" s="147"/>
      <c r="Q72" s="147"/>
      <c r="R72" s="147"/>
      <c r="S72" s="147"/>
      <c r="T72" s="147"/>
      <c r="U72" s="147"/>
      <c r="V72" s="147"/>
      <c r="W72" s="392"/>
      <c r="X72" s="392"/>
      <c r="Y72" s="392"/>
      <c r="Z72" s="392"/>
      <c r="AA72" s="392"/>
      <c r="AB72" s="392"/>
    </row>
    <row r="73" spans="1:28" s="25" customFormat="1" ht="12" customHeight="1" x14ac:dyDescent="0.25">
      <c r="A73" s="21"/>
      <c r="B73" s="21"/>
      <c r="C73" s="21"/>
      <c r="D73" s="21"/>
      <c r="E73" s="21"/>
      <c r="F73" s="21"/>
      <c r="I73" s="197"/>
      <c r="J73" s="197"/>
      <c r="K73" s="197"/>
      <c r="L73" s="197"/>
      <c r="M73" s="197"/>
      <c r="O73" s="147"/>
      <c r="Q73" s="147"/>
      <c r="R73" s="147"/>
      <c r="S73" s="147"/>
      <c r="T73" s="147"/>
      <c r="U73" s="147"/>
      <c r="V73" s="147"/>
      <c r="W73" s="392"/>
      <c r="X73" s="392"/>
      <c r="Y73" s="392"/>
      <c r="Z73" s="392"/>
      <c r="AA73" s="392"/>
      <c r="AB73" s="392"/>
    </row>
    <row r="74" spans="1:28" s="25" customFormat="1" ht="12" customHeight="1" x14ac:dyDescent="0.25">
      <c r="A74" s="21"/>
      <c r="B74" s="21"/>
      <c r="C74" s="21"/>
      <c r="D74" s="21"/>
      <c r="E74" s="21"/>
      <c r="F74" s="21"/>
      <c r="I74" s="197"/>
      <c r="J74" s="197"/>
      <c r="K74" s="197"/>
      <c r="L74" s="197"/>
      <c r="M74" s="197"/>
      <c r="O74" s="147"/>
      <c r="Q74" s="147"/>
      <c r="R74" s="147"/>
      <c r="S74" s="147"/>
      <c r="T74" s="147"/>
      <c r="U74" s="147"/>
      <c r="V74" s="147"/>
      <c r="W74" s="392"/>
      <c r="X74" s="392"/>
      <c r="Y74" s="392"/>
      <c r="Z74" s="392"/>
      <c r="AA74" s="392"/>
      <c r="AB74" s="392"/>
    </row>
    <row r="75" spans="1:28" s="32" customFormat="1" ht="5.15" customHeight="1" x14ac:dyDescent="0.25">
      <c r="A75" s="48"/>
      <c r="B75" s="47"/>
      <c r="C75" s="34"/>
      <c r="D75" s="34"/>
      <c r="E75" s="34"/>
      <c r="F75" s="34"/>
      <c r="G75" s="34"/>
      <c r="O75" s="147"/>
      <c r="V75" s="35"/>
      <c r="W75" s="390"/>
      <c r="X75" s="390"/>
      <c r="Y75" s="390"/>
      <c r="Z75" s="390"/>
      <c r="AA75" s="390"/>
      <c r="AB75" s="390"/>
    </row>
    <row r="76" spans="1:28" s="4" customFormat="1" ht="12" customHeight="1" x14ac:dyDescent="0.25">
      <c r="A76" s="9" t="s">
        <v>14</v>
      </c>
      <c r="B76" s="10" t="s">
        <v>78</v>
      </c>
      <c r="C76" s="195"/>
      <c r="D76" s="195"/>
      <c r="E76" s="195"/>
      <c r="F76" s="195"/>
      <c r="G76" s="195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90"/>
      <c r="X76" s="390"/>
      <c r="Y76" s="390"/>
      <c r="Z76" s="390"/>
      <c r="AA76" s="390"/>
      <c r="AB76" s="390"/>
    </row>
    <row r="77" spans="1:28" s="4" customFormat="1" ht="5.15" customHeight="1" x14ac:dyDescent="0.25">
      <c r="A77" s="9"/>
      <c r="B77" s="195"/>
      <c r="C77" s="195"/>
      <c r="D77" s="195"/>
      <c r="E77" s="195"/>
      <c r="F77" s="195"/>
      <c r="G77" s="195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391"/>
      <c r="X77" s="391"/>
      <c r="Y77" s="391"/>
      <c r="Z77" s="391"/>
      <c r="AA77" s="391"/>
      <c r="AB77" s="391"/>
    </row>
    <row r="78" spans="1:28" s="137" customFormat="1" ht="12" customHeight="1" x14ac:dyDescent="0.25">
      <c r="A78" s="140" t="str">
        <f>'Seite 1'!$A$66</f>
        <v>VWN Wissenstransfer und Informationsmaßnahmen</v>
      </c>
      <c r="W78" s="391"/>
      <c r="X78" s="391"/>
      <c r="Y78" s="391"/>
      <c r="Z78" s="391"/>
      <c r="AA78" s="391"/>
      <c r="AB78" s="391"/>
    </row>
    <row r="79" spans="1:28" s="137" customFormat="1" ht="12" customHeight="1" x14ac:dyDescent="0.25">
      <c r="A79" s="140" t="str">
        <f ca="1">'Seite 1'!$A$67</f>
        <v>Formularversion: V 2.1 vom 15.03.24 - öffentlich -</v>
      </c>
      <c r="W79" s="391"/>
      <c r="X79" s="391"/>
      <c r="Y79" s="391"/>
      <c r="Z79" s="391"/>
      <c r="AA79" s="391"/>
      <c r="AB79" s="391"/>
    </row>
  </sheetData>
  <sheetProtection password="E8E7" sheet="1" objects="1" scenarios="1" autoFilter="0"/>
  <mergeCells count="10">
    <mergeCell ref="T1:V1"/>
    <mergeCell ref="T2:V2"/>
    <mergeCell ref="T3:V3"/>
    <mergeCell ref="T4:V4"/>
    <mergeCell ref="W8:AB8"/>
    <mergeCell ref="W13:AB13"/>
    <mergeCell ref="A70:D70"/>
    <mergeCell ref="I70:M70"/>
    <mergeCell ref="A69:E69"/>
    <mergeCell ref="I69:M69"/>
  </mergeCells>
  <conditionalFormatting sqref="K15:K38 K45:K58">
    <cfRule type="expression" dxfId="140" priority="60" stopIfTrue="1">
      <formula>K$13=""</formula>
    </cfRule>
  </conditionalFormatting>
  <conditionalFormatting sqref="T1:V4">
    <cfRule type="cellIs" dxfId="139" priority="75" stopIfTrue="1" operator="equal">
      <formula>0</formula>
    </cfRule>
  </conditionalFormatting>
  <conditionalFormatting sqref="M45:M58 M15:M38">
    <cfRule type="expression" dxfId="138" priority="45" stopIfTrue="1">
      <formula>M$13=""</formula>
    </cfRule>
  </conditionalFormatting>
  <conditionalFormatting sqref="Q45:Q58 Q15:Q38">
    <cfRule type="expression" dxfId="137" priority="7" stopIfTrue="1">
      <formula>Q$13=""</formula>
    </cfRule>
  </conditionalFormatting>
  <conditionalFormatting sqref="O45:O58 O15:O38">
    <cfRule type="expression" dxfId="136" priority="43" stopIfTrue="1">
      <formula>O$13=""</formula>
    </cfRule>
  </conditionalFormatting>
  <conditionalFormatting sqref="K45:U51">
    <cfRule type="expression" dxfId="135" priority="1" stopIfTrue="1">
      <formula>$W$43=0</formula>
    </cfRule>
  </conditionalFormatting>
  <dataValidations count="5">
    <dataValidation type="custom" allowBlank="1" showErrorMessage="1" errorTitle="Betrag" error="Bitte geben Sie max. 2 Nachkommastellen an!" sqref="O46:O48 K21:K26 I54:I55 Q21:Q26 O51 K30 M30 Q30 K46:K48 M46:M48 Q46:Q48 I21:I26 K51 M51 Q51 I30 K56 M56 Q56 O56 O21:O26 O30 I46:I48 I51 M21:M26 I34:I35 I16:I17 Q16:Q17 M16:M17 K16:K17 O16:O17">
      <formula1>MOD(ROUND(I16*10^2,10),1)=0</formula1>
    </dataValidation>
    <dataValidation type="date" allowBlank="1" showErrorMessage="1" errorTitle="Datum" error="Das Datum muss zwischen _x000a_01.01.2014 und 31.12.2025 liegen!" sqref="Q13">
      <formula1>41640</formula1>
      <formula2>46022</formula2>
    </dataValidation>
    <dataValidation type="list" allowBlank="1" showErrorMessage="1" errorTitle="Fördersatz" error="Bitte auswählen!" sqref="G54">
      <formula1>"50%,70%,90%"</formula1>
    </dataValidation>
    <dataValidation type="list" allowBlank="1" showErrorMessage="1" errorTitle="Fördersatz" error="Es sind nur 60% möglich!" sqref="G55">
      <formula1>"60%"</formula1>
    </dataValidation>
    <dataValidation type="date" allowBlank="1" showErrorMessage="1" errorTitle="Datum" error="Das Datum muss zwischen _x000a_01.01.2014 und 31.12.2025 liegen!" sqref="K13 M13 O13">
      <formula1>41640</formula1>
      <formula2>46022</formula2>
    </dataValidation>
  </dataValidations>
  <pageMargins left="0.59055118110236227" right="0.19685039370078741" top="0.19685039370078741" bottom="0.19685039370078741" header="0.19685039370078741" footer="0.19685039370078741"/>
  <pageSetup paperSize="8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showGridLines="0" zoomScaleNormal="100" workbookViewId="0">
      <selection activeCell="W19" sqref="W19:Z19"/>
    </sheetView>
  </sheetViews>
  <sheetFormatPr baseColWidth="10" defaultColWidth="11.453125" defaultRowHeight="12.75" customHeight="1" x14ac:dyDescent="0.25"/>
  <cols>
    <col min="1" max="25" width="3.7265625" style="95" customWidth="1"/>
    <col min="26" max="26" width="3.7265625" style="96" customWidth="1"/>
    <col min="27" max="27" width="1.7265625" style="95" customWidth="1"/>
    <col min="28" max="28" width="11.453125" style="95" customWidth="1"/>
    <col min="29" max="16384" width="11.453125" style="95"/>
  </cols>
  <sheetData>
    <row r="1" spans="1:27" ht="15" customHeight="1" x14ac:dyDescent="0.25">
      <c r="A1" s="136"/>
      <c r="T1" s="31" t="s">
        <v>104</v>
      </c>
      <c r="U1" s="788">
        <f>'Seite 1'!$O$19</f>
        <v>0</v>
      </c>
      <c r="V1" s="789"/>
      <c r="W1" s="789"/>
      <c r="X1" s="789"/>
      <c r="Y1" s="789"/>
      <c r="Z1" s="789"/>
      <c r="AA1" s="811"/>
    </row>
    <row r="2" spans="1:27" ht="15" customHeight="1" x14ac:dyDescent="0.25">
      <c r="A2" s="136"/>
      <c r="T2" s="31" t="s">
        <v>106</v>
      </c>
      <c r="U2" s="788" t="str">
        <f>IF(AND('Seite 1'!$T$7=TRUE,'Seite 1'!$T$8=FALSE),'Seite 1'!$Z$7,IF(AND('Seite 1'!$T$7=FALSE,'Seite 1'!$T$8=TRUE),'Seite 1'!$Z$9,"____ - ____"))</f>
        <v>____ - ____</v>
      </c>
      <c r="V2" s="789"/>
      <c r="W2" s="789"/>
      <c r="X2" s="789"/>
      <c r="Y2" s="789"/>
      <c r="Z2" s="789"/>
      <c r="AA2" s="790"/>
    </row>
    <row r="3" spans="1:27" ht="15" customHeight="1" x14ac:dyDescent="0.25">
      <c r="A3" s="136"/>
      <c r="T3" s="31" t="s">
        <v>102</v>
      </c>
      <c r="U3" s="788" t="str">
        <f>IF(AND('Seite 1'!$T$7=TRUE,'Seite 1'!$T$8=FALSE),'Seite 1'!$AA$7,IF(AND('Seite 1'!$T$7=FALSE,'Seite 1'!$T$8=TRUE),'Seite 1'!$AA$9,"__.__.____ - __.__.____"))</f>
        <v>__.__.____ - __.__.____</v>
      </c>
      <c r="V3" s="789"/>
      <c r="W3" s="789"/>
      <c r="X3" s="789"/>
      <c r="Y3" s="789"/>
      <c r="Z3" s="789"/>
      <c r="AA3" s="790"/>
    </row>
    <row r="4" spans="1:27" ht="15" customHeight="1" x14ac:dyDescent="0.2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5" t="s">
        <v>105</v>
      </c>
      <c r="U4" s="791">
        <f ca="1">'Seite 1'!$O$18</f>
        <v>45366</v>
      </c>
      <c r="V4" s="812"/>
      <c r="W4" s="812"/>
      <c r="X4" s="812"/>
      <c r="Y4" s="812"/>
      <c r="Z4" s="812"/>
      <c r="AA4" s="813"/>
    </row>
    <row r="5" spans="1:27" ht="12" customHeight="1" x14ac:dyDescent="0.25"/>
    <row r="6" spans="1:27" s="131" customFormat="1" ht="15" customHeight="1" x14ac:dyDescent="0.25">
      <c r="A6" s="134" t="str">
        <f>IF(AND('Seite 1'!$T$7=TRUE,'Seite 1'!$T$8=FALSE),"V. Antrag auf Zwischenzahlung",IF(AND('Seite 1'!$T$7=FALSE,'Seite 1'!$T$8=TRUE),"V. Antrag auf Abschlusszahlung zum Verwendungsnachweis","V. Antrag auf Zwischen- bzw. Abschlusszahlung zum Verwendungsnachweis"))</f>
        <v>V. Antrag auf Zwischen- bzw. Abschlusszahlung zum Verwendungsnachweis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2"/>
    </row>
    <row r="7" spans="1:27" ht="8.15" customHeight="1" x14ac:dyDescent="0.25">
      <c r="A7" s="13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29"/>
      <c r="AA7" s="128"/>
    </row>
    <row r="8" spans="1:27" ht="18" customHeight="1" x14ac:dyDescent="0.25">
      <c r="A8" s="799" t="str">
        <f>CONCATENATE("Die abgerechneten zuwendungsfähigen Ausgaben betragen für den Zeitraum vom ",'Seite 1'!$AA$10," gemäß zahlenmäßigem Nachweis")</f>
        <v>Die abgerechneten zuwendungsfähigen Ausgaben betragen für den Zeitraum vom  gemäß zahlenmäßigem Nachweis</v>
      </c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356"/>
      <c r="U8" s="495" t="s">
        <v>228</v>
      </c>
      <c r="V8" s="801">
        <f>'Seite 2'!$S$38</f>
        <v>0</v>
      </c>
      <c r="W8" s="802"/>
      <c r="X8" s="802"/>
      <c r="Y8" s="802"/>
      <c r="Z8" s="803"/>
      <c r="AA8" s="110"/>
    </row>
    <row r="9" spans="1:27" ht="12" customHeight="1" x14ac:dyDescent="0.25">
      <c r="A9" s="799"/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356"/>
      <c r="AA9" s="110"/>
    </row>
    <row r="10" spans="1:27" ht="5.15" customHeight="1" x14ac:dyDescent="0.25">
      <c r="A10" s="360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AA10" s="110"/>
    </row>
    <row r="11" spans="1:27" ht="15" customHeight="1" x14ac:dyDescent="0.25">
      <c r="A11" s="126"/>
      <c r="C11" s="363" t="s">
        <v>229</v>
      </c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V11" s="496" t="s">
        <v>228</v>
      </c>
      <c r="W11" s="817">
        <f>'Seite 2'!$S$18+'Seite 2'!$S$27+'Seite 2'!$S$34</f>
        <v>0</v>
      </c>
      <c r="X11" s="818"/>
      <c r="Y11" s="818"/>
      <c r="Z11" s="819"/>
      <c r="AA11" s="110"/>
    </row>
    <row r="12" spans="1:27" ht="15" customHeight="1" x14ac:dyDescent="0.25">
      <c r="A12" s="126"/>
      <c r="C12" s="363" t="s">
        <v>230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V12" s="496" t="s">
        <v>228</v>
      </c>
      <c r="W12" s="814">
        <f>'Seite 2'!$S$31+'Seite 2'!$S$35</f>
        <v>0</v>
      </c>
      <c r="X12" s="815"/>
      <c r="Y12" s="815"/>
      <c r="Z12" s="816"/>
      <c r="AA12" s="110"/>
    </row>
    <row r="13" spans="1:27" ht="8.15" customHeight="1" x14ac:dyDescent="0.25">
      <c r="A13" s="361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8"/>
      <c r="AA13" s="362"/>
    </row>
    <row r="14" spans="1:27" ht="8.15" customHeight="1" x14ac:dyDescent="0.25">
      <c r="A14" s="126"/>
      <c r="AA14" s="110"/>
    </row>
    <row r="15" spans="1:27" ht="18" customHeight="1" x14ac:dyDescent="0.25">
      <c r="A15" s="799" t="s">
        <v>249</v>
      </c>
      <c r="B15" s="800"/>
      <c r="C15" s="800"/>
      <c r="D15" s="800"/>
      <c r="E15" s="800"/>
      <c r="F15" s="800"/>
      <c r="G15" s="800"/>
      <c r="H15" s="800"/>
      <c r="I15" s="800"/>
      <c r="J15" s="800"/>
      <c r="K15" s="800"/>
      <c r="L15" s="800"/>
      <c r="M15" s="800"/>
      <c r="N15" s="800"/>
      <c r="O15" s="800"/>
      <c r="P15" s="800"/>
      <c r="Q15" s="800"/>
      <c r="R15" s="800"/>
      <c r="S15" s="800"/>
      <c r="T15" s="356"/>
      <c r="U15" s="495" t="s">
        <v>228</v>
      </c>
      <c r="V15" s="801">
        <f>SUMPRODUCT(ROUND(W19:W20,2))</f>
        <v>0</v>
      </c>
      <c r="W15" s="802"/>
      <c r="X15" s="802"/>
      <c r="Y15" s="802"/>
      <c r="Z15" s="803"/>
      <c r="AA15" s="110"/>
    </row>
    <row r="16" spans="1:27" ht="12" customHeight="1" x14ac:dyDescent="0.25">
      <c r="A16" s="799"/>
      <c r="B16" s="800"/>
      <c r="C16" s="800"/>
      <c r="D16" s="800"/>
      <c r="E16" s="800"/>
      <c r="F16" s="800"/>
      <c r="G16" s="800"/>
      <c r="H16" s="800"/>
      <c r="I16" s="800"/>
      <c r="J16" s="800"/>
      <c r="K16" s="800"/>
      <c r="L16" s="800"/>
      <c r="M16" s="800"/>
      <c r="N16" s="800"/>
      <c r="O16" s="800"/>
      <c r="P16" s="800"/>
      <c r="Q16" s="800"/>
      <c r="R16" s="800"/>
      <c r="S16" s="800"/>
      <c r="T16" s="356"/>
      <c r="AA16" s="110"/>
    </row>
    <row r="17" spans="1:27" ht="12" customHeight="1" x14ac:dyDescent="0.25">
      <c r="A17" s="799"/>
      <c r="B17" s="800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356"/>
      <c r="AA17" s="110"/>
    </row>
    <row r="18" spans="1:27" ht="5.15" customHeight="1" x14ac:dyDescent="0.25">
      <c r="A18" s="360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AA18" s="110"/>
    </row>
    <row r="19" spans="1:27" ht="15" customHeight="1" x14ac:dyDescent="0.25">
      <c r="A19" s="126"/>
      <c r="C19" s="363" t="s">
        <v>229</v>
      </c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V19" s="496" t="s">
        <v>228</v>
      </c>
      <c r="W19" s="796"/>
      <c r="X19" s="797"/>
      <c r="Y19" s="797"/>
      <c r="Z19" s="798"/>
      <c r="AA19" s="110"/>
    </row>
    <row r="20" spans="1:27" ht="15" customHeight="1" x14ac:dyDescent="0.25">
      <c r="A20" s="126"/>
      <c r="C20" s="363" t="s">
        <v>230</v>
      </c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V20" s="496" t="s">
        <v>228</v>
      </c>
      <c r="W20" s="808"/>
      <c r="X20" s="809"/>
      <c r="Y20" s="809"/>
      <c r="Z20" s="810"/>
      <c r="AA20" s="110"/>
    </row>
    <row r="21" spans="1:27" ht="8.15" customHeight="1" x14ac:dyDescent="0.25">
      <c r="A21" s="361"/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8"/>
      <c r="AA21" s="362"/>
    </row>
    <row r="22" spans="1:27" ht="8.15" customHeight="1" x14ac:dyDescent="0.25">
      <c r="A22" s="126"/>
      <c r="AA22" s="110"/>
    </row>
    <row r="23" spans="1:27" ht="18" customHeight="1" x14ac:dyDescent="0.25">
      <c r="A23" s="127" t="s">
        <v>250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6"/>
      <c r="U23" s="495" t="s">
        <v>228</v>
      </c>
      <c r="V23" s="801">
        <f>MAX(0,V8-V15)</f>
        <v>0</v>
      </c>
      <c r="W23" s="802"/>
      <c r="X23" s="802"/>
      <c r="Y23" s="802"/>
      <c r="Z23" s="803"/>
      <c r="AA23" s="110"/>
    </row>
    <row r="24" spans="1:27" ht="8.15" customHeight="1" x14ac:dyDescent="0.25">
      <c r="A24" s="361"/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8"/>
      <c r="AA24" s="362"/>
    </row>
    <row r="25" spans="1:27" ht="8.15" customHeight="1" x14ac:dyDescent="0.25">
      <c r="A25" s="126"/>
      <c r="AA25" s="110"/>
    </row>
    <row r="26" spans="1:27" ht="18" customHeight="1" x14ac:dyDescent="0.25">
      <c r="A26" s="799" t="s">
        <v>254</v>
      </c>
      <c r="B26" s="800"/>
      <c r="C26" s="800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356"/>
      <c r="U26" s="495" t="s">
        <v>228</v>
      </c>
      <c r="V26" s="801">
        <f ca="1">MAX(0,'Seite 2'!U47-ROUND(W11*(1-'Seite 2'!G54),2)-ROUND(W12*0.4,2))</f>
        <v>0</v>
      </c>
      <c r="W26" s="802"/>
      <c r="X26" s="802"/>
      <c r="Y26" s="802"/>
      <c r="Z26" s="803"/>
      <c r="AA26" s="110"/>
    </row>
    <row r="27" spans="1:27" ht="12" customHeight="1" x14ac:dyDescent="0.25">
      <c r="A27" s="799"/>
      <c r="B27" s="800"/>
      <c r="C27" s="800"/>
      <c r="D27" s="800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356"/>
      <c r="AA27" s="110"/>
    </row>
    <row r="28" spans="1:27" ht="12" customHeight="1" x14ac:dyDescent="0.25">
      <c r="A28" s="799"/>
      <c r="B28" s="800"/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356"/>
      <c r="AA28" s="110"/>
    </row>
    <row r="29" spans="1:27" ht="8.15" customHeight="1" x14ac:dyDescent="0.25">
      <c r="A29" s="361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8"/>
      <c r="AA29" s="362"/>
    </row>
    <row r="30" spans="1:27" ht="8.15" hidden="1" customHeight="1" x14ac:dyDescent="0.25">
      <c r="A30" s="126"/>
      <c r="AA30" s="110"/>
    </row>
    <row r="31" spans="1:27" ht="18" hidden="1" customHeight="1" x14ac:dyDescent="0.25">
      <c r="A31" s="127" t="s">
        <v>255</v>
      </c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6"/>
      <c r="U31" s="495" t="s">
        <v>228</v>
      </c>
      <c r="V31" s="801">
        <f ca="1">MAX(0,MIN('Seite 2'!I54,ROUND((W11-W19)*'Seite 2'!G54,2)+MIN('Seite 2'!I55,ROUND((W12-W20)*'Seite 2'!G55,2)))-V26)</f>
        <v>0</v>
      </c>
      <c r="W31" s="802"/>
      <c r="X31" s="802"/>
      <c r="Y31" s="802"/>
      <c r="Z31" s="803"/>
      <c r="AA31" s="110"/>
    </row>
    <row r="32" spans="1:27" ht="8.15" hidden="1" customHeight="1" x14ac:dyDescent="0.25">
      <c r="A32" s="361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8"/>
      <c r="AA32" s="362"/>
    </row>
    <row r="33" spans="1:27" ht="8.15" customHeight="1" x14ac:dyDescent="0.25">
      <c r="A33" s="126"/>
      <c r="AA33" s="110"/>
    </row>
    <row r="34" spans="1:27" ht="8.15" customHeight="1" x14ac:dyDescent="0.25">
      <c r="A34" s="799" t="s">
        <v>251</v>
      </c>
      <c r="B34" s="800"/>
      <c r="C34" s="800"/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110"/>
    </row>
    <row r="35" spans="1:27" ht="18" customHeight="1" x14ac:dyDescent="0.25">
      <c r="A35" s="799"/>
      <c r="B35" s="800"/>
      <c r="C35" s="800"/>
      <c r="D35" s="800"/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0"/>
      <c r="AA35" s="110"/>
    </row>
    <row r="36" spans="1:27" ht="8.15" customHeight="1" x14ac:dyDescent="0.25">
      <c r="A36" s="799"/>
      <c r="B36" s="800"/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800"/>
      <c r="Z36" s="800"/>
      <c r="AA36" s="110"/>
    </row>
    <row r="37" spans="1:27" ht="8.15" customHeight="1" x14ac:dyDescent="0.25">
      <c r="A37" s="126"/>
      <c r="AA37" s="110"/>
    </row>
    <row r="38" spans="1:27" s="371" customFormat="1" ht="18" customHeight="1" x14ac:dyDescent="0.25">
      <c r="A38" s="365" t="s">
        <v>109</v>
      </c>
      <c r="B38" s="368"/>
      <c r="C38" s="369"/>
      <c r="D38" s="369"/>
      <c r="E38" s="804"/>
      <c r="F38" s="805"/>
      <c r="G38" s="805"/>
      <c r="H38" s="805"/>
      <c r="I38" s="805"/>
      <c r="J38" s="805"/>
      <c r="K38" s="805"/>
      <c r="L38" s="805"/>
      <c r="M38" s="805"/>
      <c r="N38" s="805"/>
      <c r="O38" s="805"/>
      <c r="P38" s="806"/>
      <c r="Q38" s="368" t="s">
        <v>110</v>
      </c>
      <c r="R38" s="369"/>
      <c r="S38" s="369"/>
      <c r="T38" s="804"/>
      <c r="U38" s="805"/>
      <c r="V38" s="805"/>
      <c r="W38" s="805"/>
      <c r="X38" s="805"/>
      <c r="Y38" s="805"/>
      <c r="Z38" s="806"/>
      <c r="AA38" s="372"/>
    </row>
    <row r="39" spans="1:27" s="371" customFormat="1" ht="5.15" customHeight="1" x14ac:dyDescent="0.25">
      <c r="A39" s="373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74"/>
      <c r="AA39" s="372"/>
    </row>
    <row r="40" spans="1:27" s="371" customFormat="1" ht="18" customHeight="1" x14ac:dyDescent="0.25">
      <c r="A40" s="365" t="s">
        <v>111</v>
      </c>
      <c r="B40" s="380"/>
      <c r="C40" s="369"/>
      <c r="D40" s="369"/>
      <c r="E40" s="370"/>
      <c r="F40" s="375"/>
      <c r="G40" s="376"/>
      <c r="H40" s="377"/>
      <c r="I40" s="376"/>
      <c r="J40" s="377"/>
      <c r="K40" s="376"/>
      <c r="L40" s="377"/>
      <c r="M40" s="376"/>
      <c r="N40" s="377"/>
      <c r="O40" s="376"/>
      <c r="P40" s="378"/>
      <c r="Q40" s="368" t="s">
        <v>112</v>
      </c>
      <c r="R40" s="369"/>
      <c r="S40" s="369"/>
      <c r="T40" s="804"/>
      <c r="U40" s="805"/>
      <c r="V40" s="805"/>
      <c r="W40" s="805"/>
      <c r="X40" s="805"/>
      <c r="Y40" s="805"/>
      <c r="Z40" s="806"/>
      <c r="AA40" s="372"/>
    </row>
    <row r="41" spans="1:27" ht="8.15" customHeight="1" x14ac:dyDescent="0.25">
      <c r="A41" s="126"/>
      <c r="AA41" s="110"/>
    </row>
    <row r="42" spans="1:27" ht="8.15" customHeight="1" x14ac:dyDescent="0.25">
      <c r="A42" s="364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7"/>
      <c r="AA42" s="379"/>
    </row>
    <row r="43" spans="1:27" ht="18" customHeight="1" x14ac:dyDescent="0.25">
      <c r="A43" s="365" t="s">
        <v>107</v>
      </c>
      <c r="AA43" s="110"/>
    </row>
    <row r="44" spans="1:27" ht="18" customHeight="1" x14ac:dyDescent="0.25">
      <c r="A44" s="365" t="s">
        <v>108</v>
      </c>
      <c r="AA44" s="110"/>
    </row>
    <row r="45" spans="1:27" ht="8.15" customHeight="1" x14ac:dyDescent="0.25">
      <c r="A45" s="494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7"/>
      <c r="AA45" s="106"/>
    </row>
    <row r="46" spans="1:27" ht="12" customHeight="1" x14ac:dyDescent="0.25"/>
    <row r="47" spans="1:27" ht="12" customHeight="1" x14ac:dyDescent="0.25"/>
    <row r="48" spans="1:27" ht="12" customHeight="1" x14ac:dyDescent="0.25"/>
    <row r="49" spans="1:27" ht="12" customHeight="1" x14ac:dyDescent="0.25"/>
    <row r="50" spans="1:27" s="104" customFormat="1" ht="12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</row>
    <row r="51" spans="1:27" s="22" customFormat="1" ht="12" customHeight="1" x14ac:dyDescent="0.25">
      <c r="A51" s="786"/>
      <c r="B51" s="786"/>
      <c r="C51" s="786"/>
      <c r="D51" s="786"/>
      <c r="E51" s="786"/>
      <c r="F51" s="786"/>
      <c r="G51" s="786"/>
      <c r="H51" s="786"/>
      <c r="I51" s="786"/>
      <c r="J51" s="786"/>
      <c r="K51" s="786"/>
      <c r="M51" s="787"/>
      <c r="N51" s="787"/>
      <c r="O51" s="787"/>
      <c r="P51" s="787"/>
      <c r="Q51" s="787"/>
      <c r="R51" s="787"/>
      <c r="S51" s="787"/>
      <c r="T51" s="787"/>
      <c r="U51" s="787"/>
      <c r="V51" s="787"/>
      <c r="W51" s="787"/>
      <c r="X51" s="787"/>
      <c r="Y51" s="787"/>
      <c r="Z51" s="787"/>
      <c r="AA51" s="787"/>
    </row>
    <row r="52" spans="1:27" s="22" customFormat="1" ht="12" customHeight="1" x14ac:dyDescent="0.25">
      <c r="A52" s="784"/>
      <c r="B52" s="784"/>
      <c r="C52" s="784"/>
      <c r="D52" s="784"/>
      <c r="E52" s="784"/>
      <c r="F52" s="784"/>
      <c r="G52" s="784"/>
      <c r="H52" s="784"/>
      <c r="I52" s="807">
        <f ca="1">IF('Seite 1'!$O$18="","",'Seite 1'!$O$18)</f>
        <v>45366</v>
      </c>
      <c r="J52" s="807"/>
      <c r="K52" s="807"/>
      <c r="M52" s="785"/>
      <c r="N52" s="785"/>
      <c r="O52" s="785"/>
      <c r="P52" s="785"/>
      <c r="Q52" s="785"/>
      <c r="R52" s="785"/>
      <c r="S52" s="785"/>
      <c r="T52" s="785"/>
      <c r="U52" s="785"/>
      <c r="V52" s="785"/>
      <c r="W52" s="785"/>
      <c r="X52" s="785"/>
      <c r="Y52" s="785"/>
      <c r="Z52" s="785"/>
      <c r="AA52" s="785"/>
    </row>
    <row r="53" spans="1:27" s="24" customFormat="1" ht="12" customHeight="1" x14ac:dyDescent="0.25">
      <c r="A53" s="23" t="s">
        <v>5</v>
      </c>
      <c r="B53" s="23"/>
      <c r="C53" s="23"/>
      <c r="D53" s="23"/>
      <c r="E53" s="23"/>
      <c r="F53" s="23"/>
      <c r="G53" s="23"/>
      <c r="H53" s="23"/>
      <c r="I53" s="23"/>
      <c r="J53" s="23"/>
      <c r="M53" s="23" t="s">
        <v>38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s="24" customFormat="1" ht="12" customHeight="1" x14ac:dyDescent="0.25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 t="s">
        <v>77</v>
      </c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</row>
    <row r="55" spans="1:27" s="24" customFormat="1" ht="12" customHeight="1" x14ac:dyDescent="0.25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</row>
    <row r="56" spans="1:27" s="24" customFormat="1" ht="12" customHeight="1" x14ac:dyDescent="0.25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</row>
    <row r="57" spans="1:27" s="24" customFormat="1" ht="12" customHeight="1" x14ac:dyDescent="0.25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</row>
    <row r="58" spans="1:27" s="24" customFormat="1" ht="12" customHeight="1" x14ac:dyDescent="0.25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</row>
    <row r="59" spans="1:27" s="24" customFormat="1" ht="12" customHeight="1" x14ac:dyDescent="0.2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</row>
    <row r="60" spans="1:27" s="24" customFormat="1" ht="12" customHeight="1" x14ac:dyDescent="0.25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</row>
    <row r="61" spans="1:27" s="24" customFormat="1" ht="12" customHeight="1" x14ac:dyDescent="0.25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</row>
    <row r="62" spans="1:27" s="24" customFormat="1" ht="12" customHeight="1" x14ac:dyDescent="0.25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</row>
    <row r="63" spans="1:27" s="24" customFormat="1" ht="12" customHeight="1" x14ac:dyDescent="0.25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</row>
    <row r="64" spans="1:27" s="24" customFormat="1" ht="12" customHeight="1" x14ac:dyDescent="0.25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</row>
    <row r="65" spans="1:27" s="24" customFormat="1" ht="12" customHeight="1" x14ac:dyDescent="0.25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</row>
    <row r="66" spans="1:27" s="24" customFormat="1" ht="12" customHeight="1" x14ac:dyDescent="0.25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</row>
    <row r="67" spans="1:27" s="24" customFormat="1" ht="12" customHeight="1" x14ac:dyDescent="0.25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</row>
    <row r="68" spans="1:27" s="24" customFormat="1" ht="12" customHeight="1" x14ac:dyDescent="0.25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</row>
    <row r="69" spans="1:27" s="24" customFormat="1" ht="12" customHeight="1" x14ac:dyDescent="0.25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</row>
    <row r="70" spans="1:27" s="24" customFormat="1" ht="12" customHeight="1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</row>
    <row r="71" spans="1:27" ht="12" customHeight="1" x14ac:dyDescent="0.25"/>
    <row r="72" spans="1:27" ht="5.15" customHeight="1" x14ac:dyDescent="0.25">
      <c r="A72" s="103"/>
      <c r="B72" s="103"/>
      <c r="C72" s="103"/>
      <c r="T72" s="102"/>
      <c r="U72" s="102"/>
      <c r="V72" s="102"/>
      <c r="W72" s="102"/>
      <c r="X72" s="102"/>
      <c r="Y72" s="102"/>
      <c r="Z72" s="102"/>
    </row>
    <row r="73" spans="1:27" ht="12" customHeight="1" x14ac:dyDescent="0.25">
      <c r="A73" s="101" t="s">
        <v>14</v>
      </c>
      <c r="B73" s="100" t="s">
        <v>78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98"/>
      <c r="S73" s="98"/>
      <c r="T73" s="97"/>
      <c r="U73" s="97"/>
      <c r="V73" s="97"/>
      <c r="W73" s="97"/>
      <c r="X73" s="97"/>
      <c r="Y73" s="97"/>
      <c r="Z73" s="97"/>
    </row>
    <row r="74" spans="1:27" ht="5.15" customHeight="1" x14ac:dyDescent="0.25">
      <c r="A74" s="99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7"/>
      <c r="U74" s="97"/>
      <c r="V74" s="97"/>
      <c r="W74" s="97"/>
      <c r="X74" s="97"/>
      <c r="Y74" s="97"/>
      <c r="Z74" s="97"/>
    </row>
    <row r="75" spans="1:27" ht="12" customHeight="1" x14ac:dyDescent="0.25">
      <c r="A75" s="2" t="str">
        <f>'Seite 1'!$A$66</f>
        <v>VWN Wissenstransfer und Informationsmaßnahmen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7" ht="12" customHeight="1" x14ac:dyDescent="0.25">
      <c r="A76" s="2" t="str">
        <f ca="1">'Seite 1'!$A$67</f>
        <v>Formularversion: V 2.1 vom 15.03.24 - öffentlich -</v>
      </c>
      <c r="Z76" s="95"/>
    </row>
  </sheetData>
  <sheetProtection password="E8E7" sheet="1" objects="1" scenarios="1" selectLockedCells="1" autoFilter="0"/>
  <mergeCells count="25">
    <mergeCell ref="A8:S9"/>
    <mergeCell ref="A15:S17"/>
    <mergeCell ref="V15:Z15"/>
    <mergeCell ref="U1:AA1"/>
    <mergeCell ref="U2:AA2"/>
    <mergeCell ref="U3:AA3"/>
    <mergeCell ref="U4:AA4"/>
    <mergeCell ref="W12:Z12"/>
    <mergeCell ref="V8:Z8"/>
    <mergeCell ref="W11:Z11"/>
    <mergeCell ref="M52:AA52"/>
    <mergeCell ref="W19:Z19"/>
    <mergeCell ref="A26:S28"/>
    <mergeCell ref="V23:Z23"/>
    <mergeCell ref="E38:P38"/>
    <mergeCell ref="T38:Z38"/>
    <mergeCell ref="T40:Z40"/>
    <mergeCell ref="I52:K52"/>
    <mergeCell ref="W20:Z20"/>
    <mergeCell ref="V26:Z26"/>
    <mergeCell ref="V31:Z31"/>
    <mergeCell ref="A34:Z36"/>
    <mergeCell ref="A52:H52"/>
    <mergeCell ref="A51:K51"/>
    <mergeCell ref="M51:AA51"/>
  </mergeCells>
  <conditionalFormatting sqref="U1:AA4">
    <cfRule type="cellIs" dxfId="134" priority="1" stopIfTrue="1" operator="equal">
      <formula>0</formula>
    </cfRule>
  </conditionalFormatting>
  <dataValidations disablePrompts="1" count="2">
    <dataValidation type="textLength" operator="lessThanOrEqual" allowBlank="1" showErrorMessage="1" errorTitle="IBAN" error="Bitte nur zwei Zeichen eingeben!" sqref="O40">
      <formula1>2</formula1>
    </dataValidation>
    <dataValidation type="textLength" operator="lessThanOrEqual" allowBlank="1" showErrorMessage="1" errorTitle="IBAN" error="Bitte nur vier Zeichen eingeben!" sqref="G40 I40 K40 M40">
      <formula1>4</formula1>
    </dataValidation>
  </dataValidations>
  <pageMargins left="0.78740157480314965" right="0.19685039370078741" top="0.19685039370078741" bottom="0.19685039370078741" header="0.19685039370078741" footer="0.19685039370078741"/>
  <pageSetup paperSize="9" scale="96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Y71"/>
  <sheetViews>
    <sheetView showGridLines="0" zoomScaleNormal="100" workbookViewId="0">
      <selection activeCell="A52" sqref="A52:I52"/>
    </sheetView>
  </sheetViews>
  <sheetFormatPr baseColWidth="10" defaultColWidth="11.453125" defaultRowHeight="12.75" customHeight="1" x14ac:dyDescent="0.25"/>
  <cols>
    <col min="1" max="17" width="5.1796875" style="95" customWidth="1"/>
    <col min="18" max="18" width="5.1796875" style="96" customWidth="1"/>
    <col min="19" max="19" width="0.81640625" style="95" customWidth="1"/>
    <col min="20" max="16384" width="11.453125" style="95"/>
  </cols>
  <sheetData>
    <row r="1" spans="1:19" ht="15" customHeight="1" x14ac:dyDescent="0.25">
      <c r="A1" s="136"/>
      <c r="N1" s="31" t="s">
        <v>104</v>
      </c>
      <c r="O1" s="788">
        <f>'Seite 1'!$O$19</f>
        <v>0</v>
      </c>
      <c r="P1" s="789"/>
      <c r="Q1" s="789"/>
      <c r="R1" s="789"/>
      <c r="S1" s="811"/>
    </row>
    <row r="2" spans="1:19" ht="15" customHeight="1" x14ac:dyDescent="0.25">
      <c r="A2" s="136"/>
      <c r="N2" s="31" t="s">
        <v>106</v>
      </c>
      <c r="O2" s="788" t="str">
        <f>IF(AND('Seite 1'!$T$7=TRUE,'Seite 1'!$T$8=FALSE),'Seite 1'!$Z$7,IF(AND('Seite 1'!$T$7=FALSE,'Seite 1'!$T$8=TRUE),'Seite 1'!$Z$9,"____ - ____"))</f>
        <v>____ - ____</v>
      </c>
      <c r="P2" s="789"/>
      <c r="Q2" s="789"/>
      <c r="R2" s="789"/>
      <c r="S2" s="790"/>
    </row>
    <row r="3" spans="1:19" ht="15" customHeight="1" x14ac:dyDescent="0.25">
      <c r="A3" s="136"/>
      <c r="N3" s="31" t="s">
        <v>102</v>
      </c>
      <c r="O3" s="788" t="str">
        <f>IF(AND('Seite 1'!$T$7=TRUE,'Seite 1'!$T$8=FALSE),'Seite 1'!$AA$7,IF(AND('Seite 1'!$T$7=FALSE,'Seite 1'!$T$8=TRUE),'Seite 1'!$AA$9,"__.__.____ - __.__.____"))</f>
        <v>__.__.____ - __.__.____</v>
      </c>
      <c r="P3" s="789"/>
      <c r="Q3" s="789"/>
      <c r="R3" s="789"/>
      <c r="S3" s="790"/>
    </row>
    <row r="4" spans="1:19" ht="15" customHeight="1" x14ac:dyDescent="0.2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N4" s="135" t="s">
        <v>105</v>
      </c>
      <c r="O4" s="791">
        <f ca="1">'Seite 1'!$O$18</f>
        <v>45366</v>
      </c>
      <c r="P4" s="812"/>
      <c r="Q4" s="812"/>
      <c r="R4" s="812"/>
      <c r="S4" s="813"/>
    </row>
    <row r="5" spans="1:19" ht="12" customHeight="1" x14ac:dyDescent="0.25"/>
    <row r="6" spans="1:19" s="131" customFormat="1" ht="15" customHeight="1" x14ac:dyDescent="0.25">
      <c r="A6" s="134" t="s">
        <v>145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2"/>
    </row>
    <row r="7" spans="1:19" ht="5.15" customHeight="1" x14ac:dyDescent="0.25">
      <c r="A7" s="13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29"/>
      <c r="S7" s="128"/>
    </row>
    <row r="8" spans="1:19" ht="18" customHeight="1" x14ac:dyDescent="0.25">
      <c r="A8" s="127" t="s">
        <v>43</v>
      </c>
      <c r="N8" s="125"/>
      <c r="O8" s="125"/>
      <c r="P8" s="125"/>
      <c r="Q8" s="125"/>
      <c r="S8" s="110"/>
    </row>
    <row r="9" spans="1:19" ht="5.15" customHeight="1" x14ac:dyDescent="0.25">
      <c r="A9" s="126"/>
      <c r="N9" s="125"/>
      <c r="O9" s="125"/>
      <c r="P9" s="125"/>
      <c r="Q9" s="125"/>
      <c r="R9" s="125"/>
      <c r="S9" s="110"/>
    </row>
    <row r="10" spans="1:19" ht="18" customHeight="1" x14ac:dyDescent="0.25">
      <c r="A10" s="113" t="s">
        <v>39</v>
      </c>
      <c r="B10" s="95" t="s">
        <v>56</v>
      </c>
      <c r="O10" s="96"/>
      <c r="P10" s="115"/>
      <c r="Q10" s="115"/>
      <c r="S10" s="110"/>
    </row>
    <row r="11" spans="1:19" ht="5.15" customHeight="1" x14ac:dyDescent="0.25">
      <c r="A11" s="113"/>
      <c r="O11" s="96"/>
      <c r="P11" s="115"/>
      <c r="Q11" s="115"/>
      <c r="S11" s="110"/>
    </row>
    <row r="12" spans="1:19" ht="18" customHeight="1" x14ac:dyDescent="0.25">
      <c r="A12" s="113" t="s">
        <v>39</v>
      </c>
      <c r="B12" s="820" t="s">
        <v>140</v>
      </c>
      <c r="C12" s="820"/>
      <c r="D12" s="820"/>
      <c r="E12" s="820"/>
      <c r="F12" s="820"/>
      <c r="G12" s="820"/>
      <c r="H12" s="820"/>
      <c r="I12" s="820"/>
      <c r="J12" s="820"/>
      <c r="K12" s="820"/>
      <c r="L12" s="820"/>
      <c r="M12" s="820"/>
      <c r="N12" s="820"/>
      <c r="O12" s="820"/>
      <c r="P12" s="820"/>
      <c r="Q12" s="820"/>
      <c r="R12" s="820"/>
      <c r="S12" s="110"/>
    </row>
    <row r="13" spans="1:19" ht="12" customHeight="1" x14ac:dyDescent="0.25">
      <c r="A13" s="113"/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20"/>
      <c r="O13" s="820"/>
      <c r="P13" s="820"/>
      <c r="Q13" s="820"/>
      <c r="R13" s="820"/>
      <c r="S13" s="110"/>
    </row>
    <row r="14" spans="1:19" ht="5.15" customHeight="1" x14ac:dyDescent="0.25">
      <c r="A14" s="113"/>
      <c r="O14" s="96"/>
      <c r="P14" s="115"/>
      <c r="Q14" s="115"/>
      <c r="S14" s="110"/>
    </row>
    <row r="15" spans="1:19" ht="18" customHeight="1" x14ac:dyDescent="0.25">
      <c r="A15" s="113" t="s">
        <v>39</v>
      </c>
      <c r="B15" s="820" t="s">
        <v>231</v>
      </c>
      <c r="C15" s="820"/>
      <c r="D15" s="820"/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0"/>
      <c r="R15" s="820"/>
      <c r="S15" s="110"/>
    </row>
    <row r="16" spans="1:19" ht="12" customHeight="1" x14ac:dyDescent="0.25">
      <c r="A16" s="113"/>
      <c r="B16" s="820"/>
      <c r="C16" s="820"/>
      <c r="D16" s="820"/>
      <c r="E16" s="820"/>
      <c r="F16" s="820"/>
      <c r="G16" s="820"/>
      <c r="H16" s="820"/>
      <c r="I16" s="820"/>
      <c r="J16" s="820"/>
      <c r="K16" s="820"/>
      <c r="L16" s="820"/>
      <c r="M16" s="820"/>
      <c r="N16" s="820"/>
      <c r="O16" s="820"/>
      <c r="P16" s="820"/>
      <c r="Q16" s="820"/>
      <c r="R16" s="820"/>
      <c r="S16" s="110"/>
    </row>
    <row r="17" spans="1:22" ht="5.15" customHeight="1" x14ac:dyDescent="0.25">
      <c r="A17" s="113"/>
      <c r="E17" s="123"/>
      <c r="F17" s="123"/>
      <c r="G17" s="123"/>
      <c r="R17" s="95"/>
      <c r="S17" s="110"/>
    </row>
    <row r="18" spans="1:22" ht="18" customHeight="1" x14ac:dyDescent="0.25">
      <c r="A18" s="113" t="s">
        <v>39</v>
      </c>
      <c r="B18" s="95" t="s">
        <v>232</v>
      </c>
      <c r="R18" s="95"/>
      <c r="S18" s="110"/>
    </row>
    <row r="19" spans="1:22" ht="5.15" customHeight="1" x14ac:dyDescent="0.25">
      <c r="A19" s="113"/>
      <c r="E19" s="123"/>
      <c r="F19" s="123"/>
      <c r="G19" s="123"/>
      <c r="R19" s="95"/>
      <c r="S19" s="110"/>
    </row>
    <row r="20" spans="1:22" ht="18" customHeight="1" x14ac:dyDescent="0.25">
      <c r="A20" s="113" t="s">
        <v>39</v>
      </c>
      <c r="B20" s="95" t="s">
        <v>164</v>
      </c>
      <c r="O20" s="96"/>
      <c r="P20" s="115"/>
      <c r="Q20" s="115"/>
      <c r="S20" s="110"/>
    </row>
    <row r="21" spans="1:22" ht="5.15" customHeight="1" x14ac:dyDescent="0.25">
      <c r="A21" s="113"/>
      <c r="O21" s="96"/>
      <c r="P21" s="115"/>
      <c r="Q21" s="115"/>
      <c r="S21" s="110"/>
    </row>
    <row r="22" spans="1:22" ht="18" customHeight="1" x14ac:dyDescent="0.25">
      <c r="A22" s="113" t="s">
        <v>39</v>
      </c>
      <c r="B22" s="95" t="s">
        <v>57</v>
      </c>
      <c r="O22" s="96"/>
      <c r="P22" s="115"/>
      <c r="Q22" s="115"/>
      <c r="S22" s="110"/>
    </row>
    <row r="23" spans="1:22" ht="5.15" customHeight="1" x14ac:dyDescent="0.25">
      <c r="A23" s="11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S23" s="110"/>
    </row>
    <row r="24" spans="1:22" s="12" customFormat="1" ht="18" customHeight="1" x14ac:dyDescent="0.25">
      <c r="A24" s="188" t="s">
        <v>39</v>
      </c>
      <c r="B24" s="29" t="s">
        <v>52</v>
      </c>
      <c r="C24" s="29"/>
      <c r="D24" s="29"/>
      <c r="E24" s="29"/>
      <c r="F24" s="29"/>
      <c r="G24" s="29"/>
      <c r="H24" s="29"/>
      <c r="S24" s="28"/>
    </row>
    <row r="25" spans="1:22" s="12" customFormat="1" ht="5.15" customHeight="1" x14ac:dyDescent="0.25">
      <c r="A25" s="188"/>
      <c r="B25" s="189"/>
      <c r="C25" s="189"/>
      <c r="D25" s="189"/>
      <c r="E25" s="189"/>
      <c r="F25" s="189"/>
      <c r="G25" s="189"/>
      <c r="H25" s="189"/>
      <c r="S25" s="28"/>
    </row>
    <row r="26" spans="1:22" s="153" customFormat="1" ht="18" customHeight="1" x14ac:dyDescent="0.25">
      <c r="A26" s="190"/>
      <c r="B26" s="39"/>
      <c r="C26" s="40" t="s">
        <v>53</v>
      </c>
      <c r="D26" s="40"/>
      <c r="E26" s="40"/>
      <c r="F26" s="40"/>
      <c r="G26" s="40"/>
      <c r="H26" s="40"/>
      <c r="I26" s="40"/>
      <c r="J26" s="191"/>
      <c r="K26" s="191"/>
      <c r="L26" s="192"/>
      <c r="S26" s="193"/>
      <c r="T26" s="194"/>
      <c r="U26" s="194"/>
      <c r="V26" s="194"/>
    </row>
    <row r="27" spans="1:22" s="153" customFormat="1" ht="5.15" customHeight="1" x14ac:dyDescent="0.25">
      <c r="A27" s="190"/>
      <c r="B27" s="189"/>
      <c r="C27" s="189"/>
      <c r="D27" s="189"/>
      <c r="E27" s="189"/>
      <c r="F27" s="189"/>
      <c r="G27" s="189"/>
      <c r="H27" s="189"/>
      <c r="I27" s="189"/>
      <c r="J27" s="33"/>
      <c r="K27" s="33"/>
      <c r="L27" s="29"/>
      <c r="M27" s="195"/>
      <c r="N27" s="195"/>
      <c r="O27" s="195"/>
      <c r="P27" s="195"/>
      <c r="Q27" s="195"/>
      <c r="R27" s="195"/>
      <c r="S27" s="196"/>
    </row>
    <row r="28" spans="1:22" s="153" customFormat="1" ht="18" customHeight="1" x14ac:dyDescent="0.25">
      <c r="A28" s="190"/>
      <c r="B28" s="39"/>
      <c r="C28" s="40" t="s">
        <v>54</v>
      </c>
      <c r="D28" s="40"/>
      <c r="E28" s="40"/>
      <c r="F28" s="40"/>
      <c r="G28" s="40"/>
      <c r="H28" s="40"/>
      <c r="I28" s="40"/>
      <c r="J28" s="40"/>
      <c r="K28" s="191"/>
      <c r="L28" s="192"/>
      <c r="M28" s="195"/>
      <c r="N28" s="195"/>
      <c r="O28" s="195"/>
      <c r="P28" s="195"/>
      <c r="Q28" s="195"/>
      <c r="R28" s="195"/>
      <c r="S28" s="196"/>
    </row>
    <row r="29" spans="1:22" s="153" customFormat="1" ht="5.15" customHeight="1" x14ac:dyDescent="0.25">
      <c r="A29" s="190"/>
      <c r="B29" s="195"/>
      <c r="C29" s="9"/>
      <c r="D29" s="9"/>
      <c r="E29" s="9"/>
      <c r="F29" s="9"/>
      <c r="G29" s="9"/>
      <c r="H29" s="9"/>
      <c r="I29" s="9"/>
      <c r="J29" s="9"/>
      <c r="K29" s="9"/>
      <c r="L29" s="9"/>
      <c r="M29" s="195"/>
      <c r="N29" s="195"/>
      <c r="O29" s="195"/>
      <c r="P29" s="195"/>
      <c r="Q29" s="195"/>
      <c r="R29" s="195"/>
      <c r="S29" s="196"/>
    </row>
    <row r="30" spans="1:22" s="153" customFormat="1" ht="18" customHeight="1" x14ac:dyDescent="0.25">
      <c r="A30" s="190"/>
      <c r="B30" s="29" t="s">
        <v>58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3"/>
      <c r="Q30" s="33"/>
      <c r="R30" s="29"/>
      <c r="S30" s="28"/>
    </row>
    <row r="31" spans="1:22" ht="5.15" customHeight="1" x14ac:dyDescent="0.25">
      <c r="A31" s="113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S31" s="110"/>
    </row>
    <row r="32" spans="1:22" s="117" customFormat="1" ht="18" customHeight="1" x14ac:dyDescent="0.25">
      <c r="A32" s="113" t="s">
        <v>39</v>
      </c>
      <c r="B32" s="95" t="s">
        <v>42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14"/>
      <c r="Q32" s="114"/>
      <c r="R32" s="120"/>
      <c r="S32" s="119"/>
    </row>
    <row r="33" spans="1:25" s="117" customFormat="1" ht="5.15" customHeight="1" x14ac:dyDescent="0.25">
      <c r="A33" s="122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19"/>
    </row>
    <row r="34" spans="1:25" s="117" customFormat="1" ht="18" customHeight="1" x14ac:dyDescent="0.25">
      <c r="A34" s="118"/>
      <c r="B34" s="39"/>
      <c r="C34" s="40" t="s">
        <v>41</v>
      </c>
      <c r="D34" s="40"/>
      <c r="E34" s="40"/>
      <c r="F34" s="41"/>
      <c r="H34" s="39"/>
      <c r="I34" s="40" t="s">
        <v>40</v>
      </c>
      <c r="J34" s="40"/>
      <c r="K34" s="40"/>
      <c r="L34" s="41"/>
      <c r="O34" s="111"/>
      <c r="P34" s="111"/>
      <c r="Q34" s="111"/>
      <c r="R34" s="111"/>
      <c r="S34" s="121"/>
      <c r="T34" s="120"/>
      <c r="U34" s="120"/>
      <c r="V34" s="120"/>
      <c r="W34" s="120"/>
      <c r="X34" s="120"/>
      <c r="Y34" s="120"/>
    </row>
    <row r="35" spans="1:25" s="117" customFormat="1" ht="5.15" customHeight="1" x14ac:dyDescent="0.25">
      <c r="A35" s="118"/>
      <c r="B35" s="111"/>
      <c r="C35" s="101"/>
      <c r="D35" s="101"/>
      <c r="E35" s="101"/>
      <c r="F35" s="10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9"/>
    </row>
    <row r="36" spans="1:25" s="117" customFormat="1" ht="18" customHeight="1" x14ac:dyDescent="0.25">
      <c r="A36" s="118"/>
      <c r="B36" s="95" t="s">
        <v>58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  <c r="P36" s="115"/>
      <c r="Q36" s="115"/>
      <c r="R36" s="96"/>
      <c r="S36" s="110"/>
    </row>
    <row r="37" spans="1:25" ht="5.15" customHeight="1" x14ac:dyDescent="0.25">
      <c r="A37" s="11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14"/>
      <c r="N37" s="114"/>
      <c r="O37" s="96"/>
      <c r="P37" s="115"/>
      <c r="Q37" s="115"/>
      <c r="S37" s="110"/>
    </row>
    <row r="38" spans="1:25" ht="18" customHeight="1" x14ac:dyDescent="0.25">
      <c r="A38" s="113" t="s">
        <v>39</v>
      </c>
      <c r="B38" s="820" t="s">
        <v>141</v>
      </c>
      <c r="C38" s="820"/>
      <c r="D38" s="820"/>
      <c r="E38" s="820"/>
      <c r="F38" s="820"/>
      <c r="G38" s="820"/>
      <c r="H38" s="820"/>
      <c r="I38" s="820"/>
      <c r="J38" s="820"/>
      <c r="K38" s="820"/>
      <c r="L38" s="820"/>
      <c r="M38" s="820"/>
      <c r="N38" s="820"/>
      <c r="O38" s="820"/>
      <c r="P38" s="820"/>
      <c r="Q38" s="820"/>
      <c r="R38" s="820"/>
      <c r="S38" s="110"/>
    </row>
    <row r="39" spans="1:25" ht="12" customHeight="1" x14ac:dyDescent="0.25">
      <c r="A39" s="113"/>
      <c r="B39" s="82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110"/>
    </row>
    <row r="40" spans="1:25" ht="12" customHeight="1" x14ac:dyDescent="0.25">
      <c r="A40" s="113"/>
      <c r="B40" s="820"/>
      <c r="C40" s="820"/>
      <c r="D40" s="820"/>
      <c r="E40" s="820"/>
      <c r="F40" s="820"/>
      <c r="G40" s="820"/>
      <c r="H40" s="820"/>
      <c r="I40" s="820"/>
      <c r="J40" s="820"/>
      <c r="K40" s="820"/>
      <c r="L40" s="820"/>
      <c r="M40" s="820"/>
      <c r="N40" s="820"/>
      <c r="O40" s="820"/>
      <c r="P40" s="820"/>
      <c r="Q40" s="820"/>
      <c r="R40" s="820"/>
      <c r="S40" s="110"/>
    </row>
    <row r="41" spans="1:25" ht="5.15" customHeight="1" x14ac:dyDescent="0.2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0"/>
    </row>
    <row r="42" spans="1:25" s="12" customFormat="1" ht="18" customHeight="1" x14ac:dyDescent="0.25">
      <c r="A42" s="188" t="s">
        <v>39</v>
      </c>
      <c r="B42" s="821" t="s">
        <v>233</v>
      </c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1"/>
      <c r="P42" s="821"/>
      <c r="Q42" s="821"/>
      <c r="R42" s="821"/>
      <c r="S42" s="28"/>
    </row>
    <row r="43" spans="1:25" s="12" customFormat="1" ht="12" customHeight="1" x14ac:dyDescent="0.25">
      <c r="A43" s="188"/>
      <c r="B43" s="821"/>
      <c r="C43" s="821"/>
      <c r="D43" s="821"/>
      <c r="E43" s="821"/>
      <c r="F43" s="821"/>
      <c r="G43" s="821"/>
      <c r="H43" s="821"/>
      <c r="I43" s="821"/>
      <c r="J43" s="821"/>
      <c r="K43" s="821"/>
      <c r="L43" s="821"/>
      <c r="M43" s="821"/>
      <c r="N43" s="821"/>
      <c r="O43" s="821"/>
      <c r="P43" s="821"/>
      <c r="Q43" s="821"/>
      <c r="R43" s="821"/>
      <c r="S43" s="28"/>
    </row>
    <row r="44" spans="1:25" ht="5.15" customHeight="1" x14ac:dyDescent="0.25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0"/>
    </row>
    <row r="45" spans="1:25" ht="18" customHeight="1" x14ac:dyDescent="0.25">
      <c r="A45" s="113" t="s">
        <v>39</v>
      </c>
      <c r="B45" s="820" t="s">
        <v>142</v>
      </c>
      <c r="C45" s="820"/>
      <c r="D45" s="820"/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110"/>
    </row>
    <row r="46" spans="1:25" ht="12" customHeight="1" x14ac:dyDescent="0.25">
      <c r="A46" s="112"/>
      <c r="B46" s="820"/>
      <c r="C46" s="820"/>
      <c r="D46" s="820"/>
      <c r="E46" s="820"/>
      <c r="F46" s="820"/>
      <c r="G46" s="820"/>
      <c r="H46" s="820"/>
      <c r="I46" s="820"/>
      <c r="J46" s="820"/>
      <c r="K46" s="820"/>
      <c r="L46" s="820"/>
      <c r="M46" s="820"/>
      <c r="N46" s="820"/>
      <c r="O46" s="820"/>
      <c r="P46" s="820"/>
      <c r="Q46" s="820"/>
      <c r="R46" s="820"/>
      <c r="S46" s="110"/>
    </row>
    <row r="47" spans="1:25" ht="5.15" customHeight="1" x14ac:dyDescent="0.25">
      <c r="A47" s="109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7"/>
      <c r="S47" s="106"/>
    </row>
    <row r="48" spans="1:25" ht="12" customHeight="1" x14ac:dyDescent="0.25"/>
    <row r="49" spans="1:20" ht="12" customHeight="1" x14ac:dyDescent="0.25"/>
    <row r="50" spans="1:20" ht="12" customHeight="1" x14ac:dyDescent="0.25"/>
    <row r="51" spans="1:20" s="104" customFormat="1" ht="12" customHeight="1" x14ac:dyDescent="0.2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20" s="22" customFormat="1" ht="12" customHeight="1" x14ac:dyDescent="0.25">
      <c r="A52" s="786"/>
      <c r="B52" s="786"/>
      <c r="C52" s="786"/>
      <c r="D52" s="786"/>
      <c r="E52" s="786"/>
      <c r="F52" s="786"/>
      <c r="G52" s="786"/>
      <c r="H52" s="786"/>
      <c r="I52" s="786"/>
      <c r="K52" s="787"/>
      <c r="L52" s="787"/>
      <c r="M52" s="787"/>
      <c r="N52" s="787"/>
      <c r="O52" s="787"/>
      <c r="P52" s="787"/>
      <c r="Q52" s="787"/>
      <c r="R52" s="787"/>
      <c r="S52" s="787"/>
    </row>
    <row r="53" spans="1:20" s="22" customFormat="1" ht="12" customHeight="1" x14ac:dyDescent="0.25">
      <c r="A53" s="784"/>
      <c r="B53" s="784"/>
      <c r="C53" s="784"/>
      <c r="D53" s="784"/>
      <c r="E53" s="784"/>
      <c r="F53" s="784"/>
      <c r="G53" s="784"/>
      <c r="H53" s="807">
        <f ca="1">IF('Seite 1'!$O$18="","",'Seite 1'!$O$18)</f>
        <v>45366</v>
      </c>
      <c r="I53" s="807"/>
      <c r="K53" s="785"/>
      <c r="L53" s="785"/>
      <c r="M53" s="785"/>
      <c r="N53" s="785"/>
      <c r="O53" s="785"/>
      <c r="P53" s="785"/>
      <c r="Q53" s="785"/>
      <c r="R53" s="785"/>
      <c r="S53" s="785"/>
    </row>
    <row r="54" spans="1:20" s="24" customFormat="1" ht="12" customHeight="1" x14ac:dyDescent="0.25">
      <c r="A54" s="23" t="s">
        <v>5</v>
      </c>
      <c r="B54" s="23"/>
      <c r="C54" s="23"/>
      <c r="D54" s="23"/>
      <c r="E54" s="23"/>
      <c r="F54" s="23"/>
      <c r="G54" s="23"/>
      <c r="H54" s="23"/>
      <c r="K54" s="23" t="s">
        <v>38</v>
      </c>
      <c r="L54" s="23"/>
      <c r="M54" s="23"/>
      <c r="N54" s="23"/>
      <c r="O54" s="23"/>
      <c r="P54" s="23"/>
      <c r="Q54" s="23"/>
      <c r="R54" s="23"/>
      <c r="S54" s="23"/>
    </row>
    <row r="55" spans="1:20" s="24" customFormat="1" ht="12" customHeight="1" x14ac:dyDescent="0.25">
      <c r="A55" s="197"/>
      <c r="B55" s="197"/>
      <c r="C55" s="197"/>
      <c r="D55" s="197"/>
      <c r="E55" s="197"/>
      <c r="F55" s="197"/>
      <c r="G55" s="197"/>
      <c r="H55" s="197"/>
      <c r="K55" s="197" t="s">
        <v>77</v>
      </c>
      <c r="L55" s="197"/>
      <c r="M55" s="197"/>
      <c r="N55" s="197"/>
      <c r="O55" s="197"/>
      <c r="P55" s="197"/>
      <c r="Q55" s="197"/>
      <c r="R55" s="197"/>
      <c r="S55" s="197"/>
    </row>
    <row r="56" spans="1:20" s="24" customFormat="1" ht="13" customHeight="1" x14ac:dyDescent="0.25">
      <c r="A56" s="389" t="s">
        <v>114</v>
      </c>
      <c r="B56" s="21"/>
      <c r="C56" s="21"/>
      <c r="D56" s="21"/>
      <c r="E56" s="21"/>
      <c r="F56" s="21"/>
      <c r="G56" s="21"/>
      <c r="H56" s="21"/>
      <c r="I56" s="25"/>
      <c r="J56" s="25"/>
      <c r="K56" s="21"/>
      <c r="L56" s="21"/>
      <c r="M56" s="21"/>
      <c r="N56" s="21"/>
      <c r="O56" s="21"/>
      <c r="P56" s="21"/>
      <c r="Q56" s="21"/>
      <c r="R56" s="21"/>
      <c r="S56" s="21"/>
      <c r="T56" s="25"/>
    </row>
    <row r="57" spans="1:20" s="24" customFormat="1" ht="13" customHeight="1" x14ac:dyDescent="0.25">
      <c r="A57" s="21" t="str">
        <f>IF(AND('Seite 1'!$T$7=TRUE,'Seite 1'!$T$8=FALSE),"Kurzer Sachbericht zum Zwischenzahlungsantrag",IF(AND('Seite 1'!$T$7=FALSE,'Seite 1'!$T$8=TRUE),"Ausführlicher Sachbericht zum Verwendungsnachweis","Sachbericht"))</f>
        <v>Sachbericht</v>
      </c>
      <c r="B57" s="21"/>
      <c r="C57" s="21"/>
      <c r="D57" s="21"/>
      <c r="E57" s="21"/>
      <c r="F57" s="21"/>
      <c r="G57" s="21"/>
      <c r="H57" s="21"/>
      <c r="I57" s="25"/>
      <c r="J57" s="25"/>
      <c r="K57" s="21"/>
      <c r="L57" s="21"/>
      <c r="M57" s="21"/>
      <c r="N57" s="21"/>
      <c r="O57" s="21"/>
      <c r="P57" s="21"/>
      <c r="Q57" s="21"/>
      <c r="R57" s="21"/>
      <c r="S57" s="21"/>
      <c r="T57" s="25"/>
    </row>
    <row r="58" spans="1:20" s="24" customFormat="1" ht="13" customHeight="1" x14ac:dyDescent="0.25">
      <c r="A58" s="21" t="s">
        <v>138</v>
      </c>
      <c r="B58" s="21"/>
      <c r="C58" s="21"/>
      <c r="D58" s="21"/>
      <c r="E58" s="21"/>
      <c r="F58" s="21"/>
      <c r="G58" s="21"/>
      <c r="H58" s="21"/>
      <c r="I58" s="25"/>
      <c r="J58" s="25"/>
      <c r="K58" s="21"/>
      <c r="L58" s="21"/>
      <c r="M58" s="21"/>
      <c r="N58" s="21"/>
      <c r="O58" s="21"/>
      <c r="P58" s="21"/>
      <c r="Q58" s="21"/>
      <c r="R58" s="21"/>
      <c r="S58" s="21"/>
      <c r="T58" s="25"/>
    </row>
    <row r="59" spans="1:20" s="24" customFormat="1" ht="13" customHeight="1" x14ac:dyDescent="0.25">
      <c r="A59" s="21" t="s">
        <v>117</v>
      </c>
      <c r="B59" s="21"/>
      <c r="C59" s="21"/>
      <c r="D59" s="21"/>
      <c r="E59" s="21"/>
      <c r="F59" s="21"/>
      <c r="G59" s="21"/>
      <c r="H59" s="21"/>
      <c r="I59" s="25"/>
      <c r="J59" s="25"/>
      <c r="K59" s="21"/>
      <c r="L59" s="21"/>
      <c r="M59" s="21"/>
      <c r="N59" s="21"/>
      <c r="O59" s="21"/>
      <c r="P59" s="21"/>
      <c r="Q59" s="21"/>
      <c r="R59" s="21"/>
      <c r="S59" s="21"/>
      <c r="T59" s="25"/>
    </row>
    <row r="60" spans="1:20" s="24" customFormat="1" ht="13" customHeight="1" x14ac:dyDescent="0.25">
      <c r="A60" s="21" t="s">
        <v>115</v>
      </c>
      <c r="B60" s="21"/>
      <c r="C60" s="21"/>
      <c r="D60" s="21"/>
      <c r="E60" s="21"/>
      <c r="F60" s="21"/>
      <c r="G60" s="21"/>
      <c r="H60" s="21"/>
      <c r="I60" s="25"/>
      <c r="J60" s="25"/>
      <c r="K60" s="21"/>
      <c r="L60" s="21"/>
      <c r="M60" s="21"/>
      <c r="N60" s="21"/>
      <c r="O60" s="21"/>
      <c r="P60" s="21"/>
      <c r="Q60" s="21"/>
      <c r="R60" s="21"/>
      <c r="S60" s="21"/>
      <c r="T60" s="25"/>
    </row>
    <row r="61" spans="1:20" s="24" customFormat="1" ht="13" customHeight="1" x14ac:dyDescent="0.25">
      <c r="A61" s="21" t="s">
        <v>211</v>
      </c>
      <c r="B61" s="21"/>
      <c r="C61" s="21"/>
      <c r="D61" s="21"/>
      <c r="E61" s="21"/>
      <c r="F61" s="21"/>
      <c r="G61" s="21"/>
      <c r="H61" s="21"/>
      <c r="I61" s="25"/>
      <c r="J61" s="25"/>
      <c r="K61" s="21"/>
      <c r="L61" s="21"/>
      <c r="M61" s="21"/>
      <c r="N61" s="21"/>
      <c r="O61" s="21"/>
      <c r="P61" s="21"/>
      <c r="Q61" s="21"/>
      <c r="R61" s="21"/>
      <c r="S61" s="21"/>
      <c r="T61" s="25"/>
    </row>
    <row r="62" spans="1:20" s="24" customFormat="1" ht="13" customHeight="1" x14ac:dyDescent="0.25">
      <c r="A62" s="21" t="s">
        <v>116</v>
      </c>
      <c r="B62" s="21"/>
      <c r="C62" s="21"/>
      <c r="D62" s="21"/>
      <c r="E62" s="21"/>
      <c r="F62" s="21"/>
      <c r="G62" s="21"/>
      <c r="H62" s="21"/>
      <c r="I62" s="25"/>
      <c r="J62" s="25"/>
      <c r="K62" s="21"/>
      <c r="L62" s="21"/>
      <c r="M62" s="21"/>
      <c r="N62" s="21"/>
      <c r="O62" s="21"/>
      <c r="P62" s="21"/>
      <c r="Q62" s="21"/>
      <c r="R62" s="21"/>
      <c r="S62" s="21"/>
      <c r="T62" s="25"/>
    </row>
    <row r="63" spans="1:20" s="24" customFormat="1" ht="13" customHeight="1" x14ac:dyDescent="0.25">
      <c r="A63" s="21" t="s">
        <v>155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5"/>
    </row>
    <row r="64" spans="1:20" s="24" customFormat="1" ht="12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5"/>
    </row>
    <row r="65" spans="1:20" s="24" customFormat="1" ht="12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5"/>
    </row>
    <row r="66" spans="1:20" ht="12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20" ht="5.15" customHeight="1" x14ac:dyDescent="0.25">
      <c r="A67" s="103"/>
      <c r="B67" s="103"/>
      <c r="C67" s="103"/>
      <c r="M67" s="102"/>
      <c r="N67" s="102"/>
      <c r="O67" s="102"/>
      <c r="P67" s="102"/>
      <c r="Q67" s="102"/>
      <c r="R67" s="102"/>
    </row>
    <row r="68" spans="1:20" ht="12" customHeight="1" x14ac:dyDescent="0.25">
      <c r="A68" s="101" t="s">
        <v>14</v>
      </c>
      <c r="B68" s="100" t="s">
        <v>78</v>
      </c>
      <c r="C68" s="100"/>
      <c r="D68" s="100"/>
      <c r="E68" s="100"/>
      <c r="F68" s="100"/>
      <c r="G68" s="100"/>
      <c r="H68" s="100"/>
      <c r="I68" s="100"/>
      <c r="J68" s="100"/>
      <c r="K68" s="98"/>
      <c r="L68" s="98"/>
      <c r="M68" s="97"/>
      <c r="N68" s="97"/>
      <c r="O68" s="97"/>
      <c r="P68" s="97"/>
      <c r="Q68" s="97"/>
      <c r="R68" s="97"/>
    </row>
    <row r="69" spans="1:20" ht="5.15" customHeight="1" x14ac:dyDescent="0.25">
      <c r="A69" s="99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7"/>
      <c r="N69" s="97"/>
      <c r="O69" s="97"/>
      <c r="P69" s="97"/>
      <c r="Q69" s="97"/>
      <c r="R69" s="97"/>
    </row>
    <row r="70" spans="1:20" ht="12" customHeight="1" x14ac:dyDescent="0.25">
      <c r="A70" s="2" t="str">
        <f>'Seite 1'!$A$66</f>
        <v>VWN Wissenstransfer und Informationsmaßnahmen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20" ht="12" customHeight="1" x14ac:dyDescent="0.25">
      <c r="A71" s="2" t="str">
        <f ca="1">'Seite 1'!$A$67</f>
        <v>Formularversion: V 2.1 vom 15.03.24 - öffentlich -</v>
      </c>
      <c r="R71" s="95"/>
    </row>
  </sheetData>
  <sheetProtection password="E8E7" sheet="1" objects="1" scenarios="1" selectLockedCells="1" autoFilter="0"/>
  <mergeCells count="14">
    <mergeCell ref="O4:S4"/>
    <mergeCell ref="A52:I52"/>
    <mergeCell ref="K52:S52"/>
    <mergeCell ref="O1:S1"/>
    <mergeCell ref="A53:G53"/>
    <mergeCell ref="H53:I53"/>
    <mergeCell ref="K53:S53"/>
    <mergeCell ref="O2:S2"/>
    <mergeCell ref="O3:S3"/>
    <mergeCell ref="B12:R13"/>
    <mergeCell ref="B15:R16"/>
    <mergeCell ref="B38:R40"/>
    <mergeCell ref="B42:R43"/>
    <mergeCell ref="B45:R46"/>
  </mergeCells>
  <conditionalFormatting sqref="O1:S4">
    <cfRule type="cellIs" dxfId="133" priority="2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73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12700</xdr:rowOff>
                  </from>
                  <to>
                    <xdr:col>1</xdr:col>
                    <xdr:colOff>304800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5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12700</xdr:rowOff>
                  </from>
                  <to>
                    <xdr:col>7</xdr:col>
                    <xdr:colOff>304800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7" r:id="rId6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12700</xdr:rowOff>
                  </from>
                  <to>
                    <xdr:col>1</xdr:col>
                    <xdr:colOff>323850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8" r:id="rId7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12700</xdr:rowOff>
                  </from>
                  <to>
                    <xdr:col>1</xdr:col>
                    <xdr:colOff>323850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Normal="100" workbookViewId="0">
      <selection activeCell="A18" sqref="A18:I18"/>
    </sheetView>
  </sheetViews>
  <sheetFormatPr baseColWidth="10" defaultColWidth="11.453125" defaultRowHeight="12.75" customHeight="1" x14ac:dyDescent="0.25"/>
  <cols>
    <col min="1" max="17" width="5.1796875" style="648" customWidth="1"/>
    <col min="18" max="18" width="5.1796875" style="649" customWidth="1"/>
    <col min="19" max="19" width="0.81640625" style="648" customWidth="1"/>
    <col min="20" max="16384" width="11.453125" style="648"/>
  </cols>
  <sheetData>
    <row r="1" spans="1:19" ht="15" customHeight="1" x14ac:dyDescent="0.25">
      <c r="A1" s="647"/>
      <c r="N1" s="31" t="s">
        <v>104</v>
      </c>
      <c r="O1" s="788">
        <f>'Seite 1'!$O$19</f>
        <v>0</v>
      </c>
      <c r="P1" s="789"/>
      <c r="Q1" s="789"/>
      <c r="R1" s="789"/>
      <c r="S1" s="811"/>
    </row>
    <row r="2" spans="1:19" ht="15" customHeight="1" x14ac:dyDescent="0.25">
      <c r="A2" s="647"/>
      <c r="N2" s="31" t="s">
        <v>106</v>
      </c>
      <c r="O2" s="788" t="str">
        <f>IF(AND('Seite 1'!$T$7=TRUE,'Seite 1'!$T$8=FALSE),'Seite 1'!$Z$7,IF(AND('Seite 1'!$T$7=FALSE,'Seite 1'!$T$8=TRUE),'Seite 1'!$Z$9,"____ - ____"))</f>
        <v>____ - ____</v>
      </c>
      <c r="P2" s="789"/>
      <c r="Q2" s="789"/>
      <c r="R2" s="789"/>
      <c r="S2" s="790"/>
    </row>
    <row r="3" spans="1:19" ht="15" customHeight="1" x14ac:dyDescent="0.25">
      <c r="A3" s="647"/>
      <c r="N3" s="31" t="s">
        <v>102</v>
      </c>
      <c r="O3" s="788" t="str">
        <f>IF(AND('Seite 1'!$T$7=TRUE,'Seite 1'!$T$8=FALSE),'Seite 1'!$AA$7,IF(AND('Seite 1'!$T$7=FALSE,'Seite 1'!$T$8=TRUE),'Seite 1'!$AA$9,"__.__.____ - __.__.____"))</f>
        <v>__.__.____ - __.__.____</v>
      </c>
      <c r="P3" s="789"/>
      <c r="Q3" s="789"/>
      <c r="R3" s="789"/>
      <c r="S3" s="790"/>
    </row>
    <row r="4" spans="1:19" ht="15" customHeight="1" x14ac:dyDescent="0.25"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N4" s="135" t="s">
        <v>105</v>
      </c>
      <c r="O4" s="791">
        <f ca="1">'Seite 1'!$O$18</f>
        <v>45366</v>
      </c>
      <c r="P4" s="812"/>
      <c r="Q4" s="812"/>
      <c r="R4" s="812"/>
      <c r="S4" s="813"/>
    </row>
    <row r="5" spans="1:19" ht="12" customHeight="1" x14ac:dyDescent="0.25"/>
    <row r="6" spans="1:19" s="653" customFormat="1" ht="15" customHeight="1" x14ac:dyDescent="0.25">
      <c r="A6" s="650" t="s">
        <v>301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2"/>
    </row>
    <row r="7" spans="1:19" ht="5.15" customHeight="1" x14ac:dyDescent="0.25">
      <c r="A7" s="822" t="s">
        <v>320</v>
      </c>
      <c r="B7" s="823"/>
      <c r="C7" s="823"/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823"/>
      <c r="R7" s="823"/>
      <c r="S7" s="824"/>
    </row>
    <row r="8" spans="1:19" ht="12" customHeight="1" x14ac:dyDescent="0.25">
      <c r="A8" s="825"/>
      <c r="B8" s="826"/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  <c r="O8" s="826"/>
      <c r="P8" s="826"/>
      <c r="Q8" s="826"/>
      <c r="R8" s="826"/>
      <c r="S8" s="827"/>
    </row>
    <row r="9" spans="1:19" ht="12" customHeight="1" x14ac:dyDescent="0.25">
      <c r="A9" s="825"/>
      <c r="B9" s="826"/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826"/>
      <c r="S9" s="827"/>
    </row>
    <row r="10" spans="1:19" ht="12" customHeight="1" x14ac:dyDescent="0.25">
      <c r="A10" s="825"/>
      <c r="B10" s="826"/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6"/>
      <c r="R10" s="826"/>
      <c r="S10" s="827"/>
    </row>
    <row r="11" spans="1:19" ht="12" customHeight="1" x14ac:dyDescent="0.25">
      <c r="A11" s="825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7"/>
    </row>
    <row r="12" spans="1:19" ht="5.15" customHeight="1" x14ac:dyDescent="0.25">
      <c r="A12" s="828"/>
      <c r="B12" s="829"/>
      <c r="C12" s="829"/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  <c r="R12" s="829"/>
      <c r="S12" s="830"/>
    </row>
    <row r="13" spans="1:19" ht="12" customHeight="1" x14ac:dyDescent="0.25"/>
    <row r="14" spans="1:19" ht="12" customHeight="1" x14ac:dyDescent="0.25"/>
    <row r="15" spans="1:19" ht="12" customHeight="1" x14ac:dyDescent="0.25"/>
    <row r="16" spans="1:19" ht="12" customHeight="1" x14ac:dyDescent="0.25"/>
    <row r="17" spans="1:19" s="104" customFormat="1" ht="12" customHeight="1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9" s="22" customFormat="1" ht="12" customHeight="1" x14ac:dyDescent="0.25">
      <c r="A18" s="786"/>
      <c r="B18" s="786"/>
      <c r="C18" s="786"/>
      <c r="D18" s="786"/>
      <c r="E18" s="786"/>
      <c r="F18" s="786"/>
      <c r="G18" s="786"/>
      <c r="H18" s="786"/>
      <c r="I18" s="786"/>
      <c r="K18" s="787"/>
      <c r="L18" s="787"/>
      <c r="M18" s="787"/>
      <c r="N18" s="787"/>
      <c r="O18" s="787"/>
      <c r="P18" s="787"/>
      <c r="Q18" s="787"/>
      <c r="R18" s="787"/>
      <c r="S18" s="787"/>
    </row>
    <row r="19" spans="1:19" s="22" customFormat="1" ht="12" customHeight="1" x14ac:dyDescent="0.25">
      <c r="A19" s="784"/>
      <c r="B19" s="784"/>
      <c r="C19" s="784"/>
      <c r="D19" s="784"/>
      <c r="E19" s="784"/>
      <c r="F19" s="784"/>
      <c r="G19" s="784"/>
      <c r="H19" s="807">
        <f ca="1">IF('Seite 1'!$O$18="","",'Seite 1'!$O$18)</f>
        <v>45366</v>
      </c>
      <c r="I19" s="807"/>
      <c r="K19" s="785"/>
      <c r="L19" s="785"/>
      <c r="M19" s="785"/>
      <c r="N19" s="785"/>
      <c r="O19" s="785"/>
      <c r="P19" s="785"/>
      <c r="Q19" s="785"/>
      <c r="R19" s="785"/>
      <c r="S19" s="785"/>
    </row>
    <row r="20" spans="1:19" s="24" customFormat="1" ht="12" customHeight="1" x14ac:dyDescent="0.25">
      <c r="A20" s="23" t="s">
        <v>5</v>
      </c>
      <c r="B20" s="23"/>
      <c r="C20" s="23"/>
      <c r="D20" s="23"/>
      <c r="E20" s="23"/>
      <c r="F20" s="23"/>
      <c r="G20" s="23"/>
      <c r="H20" s="23"/>
      <c r="K20" s="23" t="s">
        <v>38</v>
      </c>
      <c r="L20" s="23"/>
      <c r="M20" s="23"/>
      <c r="N20" s="23"/>
      <c r="O20" s="23"/>
      <c r="P20" s="23"/>
      <c r="Q20" s="23"/>
      <c r="R20" s="23"/>
      <c r="S20" s="23"/>
    </row>
    <row r="21" spans="1:19" s="24" customFormat="1" ht="12" customHeight="1" x14ac:dyDescent="0.25">
      <c r="A21" s="197"/>
      <c r="B21" s="197"/>
      <c r="C21" s="197"/>
      <c r="D21" s="197"/>
      <c r="E21" s="197"/>
      <c r="F21" s="197"/>
      <c r="G21" s="197"/>
      <c r="H21" s="197"/>
      <c r="K21" s="197" t="s">
        <v>77</v>
      </c>
      <c r="L21" s="197"/>
      <c r="M21" s="197"/>
      <c r="N21" s="197"/>
      <c r="O21" s="197"/>
      <c r="P21" s="197"/>
      <c r="Q21" s="197"/>
      <c r="R21" s="197"/>
      <c r="S21" s="197"/>
    </row>
    <row r="22" spans="1:19" s="24" customFormat="1" ht="12" customHeight="1" x14ac:dyDescent="0.25">
      <c r="A22" s="197"/>
      <c r="B22" s="197"/>
      <c r="C22" s="197"/>
      <c r="D22" s="197"/>
      <c r="E22" s="197"/>
      <c r="F22" s="197"/>
      <c r="G22" s="197"/>
      <c r="H22" s="197"/>
      <c r="K22" s="197"/>
      <c r="L22" s="197"/>
      <c r="M22" s="197"/>
      <c r="N22" s="197"/>
      <c r="O22" s="197"/>
      <c r="P22" s="197"/>
      <c r="Q22" s="197"/>
      <c r="R22" s="197"/>
      <c r="S22" s="197"/>
    </row>
    <row r="23" spans="1:19" s="24" customFormat="1" ht="12" customHeight="1" x14ac:dyDescent="0.25">
      <c r="A23" s="197"/>
      <c r="B23" s="197"/>
      <c r="C23" s="197"/>
      <c r="D23" s="197"/>
      <c r="E23" s="197"/>
      <c r="F23" s="197"/>
      <c r="G23" s="197"/>
      <c r="H23" s="197"/>
      <c r="K23" s="197"/>
      <c r="L23" s="197"/>
      <c r="M23" s="197"/>
      <c r="N23" s="197"/>
      <c r="O23" s="197"/>
      <c r="P23" s="197"/>
      <c r="Q23" s="197"/>
      <c r="R23" s="197"/>
      <c r="S23" s="197"/>
    </row>
    <row r="24" spans="1:19" s="24" customFormat="1" ht="12" customHeight="1" x14ac:dyDescent="0.25">
      <c r="A24" s="197"/>
      <c r="B24" s="197"/>
      <c r="C24" s="197"/>
      <c r="D24" s="197"/>
      <c r="E24" s="197"/>
      <c r="F24" s="197"/>
      <c r="G24" s="197"/>
      <c r="H24" s="197"/>
      <c r="K24" s="197"/>
      <c r="L24" s="197"/>
      <c r="M24" s="197"/>
      <c r="N24" s="197"/>
      <c r="O24" s="197"/>
      <c r="P24" s="197"/>
      <c r="Q24" s="197"/>
      <c r="R24" s="197"/>
      <c r="S24" s="197"/>
    </row>
    <row r="25" spans="1:19" s="24" customFormat="1" ht="12" customHeight="1" x14ac:dyDescent="0.25">
      <c r="A25" s="197"/>
      <c r="B25" s="197"/>
      <c r="C25" s="197"/>
      <c r="D25" s="197"/>
      <c r="E25" s="197"/>
      <c r="F25" s="197"/>
      <c r="G25" s="197"/>
      <c r="H25" s="197"/>
      <c r="K25" s="197"/>
      <c r="L25" s="197"/>
      <c r="M25" s="197"/>
      <c r="N25" s="197"/>
      <c r="O25" s="197"/>
      <c r="P25" s="197"/>
      <c r="Q25" s="197"/>
      <c r="R25" s="197"/>
      <c r="S25" s="197"/>
    </row>
    <row r="26" spans="1:19" s="24" customFormat="1" ht="12" customHeight="1" x14ac:dyDescent="0.25">
      <c r="A26" s="197"/>
      <c r="B26" s="197"/>
      <c r="C26" s="197"/>
      <c r="D26" s="197"/>
      <c r="E26" s="197"/>
      <c r="F26" s="197"/>
      <c r="G26" s="197"/>
      <c r="H26" s="197"/>
      <c r="K26" s="197"/>
      <c r="L26" s="197"/>
      <c r="M26" s="197"/>
      <c r="N26" s="197"/>
      <c r="O26" s="197"/>
      <c r="P26" s="197"/>
      <c r="Q26" s="197"/>
      <c r="R26" s="197"/>
      <c r="S26" s="197"/>
    </row>
    <row r="27" spans="1:19" s="24" customFormat="1" ht="12" customHeight="1" x14ac:dyDescent="0.25">
      <c r="A27" s="197"/>
      <c r="B27" s="197"/>
      <c r="C27" s="197"/>
      <c r="D27" s="197"/>
      <c r="E27" s="197"/>
      <c r="F27" s="197"/>
      <c r="G27" s="197"/>
      <c r="H27" s="197"/>
      <c r="K27" s="197"/>
      <c r="L27" s="197"/>
      <c r="M27" s="197"/>
      <c r="N27" s="197"/>
      <c r="O27" s="197"/>
      <c r="P27" s="197"/>
      <c r="Q27" s="197"/>
      <c r="R27" s="197"/>
      <c r="S27" s="197"/>
    </row>
    <row r="28" spans="1:19" s="24" customFormat="1" ht="12" customHeight="1" x14ac:dyDescent="0.25">
      <c r="A28" s="197"/>
      <c r="B28" s="197"/>
      <c r="C28" s="197"/>
      <c r="D28" s="197"/>
      <c r="E28" s="197"/>
      <c r="F28" s="197"/>
      <c r="G28" s="197"/>
      <c r="H28" s="197"/>
      <c r="K28" s="197"/>
      <c r="L28" s="197"/>
      <c r="M28" s="197"/>
      <c r="N28" s="197"/>
      <c r="O28" s="197"/>
      <c r="P28" s="197"/>
      <c r="Q28" s="197"/>
      <c r="R28" s="197"/>
      <c r="S28" s="197"/>
    </row>
    <row r="29" spans="1:19" s="24" customFormat="1" ht="12" customHeight="1" x14ac:dyDescent="0.25">
      <c r="A29" s="197"/>
      <c r="B29" s="197"/>
      <c r="C29" s="197"/>
      <c r="D29" s="197"/>
      <c r="E29" s="197"/>
      <c r="F29" s="197"/>
      <c r="G29" s="197"/>
      <c r="H29" s="197"/>
      <c r="K29" s="197"/>
      <c r="L29" s="197"/>
      <c r="M29" s="197"/>
      <c r="N29" s="197"/>
      <c r="O29" s="197"/>
      <c r="P29" s="197"/>
      <c r="Q29" s="197"/>
      <c r="R29" s="197"/>
      <c r="S29" s="197"/>
    </row>
    <row r="30" spans="1:19" s="24" customFormat="1" ht="12" customHeight="1" x14ac:dyDescent="0.25">
      <c r="A30" s="197"/>
      <c r="B30" s="197"/>
      <c r="C30" s="197"/>
      <c r="D30" s="197"/>
      <c r="E30" s="197"/>
      <c r="F30" s="197"/>
      <c r="G30" s="197"/>
      <c r="H30" s="197"/>
      <c r="K30" s="197"/>
      <c r="L30" s="197"/>
      <c r="M30" s="197"/>
      <c r="N30" s="197"/>
      <c r="O30" s="197"/>
      <c r="P30" s="197"/>
      <c r="Q30" s="197"/>
      <c r="R30" s="197"/>
      <c r="S30" s="197"/>
    </row>
    <row r="31" spans="1:19" s="24" customFormat="1" ht="12" customHeight="1" x14ac:dyDescent="0.25">
      <c r="A31" s="197"/>
      <c r="B31" s="197"/>
      <c r="C31" s="197"/>
      <c r="D31" s="197"/>
      <c r="E31" s="197"/>
      <c r="F31" s="197"/>
      <c r="G31" s="197"/>
      <c r="H31" s="197"/>
      <c r="K31" s="197"/>
      <c r="L31" s="197"/>
      <c r="M31" s="197"/>
      <c r="N31" s="197"/>
      <c r="O31" s="197"/>
      <c r="P31" s="197"/>
      <c r="Q31" s="197"/>
      <c r="R31" s="197"/>
      <c r="S31" s="197"/>
    </row>
    <row r="32" spans="1:19" s="24" customFormat="1" ht="12" customHeight="1" x14ac:dyDescent="0.25">
      <c r="A32" s="197"/>
      <c r="B32" s="197"/>
      <c r="C32" s="197"/>
      <c r="D32" s="197"/>
      <c r="E32" s="197"/>
      <c r="F32" s="197"/>
      <c r="G32" s="197"/>
      <c r="H32" s="197"/>
      <c r="K32" s="197"/>
      <c r="L32" s="197"/>
      <c r="M32" s="197"/>
      <c r="N32" s="197"/>
      <c r="O32" s="197"/>
      <c r="P32" s="197"/>
      <c r="Q32" s="197"/>
      <c r="R32" s="197"/>
      <c r="S32" s="197"/>
    </row>
    <row r="33" spans="1:19" s="24" customFormat="1" ht="12" customHeight="1" x14ac:dyDescent="0.25">
      <c r="A33" s="197"/>
      <c r="B33" s="197"/>
      <c r="C33" s="197"/>
      <c r="D33" s="197"/>
      <c r="E33" s="197"/>
      <c r="F33" s="197"/>
      <c r="G33" s="197"/>
      <c r="H33" s="197"/>
      <c r="K33" s="197"/>
      <c r="L33" s="197"/>
      <c r="M33" s="197"/>
      <c r="N33" s="197"/>
      <c r="O33" s="197"/>
      <c r="P33" s="197"/>
      <c r="Q33" s="197"/>
      <c r="R33" s="197"/>
      <c r="S33" s="197"/>
    </row>
    <row r="34" spans="1:19" s="24" customFormat="1" ht="12" customHeight="1" x14ac:dyDescent="0.25">
      <c r="A34" s="197"/>
      <c r="B34" s="197"/>
      <c r="C34" s="197"/>
      <c r="D34" s="197"/>
      <c r="E34" s="197"/>
      <c r="F34" s="197"/>
      <c r="G34" s="197"/>
      <c r="H34" s="197"/>
      <c r="K34" s="197"/>
      <c r="L34" s="197"/>
      <c r="M34" s="197"/>
      <c r="N34" s="197"/>
      <c r="O34" s="197"/>
      <c r="P34" s="197"/>
      <c r="Q34" s="197"/>
      <c r="R34" s="197"/>
      <c r="S34" s="197"/>
    </row>
    <row r="35" spans="1:19" s="24" customFormat="1" ht="12" customHeight="1" x14ac:dyDescent="0.25">
      <c r="A35" s="197"/>
      <c r="B35" s="197"/>
      <c r="C35" s="197"/>
      <c r="D35" s="197"/>
      <c r="E35" s="197"/>
      <c r="F35" s="197"/>
      <c r="G35" s="197"/>
      <c r="H35" s="197"/>
      <c r="K35" s="197"/>
      <c r="L35" s="197"/>
      <c r="M35" s="197"/>
      <c r="N35" s="197"/>
      <c r="O35" s="197"/>
      <c r="P35" s="197"/>
      <c r="Q35" s="197"/>
      <c r="R35" s="197"/>
      <c r="S35" s="197"/>
    </row>
    <row r="36" spans="1:19" s="24" customFormat="1" ht="12" customHeight="1" x14ac:dyDescent="0.25">
      <c r="A36" s="197"/>
      <c r="B36" s="197"/>
      <c r="C36" s="197"/>
      <c r="D36" s="197"/>
      <c r="E36" s="197"/>
      <c r="F36" s="197"/>
      <c r="G36" s="197"/>
      <c r="H36" s="197"/>
      <c r="K36" s="197"/>
      <c r="L36" s="197"/>
      <c r="M36" s="197"/>
      <c r="N36" s="197"/>
      <c r="O36" s="197"/>
      <c r="P36" s="197"/>
      <c r="Q36" s="197"/>
      <c r="R36" s="197"/>
      <c r="S36" s="197"/>
    </row>
    <row r="37" spans="1:19" s="24" customFormat="1" ht="12" customHeight="1" x14ac:dyDescent="0.25">
      <c r="A37" s="197"/>
      <c r="B37" s="197"/>
      <c r="C37" s="197"/>
      <c r="D37" s="197"/>
      <c r="E37" s="197"/>
      <c r="F37" s="197"/>
      <c r="G37" s="197"/>
      <c r="H37" s="197"/>
      <c r="K37" s="197"/>
      <c r="L37" s="197"/>
      <c r="M37" s="197"/>
      <c r="N37" s="197"/>
      <c r="O37" s="197"/>
      <c r="P37" s="197"/>
      <c r="Q37" s="197"/>
      <c r="R37" s="197"/>
      <c r="S37" s="197"/>
    </row>
    <row r="38" spans="1:19" s="24" customFormat="1" ht="12" customHeight="1" x14ac:dyDescent="0.25">
      <c r="A38" s="197"/>
      <c r="B38" s="197"/>
      <c r="C38" s="197"/>
      <c r="D38" s="197"/>
      <c r="E38" s="197"/>
      <c r="F38" s="197"/>
      <c r="G38" s="197"/>
      <c r="H38" s="197"/>
      <c r="K38" s="197"/>
      <c r="L38" s="197"/>
      <c r="M38" s="197"/>
      <c r="N38" s="197"/>
      <c r="O38" s="197"/>
      <c r="P38" s="197"/>
      <c r="Q38" s="197"/>
      <c r="R38" s="197"/>
      <c r="S38" s="197"/>
    </row>
    <row r="39" spans="1:19" s="24" customFormat="1" ht="12" customHeight="1" x14ac:dyDescent="0.25">
      <c r="A39" s="197"/>
      <c r="B39" s="197"/>
      <c r="C39" s="197"/>
      <c r="D39" s="197"/>
      <c r="E39" s="197"/>
      <c r="F39" s="197"/>
      <c r="G39" s="197"/>
      <c r="H39" s="197"/>
      <c r="K39" s="197"/>
      <c r="L39" s="197"/>
      <c r="M39" s="197"/>
      <c r="N39" s="197"/>
      <c r="O39" s="197"/>
      <c r="P39" s="197"/>
      <c r="Q39" s="197"/>
      <c r="R39" s="197"/>
      <c r="S39" s="197"/>
    </row>
    <row r="40" spans="1:19" s="24" customFormat="1" ht="12" customHeight="1" x14ac:dyDescent="0.25">
      <c r="A40" s="197"/>
      <c r="B40" s="197"/>
      <c r="C40" s="197"/>
      <c r="D40" s="197"/>
      <c r="E40" s="197"/>
      <c r="F40" s="197"/>
      <c r="G40" s="197"/>
      <c r="H40" s="197"/>
      <c r="K40" s="197"/>
      <c r="L40" s="197"/>
      <c r="M40" s="197"/>
      <c r="N40" s="197"/>
      <c r="O40" s="197"/>
      <c r="P40" s="197"/>
      <c r="Q40" s="197"/>
      <c r="R40" s="197"/>
      <c r="S40" s="197"/>
    </row>
    <row r="41" spans="1:19" s="24" customFormat="1" ht="12" customHeight="1" x14ac:dyDescent="0.25">
      <c r="A41" s="197"/>
      <c r="B41" s="197"/>
      <c r="C41" s="197"/>
      <c r="D41" s="197"/>
      <c r="E41" s="197"/>
      <c r="F41" s="197"/>
      <c r="G41" s="197"/>
      <c r="H41" s="197"/>
      <c r="K41" s="197"/>
      <c r="L41" s="197"/>
      <c r="M41" s="197"/>
      <c r="N41" s="197"/>
      <c r="O41" s="197"/>
      <c r="P41" s="197"/>
      <c r="Q41" s="197"/>
      <c r="R41" s="197"/>
      <c r="S41" s="197"/>
    </row>
    <row r="42" spans="1:19" s="24" customFormat="1" ht="12" customHeight="1" x14ac:dyDescent="0.25">
      <c r="A42" s="197"/>
      <c r="B42" s="197"/>
      <c r="C42" s="197"/>
      <c r="D42" s="197"/>
      <c r="E42" s="197"/>
      <c r="F42" s="197"/>
      <c r="G42" s="197"/>
      <c r="H42" s="197"/>
      <c r="K42" s="197"/>
      <c r="L42" s="197"/>
      <c r="M42" s="197"/>
      <c r="N42" s="197"/>
      <c r="O42" s="197"/>
      <c r="P42" s="197"/>
      <c r="Q42" s="197"/>
      <c r="R42" s="197"/>
      <c r="S42" s="197"/>
    </row>
    <row r="43" spans="1:19" s="24" customFormat="1" ht="12" customHeight="1" x14ac:dyDescent="0.25">
      <c r="A43" s="197"/>
      <c r="B43" s="197"/>
      <c r="C43" s="197"/>
      <c r="D43" s="197"/>
      <c r="E43" s="197"/>
      <c r="F43" s="197"/>
      <c r="G43" s="197"/>
      <c r="H43" s="197"/>
      <c r="K43" s="197"/>
      <c r="L43" s="197"/>
      <c r="M43" s="197"/>
      <c r="N43" s="197"/>
      <c r="O43" s="197"/>
      <c r="P43" s="197"/>
      <c r="Q43" s="197"/>
      <c r="R43" s="197"/>
      <c r="S43" s="197"/>
    </row>
    <row r="44" spans="1:19" s="24" customFormat="1" ht="12" customHeight="1" x14ac:dyDescent="0.25">
      <c r="A44" s="197"/>
      <c r="B44" s="197"/>
      <c r="C44" s="197"/>
      <c r="D44" s="197"/>
      <c r="E44" s="197"/>
      <c r="F44" s="197"/>
      <c r="G44" s="197"/>
      <c r="H44" s="197"/>
      <c r="K44" s="197"/>
      <c r="L44" s="197"/>
      <c r="M44" s="197"/>
      <c r="N44" s="197"/>
      <c r="O44" s="197"/>
      <c r="P44" s="197"/>
      <c r="Q44" s="197"/>
      <c r="R44" s="197"/>
      <c r="S44" s="197"/>
    </row>
    <row r="45" spans="1:19" s="24" customFormat="1" ht="12" customHeight="1" x14ac:dyDescent="0.25">
      <c r="A45" s="197"/>
      <c r="B45" s="197"/>
      <c r="C45" s="197"/>
      <c r="D45" s="197"/>
      <c r="E45" s="197"/>
      <c r="F45" s="197"/>
      <c r="G45" s="197"/>
      <c r="H45" s="197"/>
      <c r="K45" s="197"/>
      <c r="L45" s="197"/>
      <c r="M45" s="197"/>
      <c r="N45" s="197"/>
      <c r="O45" s="197"/>
      <c r="P45" s="197"/>
      <c r="Q45" s="197"/>
      <c r="R45" s="197"/>
      <c r="S45" s="197"/>
    </row>
    <row r="46" spans="1:19" s="24" customFormat="1" ht="12" customHeight="1" x14ac:dyDescent="0.25">
      <c r="A46" s="197"/>
      <c r="B46" s="197"/>
      <c r="C46" s="197"/>
      <c r="D46" s="197"/>
      <c r="E46" s="197"/>
      <c r="F46" s="197"/>
      <c r="G46" s="197"/>
      <c r="H46" s="197"/>
      <c r="K46" s="197"/>
      <c r="L46" s="197"/>
      <c r="M46" s="197"/>
      <c r="N46" s="197"/>
      <c r="O46" s="197"/>
      <c r="P46" s="197"/>
      <c r="Q46" s="197"/>
      <c r="R46" s="197"/>
      <c r="S46" s="197"/>
    </row>
    <row r="47" spans="1:19" s="24" customFormat="1" ht="12" customHeight="1" x14ac:dyDescent="0.25">
      <c r="A47" s="197"/>
      <c r="B47" s="197"/>
      <c r="C47" s="197"/>
      <c r="D47" s="197"/>
      <c r="E47" s="197"/>
      <c r="F47" s="197"/>
      <c r="G47" s="197"/>
      <c r="H47" s="197"/>
      <c r="K47" s="197"/>
      <c r="L47" s="197"/>
      <c r="M47" s="197"/>
      <c r="N47" s="197"/>
      <c r="O47" s="197"/>
      <c r="P47" s="197"/>
      <c r="Q47" s="197"/>
      <c r="R47" s="197"/>
      <c r="S47" s="197"/>
    </row>
    <row r="48" spans="1:19" s="24" customFormat="1" ht="12" customHeight="1" x14ac:dyDescent="0.25">
      <c r="A48" s="197"/>
      <c r="B48" s="197"/>
      <c r="C48" s="197"/>
      <c r="D48" s="197"/>
      <c r="E48" s="197"/>
      <c r="F48" s="197"/>
      <c r="G48" s="197"/>
      <c r="H48" s="197"/>
      <c r="K48" s="197"/>
      <c r="L48" s="197"/>
      <c r="M48" s="197"/>
      <c r="N48" s="197"/>
      <c r="O48" s="197"/>
      <c r="P48" s="197"/>
      <c r="Q48" s="197"/>
      <c r="R48" s="197"/>
      <c r="S48" s="197"/>
    </row>
    <row r="49" spans="1:19" s="24" customFormat="1" ht="12" customHeight="1" x14ac:dyDescent="0.25">
      <c r="A49" s="197"/>
      <c r="B49" s="197"/>
      <c r="C49" s="197"/>
      <c r="D49" s="197"/>
      <c r="E49" s="197"/>
      <c r="F49" s="197"/>
      <c r="G49" s="197"/>
      <c r="H49" s="197"/>
      <c r="K49" s="197"/>
      <c r="L49" s="197"/>
      <c r="M49" s="197"/>
      <c r="N49" s="197"/>
      <c r="O49" s="197"/>
      <c r="P49" s="197"/>
      <c r="Q49" s="197"/>
      <c r="R49" s="197"/>
      <c r="S49" s="197"/>
    </row>
    <row r="50" spans="1:19" s="24" customFormat="1" ht="12" customHeight="1" x14ac:dyDescent="0.25">
      <c r="A50" s="197"/>
      <c r="B50" s="197"/>
      <c r="C50" s="197"/>
      <c r="D50" s="197"/>
      <c r="E50" s="197"/>
      <c r="F50" s="197"/>
      <c r="G50" s="197"/>
      <c r="H50" s="197"/>
      <c r="K50" s="197"/>
      <c r="L50" s="197"/>
      <c r="M50" s="197"/>
      <c r="N50" s="197"/>
      <c r="O50" s="197"/>
      <c r="P50" s="197"/>
      <c r="Q50" s="197"/>
      <c r="R50" s="197"/>
      <c r="S50" s="197"/>
    </row>
    <row r="51" spans="1:19" s="24" customFormat="1" ht="12" customHeight="1" x14ac:dyDescent="0.25">
      <c r="A51" s="197"/>
      <c r="B51" s="197"/>
      <c r="C51" s="197"/>
      <c r="D51" s="197"/>
      <c r="E51" s="197"/>
      <c r="F51" s="197"/>
      <c r="G51" s="197"/>
      <c r="H51" s="197"/>
      <c r="K51" s="197"/>
      <c r="L51" s="197"/>
      <c r="M51" s="197"/>
      <c r="N51" s="197"/>
      <c r="O51" s="197"/>
      <c r="P51" s="197"/>
      <c r="Q51" s="197"/>
      <c r="R51" s="197"/>
      <c r="S51" s="197"/>
    </row>
    <row r="52" spans="1:19" s="24" customFormat="1" ht="12" customHeight="1" x14ac:dyDescent="0.25">
      <c r="A52" s="197"/>
      <c r="B52" s="197"/>
      <c r="C52" s="197"/>
      <c r="D52" s="197"/>
      <c r="E52" s="197"/>
      <c r="F52" s="197"/>
      <c r="G52" s="197"/>
      <c r="H52" s="197"/>
      <c r="K52" s="197"/>
      <c r="L52" s="197"/>
      <c r="M52" s="197"/>
      <c r="N52" s="197"/>
      <c r="O52" s="197"/>
      <c r="P52" s="197"/>
      <c r="Q52" s="197"/>
      <c r="R52" s="197"/>
      <c r="S52" s="197"/>
    </row>
    <row r="53" spans="1:19" s="24" customFormat="1" ht="12" customHeight="1" x14ac:dyDescent="0.25">
      <c r="A53" s="197"/>
      <c r="B53" s="197"/>
      <c r="C53" s="197"/>
      <c r="D53" s="197"/>
      <c r="E53" s="197"/>
      <c r="F53" s="197"/>
      <c r="G53" s="197"/>
      <c r="H53" s="197"/>
      <c r="K53" s="197"/>
      <c r="L53" s="197"/>
      <c r="M53" s="197"/>
      <c r="N53" s="197"/>
      <c r="O53" s="197"/>
      <c r="P53" s="197"/>
      <c r="Q53" s="197"/>
      <c r="R53" s="197"/>
      <c r="S53" s="197"/>
    </row>
    <row r="54" spans="1:19" s="24" customFormat="1" ht="12" customHeight="1" x14ac:dyDescent="0.25">
      <c r="A54" s="197"/>
      <c r="B54" s="197"/>
      <c r="C54" s="197"/>
      <c r="D54" s="197"/>
      <c r="E54" s="197"/>
      <c r="F54" s="197"/>
      <c r="G54" s="197"/>
      <c r="H54" s="197"/>
      <c r="K54" s="197"/>
      <c r="L54" s="197"/>
      <c r="M54" s="197"/>
      <c r="N54" s="197"/>
      <c r="O54" s="197"/>
      <c r="P54" s="197"/>
      <c r="Q54" s="197"/>
      <c r="R54" s="197"/>
      <c r="S54" s="197"/>
    </row>
    <row r="55" spans="1:19" s="24" customFormat="1" ht="12" customHeight="1" x14ac:dyDescent="0.25">
      <c r="A55" s="197"/>
      <c r="B55" s="197"/>
      <c r="C55" s="197"/>
      <c r="D55" s="197"/>
      <c r="E55" s="197"/>
      <c r="F55" s="197"/>
      <c r="G55" s="197"/>
      <c r="H55" s="197"/>
      <c r="K55" s="197"/>
      <c r="L55" s="197"/>
      <c r="M55" s="197"/>
      <c r="N55" s="197"/>
      <c r="O55" s="197"/>
      <c r="P55" s="197"/>
      <c r="Q55" s="197"/>
      <c r="R55" s="197"/>
      <c r="S55" s="197"/>
    </row>
    <row r="56" spans="1:19" s="24" customFormat="1" ht="12" customHeight="1" x14ac:dyDescent="0.25">
      <c r="A56" s="197"/>
      <c r="B56" s="197"/>
      <c r="C56" s="197"/>
      <c r="D56" s="197"/>
      <c r="E56" s="197"/>
      <c r="F56" s="197"/>
      <c r="G56" s="197"/>
      <c r="H56" s="197"/>
      <c r="K56" s="197"/>
      <c r="L56" s="197"/>
      <c r="M56" s="197"/>
      <c r="N56" s="197"/>
      <c r="O56" s="197"/>
      <c r="P56" s="197"/>
      <c r="Q56" s="197"/>
      <c r="R56" s="197"/>
      <c r="S56" s="197"/>
    </row>
    <row r="57" spans="1:19" s="24" customFormat="1" ht="12" customHeight="1" x14ac:dyDescent="0.25">
      <c r="A57" s="197"/>
      <c r="B57" s="197"/>
      <c r="C57" s="197"/>
      <c r="D57" s="197"/>
      <c r="E57" s="197"/>
      <c r="F57" s="197"/>
      <c r="G57" s="197"/>
      <c r="H57" s="197"/>
      <c r="K57" s="197"/>
      <c r="L57" s="197"/>
      <c r="M57" s="197"/>
      <c r="N57" s="197"/>
      <c r="O57" s="197"/>
      <c r="P57" s="197"/>
      <c r="Q57" s="197"/>
      <c r="R57" s="197"/>
      <c r="S57" s="197"/>
    </row>
    <row r="58" spans="1:19" s="24" customFormat="1" ht="12" customHeight="1" x14ac:dyDescent="0.25">
      <c r="A58" s="197"/>
      <c r="B58" s="197"/>
      <c r="C58" s="197"/>
      <c r="D58" s="197"/>
      <c r="E58" s="197"/>
      <c r="F58" s="197"/>
      <c r="G58" s="197"/>
      <c r="H58" s="197"/>
      <c r="K58" s="197"/>
      <c r="L58" s="197"/>
      <c r="M58" s="197"/>
      <c r="N58" s="197"/>
      <c r="O58" s="197"/>
      <c r="P58" s="197"/>
      <c r="Q58" s="197"/>
      <c r="R58" s="197"/>
      <c r="S58" s="197"/>
    </row>
    <row r="59" spans="1:19" s="24" customFormat="1" ht="12" customHeight="1" x14ac:dyDescent="0.25">
      <c r="A59" s="197"/>
      <c r="B59" s="197"/>
      <c r="C59" s="197"/>
      <c r="D59" s="197"/>
      <c r="E59" s="197"/>
      <c r="F59" s="197"/>
      <c r="G59" s="197"/>
      <c r="H59" s="197"/>
      <c r="K59" s="197"/>
      <c r="L59" s="197"/>
      <c r="M59" s="197"/>
      <c r="N59" s="197"/>
      <c r="O59" s="197"/>
      <c r="P59" s="197"/>
      <c r="Q59" s="197"/>
      <c r="R59" s="197"/>
      <c r="S59" s="197"/>
    </row>
    <row r="60" spans="1:19" s="24" customFormat="1" ht="12" customHeight="1" x14ac:dyDescent="0.25">
      <c r="A60" s="197"/>
      <c r="B60" s="197"/>
      <c r="C60" s="197"/>
      <c r="D60" s="197"/>
      <c r="E60" s="197"/>
      <c r="F60" s="197"/>
      <c r="G60" s="197"/>
      <c r="H60" s="197"/>
      <c r="K60" s="197"/>
      <c r="L60" s="197"/>
      <c r="M60" s="197"/>
      <c r="N60" s="197"/>
      <c r="O60" s="197"/>
      <c r="P60" s="197"/>
      <c r="Q60" s="197"/>
      <c r="R60" s="197"/>
      <c r="S60" s="197"/>
    </row>
    <row r="61" spans="1:19" s="24" customFormat="1" ht="12" customHeight="1" x14ac:dyDescent="0.25">
      <c r="A61" s="197"/>
      <c r="B61" s="197"/>
      <c r="C61" s="197"/>
      <c r="D61" s="197"/>
      <c r="E61" s="197"/>
      <c r="F61" s="197"/>
      <c r="G61" s="197"/>
      <c r="H61" s="197"/>
      <c r="K61" s="197"/>
      <c r="L61" s="197"/>
      <c r="M61" s="197"/>
      <c r="N61" s="197"/>
      <c r="O61" s="197"/>
      <c r="P61" s="197"/>
      <c r="Q61" s="197"/>
      <c r="R61" s="197"/>
      <c r="S61" s="197"/>
    </row>
    <row r="62" spans="1:19" s="24" customFormat="1" ht="12" customHeight="1" x14ac:dyDescent="0.25">
      <c r="A62" s="197"/>
      <c r="B62" s="197"/>
      <c r="C62" s="197"/>
      <c r="D62" s="197"/>
      <c r="E62" s="197"/>
      <c r="F62" s="197"/>
      <c r="G62" s="197"/>
      <c r="H62" s="197"/>
      <c r="K62" s="197"/>
      <c r="L62" s="197"/>
      <c r="M62" s="197"/>
      <c r="N62" s="197"/>
      <c r="O62" s="197"/>
      <c r="P62" s="197"/>
      <c r="Q62" s="197"/>
      <c r="R62" s="197"/>
      <c r="S62" s="197"/>
    </row>
    <row r="63" spans="1:19" s="24" customFormat="1" ht="12" customHeight="1" x14ac:dyDescent="0.25">
      <c r="A63" s="197"/>
      <c r="B63" s="197"/>
      <c r="C63" s="197"/>
      <c r="D63" s="197"/>
      <c r="E63" s="197"/>
      <c r="F63" s="197"/>
      <c r="G63" s="197"/>
      <c r="H63" s="197"/>
      <c r="K63" s="197"/>
      <c r="L63" s="197"/>
      <c r="M63" s="197"/>
      <c r="N63" s="197"/>
      <c r="O63" s="197"/>
      <c r="P63" s="197"/>
      <c r="Q63" s="197"/>
      <c r="R63" s="197"/>
      <c r="S63" s="197"/>
    </row>
    <row r="64" spans="1:19" s="24" customFormat="1" ht="12" customHeight="1" x14ac:dyDescent="0.25">
      <c r="A64" s="197"/>
      <c r="B64" s="197"/>
      <c r="C64" s="197"/>
      <c r="D64" s="197"/>
      <c r="E64" s="197"/>
      <c r="F64" s="197"/>
      <c r="G64" s="197"/>
      <c r="H64" s="197"/>
      <c r="K64" s="197"/>
      <c r="L64" s="197"/>
      <c r="M64" s="197"/>
      <c r="N64" s="197"/>
      <c r="O64" s="197"/>
      <c r="P64" s="197"/>
      <c r="Q64" s="197"/>
      <c r="R64" s="197"/>
      <c r="S64" s="197"/>
    </row>
    <row r="65" spans="1:19" s="24" customFormat="1" ht="12" customHeight="1" x14ac:dyDescent="0.25">
      <c r="A65" s="197"/>
      <c r="B65" s="197"/>
      <c r="C65" s="197"/>
      <c r="D65" s="197"/>
      <c r="E65" s="197"/>
      <c r="F65" s="197"/>
      <c r="G65" s="197"/>
      <c r="H65" s="197"/>
      <c r="K65" s="197"/>
      <c r="L65" s="197"/>
      <c r="M65" s="197"/>
      <c r="N65" s="197"/>
      <c r="O65" s="197"/>
      <c r="P65" s="197"/>
      <c r="Q65" s="197"/>
      <c r="R65" s="197"/>
      <c r="S65" s="197"/>
    </row>
    <row r="66" spans="1:19" s="24" customFormat="1" ht="12" customHeight="1" x14ac:dyDescent="0.25">
      <c r="A66" s="197"/>
      <c r="B66" s="197"/>
      <c r="C66" s="197"/>
      <c r="D66" s="197"/>
      <c r="E66" s="197"/>
      <c r="F66" s="197"/>
      <c r="G66" s="197"/>
      <c r="H66" s="197"/>
      <c r="K66" s="197"/>
      <c r="L66" s="197"/>
      <c r="M66" s="197"/>
      <c r="N66" s="197"/>
      <c r="O66" s="197"/>
      <c r="P66" s="197"/>
      <c r="Q66" s="197"/>
      <c r="R66" s="197"/>
      <c r="S66" s="197"/>
    </row>
    <row r="67" spans="1:19" s="24" customFormat="1" ht="12" customHeight="1" x14ac:dyDescent="0.25">
      <c r="A67" s="197"/>
      <c r="B67" s="197"/>
      <c r="C67" s="197"/>
      <c r="D67" s="197"/>
      <c r="E67" s="197"/>
      <c r="F67" s="197"/>
      <c r="G67" s="197"/>
      <c r="H67" s="197"/>
      <c r="K67" s="197"/>
      <c r="L67" s="197"/>
      <c r="M67" s="197"/>
      <c r="N67" s="197"/>
      <c r="O67" s="197"/>
      <c r="P67" s="197"/>
      <c r="Q67" s="197"/>
      <c r="R67" s="197"/>
      <c r="S67" s="197"/>
    </row>
    <row r="68" spans="1:19" s="24" customFormat="1" ht="12" customHeight="1" x14ac:dyDescent="0.25">
      <c r="A68" s="197"/>
      <c r="B68" s="197"/>
      <c r="C68" s="197"/>
      <c r="D68" s="197"/>
      <c r="E68" s="197"/>
      <c r="F68" s="197"/>
      <c r="G68" s="197"/>
      <c r="H68" s="197"/>
      <c r="K68" s="197"/>
      <c r="L68" s="197"/>
      <c r="M68" s="197"/>
      <c r="N68" s="197"/>
      <c r="O68" s="197"/>
      <c r="P68" s="197"/>
      <c r="Q68" s="197"/>
      <c r="R68" s="197"/>
      <c r="S68" s="197"/>
    </row>
    <row r="69" spans="1:19" ht="12" customHeight="1" x14ac:dyDescent="0.25">
      <c r="A69" s="2" t="str">
        <f>'Seite 1'!$A$66</f>
        <v>VWN Wissenstransfer und Informationsmaßnahmen</v>
      </c>
      <c r="B69" s="654"/>
      <c r="C69" s="654"/>
      <c r="D69" s="654"/>
      <c r="E69" s="654"/>
      <c r="F69" s="654"/>
      <c r="G69" s="654"/>
      <c r="H69" s="654"/>
      <c r="I69" s="654"/>
      <c r="J69" s="654"/>
      <c r="K69" s="654"/>
      <c r="L69" s="654"/>
      <c r="M69" s="654"/>
      <c r="N69" s="654"/>
      <c r="O69" s="654"/>
      <c r="P69" s="654"/>
      <c r="Q69" s="654"/>
      <c r="R69" s="654"/>
    </row>
    <row r="70" spans="1:19" ht="12" customHeight="1" x14ac:dyDescent="0.25">
      <c r="A70" s="2" t="str">
        <f ca="1">'Seite 1'!$A$67</f>
        <v>Formularversion: V 2.1 vom 15.03.24 - öffentlich -</v>
      </c>
      <c r="R70" s="648"/>
    </row>
  </sheetData>
  <sheetProtection password="E8E7" sheet="1" objects="1" scenarios="1" selectLockedCells="1" autoFilter="0"/>
  <mergeCells count="10">
    <mergeCell ref="A19:G19"/>
    <mergeCell ref="H19:I19"/>
    <mergeCell ref="K19:S19"/>
    <mergeCell ref="O1:S1"/>
    <mergeCell ref="O2:S2"/>
    <mergeCell ref="O3:S3"/>
    <mergeCell ref="O4:S4"/>
    <mergeCell ref="A7:S12"/>
    <mergeCell ref="A18:I18"/>
    <mergeCell ref="K18:S18"/>
  </mergeCells>
  <conditionalFormatting sqref="O1:S4">
    <cfRule type="cellIs" dxfId="132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  <pageSetUpPr fitToPage="1"/>
  </sheetPr>
  <dimension ref="A1:T78"/>
  <sheetViews>
    <sheetView showGridLines="0" zoomScaleNormal="100" workbookViewId="0">
      <selection activeCell="O1" sqref="O1:S1"/>
    </sheetView>
  </sheetViews>
  <sheetFormatPr baseColWidth="10" defaultColWidth="11.453125" defaultRowHeight="12" customHeight="1" x14ac:dyDescent="0.25"/>
  <cols>
    <col min="1" max="18" width="5.1796875" style="12" customWidth="1"/>
    <col min="19" max="19" width="0.81640625" style="12" customWidth="1"/>
    <col min="20" max="20" width="11.453125" style="12" hidden="1" customWidth="1"/>
    <col min="21" max="16384" width="11.453125" style="12"/>
  </cols>
  <sheetData>
    <row r="1" spans="1:20" ht="15" customHeight="1" x14ac:dyDescent="0.25">
      <c r="I1" s="264"/>
      <c r="J1" s="264"/>
      <c r="K1" s="264"/>
      <c r="L1" s="264"/>
      <c r="M1" s="265"/>
      <c r="N1" s="135" t="s">
        <v>104</v>
      </c>
      <c r="O1" s="788">
        <f>'Seite 1'!$O$19</f>
        <v>0</v>
      </c>
      <c r="P1" s="789"/>
      <c r="Q1" s="789"/>
      <c r="R1" s="789"/>
      <c r="S1" s="811"/>
      <c r="T1" s="461">
        <f>IF(AND('Seite 1'!$T$7=TRUE,'Seite 1'!$T$8=FALSE),1,IF(AND('Seite 1'!$T$7=FALSE,'Seite 1'!$T$8=TRUE),2,0))</f>
        <v>0</v>
      </c>
    </row>
    <row r="2" spans="1:20" ht="15" customHeight="1" x14ac:dyDescent="0.25">
      <c r="I2" s="264"/>
      <c r="J2" s="264"/>
      <c r="K2" s="264"/>
      <c r="L2" s="264"/>
      <c r="M2" s="265"/>
      <c r="N2" s="31" t="s">
        <v>106</v>
      </c>
      <c r="O2" s="788" t="str">
        <f>IF(AND('Seite 1'!$T$7=TRUE,'Seite 1'!$T$8=FALSE),'Seite 1'!$Z$7,IF(AND('Seite 1'!$T$7=FALSE,'Seite 1'!$T$8=TRUE),'Seite 1'!$Z$9,"____ - ____"))</f>
        <v>____ - ____</v>
      </c>
      <c r="P2" s="789"/>
      <c r="Q2" s="789"/>
      <c r="R2" s="789"/>
      <c r="S2" s="790"/>
      <c r="T2" s="452"/>
    </row>
    <row r="3" spans="1:20" ht="15" customHeight="1" x14ac:dyDescent="0.25">
      <c r="I3" s="264"/>
      <c r="J3" s="264"/>
      <c r="K3" s="264"/>
      <c r="L3" s="264"/>
      <c r="M3" s="265"/>
      <c r="N3" s="31" t="s">
        <v>102</v>
      </c>
      <c r="O3" s="788" t="str">
        <f>IF(AND('Seite 1'!$T$7=TRUE,'Seite 1'!$T$8=FALSE),'Seite 1'!$AA$7,IF(AND('Seite 1'!$T$7=FALSE,'Seite 1'!$T$8=TRUE),'Seite 1'!$AA$9,"__.__.____ - __.__.____"))</f>
        <v>__.__.____ - __.__.____</v>
      </c>
      <c r="P3" s="789"/>
      <c r="Q3" s="789"/>
      <c r="R3" s="789"/>
      <c r="S3" s="790"/>
      <c r="T3" s="452"/>
    </row>
    <row r="4" spans="1:20" ht="15" customHeight="1" x14ac:dyDescent="0.25">
      <c r="I4" s="264"/>
      <c r="J4" s="264"/>
      <c r="K4" s="264"/>
      <c r="L4" s="264"/>
      <c r="M4" s="265"/>
      <c r="N4" s="135" t="s">
        <v>105</v>
      </c>
      <c r="O4" s="791">
        <f ca="1">'Seite 1'!$O$18</f>
        <v>45366</v>
      </c>
      <c r="P4" s="812"/>
      <c r="Q4" s="812"/>
      <c r="R4" s="812"/>
      <c r="S4" s="813"/>
      <c r="T4" s="452"/>
    </row>
    <row r="5" spans="1:20" ht="12" customHeight="1" x14ac:dyDescent="0.25">
      <c r="N5" s="266"/>
      <c r="O5" s="266"/>
      <c r="P5" s="266"/>
      <c r="Q5" s="266"/>
      <c r="T5" s="452"/>
    </row>
    <row r="6" spans="1:20" s="8" customFormat="1" ht="15" customHeight="1" x14ac:dyDescent="0.25">
      <c r="A6" s="5" t="str">
        <f>IF(AND('Seite 1'!$T$7=TRUE,'Seite 1'!$T$8=FALSE),"Kurzer Sachbericht zum Antrag auf Zwischenzahlung",IF(AND('Seite 1'!$T$7=FALSE,'Seite 1'!$T$8=TRUE),"Ausführlicher Sachbericht zum Verwendungsnachweis","Sachbericht"))</f>
        <v>Sachbericht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254"/>
    </row>
    <row r="7" spans="1:20" s="8" customFormat="1" ht="12" hidden="1" customHeight="1" x14ac:dyDescent="0.25">
      <c r="A7" s="458" t="s">
        <v>185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254"/>
    </row>
    <row r="8" spans="1:20" s="8" customFormat="1" ht="12" hidden="1" customHeight="1" x14ac:dyDescent="0.25">
      <c r="A8" s="459" t="s">
        <v>169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254"/>
    </row>
    <row r="9" spans="1:20" s="8" customFormat="1" ht="12" hidden="1" customHeight="1" x14ac:dyDescent="0.25">
      <c r="A9" s="460" t="s">
        <v>221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254"/>
    </row>
    <row r="10" spans="1:20" ht="5.15" customHeight="1" x14ac:dyDescent="0.25">
      <c r="A10" s="280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2"/>
      <c r="O10" s="282"/>
      <c r="P10" s="282"/>
      <c r="Q10" s="282"/>
      <c r="R10" s="281"/>
      <c r="S10" s="283"/>
      <c r="T10" s="452"/>
    </row>
    <row r="11" spans="1:20" ht="12" customHeight="1" x14ac:dyDescent="0.25">
      <c r="A11" s="833" t="str">
        <f>IF(AND('Seite 1'!$T$7=TRUE,'Seite 1'!$T$8=FALSE),$A$8,IF(AND('Seite 1'!$T$7=FALSE,'Seite 1'!$T$8=TRUE),$A$9,$A$7))</f>
        <v>Kurze Beschreibung zur Darstellung des kurzen Sachberichtes zum Antrag auf Zwischenzahlung bzw. des ausführlichen Sachberichtes zum Verwendungsnachweis.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284"/>
      <c r="T11" s="452"/>
    </row>
    <row r="12" spans="1:20" ht="12" customHeight="1" x14ac:dyDescent="0.25">
      <c r="A12" s="833"/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284"/>
      <c r="T12" s="452"/>
    </row>
    <row r="13" spans="1:20" ht="12" customHeight="1" x14ac:dyDescent="0.25">
      <c r="A13" s="833"/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284"/>
      <c r="T13" s="452"/>
    </row>
    <row r="14" spans="1:20" ht="5.15" customHeight="1" x14ac:dyDescent="0.25">
      <c r="A14" s="457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9"/>
      <c r="T14" s="452"/>
    </row>
    <row r="15" spans="1:20" ht="5.15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7"/>
      <c r="T15" s="452"/>
    </row>
    <row r="16" spans="1:20" ht="12" customHeight="1" x14ac:dyDescent="0.25">
      <c r="A16" s="267" t="s">
        <v>170</v>
      </c>
      <c r="B16" s="268"/>
      <c r="C16" s="268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S16" s="28"/>
      <c r="T16" s="452"/>
    </row>
    <row r="17" spans="1:20" ht="5.15" customHeight="1" x14ac:dyDescent="0.25">
      <c r="A17" s="267"/>
      <c r="B17" s="268"/>
      <c r="C17" s="268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S17" s="28"/>
      <c r="T17" s="452"/>
    </row>
    <row r="18" spans="1:20" ht="12" customHeight="1" x14ac:dyDescent="0.25">
      <c r="A18" s="36" t="s">
        <v>6</v>
      </c>
      <c r="B18" s="12" t="s">
        <v>165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S18" s="28"/>
      <c r="T18" s="452"/>
    </row>
    <row r="19" spans="1:20" ht="12" customHeight="1" x14ac:dyDescent="0.25">
      <c r="A19" s="37"/>
      <c r="B19" s="12" t="s">
        <v>172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S19" s="28"/>
      <c r="T19" s="452"/>
    </row>
    <row r="20" spans="1:20" ht="12" customHeight="1" x14ac:dyDescent="0.25">
      <c r="A20" s="37"/>
      <c r="B20" s="12" t="s">
        <v>173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S20" s="28"/>
      <c r="T20" s="452"/>
    </row>
    <row r="21" spans="1:20" ht="5.15" customHeight="1" x14ac:dyDescent="0.25">
      <c r="A21" s="274"/>
      <c r="B21" s="275"/>
      <c r="C21" s="275"/>
      <c r="D21" s="275"/>
      <c r="E21" s="28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5"/>
      <c r="S21" s="277"/>
      <c r="T21" s="452"/>
    </row>
    <row r="22" spans="1:20" ht="5.15" customHeight="1" x14ac:dyDescent="0.25">
      <c r="A22" s="278"/>
      <c r="B22" s="272"/>
      <c r="C22" s="272"/>
      <c r="D22" s="279"/>
      <c r="E22" s="287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2"/>
      <c r="S22" s="273"/>
      <c r="T22" s="452"/>
    </row>
    <row r="23" spans="1:20" ht="12" customHeight="1" x14ac:dyDescent="0.25">
      <c r="A23" s="36" t="s">
        <v>8</v>
      </c>
      <c r="B23" s="12" t="s">
        <v>166</v>
      </c>
      <c r="E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S23" s="28"/>
      <c r="T23" s="452"/>
    </row>
    <row r="24" spans="1:20" ht="12" customHeight="1" x14ac:dyDescent="0.25">
      <c r="A24" s="36"/>
      <c r="B24" s="12" t="s">
        <v>167</v>
      </c>
      <c r="E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S24" s="28"/>
      <c r="T24" s="452"/>
    </row>
    <row r="25" spans="1:20" ht="12" customHeight="1" x14ac:dyDescent="0.25">
      <c r="A25" s="36"/>
      <c r="B25" s="12" t="s">
        <v>168</v>
      </c>
      <c r="E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S25" s="28"/>
      <c r="T25" s="452"/>
    </row>
    <row r="26" spans="1:20" ht="5.15" customHeight="1" x14ac:dyDescent="0.25">
      <c r="A26" s="274"/>
      <c r="B26" s="275"/>
      <c r="C26" s="275"/>
      <c r="D26" s="276"/>
      <c r="E26" s="288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5"/>
      <c r="S26" s="277"/>
      <c r="T26" s="452"/>
    </row>
    <row r="27" spans="1:20" ht="5.15" customHeight="1" x14ac:dyDescent="0.25">
      <c r="A27" s="36"/>
      <c r="D27" s="29"/>
      <c r="E27" s="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S27" s="28"/>
      <c r="T27" s="452"/>
    </row>
    <row r="28" spans="1:20" ht="12" customHeight="1" x14ac:dyDescent="0.25">
      <c r="A28" s="36" t="s">
        <v>9</v>
      </c>
      <c r="B28" s="12" t="s">
        <v>222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8"/>
      <c r="T28" s="452"/>
    </row>
    <row r="29" spans="1:20" ht="12" customHeight="1" x14ac:dyDescent="0.25">
      <c r="A29" s="36"/>
      <c r="B29" s="12" t="s">
        <v>223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S29" s="28"/>
      <c r="T29" s="493"/>
    </row>
    <row r="30" spans="1:20" ht="5.15" customHeight="1" x14ac:dyDescent="0.25">
      <c r="A30" s="269"/>
      <c r="B30" s="18"/>
      <c r="C30" s="18"/>
      <c r="D30" s="18"/>
      <c r="E30" s="270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18"/>
      <c r="S30" s="19"/>
      <c r="T30" s="452"/>
    </row>
    <row r="31" spans="1:20" ht="5.15" customHeight="1" x14ac:dyDescent="0.25">
      <c r="A31" s="289"/>
      <c r="B31" s="281"/>
      <c r="C31" s="281"/>
      <c r="D31" s="281"/>
      <c r="E31" s="290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81"/>
      <c r="S31" s="283"/>
      <c r="T31" s="452"/>
    </row>
    <row r="32" spans="1:20" ht="12" customHeight="1" x14ac:dyDescent="0.25">
      <c r="A32" s="292" t="s">
        <v>227</v>
      </c>
      <c r="B32" s="285"/>
      <c r="C32" s="285"/>
      <c r="D32" s="285"/>
      <c r="E32" s="293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85"/>
      <c r="S32" s="284"/>
      <c r="T32" s="452"/>
    </row>
    <row r="33" spans="1:20" ht="12" customHeight="1" x14ac:dyDescent="0.25">
      <c r="A33" s="292" t="s">
        <v>171</v>
      </c>
      <c r="B33" s="285"/>
      <c r="C33" s="285"/>
      <c r="D33" s="285"/>
      <c r="E33" s="293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85"/>
      <c r="S33" s="284"/>
      <c r="T33" s="452"/>
    </row>
    <row r="34" spans="1:20" ht="5.15" customHeight="1" x14ac:dyDescent="0.25">
      <c r="A34" s="295"/>
      <c r="B34" s="296"/>
      <c r="C34" s="296"/>
      <c r="D34" s="296"/>
      <c r="E34" s="297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6"/>
      <c r="S34" s="299"/>
      <c r="T34" s="452"/>
    </row>
    <row r="35" spans="1:20" ht="12" customHeight="1" x14ac:dyDescent="0.25">
      <c r="A35" s="37"/>
      <c r="S35" s="28"/>
      <c r="T35" s="452"/>
    </row>
    <row r="36" spans="1:20" ht="12" customHeight="1" x14ac:dyDescent="0.25">
      <c r="A36" s="37"/>
      <c r="S36" s="28"/>
      <c r="T36" s="452"/>
    </row>
    <row r="37" spans="1:20" ht="12" customHeight="1" x14ac:dyDescent="0.25">
      <c r="A37" s="37"/>
      <c r="S37" s="28"/>
      <c r="T37" s="452"/>
    </row>
    <row r="38" spans="1:20" ht="12" customHeight="1" x14ac:dyDescent="0.25">
      <c r="A38" s="37"/>
      <c r="S38" s="28"/>
      <c r="T38" s="452"/>
    </row>
    <row r="39" spans="1:20" ht="12" customHeight="1" x14ac:dyDescent="0.25">
      <c r="A39" s="37"/>
      <c r="S39" s="28"/>
      <c r="T39" s="452"/>
    </row>
    <row r="40" spans="1:20" ht="12" customHeight="1" x14ac:dyDescent="0.25">
      <c r="A40" s="37"/>
      <c r="S40" s="28"/>
      <c r="T40" s="452"/>
    </row>
    <row r="41" spans="1:20" ht="12" customHeight="1" x14ac:dyDescent="0.25">
      <c r="A41" s="37"/>
      <c r="S41" s="28"/>
      <c r="T41" s="452"/>
    </row>
    <row r="42" spans="1:20" ht="12" customHeight="1" x14ac:dyDescent="0.25">
      <c r="A42" s="37"/>
      <c r="S42" s="28"/>
      <c r="T42" s="452"/>
    </row>
    <row r="43" spans="1:20" ht="12" customHeight="1" x14ac:dyDescent="0.25">
      <c r="A43" s="37"/>
      <c r="S43" s="28"/>
      <c r="T43" s="452"/>
    </row>
    <row r="44" spans="1:20" ht="12" customHeight="1" x14ac:dyDescent="0.25">
      <c r="A44" s="37"/>
      <c r="S44" s="28"/>
      <c r="T44" s="452"/>
    </row>
    <row r="45" spans="1:20" ht="12" customHeight="1" x14ac:dyDescent="0.25">
      <c r="A45" s="37"/>
      <c r="S45" s="28"/>
      <c r="T45" s="452"/>
    </row>
    <row r="46" spans="1:20" ht="12" customHeight="1" x14ac:dyDescent="0.25">
      <c r="A46" s="37"/>
      <c r="S46" s="28"/>
      <c r="T46" s="452"/>
    </row>
    <row r="47" spans="1:20" ht="12" customHeight="1" x14ac:dyDescent="0.25">
      <c r="A47" s="37"/>
      <c r="S47" s="28"/>
      <c r="T47" s="452"/>
    </row>
    <row r="48" spans="1:20" ht="12" customHeight="1" x14ac:dyDescent="0.25">
      <c r="A48" s="37"/>
      <c r="S48" s="28"/>
      <c r="T48" s="452"/>
    </row>
    <row r="49" spans="1:20" ht="12" customHeight="1" x14ac:dyDescent="0.25">
      <c r="A49" s="37"/>
      <c r="S49" s="28"/>
      <c r="T49" s="452"/>
    </row>
    <row r="50" spans="1:20" ht="12" customHeight="1" x14ac:dyDescent="0.25">
      <c r="A50" s="37"/>
      <c r="S50" s="28"/>
      <c r="T50" s="452"/>
    </row>
    <row r="51" spans="1:20" ht="12" customHeight="1" x14ac:dyDescent="0.25">
      <c r="A51" s="37"/>
      <c r="S51" s="28"/>
      <c r="T51" s="452"/>
    </row>
    <row r="52" spans="1:20" ht="12" customHeight="1" x14ac:dyDescent="0.25">
      <c r="A52" s="37"/>
      <c r="S52" s="28"/>
      <c r="T52" s="452"/>
    </row>
    <row r="53" spans="1:20" ht="12" customHeight="1" x14ac:dyDescent="0.25">
      <c r="A53" s="37"/>
      <c r="S53" s="28"/>
      <c r="T53" s="452"/>
    </row>
    <row r="54" spans="1:20" ht="12" customHeight="1" x14ac:dyDescent="0.25">
      <c r="A54" s="37"/>
      <c r="S54" s="28"/>
      <c r="T54" s="452"/>
    </row>
    <row r="55" spans="1:20" ht="12" customHeight="1" x14ac:dyDescent="0.25">
      <c r="A55" s="37"/>
      <c r="S55" s="28"/>
      <c r="T55" s="452"/>
    </row>
    <row r="56" spans="1:20" ht="12" customHeight="1" x14ac:dyDescent="0.25">
      <c r="A56" s="37"/>
      <c r="S56" s="28"/>
      <c r="T56" s="452"/>
    </row>
    <row r="57" spans="1:20" ht="12" customHeight="1" x14ac:dyDescent="0.25">
      <c r="A57" s="37"/>
      <c r="S57" s="28"/>
      <c r="T57" s="452"/>
    </row>
    <row r="58" spans="1:20" ht="12" customHeight="1" x14ac:dyDescent="0.25">
      <c r="A58" s="37"/>
      <c r="S58" s="28"/>
      <c r="T58" s="452"/>
    </row>
    <row r="59" spans="1:20" ht="12" customHeight="1" x14ac:dyDescent="0.25">
      <c r="A59" s="37"/>
      <c r="S59" s="28"/>
      <c r="T59" s="452"/>
    </row>
    <row r="60" spans="1:20" ht="12" customHeight="1" x14ac:dyDescent="0.25">
      <c r="A60" s="37"/>
      <c r="S60" s="28"/>
      <c r="T60" s="452"/>
    </row>
    <row r="61" spans="1:20" ht="12" customHeight="1" x14ac:dyDescent="0.25">
      <c r="A61" s="37"/>
      <c r="S61" s="28"/>
      <c r="T61" s="452"/>
    </row>
    <row r="62" spans="1:20" ht="12" customHeight="1" x14ac:dyDescent="0.25">
      <c r="A62" s="37"/>
      <c r="S62" s="28"/>
      <c r="T62" s="452"/>
    </row>
    <row r="63" spans="1:20" ht="12" customHeight="1" x14ac:dyDescent="0.25">
      <c r="A63" s="37"/>
      <c r="S63" s="28"/>
      <c r="T63" s="452"/>
    </row>
    <row r="64" spans="1:20" ht="12" customHeight="1" x14ac:dyDescent="0.25">
      <c r="A64" s="37"/>
      <c r="S64" s="28"/>
      <c r="T64" s="452"/>
    </row>
    <row r="65" spans="1:20" ht="12" customHeight="1" x14ac:dyDescent="0.25">
      <c r="A65" s="37"/>
      <c r="S65" s="28"/>
      <c r="T65" s="452"/>
    </row>
    <row r="66" spans="1:20" ht="12" customHeight="1" x14ac:dyDescent="0.25">
      <c r="A66" s="37"/>
      <c r="S66" s="28"/>
      <c r="T66" s="452"/>
    </row>
    <row r="67" spans="1:20" ht="12" customHeight="1" x14ac:dyDescent="0.25">
      <c r="A67" s="37"/>
      <c r="S67" s="28"/>
      <c r="T67" s="452"/>
    </row>
    <row r="68" spans="1:20" ht="12" customHeight="1" x14ac:dyDescent="0.25">
      <c r="A68" s="37"/>
      <c r="S68" s="28"/>
      <c r="T68" s="452"/>
    </row>
    <row r="69" spans="1:20" ht="12" customHeight="1" x14ac:dyDescent="0.25">
      <c r="A69" s="37"/>
      <c r="S69" s="28"/>
      <c r="T69" s="452"/>
    </row>
    <row r="70" spans="1:20" ht="12" customHeight="1" x14ac:dyDescent="0.25">
      <c r="A70" s="37"/>
      <c r="S70" s="28"/>
      <c r="T70" s="452"/>
    </row>
    <row r="71" spans="1:20" ht="12" customHeight="1" x14ac:dyDescent="0.25">
      <c r="A71" s="37"/>
      <c r="S71" s="28"/>
      <c r="T71" s="452"/>
    </row>
    <row r="72" spans="1:20" ht="12" customHeight="1" x14ac:dyDescent="0.25">
      <c r="A72" s="37"/>
      <c r="S72" s="28"/>
      <c r="T72" s="452"/>
    </row>
    <row r="73" spans="1:20" ht="12" customHeight="1" x14ac:dyDescent="0.25">
      <c r="A73" s="37"/>
      <c r="S73" s="28"/>
      <c r="T73" s="452"/>
    </row>
    <row r="74" spans="1:20" ht="12" customHeight="1" x14ac:dyDescent="0.25">
      <c r="A74" s="831" t="s">
        <v>74</v>
      </c>
      <c r="B74" s="832"/>
      <c r="C74" s="832"/>
      <c r="D74" s="832"/>
      <c r="E74" s="832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2"/>
      <c r="Q74" s="832"/>
      <c r="R74" s="832"/>
      <c r="S74" s="28"/>
      <c r="T74" s="452"/>
    </row>
    <row r="75" spans="1:20" ht="5.15" customHeight="1" x14ac:dyDescent="0.25">
      <c r="A75" s="5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  <c r="T75" s="452"/>
    </row>
    <row r="76" spans="1:20" ht="12" customHeight="1" x14ac:dyDescent="0.25">
      <c r="T76" s="452"/>
    </row>
    <row r="77" spans="1:20" ht="12" customHeight="1" x14ac:dyDescent="0.25">
      <c r="A77" s="56" t="str">
        <f>'Seite 1'!$A$66</f>
        <v>VWN Wissenstransfer und Informationsmaßnahmen</v>
      </c>
      <c r="B77" s="56"/>
      <c r="C77" s="56"/>
      <c r="T77" s="452"/>
    </row>
    <row r="78" spans="1:20" ht="12" customHeight="1" x14ac:dyDescent="0.25">
      <c r="A78" s="56" t="str">
        <f ca="1">'Seite 1'!$A$67</f>
        <v>Formularversion: V 2.1 vom 15.03.24 - öffentlich -</v>
      </c>
      <c r="B78" s="56"/>
      <c r="C78" s="56"/>
      <c r="T78" s="452"/>
    </row>
  </sheetData>
  <sheetProtection password="E8E7" sheet="1" objects="1" scenarios="1" autoFilter="0"/>
  <mergeCells count="6">
    <mergeCell ref="A74:R74"/>
    <mergeCell ref="O1:S1"/>
    <mergeCell ref="O4:S4"/>
    <mergeCell ref="O2:S2"/>
    <mergeCell ref="O3:S3"/>
    <mergeCell ref="A11:R13"/>
  </mergeCells>
  <conditionalFormatting sqref="O1:S4">
    <cfRule type="cellIs" dxfId="131" priority="3" stopIfTrue="1" operator="equal">
      <formula>0</formula>
    </cfRule>
  </conditionalFormatting>
  <conditionalFormatting sqref="A16:S29">
    <cfRule type="expression" dxfId="130" priority="1" stopIfTrue="1">
      <formula>$T$1=1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1020"/>
  <sheetViews>
    <sheetView showGridLines="0" topLeftCell="A6" zoomScaleNormal="100" zoomScaleSheetLayoutView="100" workbookViewId="0">
      <selection activeCell="B21" sqref="B21"/>
    </sheetView>
  </sheetViews>
  <sheetFormatPr baseColWidth="10" defaultColWidth="11.453125" defaultRowHeight="11.5" x14ac:dyDescent="0.25"/>
  <cols>
    <col min="1" max="1" width="5.7265625" style="515" customWidth="1"/>
    <col min="2" max="2" width="15.7265625" style="515" customWidth="1"/>
    <col min="3" max="4" width="10.7265625" style="613" customWidth="1"/>
    <col min="5" max="5" width="30.7265625" style="515" customWidth="1"/>
    <col min="6" max="6" width="18.7265625" style="515" customWidth="1"/>
    <col min="7" max="7" width="15.7265625" style="613" customWidth="1"/>
    <col min="8" max="8" width="10.7265625" style="613" customWidth="1"/>
    <col min="9" max="11" width="12.7265625" style="515" customWidth="1"/>
    <col min="12" max="13" width="15.7265625" style="515" customWidth="1"/>
    <col min="14" max="15" width="16.7265625" style="515" customWidth="1"/>
    <col min="16" max="16384" width="11.453125" style="515"/>
  </cols>
  <sheetData>
    <row r="1" spans="1:15" ht="12" hidden="1" customHeight="1" x14ac:dyDescent="0.25">
      <c r="A1" s="600" t="s">
        <v>59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</row>
    <row r="2" spans="1:15" ht="12" hidden="1" customHeight="1" x14ac:dyDescent="0.25">
      <c r="A2" s="600" t="s">
        <v>60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</row>
    <row r="3" spans="1:15" ht="12" hidden="1" customHeight="1" x14ac:dyDescent="0.25">
      <c r="A3" s="602">
        <f>ROW(A21)</f>
        <v>21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</row>
    <row r="4" spans="1:15" ht="12" hidden="1" customHeight="1" x14ac:dyDescent="0.25">
      <c r="A4" s="602" t="s">
        <v>82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</row>
    <row r="5" spans="1:15" ht="12" hidden="1" customHeight="1" thickBot="1" x14ac:dyDescent="0.3">
      <c r="A5" s="603" t="str">
        <f>"$A$6:$O$"&amp;IF(LOOKUP(2,1/(M1:M1020&lt;&gt;""),ROW(M:M))=ROW(A16)+2,A3-1,LOOKUP(2,1/(M1:M1020&lt;&gt;""),ROW(M:M)))</f>
        <v>$A$6:$O$20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5"/>
      <c r="N5" s="604"/>
      <c r="O5" s="604"/>
    </row>
    <row r="6" spans="1:15" ht="15" customHeight="1" thickTop="1" x14ac:dyDescent="0.25">
      <c r="A6" s="606" t="str">
        <f>'Seite 2'!A15</f>
        <v>1.</v>
      </c>
      <c r="B6" s="607" t="str">
        <f>'Seite 2'!B15</f>
        <v>Personalausgaben</v>
      </c>
      <c r="C6" s="608"/>
      <c r="D6" s="608"/>
      <c r="E6" s="835" t="str">
        <f>IF('Seite 1'!$G$37="","Bitte auf Seite 1 das Datum des Zuwendungsbescheides angeben!",IF('Seite 1'!$G$37&gt;=DATE(2018,1,1),"Bitte die »Belegliste 1.1 | Bew.18« für das entsprechende Haushaltsjahr ausfüllen!",""))</f>
        <v>Bitte auf Seite 1 das Datum des Zuwendungsbescheides angeben!</v>
      </c>
      <c r="F6" s="836"/>
      <c r="G6" s="836"/>
      <c r="H6" s="836"/>
      <c r="I6" s="836"/>
      <c r="J6" s="837"/>
      <c r="M6" s="610" t="s">
        <v>104</v>
      </c>
      <c r="N6" s="841">
        <f>'Seite 1'!$O$19</f>
        <v>0</v>
      </c>
      <c r="O6" s="842"/>
    </row>
    <row r="7" spans="1:15" ht="15" customHeight="1" thickBot="1" x14ac:dyDescent="0.3">
      <c r="A7" s="611" t="str">
        <f>'Seite 2'!A16</f>
        <v>1.1</v>
      </c>
      <c r="B7" s="612" t="str">
        <f>'Seite 2'!B16</f>
        <v>Personalausgaben für eigenes Personal</v>
      </c>
      <c r="C7" s="608"/>
      <c r="D7" s="608"/>
      <c r="E7" s="838"/>
      <c r="F7" s="839"/>
      <c r="G7" s="839"/>
      <c r="H7" s="839"/>
      <c r="I7" s="839"/>
      <c r="J7" s="840"/>
      <c r="M7" s="610" t="s">
        <v>103</v>
      </c>
      <c r="N7" s="841" t="str">
        <f>'Seite 1'!$Z$7</f>
        <v>____ - ____</v>
      </c>
      <c r="O7" s="842"/>
    </row>
    <row r="8" spans="1:15" ht="15" customHeight="1" thickTop="1" x14ac:dyDescent="0.25">
      <c r="A8" s="611"/>
      <c r="B8" s="612"/>
      <c r="C8" s="608"/>
      <c r="D8" s="608"/>
      <c r="F8" s="525"/>
      <c r="G8" s="609"/>
      <c r="H8" s="609"/>
      <c r="M8" s="610" t="s">
        <v>102</v>
      </c>
      <c r="N8" s="841" t="str">
        <f>'Seite 1'!$AA$7</f>
        <v>__.__.____ - __.__.____</v>
      </c>
      <c r="O8" s="842"/>
    </row>
    <row r="9" spans="1:15" ht="15" customHeight="1" x14ac:dyDescent="0.2">
      <c r="C9" s="515"/>
      <c r="D9" s="515"/>
      <c r="F9" s="614"/>
      <c r="G9" s="609"/>
      <c r="H9" s="609"/>
      <c r="M9" s="528" t="s">
        <v>105</v>
      </c>
      <c r="N9" s="843">
        <f ca="1">'Seite 1'!$O$18</f>
        <v>45366</v>
      </c>
      <c r="O9" s="844"/>
    </row>
    <row r="10" spans="1:15" ht="15" customHeight="1" x14ac:dyDescent="0.2">
      <c r="C10" s="515"/>
      <c r="D10" s="515"/>
      <c r="F10" s="614"/>
      <c r="G10" s="609"/>
      <c r="H10" s="609"/>
      <c r="N10" s="523"/>
      <c r="O10" s="615" t="str">
        <f>'Seite 1'!$A$66</f>
        <v>VWN Wissenstransfer und Informationsmaßnahmen</v>
      </c>
    </row>
    <row r="11" spans="1:15" ht="15" customHeight="1" x14ac:dyDescent="0.2">
      <c r="A11" s="616"/>
      <c r="B11" s="616"/>
      <c r="C11" s="617"/>
      <c r="D11" s="617"/>
      <c r="E11" s="616"/>
      <c r="F11" s="616"/>
      <c r="G11" s="609"/>
      <c r="H11" s="609"/>
      <c r="N11" s="523"/>
      <c r="O11" s="618" t="str">
        <f ca="1">'Seite 1'!$A$67</f>
        <v>Formularversion: V 2.1 vom 15.03.24 - öffentlich -</v>
      </c>
    </row>
    <row r="12" spans="1:15" ht="18" customHeight="1" x14ac:dyDescent="0.2">
      <c r="A12" s="619"/>
      <c r="B12" s="620"/>
      <c r="C12" s="621"/>
      <c r="D12" s="532"/>
      <c r="E12" s="533" t="str">
        <f>B7</f>
        <v>Personalausgaben für eigenes Personal</v>
      </c>
      <c r="F12" s="622"/>
      <c r="G12" s="622"/>
      <c r="H12" s="622"/>
      <c r="I12" s="623"/>
      <c r="J12" s="623"/>
      <c r="K12" s="623"/>
      <c r="L12" s="623"/>
      <c r="M12" s="623">
        <f>SUMPRODUCT(ROUND(M21:M1020,2))</f>
        <v>0</v>
      </c>
      <c r="N12" s="623">
        <f>SUM(N21:N1020)</f>
        <v>0</v>
      </c>
      <c r="O12" s="536">
        <f>SUM(O21:O1020)</f>
        <v>0</v>
      </c>
    </row>
    <row r="13" spans="1:15" ht="12" customHeight="1" x14ac:dyDescent="0.2">
      <c r="A13" s="624"/>
      <c r="B13" s="624"/>
      <c r="C13" s="625"/>
      <c r="D13" s="625"/>
      <c r="E13" s="614"/>
      <c r="F13" s="614"/>
      <c r="G13" s="609"/>
      <c r="H13" s="609"/>
      <c r="L13" s="523"/>
      <c r="N13" s="523"/>
      <c r="O13" s="523"/>
    </row>
    <row r="14" spans="1:15" ht="15" customHeight="1" x14ac:dyDescent="0.2">
      <c r="A14" s="626" t="str">
        <f ca="1">CONCATENATE("Belegliste¹ für Ausgabenart ",$A$7," ",$B$7," - Aktenzeichen ",IF($N$6=0,"__________",$N$6)," - Nachweis vom ",IF($N$9=0,"_________",TEXT($N$9,"TT.MM.JJJJ")))</f>
        <v>Belegliste¹ für Ausgabenart 1.1 Personalausgaben für eigenes Personal - Aktenzeichen __________ - Nachweis vom 15.03.2024</v>
      </c>
      <c r="B14" s="627"/>
      <c r="C14" s="628"/>
      <c r="D14" s="628"/>
      <c r="E14" s="614"/>
      <c r="F14" s="614"/>
      <c r="G14" s="609"/>
      <c r="H14" s="609"/>
      <c r="L14" s="523"/>
      <c r="N14" s="523"/>
      <c r="O14" s="523"/>
    </row>
    <row r="15" spans="1:15" ht="5.15" customHeight="1" x14ac:dyDescent="0.2">
      <c r="A15" s="629"/>
      <c r="B15" s="629"/>
      <c r="C15" s="630"/>
      <c r="D15" s="630"/>
      <c r="E15" s="614"/>
      <c r="F15" s="614"/>
      <c r="G15" s="609"/>
      <c r="H15" s="609"/>
      <c r="L15" s="523"/>
      <c r="N15" s="523"/>
      <c r="O15" s="523"/>
    </row>
    <row r="16" spans="1:15" ht="12" customHeight="1" x14ac:dyDescent="0.25">
      <c r="A16" s="845" t="s">
        <v>23</v>
      </c>
      <c r="B16" s="849" t="s">
        <v>66</v>
      </c>
      <c r="C16" s="853" t="s">
        <v>44</v>
      </c>
      <c r="D16" s="845" t="s">
        <v>49</v>
      </c>
      <c r="E16" s="849" t="s">
        <v>20</v>
      </c>
      <c r="F16" s="849" t="s">
        <v>24</v>
      </c>
      <c r="G16" s="867" t="s">
        <v>283</v>
      </c>
      <c r="H16" s="867" t="s">
        <v>284</v>
      </c>
      <c r="I16" s="870" t="s">
        <v>285</v>
      </c>
      <c r="J16" s="871"/>
      <c r="K16" s="872"/>
      <c r="L16" s="865" t="s">
        <v>286</v>
      </c>
      <c r="M16" s="865"/>
      <c r="N16" s="856" t="s">
        <v>287</v>
      </c>
      <c r="O16" s="856" t="s">
        <v>241</v>
      </c>
    </row>
    <row r="17" spans="1:16" ht="12" customHeight="1" x14ac:dyDescent="0.25">
      <c r="A17" s="846"/>
      <c r="B17" s="850"/>
      <c r="C17" s="854"/>
      <c r="D17" s="846"/>
      <c r="E17" s="850"/>
      <c r="F17" s="850"/>
      <c r="G17" s="868"/>
      <c r="H17" s="868"/>
      <c r="I17" s="873"/>
      <c r="J17" s="874"/>
      <c r="K17" s="875"/>
      <c r="L17" s="865"/>
      <c r="M17" s="865"/>
      <c r="N17" s="857"/>
      <c r="O17" s="857"/>
    </row>
    <row r="18" spans="1:16" ht="12" customHeight="1" x14ac:dyDescent="0.25">
      <c r="A18" s="847"/>
      <c r="B18" s="851"/>
      <c r="C18" s="854"/>
      <c r="D18" s="847"/>
      <c r="E18" s="851"/>
      <c r="F18" s="851"/>
      <c r="G18" s="868"/>
      <c r="H18" s="868"/>
      <c r="I18" s="860" t="s">
        <v>288</v>
      </c>
      <c r="J18" s="861" t="s">
        <v>289</v>
      </c>
      <c r="K18" s="861" t="s">
        <v>290</v>
      </c>
      <c r="L18" s="865" t="s">
        <v>291</v>
      </c>
      <c r="M18" s="860" t="s">
        <v>292</v>
      </c>
      <c r="N18" s="858"/>
      <c r="O18" s="858"/>
    </row>
    <row r="19" spans="1:16" ht="12" customHeight="1" x14ac:dyDescent="0.25">
      <c r="A19" s="847"/>
      <c r="B19" s="851"/>
      <c r="C19" s="854"/>
      <c r="D19" s="847"/>
      <c r="E19" s="851"/>
      <c r="F19" s="851"/>
      <c r="G19" s="868"/>
      <c r="H19" s="868"/>
      <c r="I19" s="861"/>
      <c r="J19" s="863"/>
      <c r="K19" s="863"/>
      <c r="L19" s="853"/>
      <c r="M19" s="861"/>
      <c r="N19" s="858"/>
      <c r="O19" s="858"/>
    </row>
    <row r="20" spans="1:16" ht="12" customHeight="1" thickBot="1" x14ac:dyDescent="0.3">
      <c r="A20" s="848"/>
      <c r="B20" s="852"/>
      <c r="C20" s="855"/>
      <c r="D20" s="848"/>
      <c r="E20" s="852"/>
      <c r="F20" s="852"/>
      <c r="G20" s="869"/>
      <c r="H20" s="869"/>
      <c r="I20" s="862"/>
      <c r="J20" s="864"/>
      <c r="K20" s="864"/>
      <c r="L20" s="866"/>
      <c r="M20" s="862"/>
      <c r="N20" s="859"/>
      <c r="O20" s="859"/>
    </row>
    <row r="21" spans="1:16" ht="14.5" thickTop="1" x14ac:dyDescent="0.25">
      <c r="A21" s="631">
        <v>1</v>
      </c>
      <c r="B21" s="632"/>
      <c r="C21" s="633"/>
      <c r="D21" s="633"/>
      <c r="E21" s="634"/>
      <c r="F21" s="634"/>
      <c r="G21" s="635"/>
      <c r="H21" s="636"/>
      <c r="I21" s="636"/>
      <c r="J21" s="636"/>
      <c r="K21" s="636"/>
      <c r="L21" s="636"/>
      <c r="M21" s="636"/>
      <c r="N21" s="637">
        <f t="shared" ref="N21:N85" si="0">ROUND(M21*20%,2)</f>
        <v>0</v>
      </c>
      <c r="O21" s="637">
        <f>ROUND(M21,2)+N21</f>
        <v>0</v>
      </c>
      <c r="P21" s="638"/>
    </row>
    <row r="22" spans="1:16" ht="15.5" x14ac:dyDescent="0.25">
      <c r="A22" s="631">
        <v>2</v>
      </c>
      <c r="B22" s="632"/>
      <c r="C22" s="680"/>
      <c r="D22" s="680"/>
      <c r="E22" s="634"/>
      <c r="F22" s="634"/>
      <c r="G22" s="635"/>
      <c r="H22" s="636"/>
      <c r="I22" s="636"/>
      <c r="J22" s="636"/>
      <c r="K22" s="636"/>
      <c r="L22" s="636"/>
      <c r="M22" s="636"/>
      <c r="N22" s="637">
        <f t="shared" si="0"/>
        <v>0</v>
      </c>
      <c r="O22" s="637">
        <f t="shared" ref="O22:O85" si="1">ROUND(M22,2)+N22</f>
        <v>0</v>
      </c>
      <c r="P22" s="639"/>
    </row>
    <row r="23" spans="1:16" ht="15.5" x14ac:dyDescent="0.25">
      <c r="A23" s="631">
        <v>3</v>
      </c>
      <c r="B23" s="632"/>
      <c r="C23" s="680"/>
      <c r="D23" s="680"/>
      <c r="E23" s="634"/>
      <c r="F23" s="634"/>
      <c r="G23" s="635"/>
      <c r="H23" s="636"/>
      <c r="I23" s="636"/>
      <c r="J23" s="636"/>
      <c r="K23" s="636"/>
      <c r="L23" s="636"/>
      <c r="M23" s="636"/>
      <c r="N23" s="637">
        <f t="shared" si="0"/>
        <v>0</v>
      </c>
      <c r="O23" s="637">
        <f t="shared" si="1"/>
        <v>0</v>
      </c>
      <c r="P23" s="639"/>
    </row>
    <row r="24" spans="1:16" ht="15.5" x14ac:dyDescent="0.25">
      <c r="A24" s="631">
        <v>4</v>
      </c>
      <c r="B24" s="632"/>
      <c r="C24" s="680"/>
      <c r="D24" s="680"/>
      <c r="E24" s="634"/>
      <c r="F24" s="634"/>
      <c r="G24" s="635"/>
      <c r="H24" s="636"/>
      <c r="I24" s="636"/>
      <c r="J24" s="636"/>
      <c r="K24" s="636"/>
      <c r="L24" s="636"/>
      <c r="M24" s="636"/>
      <c r="N24" s="637">
        <f t="shared" si="0"/>
        <v>0</v>
      </c>
      <c r="O24" s="637">
        <f t="shared" si="1"/>
        <v>0</v>
      </c>
      <c r="P24" s="639"/>
    </row>
    <row r="25" spans="1:16" ht="15.5" x14ac:dyDescent="0.25">
      <c r="A25" s="631">
        <v>5</v>
      </c>
      <c r="B25" s="632"/>
      <c r="C25" s="680"/>
      <c r="D25" s="680"/>
      <c r="E25" s="634"/>
      <c r="F25" s="634"/>
      <c r="G25" s="635"/>
      <c r="H25" s="636"/>
      <c r="I25" s="636"/>
      <c r="J25" s="636"/>
      <c r="K25" s="636"/>
      <c r="L25" s="636"/>
      <c r="M25" s="636"/>
      <c r="N25" s="637">
        <f t="shared" si="0"/>
        <v>0</v>
      </c>
      <c r="O25" s="637">
        <f t="shared" si="1"/>
        <v>0</v>
      </c>
      <c r="P25" s="639"/>
    </row>
    <row r="26" spans="1:16" ht="15.5" x14ac:dyDescent="0.25">
      <c r="A26" s="631">
        <v>6</v>
      </c>
      <c r="B26" s="632"/>
      <c r="C26" s="680"/>
      <c r="D26" s="680"/>
      <c r="E26" s="634"/>
      <c r="F26" s="634"/>
      <c r="G26" s="635"/>
      <c r="H26" s="636"/>
      <c r="I26" s="636"/>
      <c r="J26" s="636"/>
      <c r="K26" s="636"/>
      <c r="L26" s="636"/>
      <c r="M26" s="636"/>
      <c r="N26" s="637">
        <f t="shared" si="0"/>
        <v>0</v>
      </c>
      <c r="O26" s="637">
        <f t="shared" si="1"/>
        <v>0</v>
      </c>
      <c r="P26" s="639"/>
    </row>
    <row r="27" spans="1:16" ht="15.5" x14ac:dyDescent="0.25">
      <c r="A27" s="631">
        <v>7</v>
      </c>
      <c r="B27" s="632"/>
      <c r="C27" s="680"/>
      <c r="D27" s="680"/>
      <c r="E27" s="634"/>
      <c r="F27" s="634"/>
      <c r="G27" s="635"/>
      <c r="H27" s="636"/>
      <c r="I27" s="636"/>
      <c r="J27" s="636"/>
      <c r="K27" s="636"/>
      <c r="L27" s="636"/>
      <c r="M27" s="636"/>
      <c r="N27" s="637">
        <f t="shared" si="0"/>
        <v>0</v>
      </c>
      <c r="O27" s="637">
        <f t="shared" si="1"/>
        <v>0</v>
      </c>
      <c r="P27" s="639"/>
    </row>
    <row r="28" spans="1:16" ht="15.5" x14ac:dyDescent="0.25">
      <c r="A28" s="631">
        <v>8</v>
      </c>
      <c r="B28" s="632"/>
      <c r="C28" s="680"/>
      <c r="D28" s="680"/>
      <c r="E28" s="634"/>
      <c r="F28" s="634"/>
      <c r="G28" s="635"/>
      <c r="H28" s="636"/>
      <c r="I28" s="636"/>
      <c r="J28" s="636"/>
      <c r="K28" s="636"/>
      <c r="L28" s="636"/>
      <c r="M28" s="636"/>
      <c r="N28" s="637">
        <f t="shared" si="0"/>
        <v>0</v>
      </c>
      <c r="O28" s="637">
        <f t="shared" si="1"/>
        <v>0</v>
      </c>
      <c r="P28" s="639"/>
    </row>
    <row r="29" spans="1:16" ht="15.5" x14ac:dyDescent="0.25">
      <c r="A29" s="631">
        <v>9</v>
      </c>
      <c r="B29" s="632"/>
      <c r="C29" s="680"/>
      <c r="D29" s="680"/>
      <c r="E29" s="634"/>
      <c r="F29" s="634"/>
      <c r="G29" s="635"/>
      <c r="H29" s="636"/>
      <c r="I29" s="636"/>
      <c r="J29" s="636"/>
      <c r="K29" s="636"/>
      <c r="L29" s="636"/>
      <c r="M29" s="636"/>
      <c r="N29" s="637">
        <f t="shared" si="0"/>
        <v>0</v>
      </c>
      <c r="O29" s="637">
        <f t="shared" si="1"/>
        <v>0</v>
      </c>
      <c r="P29" s="639"/>
    </row>
    <row r="30" spans="1:16" ht="15.5" x14ac:dyDescent="0.25">
      <c r="A30" s="631">
        <v>10</v>
      </c>
      <c r="B30" s="632"/>
      <c r="C30" s="680"/>
      <c r="D30" s="680"/>
      <c r="E30" s="634"/>
      <c r="F30" s="634"/>
      <c r="G30" s="635"/>
      <c r="H30" s="636"/>
      <c r="I30" s="636"/>
      <c r="J30" s="636"/>
      <c r="K30" s="636"/>
      <c r="L30" s="636"/>
      <c r="M30" s="636"/>
      <c r="N30" s="637">
        <f t="shared" si="0"/>
        <v>0</v>
      </c>
      <c r="O30" s="637">
        <f t="shared" si="1"/>
        <v>0</v>
      </c>
      <c r="P30" s="639"/>
    </row>
    <row r="31" spans="1:16" ht="15.5" x14ac:dyDescent="0.25">
      <c r="A31" s="631">
        <v>11</v>
      </c>
      <c r="B31" s="632"/>
      <c r="C31" s="680"/>
      <c r="D31" s="680"/>
      <c r="E31" s="634"/>
      <c r="F31" s="634"/>
      <c r="G31" s="635"/>
      <c r="H31" s="636"/>
      <c r="I31" s="636"/>
      <c r="J31" s="636"/>
      <c r="K31" s="636"/>
      <c r="L31" s="636"/>
      <c r="M31" s="636"/>
      <c r="N31" s="637">
        <f t="shared" si="0"/>
        <v>0</v>
      </c>
      <c r="O31" s="637">
        <f t="shared" si="1"/>
        <v>0</v>
      </c>
      <c r="P31" s="639"/>
    </row>
    <row r="32" spans="1:16" ht="15.5" x14ac:dyDescent="0.25">
      <c r="A32" s="631">
        <v>12</v>
      </c>
      <c r="B32" s="632"/>
      <c r="C32" s="680"/>
      <c r="D32" s="680"/>
      <c r="E32" s="634"/>
      <c r="F32" s="634"/>
      <c r="G32" s="635"/>
      <c r="H32" s="636"/>
      <c r="I32" s="636"/>
      <c r="J32" s="636"/>
      <c r="K32" s="636"/>
      <c r="L32" s="636"/>
      <c r="M32" s="636"/>
      <c r="N32" s="637">
        <f t="shared" si="0"/>
        <v>0</v>
      </c>
      <c r="O32" s="637">
        <f t="shared" si="1"/>
        <v>0</v>
      </c>
      <c r="P32" s="639"/>
    </row>
    <row r="33" spans="1:16" ht="15.5" x14ac:dyDescent="0.25">
      <c r="A33" s="631">
        <v>13</v>
      </c>
      <c r="B33" s="632"/>
      <c r="C33" s="680"/>
      <c r="D33" s="680"/>
      <c r="E33" s="634"/>
      <c r="F33" s="634"/>
      <c r="G33" s="635"/>
      <c r="H33" s="636"/>
      <c r="I33" s="636"/>
      <c r="J33" s="636"/>
      <c r="K33" s="636"/>
      <c r="L33" s="636"/>
      <c r="M33" s="636"/>
      <c r="N33" s="637">
        <f t="shared" si="0"/>
        <v>0</v>
      </c>
      <c r="O33" s="637">
        <f t="shared" si="1"/>
        <v>0</v>
      </c>
      <c r="P33" s="639"/>
    </row>
    <row r="34" spans="1:16" ht="15.5" x14ac:dyDescent="0.25">
      <c r="A34" s="631">
        <v>14</v>
      </c>
      <c r="B34" s="632"/>
      <c r="C34" s="680"/>
      <c r="D34" s="680"/>
      <c r="E34" s="634"/>
      <c r="F34" s="634"/>
      <c r="G34" s="635"/>
      <c r="H34" s="636"/>
      <c r="I34" s="636"/>
      <c r="J34" s="636"/>
      <c r="K34" s="636"/>
      <c r="L34" s="636"/>
      <c r="M34" s="636"/>
      <c r="N34" s="637">
        <f t="shared" si="0"/>
        <v>0</v>
      </c>
      <c r="O34" s="637">
        <f t="shared" si="1"/>
        <v>0</v>
      </c>
      <c r="P34" s="639"/>
    </row>
    <row r="35" spans="1:16" ht="15.5" x14ac:dyDescent="0.25">
      <c r="A35" s="631">
        <v>15</v>
      </c>
      <c r="B35" s="632"/>
      <c r="C35" s="680"/>
      <c r="D35" s="680"/>
      <c r="E35" s="634"/>
      <c r="F35" s="634"/>
      <c r="G35" s="635"/>
      <c r="H35" s="636"/>
      <c r="I35" s="636"/>
      <c r="J35" s="636"/>
      <c r="K35" s="636"/>
      <c r="L35" s="636"/>
      <c r="M35" s="636"/>
      <c r="N35" s="637">
        <f t="shared" si="0"/>
        <v>0</v>
      </c>
      <c r="O35" s="637">
        <f t="shared" si="1"/>
        <v>0</v>
      </c>
      <c r="P35" s="639"/>
    </row>
    <row r="36" spans="1:16" ht="15.5" x14ac:dyDescent="0.25">
      <c r="A36" s="631">
        <v>16</v>
      </c>
      <c r="B36" s="632"/>
      <c r="C36" s="680"/>
      <c r="D36" s="680"/>
      <c r="E36" s="634"/>
      <c r="F36" s="634"/>
      <c r="G36" s="635"/>
      <c r="H36" s="636"/>
      <c r="I36" s="636"/>
      <c r="J36" s="636"/>
      <c r="K36" s="636"/>
      <c r="L36" s="636"/>
      <c r="M36" s="636"/>
      <c r="N36" s="637">
        <f t="shared" si="0"/>
        <v>0</v>
      </c>
      <c r="O36" s="637">
        <f t="shared" si="1"/>
        <v>0</v>
      </c>
      <c r="P36" s="639"/>
    </row>
    <row r="37" spans="1:16" ht="15.5" x14ac:dyDescent="0.25">
      <c r="A37" s="631">
        <v>17</v>
      </c>
      <c r="B37" s="632"/>
      <c r="C37" s="680"/>
      <c r="D37" s="680"/>
      <c r="E37" s="634"/>
      <c r="F37" s="634"/>
      <c r="G37" s="635"/>
      <c r="H37" s="636"/>
      <c r="I37" s="636"/>
      <c r="J37" s="636"/>
      <c r="K37" s="636"/>
      <c r="L37" s="636"/>
      <c r="M37" s="636"/>
      <c r="N37" s="637">
        <f t="shared" si="0"/>
        <v>0</v>
      </c>
      <c r="O37" s="637">
        <f t="shared" si="1"/>
        <v>0</v>
      </c>
      <c r="P37" s="639"/>
    </row>
    <row r="38" spans="1:16" ht="15.5" x14ac:dyDescent="0.25">
      <c r="A38" s="631">
        <v>18</v>
      </c>
      <c r="B38" s="632"/>
      <c r="C38" s="680"/>
      <c r="D38" s="680"/>
      <c r="E38" s="634"/>
      <c r="F38" s="634"/>
      <c r="G38" s="635"/>
      <c r="H38" s="636"/>
      <c r="I38" s="636"/>
      <c r="J38" s="636"/>
      <c r="K38" s="636"/>
      <c r="L38" s="636"/>
      <c r="M38" s="636"/>
      <c r="N38" s="637">
        <f t="shared" si="0"/>
        <v>0</v>
      </c>
      <c r="O38" s="637">
        <f t="shared" si="1"/>
        <v>0</v>
      </c>
      <c r="P38" s="639"/>
    </row>
    <row r="39" spans="1:16" ht="15.5" x14ac:dyDescent="0.25">
      <c r="A39" s="631">
        <v>19</v>
      </c>
      <c r="B39" s="632"/>
      <c r="C39" s="680"/>
      <c r="D39" s="680"/>
      <c r="E39" s="634"/>
      <c r="F39" s="634"/>
      <c r="G39" s="635"/>
      <c r="H39" s="636"/>
      <c r="I39" s="636"/>
      <c r="J39" s="636"/>
      <c r="K39" s="636"/>
      <c r="L39" s="636"/>
      <c r="M39" s="636"/>
      <c r="N39" s="637">
        <f t="shared" si="0"/>
        <v>0</v>
      </c>
      <c r="O39" s="637">
        <f t="shared" si="1"/>
        <v>0</v>
      </c>
      <c r="P39" s="639"/>
    </row>
    <row r="40" spans="1:16" ht="15.5" x14ac:dyDescent="0.25">
      <c r="A40" s="631">
        <v>20</v>
      </c>
      <c r="B40" s="632"/>
      <c r="C40" s="680"/>
      <c r="D40" s="680"/>
      <c r="E40" s="634"/>
      <c r="F40" s="634"/>
      <c r="G40" s="635"/>
      <c r="H40" s="636"/>
      <c r="I40" s="636"/>
      <c r="J40" s="636"/>
      <c r="K40" s="636"/>
      <c r="L40" s="636"/>
      <c r="M40" s="636"/>
      <c r="N40" s="637">
        <f t="shared" si="0"/>
        <v>0</v>
      </c>
      <c r="O40" s="637">
        <f t="shared" si="1"/>
        <v>0</v>
      </c>
      <c r="P40" s="639"/>
    </row>
    <row r="41" spans="1:16" ht="15.5" x14ac:dyDescent="0.25">
      <c r="A41" s="631">
        <v>21</v>
      </c>
      <c r="B41" s="632"/>
      <c r="C41" s="680"/>
      <c r="D41" s="680"/>
      <c r="E41" s="634"/>
      <c r="F41" s="634"/>
      <c r="G41" s="635"/>
      <c r="H41" s="636"/>
      <c r="I41" s="636"/>
      <c r="J41" s="636"/>
      <c r="K41" s="636"/>
      <c r="L41" s="636"/>
      <c r="M41" s="636"/>
      <c r="N41" s="637">
        <f t="shared" si="0"/>
        <v>0</v>
      </c>
      <c r="O41" s="637">
        <f t="shared" si="1"/>
        <v>0</v>
      </c>
      <c r="P41" s="639"/>
    </row>
    <row r="42" spans="1:16" ht="15.5" x14ac:dyDescent="0.25">
      <c r="A42" s="631">
        <v>22</v>
      </c>
      <c r="B42" s="632"/>
      <c r="C42" s="680"/>
      <c r="D42" s="680"/>
      <c r="E42" s="634"/>
      <c r="F42" s="634"/>
      <c r="G42" s="635"/>
      <c r="H42" s="636"/>
      <c r="I42" s="636"/>
      <c r="J42" s="636"/>
      <c r="K42" s="636"/>
      <c r="L42" s="636"/>
      <c r="M42" s="636"/>
      <c r="N42" s="637">
        <f t="shared" si="0"/>
        <v>0</v>
      </c>
      <c r="O42" s="637">
        <f t="shared" si="1"/>
        <v>0</v>
      </c>
      <c r="P42" s="639"/>
    </row>
    <row r="43" spans="1:16" ht="15.5" x14ac:dyDescent="0.25">
      <c r="A43" s="631">
        <v>23</v>
      </c>
      <c r="B43" s="632"/>
      <c r="C43" s="680"/>
      <c r="D43" s="680"/>
      <c r="E43" s="634"/>
      <c r="F43" s="634"/>
      <c r="G43" s="635"/>
      <c r="H43" s="636"/>
      <c r="I43" s="636"/>
      <c r="J43" s="636"/>
      <c r="K43" s="636"/>
      <c r="L43" s="636"/>
      <c r="M43" s="636"/>
      <c r="N43" s="637">
        <f t="shared" si="0"/>
        <v>0</v>
      </c>
      <c r="O43" s="637">
        <f t="shared" si="1"/>
        <v>0</v>
      </c>
      <c r="P43" s="639"/>
    </row>
    <row r="44" spans="1:16" ht="15.5" x14ac:dyDescent="0.25">
      <c r="A44" s="631">
        <v>24</v>
      </c>
      <c r="B44" s="632"/>
      <c r="C44" s="680"/>
      <c r="D44" s="680"/>
      <c r="E44" s="634"/>
      <c r="F44" s="634"/>
      <c r="G44" s="635"/>
      <c r="H44" s="636"/>
      <c r="I44" s="636"/>
      <c r="J44" s="636"/>
      <c r="K44" s="636"/>
      <c r="L44" s="636"/>
      <c r="M44" s="636"/>
      <c r="N44" s="637">
        <f t="shared" si="0"/>
        <v>0</v>
      </c>
      <c r="O44" s="637">
        <f t="shared" si="1"/>
        <v>0</v>
      </c>
      <c r="P44" s="639"/>
    </row>
    <row r="45" spans="1:16" ht="15.5" x14ac:dyDescent="0.25">
      <c r="A45" s="631">
        <v>25</v>
      </c>
      <c r="B45" s="632"/>
      <c r="C45" s="680"/>
      <c r="D45" s="680"/>
      <c r="E45" s="634"/>
      <c r="F45" s="634"/>
      <c r="G45" s="635"/>
      <c r="H45" s="636"/>
      <c r="I45" s="636"/>
      <c r="J45" s="636"/>
      <c r="K45" s="636"/>
      <c r="L45" s="636"/>
      <c r="M45" s="636"/>
      <c r="N45" s="637">
        <f t="shared" si="0"/>
        <v>0</v>
      </c>
      <c r="O45" s="637">
        <f t="shared" si="1"/>
        <v>0</v>
      </c>
      <c r="P45" s="639"/>
    </row>
    <row r="46" spans="1:16" ht="15.5" x14ac:dyDescent="0.25">
      <c r="A46" s="631">
        <v>26</v>
      </c>
      <c r="B46" s="632"/>
      <c r="C46" s="680"/>
      <c r="D46" s="680"/>
      <c r="E46" s="634"/>
      <c r="F46" s="634"/>
      <c r="G46" s="635"/>
      <c r="H46" s="636"/>
      <c r="I46" s="636"/>
      <c r="J46" s="636"/>
      <c r="K46" s="636"/>
      <c r="L46" s="636"/>
      <c r="M46" s="636"/>
      <c r="N46" s="637">
        <f t="shared" si="0"/>
        <v>0</v>
      </c>
      <c r="O46" s="637">
        <f t="shared" si="1"/>
        <v>0</v>
      </c>
      <c r="P46" s="639"/>
    </row>
    <row r="47" spans="1:16" ht="15.5" x14ac:dyDescent="0.25">
      <c r="A47" s="631">
        <v>27</v>
      </c>
      <c r="B47" s="632"/>
      <c r="C47" s="680"/>
      <c r="D47" s="680"/>
      <c r="E47" s="634"/>
      <c r="F47" s="634"/>
      <c r="G47" s="635"/>
      <c r="H47" s="636"/>
      <c r="I47" s="636"/>
      <c r="J47" s="636"/>
      <c r="K47" s="636"/>
      <c r="L47" s="636"/>
      <c r="M47" s="636"/>
      <c r="N47" s="637">
        <f t="shared" si="0"/>
        <v>0</v>
      </c>
      <c r="O47" s="637">
        <f t="shared" si="1"/>
        <v>0</v>
      </c>
      <c r="P47" s="639"/>
    </row>
    <row r="48" spans="1:16" ht="15.5" x14ac:dyDescent="0.25">
      <c r="A48" s="631">
        <v>28</v>
      </c>
      <c r="B48" s="632"/>
      <c r="C48" s="680"/>
      <c r="D48" s="680"/>
      <c r="E48" s="634"/>
      <c r="F48" s="634"/>
      <c r="G48" s="635"/>
      <c r="H48" s="636"/>
      <c r="I48" s="636"/>
      <c r="J48" s="636"/>
      <c r="K48" s="636"/>
      <c r="L48" s="636"/>
      <c r="M48" s="636"/>
      <c r="N48" s="637">
        <f t="shared" si="0"/>
        <v>0</v>
      </c>
      <c r="O48" s="637">
        <f t="shared" si="1"/>
        <v>0</v>
      </c>
      <c r="P48" s="639"/>
    </row>
    <row r="49" spans="1:16" ht="15.5" x14ac:dyDescent="0.25">
      <c r="A49" s="631">
        <v>29</v>
      </c>
      <c r="B49" s="632"/>
      <c r="C49" s="680"/>
      <c r="D49" s="680"/>
      <c r="E49" s="634"/>
      <c r="F49" s="634"/>
      <c r="G49" s="635"/>
      <c r="H49" s="636"/>
      <c r="I49" s="636"/>
      <c r="J49" s="636"/>
      <c r="K49" s="636"/>
      <c r="L49" s="636"/>
      <c r="M49" s="636"/>
      <c r="N49" s="637">
        <f t="shared" si="0"/>
        <v>0</v>
      </c>
      <c r="O49" s="637">
        <f t="shared" si="1"/>
        <v>0</v>
      </c>
      <c r="P49" s="639"/>
    </row>
    <row r="50" spans="1:16" ht="15.5" x14ac:dyDescent="0.25">
      <c r="A50" s="631">
        <v>30</v>
      </c>
      <c r="B50" s="632"/>
      <c r="C50" s="680"/>
      <c r="D50" s="680"/>
      <c r="E50" s="634"/>
      <c r="F50" s="634"/>
      <c r="G50" s="635"/>
      <c r="H50" s="636"/>
      <c r="I50" s="636"/>
      <c r="J50" s="636"/>
      <c r="K50" s="636"/>
      <c r="L50" s="636"/>
      <c r="M50" s="636"/>
      <c r="N50" s="637">
        <f t="shared" si="0"/>
        <v>0</v>
      </c>
      <c r="O50" s="637">
        <f t="shared" si="1"/>
        <v>0</v>
      </c>
      <c r="P50" s="639"/>
    </row>
    <row r="51" spans="1:16" ht="15.5" x14ac:dyDescent="0.25">
      <c r="A51" s="631">
        <v>31</v>
      </c>
      <c r="B51" s="632"/>
      <c r="C51" s="680"/>
      <c r="D51" s="680"/>
      <c r="E51" s="634"/>
      <c r="F51" s="634"/>
      <c r="G51" s="635"/>
      <c r="H51" s="636"/>
      <c r="I51" s="636"/>
      <c r="J51" s="636"/>
      <c r="K51" s="636"/>
      <c r="L51" s="636"/>
      <c r="M51" s="636"/>
      <c r="N51" s="637">
        <f t="shared" si="0"/>
        <v>0</v>
      </c>
      <c r="O51" s="637">
        <f t="shared" si="1"/>
        <v>0</v>
      </c>
      <c r="P51" s="639"/>
    </row>
    <row r="52" spans="1:16" ht="15.5" x14ac:dyDescent="0.25">
      <c r="A52" s="631">
        <v>32</v>
      </c>
      <c r="B52" s="632"/>
      <c r="C52" s="680"/>
      <c r="D52" s="680"/>
      <c r="E52" s="634"/>
      <c r="F52" s="634"/>
      <c r="G52" s="635"/>
      <c r="H52" s="636"/>
      <c r="I52" s="636"/>
      <c r="J52" s="636"/>
      <c r="K52" s="636"/>
      <c r="L52" s="636"/>
      <c r="M52" s="636"/>
      <c r="N52" s="637">
        <f t="shared" si="0"/>
        <v>0</v>
      </c>
      <c r="O52" s="637">
        <f t="shared" si="1"/>
        <v>0</v>
      </c>
      <c r="P52" s="639"/>
    </row>
    <row r="53" spans="1:16" ht="15.5" x14ac:dyDescent="0.25">
      <c r="A53" s="631">
        <v>33</v>
      </c>
      <c r="B53" s="632"/>
      <c r="C53" s="680"/>
      <c r="D53" s="680"/>
      <c r="E53" s="634"/>
      <c r="F53" s="634"/>
      <c r="G53" s="635"/>
      <c r="H53" s="636"/>
      <c r="I53" s="636"/>
      <c r="J53" s="636"/>
      <c r="K53" s="636"/>
      <c r="L53" s="636"/>
      <c r="M53" s="636"/>
      <c r="N53" s="637">
        <f t="shared" si="0"/>
        <v>0</v>
      </c>
      <c r="O53" s="637">
        <f t="shared" si="1"/>
        <v>0</v>
      </c>
      <c r="P53" s="639"/>
    </row>
    <row r="54" spans="1:16" ht="15.5" x14ac:dyDescent="0.25">
      <c r="A54" s="631">
        <v>34</v>
      </c>
      <c r="B54" s="632"/>
      <c r="C54" s="680"/>
      <c r="D54" s="680"/>
      <c r="E54" s="634"/>
      <c r="F54" s="634"/>
      <c r="G54" s="635"/>
      <c r="H54" s="636"/>
      <c r="I54" s="636"/>
      <c r="J54" s="636"/>
      <c r="K54" s="636"/>
      <c r="L54" s="636"/>
      <c r="M54" s="636"/>
      <c r="N54" s="637">
        <f t="shared" si="0"/>
        <v>0</v>
      </c>
      <c r="O54" s="637">
        <f t="shared" si="1"/>
        <v>0</v>
      </c>
      <c r="P54" s="639"/>
    </row>
    <row r="55" spans="1:16" ht="15.5" x14ac:dyDescent="0.25">
      <c r="A55" s="631">
        <v>35</v>
      </c>
      <c r="B55" s="632"/>
      <c r="C55" s="680"/>
      <c r="D55" s="680"/>
      <c r="E55" s="634"/>
      <c r="F55" s="634"/>
      <c r="G55" s="635"/>
      <c r="H55" s="636"/>
      <c r="I55" s="636"/>
      <c r="J55" s="636"/>
      <c r="K55" s="636"/>
      <c r="L55" s="636"/>
      <c r="M55" s="636"/>
      <c r="N55" s="637">
        <f t="shared" si="0"/>
        <v>0</v>
      </c>
      <c r="O55" s="637">
        <f t="shared" si="1"/>
        <v>0</v>
      </c>
      <c r="P55" s="639"/>
    </row>
    <row r="56" spans="1:16" ht="15.5" x14ac:dyDescent="0.25">
      <c r="A56" s="631">
        <v>36</v>
      </c>
      <c r="B56" s="632"/>
      <c r="C56" s="680"/>
      <c r="D56" s="680"/>
      <c r="E56" s="634"/>
      <c r="F56" s="634"/>
      <c r="G56" s="635"/>
      <c r="H56" s="636"/>
      <c r="I56" s="636"/>
      <c r="J56" s="636"/>
      <c r="K56" s="636"/>
      <c r="L56" s="636"/>
      <c r="M56" s="636"/>
      <c r="N56" s="637">
        <f t="shared" si="0"/>
        <v>0</v>
      </c>
      <c r="O56" s="637">
        <f t="shared" si="1"/>
        <v>0</v>
      </c>
      <c r="P56" s="639"/>
    </row>
    <row r="57" spans="1:16" ht="15.5" x14ac:dyDescent="0.25">
      <c r="A57" s="631">
        <v>37</v>
      </c>
      <c r="B57" s="632"/>
      <c r="C57" s="680"/>
      <c r="D57" s="680"/>
      <c r="E57" s="634"/>
      <c r="F57" s="634"/>
      <c r="G57" s="635"/>
      <c r="H57" s="636"/>
      <c r="I57" s="636"/>
      <c r="J57" s="636"/>
      <c r="K57" s="636"/>
      <c r="L57" s="636"/>
      <c r="M57" s="636"/>
      <c r="N57" s="637">
        <f t="shared" si="0"/>
        <v>0</v>
      </c>
      <c r="O57" s="637">
        <f t="shared" si="1"/>
        <v>0</v>
      </c>
      <c r="P57" s="639"/>
    </row>
    <row r="58" spans="1:16" ht="15.5" x14ac:dyDescent="0.25">
      <c r="A58" s="631">
        <v>38</v>
      </c>
      <c r="B58" s="632"/>
      <c r="C58" s="680"/>
      <c r="D58" s="680"/>
      <c r="E58" s="634"/>
      <c r="F58" s="634"/>
      <c r="G58" s="635"/>
      <c r="H58" s="636"/>
      <c r="I58" s="636"/>
      <c r="J58" s="636"/>
      <c r="K58" s="636"/>
      <c r="L58" s="636"/>
      <c r="M58" s="636"/>
      <c r="N58" s="637">
        <f t="shared" si="0"/>
        <v>0</v>
      </c>
      <c r="O58" s="637">
        <f t="shared" si="1"/>
        <v>0</v>
      </c>
      <c r="P58" s="639"/>
    </row>
    <row r="59" spans="1:16" ht="15.5" x14ac:dyDescent="0.25">
      <c r="A59" s="631">
        <v>39</v>
      </c>
      <c r="B59" s="632"/>
      <c r="C59" s="680"/>
      <c r="D59" s="680"/>
      <c r="E59" s="634"/>
      <c r="F59" s="634"/>
      <c r="G59" s="635"/>
      <c r="H59" s="636"/>
      <c r="I59" s="636"/>
      <c r="J59" s="636"/>
      <c r="K59" s="636"/>
      <c r="L59" s="636"/>
      <c r="M59" s="636"/>
      <c r="N59" s="637">
        <f t="shared" si="0"/>
        <v>0</v>
      </c>
      <c r="O59" s="637">
        <f t="shared" si="1"/>
        <v>0</v>
      </c>
      <c r="P59" s="639"/>
    </row>
    <row r="60" spans="1:16" ht="15.5" x14ac:dyDescent="0.25">
      <c r="A60" s="631">
        <v>40</v>
      </c>
      <c r="B60" s="632"/>
      <c r="C60" s="680"/>
      <c r="D60" s="680"/>
      <c r="E60" s="634"/>
      <c r="F60" s="634"/>
      <c r="G60" s="635"/>
      <c r="H60" s="636"/>
      <c r="I60" s="636"/>
      <c r="J60" s="636"/>
      <c r="K60" s="636"/>
      <c r="L60" s="636"/>
      <c r="M60" s="636"/>
      <c r="N60" s="637">
        <f t="shared" si="0"/>
        <v>0</v>
      </c>
      <c r="O60" s="637">
        <f t="shared" si="1"/>
        <v>0</v>
      </c>
      <c r="P60" s="639"/>
    </row>
    <row r="61" spans="1:16" ht="15.5" x14ac:dyDescent="0.25">
      <c r="A61" s="631">
        <v>41</v>
      </c>
      <c r="B61" s="632"/>
      <c r="C61" s="680"/>
      <c r="D61" s="680"/>
      <c r="E61" s="634"/>
      <c r="F61" s="634"/>
      <c r="G61" s="635"/>
      <c r="H61" s="636"/>
      <c r="I61" s="636"/>
      <c r="J61" s="636"/>
      <c r="K61" s="636"/>
      <c r="L61" s="636"/>
      <c r="M61" s="636"/>
      <c r="N61" s="637">
        <f t="shared" si="0"/>
        <v>0</v>
      </c>
      <c r="O61" s="637">
        <f t="shared" si="1"/>
        <v>0</v>
      </c>
      <c r="P61" s="639"/>
    </row>
    <row r="62" spans="1:16" ht="15.5" x14ac:dyDescent="0.25">
      <c r="A62" s="631">
        <v>42</v>
      </c>
      <c r="B62" s="632"/>
      <c r="C62" s="680"/>
      <c r="D62" s="680"/>
      <c r="E62" s="634"/>
      <c r="F62" s="634"/>
      <c r="G62" s="635"/>
      <c r="H62" s="636"/>
      <c r="I62" s="636"/>
      <c r="J62" s="636"/>
      <c r="K62" s="636"/>
      <c r="L62" s="636"/>
      <c r="M62" s="636"/>
      <c r="N62" s="637">
        <f t="shared" si="0"/>
        <v>0</v>
      </c>
      <c r="O62" s="637">
        <f t="shared" si="1"/>
        <v>0</v>
      </c>
      <c r="P62" s="639"/>
    </row>
    <row r="63" spans="1:16" ht="15.5" x14ac:dyDescent="0.25">
      <c r="A63" s="631">
        <v>43</v>
      </c>
      <c r="B63" s="632"/>
      <c r="C63" s="680"/>
      <c r="D63" s="680"/>
      <c r="E63" s="634"/>
      <c r="F63" s="634"/>
      <c r="G63" s="635"/>
      <c r="H63" s="636"/>
      <c r="I63" s="636"/>
      <c r="J63" s="636"/>
      <c r="K63" s="636"/>
      <c r="L63" s="636"/>
      <c r="M63" s="636"/>
      <c r="N63" s="637">
        <f t="shared" si="0"/>
        <v>0</v>
      </c>
      <c r="O63" s="637">
        <f t="shared" si="1"/>
        <v>0</v>
      </c>
      <c r="P63" s="639"/>
    </row>
    <row r="64" spans="1:16" ht="15.5" x14ac:dyDescent="0.25">
      <c r="A64" s="631">
        <v>44</v>
      </c>
      <c r="B64" s="632"/>
      <c r="C64" s="680"/>
      <c r="D64" s="680"/>
      <c r="E64" s="634"/>
      <c r="F64" s="634"/>
      <c r="G64" s="635"/>
      <c r="H64" s="636"/>
      <c r="I64" s="636"/>
      <c r="J64" s="636"/>
      <c r="K64" s="636"/>
      <c r="L64" s="636"/>
      <c r="M64" s="636"/>
      <c r="N64" s="637">
        <f t="shared" si="0"/>
        <v>0</v>
      </c>
      <c r="O64" s="637">
        <f t="shared" si="1"/>
        <v>0</v>
      </c>
      <c r="P64" s="639"/>
    </row>
    <row r="65" spans="1:16" ht="15.5" x14ac:dyDescent="0.25">
      <c r="A65" s="631">
        <v>45</v>
      </c>
      <c r="B65" s="632"/>
      <c r="C65" s="680"/>
      <c r="D65" s="680"/>
      <c r="E65" s="634"/>
      <c r="F65" s="634"/>
      <c r="G65" s="635"/>
      <c r="H65" s="636"/>
      <c r="I65" s="636"/>
      <c r="J65" s="636"/>
      <c r="K65" s="636"/>
      <c r="L65" s="636"/>
      <c r="M65" s="636"/>
      <c r="N65" s="637">
        <f t="shared" si="0"/>
        <v>0</v>
      </c>
      <c r="O65" s="637">
        <f t="shared" si="1"/>
        <v>0</v>
      </c>
      <c r="P65" s="639"/>
    </row>
    <row r="66" spans="1:16" ht="15.5" x14ac:dyDescent="0.25">
      <c r="A66" s="631">
        <v>46</v>
      </c>
      <c r="B66" s="632"/>
      <c r="C66" s="680"/>
      <c r="D66" s="680"/>
      <c r="E66" s="634"/>
      <c r="F66" s="634"/>
      <c r="G66" s="635"/>
      <c r="H66" s="636"/>
      <c r="I66" s="636"/>
      <c r="J66" s="636"/>
      <c r="K66" s="636"/>
      <c r="L66" s="636"/>
      <c r="M66" s="636"/>
      <c r="N66" s="637">
        <f t="shared" si="0"/>
        <v>0</v>
      </c>
      <c r="O66" s="637">
        <f t="shared" si="1"/>
        <v>0</v>
      </c>
      <c r="P66" s="639"/>
    </row>
    <row r="67" spans="1:16" ht="15.5" x14ac:dyDescent="0.25">
      <c r="A67" s="631">
        <v>47</v>
      </c>
      <c r="B67" s="632"/>
      <c r="C67" s="680"/>
      <c r="D67" s="680"/>
      <c r="E67" s="634"/>
      <c r="F67" s="634"/>
      <c r="G67" s="635"/>
      <c r="H67" s="636"/>
      <c r="I67" s="636"/>
      <c r="J67" s="636"/>
      <c r="K67" s="636"/>
      <c r="L67" s="636"/>
      <c r="M67" s="636"/>
      <c r="N67" s="637">
        <f t="shared" si="0"/>
        <v>0</v>
      </c>
      <c r="O67" s="637">
        <f t="shared" si="1"/>
        <v>0</v>
      </c>
      <c r="P67" s="639"/>
    </row>
    <row r="68" spans="1:16" ht="15.5" x14ac:dyDescent="0.25">
      <c r="A68" s="631">
        <v>48</v>
      </c>
      <c r="B68" s="632"/>
      <c r="C68" s="680"/>
      <c r="D68" s="680"/>
      <c r="E68" s="634"/>
      <c r="F68" s="634"/>
      <c r="G68" s="635"/>
      <c r="H68" s="636"/>
      <c r="I68" s="636"/>
      <c r="J68" s="636"/>
      <c r="K68" s="636"/>
      <c r="L68" s="636"/>
      <c r="M68" s="636"/>
      <c r="N68" s="637">
        <f t="shared" si="0"/>
        <v>0</v>
      </c>
      <c r="O68" s="637">
        <f t="shared" si="1"/>
        <v>0</v>
      </c>
      <c r="P68" s="639"/>
    </row>
    <row r="69" spans="1:16" ht="15.5" x14ac:dyDescent="0.25">
      <c r="A69" s="631">
        <v>49</v>
      </c>
      <c r="B69" s="632"/>
      <c r="C69" s="680"/>
      <c r="D69" s="680"/>
      <c r="E69" s="634"/>
      <c r="F69" s="634"/>
      <c r="G69" s="635"/>
      <c r="H69" s="636"/>
      <c r="I69" s="636"/>
      <c r="J69" s="636"/>
      <c r="K69" s="636"/>
      <c r="L69" s="636"/>
      <c r="M69" s="636"/>
      <c r="N69" s="637">
        <f t="shared" si="0"/>
        <v>0</v>
      </c>
      <c r="O69" s="637">
        <f t="shared" si="1"/>
        <v>0</v>
      </c>
      <c r="P69" s="639"/>
    </row>
    <row r="70" spans="1:16" ht="15.5" x14ac:dyDescent="0.25">
      <c r="A70" s="631">
        <v>50</v>
      </c>
      <c r="B70" s="632"/>
      <c r="C70" s="680"/>
      <c r="D70" s="680"/>
      <c r="E70" s="634"/>
      <c r="F70" s="634"/>
      <c r="G70" s="635"/>
      <c r="H70" s="636"/>
      <c r="I70" s="636"/>
      <c r="J70" s="636"/>
      <c r="K70" s="636"/>
      <c r="L70" s="636"/>
      <c r="M70" s="636"/>
      <c r="N70" s="637">
        <f t="shared" si="0"/>
        <v>0</v>
      </c>
      <c r="O70" s="637">
        <f t="shared" si="1"/>
        <v>0</v>
      </c>
      <c r="P70" s="639"/>
    </row>
    <row r="71" spans="1:16" ht="15.5" x14ac:dyDescent="0.25">
      <c r="A71" s="631">
        <v>51</v>
      </c>
      <c r="B71" s="632"/>
      <c r="C71" s="680"/>
      <c r="D71" s="680"/>
      <c r="E71" s="634"/>
      <c r="F71" s="634"/>
      <c r="G71" s="635"/>
      <c r="H71" s="636"/>
      <c r="I71" s="636"/>
      <c r="J71" s="636"/>
      <c r="K71" s="636"/>
      <c r="L71" s="636"/>
      <c r="M71" s="636"/>
      <c r="N71" s="637">
        <f t="shared" si="0"/>
        <v>0</v>
      </c>
      <c r="O71" s="637">
        <f t="shared" si="1"/>
        <v>0</v>
      </c>
      <c r="P71" s="639"/>
    </row>
    <row r="72" spans="1:16" ht="15.5" x14ac:dyDescent="0.25">
      <c r="A72" s="631">
        <v>52</v>
      </c>
      <c r="B72" s="632"/>
      <c r="C72" s="680"/>
      <c r="D72" s="680"/>
      <c r="E72" s="634"/>
      <c r="F72" s="634"/>
      <c r="G72" s="635"/>
      <c r="H72" s="636"/>
      <c r="I72" s="636"/>
      <c r="J72" s="636"/>
      <c r="K72" s="636"/>
      <c r="L72" s="636"/>
      <c r="M72" s="636"/>
      <c r="N72" s="637">
        <f t="shared" si="0"/>
        <v>0</v>
      </c>
      <c r="O72" s="637">
        <f t="shared" si="1"/>
        <v>0</v>
      </c>
      <c r="P72" s="639"/>
    </row>
    <row r="73" spans="1:16" ht="15.5" x14ac:dyDescent="0.25">
      <c r="A73" s="631">
        <v>53</v>
      </c>
      <c r="B73" s="632"/>
      <c r="C73" s="680"/>
      <c r="D73" s="680"/>
      <c r="E73" s="634"/>
      <c r="F73" s="634"/>
      <c r="G73" s="635"/>
      <c r="H73" s="636"/>
      <c r="I73" s="636"/>
      <c r="J73" s="636"/>
      <c r="K73" s="636"/>
      <c r="L73" s="636"/>
      <c r="M73" s="636"/>
      <c r="N73" s="637">
        <f t="shared" si="0"/>
        <v>0</v>
      </c>
      <c r="O73" s="637">
        <f t="shared" si="1"/>
        <v>0</v>
      </c>
      <c r="P73" s="639"/>
    </row>
    <row r="74" spans="1:16" ht="15.5" x14ac:dyDescent="0.25">
      <c r="A74" s="631">
        <v>54</v>
      </c>
      <c r="B74" s="632"/>
      <c r="C74" s="680"/>
      <c r="D74" s="680"/>
      <c r="E74" s="634"/>
      <c r="F74" s="634"/>
      <c r="G74" s="635"/>
      <c r="H74" s="636"/>
      <c r="I74" s="636"/>
      <c r="J74" s="636"/>
      <c r="K74" s="636"/>
      <c r="L74" s="636"/>
      <c r="M74" s="636"/>
      <c r="N74" s="637">
        <f t="shared" si="0"/>
        <v>0</v>
      </c>
      <c r="O74" s="637">
        <f t="shared" si="1"/>
        <v>0</v>
      </c>
      <c r="P74" s="639"/>
    </row>
    <row r="75" spans="1:16" ht="15.5" x14ac:dyDescent="0.25">
      <c r="A75" s="631">
        <v>55</v>
      </c>
      <c r="B75" s="632"/>
      <c r="C75" s="680"/>
      <c r="D75" s="680"/>
      <c r="E75" s="634"/>
      <c r="F75" s="634"/>
      <c r="G75" s="635"/>
      <c r="H75" s="636"/>
      <c r="I75" s="636"/>
      <c r="J75" s="636"/>
      <c r="K75" s="636"/>
      <c r="L75" s="636"/>
      <c r="M75" s="636"/>
      <c r="N75" s="637">
        <f t="shared" si="0"/>
        <v>0</v>
      </c>
      <c r="O75" s="637">
        <f t="shared" si="1"/>
        <v>0</v>
      </c>
      <c r="P75" s="639"/>
    </row>
    <row r="76" spans="1:16" ht="15.5" x14ac:dyDescent="0.25">
      <c r="A76" s="631">
        <v>56</v>
      </c>
      <c r="B76" s="632"/>
      <c r="C76" s="680"/>
      <c r="D76" s="680"/>
      <c r="E76" s="634"/>
      <c r="F76" s="634"/>
      <c r="G76" s="635"/>
      <c r="H76" s="636"/>
      <c r="I76" s="636"/>
      <c r="J76" s="636"/>
      <c r="K76" s="636"/>
      <c r="L76" s="636"/>
      <c r="M76" s="636"/>
      <c r="N76" s="637">
        <f t="shared" si="0"/>
        <v>0</v>
      </c>
      <c r="O76" s="637">
        <f t="shared" si="1"/>
        <v>0</v>
      </c>
      <c r="P76" s="639"/>
    </row>
    <row r="77" spans="1:16" ht="15.5" x14ac:dyDescent="0.25">
      <c r="A77" s="631">
        <v>57</v>
      </c>
      <c r="B77" s="632"/>
      <c r="C77" s="680"/>
      <c r="D77" s="680"/>
      <c r="E77" s="634"/>
      <c r="F77" s="634"/>
      <c r="G77" s="635"/>
      <c r="H77" s="636"/>
      <c r="I77" s="636"/>
      <c r="J77" s="636"/>
      <c r="K77" s="636"/>
      <c r="L77" s="636"/>
      <c r="M77" s="636"/>
      <c r="N77" s="637">
        <f t="shared" si="0"/>
        <v>0</v>
      </c>
      <c r="O77" s="637">
        <f t="shared" si="1"/>
        <v>0</v>
      </c>
      <c r="P77" s="639"/>
    </row>
    <row r="78" spans="1:16" ht="15.5" x14ac:dyDescent="0.25">
      <c r="A78" s="631">
        <v>58</v>
      </c>
      <c r="B78" s="632"/>
      <c r="C78" s="680"/>
      <c r="D78" s="680"/>
      <c r="E78" s="634"/>
      <c r="F78" s="634"/>
      <c r="G78" s="635"/>
      <c r="H78" s="636"/>
      <c r="I78" s="636"/>
      <c r="J78" s="636"/>
      <c r="K78" s="636"/>
      <c r="L78" s="636"/>
      <c r="M78" s="636"/>
      <c r="N78" s="637">
        <f t="shared" si="0"/>
        <v>0</v>
      </c>
      <c r="O78" s="637">
        <f t="shared" si="1"/>
        <v>0</v>
      </c>
      <c r="P78" s="639"/>
    </row>
    <row r="79" spans="1:16" ht="15.5" x14ac:dyDescent="0.25">
      <c r="A79" s="631">
        <v>59</v>
      </c>
      <c r="B79" s="632"/>
      <c r="C79" s="680"/>
      <c r="D79" s="680"/>
      <c r="E79" s="634"/>
      <c r="F79" s="634"/>
      <c r="G79" s="635"/>
      <c r="H79" s="636"/>
      <c r="I79" s="636"/>
      <c r="J79" s="636"/>
      <c r="K79" s="636"/>
      <c r="L79" s="636"/>
      <c r="M79" s="636"/>
      <c r="N79" s="637">
        <f t="shared" si="0"/>
        <v>0</v>
      </c>
      <c r="O79" s="637">
        <f t="shared" si="1"/>
        <v>0</v>
      </c>
      <c r="P79" s="639"/>
    </row>
    <row r="80" spans="1:16" ht="15.5" x14ac:dyDescent="0.25">
      <c r="A80" s="631">
        <v>60</v>
      </c>
      <c r="B80" s="632"/>
      <c r="C80" s="680"/>
      <c r="D80" s="680"/>
      <c r="E80" s="634"/>
      <c r="F80" s="634"/>
      <c r="G80" s="635"/>
      <c r="H80" s="636"/>
      <c r="I80" s="636"/>
      <c r="J80" s="636"/>
      <c r="K80" s="636"/>
      <c r="L80" s="636"/>
      <c r="M80" s="636"/>
      <c r="N80" s="637">
        <f t="shared" si="0"/>
        <v>0</v>
      </c>
      <c r="O80" s="637">
        <f t="shared" si="1"/>
        <v>0</v>
      </c>
      <c r="P80" s="639"/>
    </row>
    <row r="81" spans="1:16" ht="15.5" x14ac:dyDescent="0.25">
      <c r="A81" s="631">
        <v>61</v>
      </c>
      <c r="B81" s="632"/>
      <c r="C81" s="680"/>
      <c r="D81" s="680"/>
      <c r="E81" s="634"/>
      <c r="F81" s="634"/>
      <c r="G81" s="635"/>
      <c r="H81" s="636"/>
      <c r="I81" s="636"/>
      <c r="J81" s="636"/>
      <c r="K81" s="636"/>
      <c r="L81" s="636"/>
      <c r="M81" s="636"/>
      <c r="N81" s="637">
        <f t="shared" si="0"/>
        <v>0</v>
      </c>
      <c r="O81" s="637">
        <f t="shared" si="1"/>
        <v>0</v>
      </c>
      <c r="P81" s="639"/>
    </row>
    <row r="82" spans="1:16" ht="15.5" x14ac:dyDescent="0.25">
      <c r="A82" s="631">
        <v>62</v>
      </c>
      <c r="B82" s="632"/>
      <c r="C82" s="680"/>
      <c r="D82" s="680"/>
      <c r="E82" s="634"/>
      <c r="F82" s="634"/>
      <c r="G82" s="635"/>
      <c r="H82" s="636"/>
      <c r="I82" s="636"/>
      <c r="J82" s="636"/>
      <c r="K82" s="636"/>
      <c r="L82" s="636"/>
      <c r="M82" s="636"/>
      <c r="N82" s="637">
        <f t="shared" si="0"/>
        <v>0</v>
      </c>
      <c r="O82" s="637">
        <f t="shared" si="1"/>
        <v>0</v>
      </c>
      <c r="P82" s="639"/>
    </row>
    <row r="83" spans="1:16" ht="15.5" x14ac:dyDescent="0.25">
      <c r="A83" s="631">
        <v>63</v>
      </c>
      <c r="B83" s="632"/>
      <c r="C83" s="680"/>
      <c r="D83" s="680"/>
      <c r="E83" s="634"/>
      <c r="F83" s="634"/>
      <c r="G83" s="635"/>
      <c r="H83" s="636"/>
      <c r="I83" s="636"/>
      <c r="J83" s="636"/>
      <c r="K83" s="636"/>
      <c r="L83" s="636"/>
      <c r="M83" s="636"/>
      <c r="N83" s="637">
        <f t="shared" si="0"/>
        <v>0</v>
      </c>
      <c r="O83" s="637">
        <f t="shared" si="1"/>
        <v>0</v>
      </c>
      <c r="P83" s="639"/>
    </row>
    <row r="84" spans="1:16" ht="15.5" x14ac:dyDescent="0.25">
      <c r="A84" s="631">
        <v>64</v>
      </c>
      <c r="B84" s="632"/>
      <c r="C84" s="680"/>
      <c r="D84" s="680"/>
      <c r="E84" s="634"/>
      <c r="F84" s="634"/>
      <c r="G84" s="635"/>
      <c r="H84" s="636"/>
      <c r="I84" s="636"/>
      <c r="J84" s="636"/>
      <c r="K84" s="636"/>
      <c r="L84" s="636"/>
      <c r="M84" s="636"/>
      <c r="N84" s="637">
        <f t="shared" si="0"/>
        <v>0</v>
      </c>
      <c r="O84" s="637">
        <f t="shared" si="1"/>
        <v>0</v>
      </c>
      <c r="P84" s="639"/>
    </row>
    <row r="85" spans="1:16" ht="15.5" x14ac:dyDescent="0.25">
      <c r="A85" s="631">
        <v>65</v>
      </c>
      <c r="B85" s="632"/>
      <c r="C85" s="680"/>
      <c r="D85" s="680"/>
      <c r="E85" s="634"/>
      <c r="F85" s="634"/>
      <c r="G85" s="635"/>
      <c r="H85" s="636"/>
      <c r="I85" s="636"/>
      <c r="J85" s="636"/>
      <c r="K85" s="636"/>
      <c r="L85" s="636"/>
      <c r="M85" s="636"/>
      <c r="N85" s="637">
        <f t="shared" si="0"/>
        <v>0</v>
      </c>
      <c r="O85" s="637">
        <f t="shared" si="1"/>
        <v>0</v>
      </c>
      <c r="P85" s="639"/>
    </row>
    <row r="86" spans="1:16" ht="15.5" x14ac:dyDescent="0.25">
      <c r="A86" s="631">
        <v>66</v>
      </c>
      <c r="B86" s="632"/>
      <c r="C86" s="680"/>
      <c r="D86" s="680"/>
      <c r="E86" s="634"/>
      <c r="F86" s="634"/>
      <c r="G86" s="635"/>
      <c r="H86" s="636"/>
      <c r="I86" s="636"/>
      <c r="J86" s="636"/>
      <c r="K86" s="636"/>
      <c r="L86" s="636"/>
      <c r="M86" s="636"/>
      <c r="N86" s="637">
        <f t="shared" ref="N86:N149" si="2">ROUND(M86*20%,2)</f>
        <v>0</v>
      </c>
      <c r="O86" s="637">
        <f t="shared" ref="O86:O149" si="3">ROUND(M86,2)+N86</f>
        <v>0</v>
      </c>
      <c r="P86" s="639"/>
    </row>
    <row r="87" spans="1:16" ht="15.5" x14ac:dyDescent="0.25">
      <c r="A87" s="631">
        <v>67</v>
      </c>
      <c r="B87" s="632"/>
      <c r="C87" s="680"/>
      <c r="D87" s="680"/>
      <c r="E87" s="634"/>
      <c r="F87" s="634"/>
      <c r="G87" s="635"/>
      <c r="H87" s="636"/>
      <c r="I87" s="636"/>
      <c r="J87" s="636"/>
      <c r="K87" s="636"/>
      <c r="L87" s="636"/>
      <c r="M87" s="636"/>
      <c r="N87" s="637">
        <f t="shared" si="2"/>
        <v>0</v>
      </c>
      <c r="O87" s="637">
        <f t="shared" si="3"/>
        <v>0</v>
      </c>
      <c r="P87" s="639"/>
    </row>
    <row r="88" spans="1:16" ht="15.5" x14ac:dyDescent="0.25">
      <c r="A88" s="631">
        <v>68</v>
      </c>
      <c r="B88" s="632"/>
      <c r="C88" s="680"/>
      <c r="D88" s="680"/>
      <c r="E88" s="634"/>
      <c r="F88" s="634"/>
      <c r="G88" s="635"/>
      <c r="H88" s="636"/>
      <c r="I88" s="636"/>
      <c r="J88" s="636"/>
      <c r="K88" s="636"/>
      <c r="L88" s="636"/>
      <c r="M88" s="636"/>
      <c r="N88" s="637">
        <f t="shared" si="2"/>
        <v>0</v>
      </c>
      <c r="O88" s="637">
        <f t="shared" si="3"/>
        <v>0</v>
      </c>
      <c r="P88" s="639"/>
    </row>
    <row r="89" spans="1:16" ht="15.5" x14ac:dyDescent="0.25">
      <c r="A89" s="631">
        <v>69</v>
      </c>
      <c r="B89" s="632"/>
      <c r="C89" s="680"/>
      <c r="D89" s="680"/>
      <c r="E89" s="634"/>
      <c r="F89" s="634"/>
      <c r="G89" s="635"/>
      <c r="H89" s="636"/>
      <c r="I89" s="636"/>
      <c r="J89" s="636"/>
      <c r="K89" s="636"/>
      <c r="L89" s="636"/>
      <c r="M89" s="636"/>
      <c r="N89" s="637">
        <f t="shared" si="2"/>
        <v>0</v>
      </c>
      <c r="O89" s="637">
        <f t="shared" si="3"/>
        <v>0</v>
      </c>
      <c r="P89" s="639"/>
    </row>
    <row r="90" spans="1:16" ht="15.5" x14ac:dyDescent="0.25">
      <c r="A90" s="631">
        <v>70</v>
      </c>
      <c r="B90" s="632"/>
      <c r="C90" s="680"/>
      <c r="D90" s="680"/>
      <c r="E90" s="634"/>
      <c r="F90" s="634"/>
      <c r="G90" s="635"/>
      <c r="H90" s="636"/>
      <c r="I90" s="636"/>
      <c r="J90" s="636"/>
      <c r="K90" s="636"/>
      <c r="L90" s="636"/>
      <c r="M90" s="636"/>
      <c r="N90" s="637">
        <f t="shared" si="2"/>
        <v>0</v>
      </c>
      <c r="O90" s="637">
        <f t="shared" si="3"/>
        <v>0</v>
      </c>
      <c r="P90" s="639"/>
    </row>
    <row r="91" spans="1:16" ht="15.5" x14ac:dyDescent="0.25">
      <c r="A91" s="631">
        <v>71</v>
      </c>
      <c r="B91" s="632"/>
      <c r="C91" s="680"/>
      <c r="D91" s="680"/>
      <c r="E91" s="634"/>
      <c r="F91" s="634"/>
      <c r="G91" s="635"/>
      <c r="H91" s="636"/>
      <c r="I91" s="636"/>
      <c r="J91" s="636"/>
      <c r="K91" s="636"/>
      <c r="L91" s="636"/>
      <c r="M91" s="636"/>
      <c r="N91" s="637">
        <f t="shared" si="2"/>
        <v>0</v>
      </c>
      <c r="O91" s="637">
        <f t="shared" si="3"/>
        <v>0</v>
      </c>
      <c r="P91" s="639"/>
    </row>
    <row r="92" spans="1:16" ht="15.5" x14ac:dyDescent="0.25">
      <c r="A92" s="631">
        <v>72</v>
      </c>
      <c r="B92" s="632"/>
      <c r="C92" s="680"/>
      <c r="D92" s="680"/>
      <c r="E92" s="634"/>
      <c r="F92" s="634"/>
      <c r="G92" s="635"/>
      <c r="H92" s="636"/>
      <c r="I92" s="636"/>
      <c r="J92" s="636"/>
      <c r="K92" s="636"/>
      <c r="L92" s="636"/>
      <c r="M92" s="636"/>
      <c r="N92" s="637">
        <f t="shared" si="2"/>
        <v>0</v>
      </c>
      <c r="O92" s="637">
        <f t="shared" si="3"/>
        <v>0</v>
      </c>
      <c r="P92" s="639"/>
    </row>
    <row r="93" spans="1:16" ht="15.5" x14ac:dyDescent="0.25">
      <c r="A93" s="631">
        <v>73</v>
      </c>
      <c r="B93" s="632"/>
      <c r="C93" s="680"/>
      <c r="D93" s="680"/>
      <c r="E93" s="634"/>
      <c r="F93" s="634"/>
      <c r="G93" s="635"/>
      <c r="H93" s="636"/>
      <c r="I93" s="636"/>
      <c r="J93" s="636"/>
      <c r="K93" s="636"/>
      <c r="L93" s="636"/>
      <c r="M93" s="636"/>
      <c r="N93" s="637">
        <f t="shared" si="2"/>
        <v>0</v>
      </c>
      <c r="O93" s="637">
        <f t="shared" si="3"/>
        <v>0</v>
      </c>
      <c r="P93" s="639"/>
    </row>
    <row r="94" spans="1:16" ht="15.5" x14ac:dyDescent="0.25">
      <c r="A94" s="631">
        <v>74</v>
      </c>
      <c r="B94" s="632"/>
      <c r="C94" s="680"/>
      <c r="D94" s="680"/>
      <c r="E94" s="634"/>
      <c r="F94" s="634"/>
      <c r="G94" s="635"/>
      <c r="H94" s="636"/>
      <c r="I94" s="636"/>
      <c r="J94" s="636"/>
      <c r="K94" s="636"/>
      <c r="L94" s="636"/>
      <c r="M94" s="636"/>
      <c r="N94" s="637">
        <f t="shared" si="2"/>
        <v>0</v>
      </c>
      <c r="O94" s="637">
        <f t="shared" si="3"/>
        <v>0</v>
      </c>
      <c r="P94" s="639"/>
    </row>
    <row r="95" spans="1:16" ht="15.5" x14ac:dyDescent="0.25">
      <c r="A95" s="631">
        <v>75</v>
      </c>
      <c r="B95" s="632"/>
      <c r="C95" s="680"/>
      <c r="D95" s="680"/>
      <c r="E95" s="634"/>
      <c r="F95" s="634"/>
      <c r="G95" s="635"/>
      <c r="H95" s="636"/>
      <c r="I95" s="636"/>
      <c r="J95" s="636"/>
      <c r="K95" s="636"/>
      <c r="L95" s="636"/>
      <c r="M95" s="636"/>
      <c r="N95" s="637">
        <f t="shared" si="2"/>
        <v>0</v>
      </c>
      <c r="O95" s="637">
        <f t="shared" si="3"/>
        <v>0</v>
      </c>
      <c r="P95" s="639"/>
    </row>
    <row r="96" spans="1:16" ht="15.5" x14ac:dyDescent="0.25">
      <c r="A96" s="631">
        <v>76</v>
      </c>
      <c r="B96" s="632"/>
      <c r="C96" s="680"/>
      <c r="D96" s="680"/>
      <c r="E96" s="634"/>
      <c r="F96" s="634"/>
      <c r="G96" s="635"/>
      <c r="H96" s="636"/>
      <c r="I96" s="636"/>
      <c r="J96" s="636"/>
      <c r="K96" s="636"/>
      <c r="L96" s="636"/>
      <c r="M96" s="636"/>
      <c r="N96" s="637">
        <f t="shared" si="2"/>
        <v>0</v>
      </c>
      <c r="O96" s="637">
        <f t="shared" si="3"/>
        <v>0</v>
      </c>
      <c r="P96" s="639"/>
    </row>
    <row r="97" spans="1:16" ht="15.5" x14ac:dyDescent="0.25">
      <c r="A97" s="631">
        <v>77</v>
      </c>
      <c r="B97" s="632"/>
      <c r="C97" s="680"/>
      <c r="D97" s="680"/>
      <c r="E97" s="634"/>
      <c r="F97" s="634"/>
      <c r="G97" s="635"/>
      <c r="H97" s="636"/>
      <c r="I97" s="636"/>
      <c r="J97" s="636"/>
      <c r="K97" s="636"/>
      <c r="L97" s="636"/>
      <c r="M97" s="636"/>
      <c r="N97" s="637">
        <f t="shared" si="2"/>
        <v>0</v>
      </c>
      <c r="O97" s="637">
        <f t="shared" si="3"/>
        <v>0</v>
      </c>
      <c r="P97" s="639"/>
    </row>
    <row r="98" spans="1:16" ht="15.5" x14ac:dyDescent="0.25">
      <c r="A98" s="631">
        <v>78</v>
      </c>
      <c r="B98" s="632"/>
      <c r="C98" s="680"/>
      <c r="D98" s="680"/>
      <c r="E98" s="634"/>
      <c r="F98" s="634"/>
      <c r="G98" s="635"/>
      <c r="H98" s="636"/>
      <c r="I98" s="636"/>
      <c r="J98" s="636"/>
      <c r="K98" s="636"/>
      <c r="L98" s="636"/>
      <c r="M98" s="636"/>
      <c r="N98" s="637">
        <f t="shared" si="2"/>
        <v>0</v>
      </c>
      <c r="O98" s="637">
        <f t="shared" si="3"/>
        <v>0</v>
      </c>
      <c r="P98" s="639"/>
    </row>
    <row r="99" spans="1:16" ht="15.5" x14ac:dyDescent="0.25">
      <c r="A99" s="631">
        <v>79</v>
      </c>
      <c r="B99" s="632"/>
      <c r="C99" s="680"/>
      <c r="D99" s="680"/>
      <c r="E99" s="634"/>
      <c r="F99" s="634"/>
      <c r="G99" s="635"/>
      <c r="H99" s="636"/>
      <c r="I99" s="636"/>
      <c r="J99" s="636"/>
      <c r="K99" s="636"/>
      <c r="L99" s="636"/>
      <c r="M99" s="636"/>
      <c r="N99" s="637">
        <f t="shared" si="2"/>
        <v>0</v>
      </c>
      <c r="O99" s="637">
        <f t="shared" si="3"/>
        <v>0</v>
      </c>
      <c r="P99" s="639"/>
    </row>
    <row r="100" spans="1:16" ht="15.5" x14ac:dyDescent="0.25">
      <c r="A100" s="631">
        <v>80</v>
      </c>
      <c r="B100" s="632"/>
      <c r="C100" s="680"/>
      <c r="D100" s="680"/>
      <c r="E100" s="634"/>
      <c r="F100" s="634"/>
      <c r="G100" s="635"/>
      <c r="H100" s="636"/>
      <c r="I100" s="636"/>
      <c r="J100" s="636"/>
      <c r="K100" s="636"/>
      <c r="L100" s="636"/>
      <c r="M100" s="636"/>
      <c r="N100" s="637">
        <f t="shared" si="2"/>
        <v>0</v>
      </c>
      <c r="O100" s="637">
        <f t="shared" si="3"/>
        <v>0</v>
      </c>
      <c r="P100" s="639"/>
    </row>
    <row r="101" spans="1:16" ht="15.5" x14ac:dyDescent="0.25">
      <c r="A101" s="631">
        <v>81</v>
      </c>
      <c r="B101" s="632"/>
      <c r="C101" s="680"/>
      <c r="D101" s="680"/>
      <c r="E101" s="634"/>
      <c r="F101" s="634"/>
      <c r="G101" s="635"/>
      <c r="H101" s="636"/>
      <c r="I101" s="636"/>
      <c r="J101" s="636"/>
      <c r="K101" s="636"/>
      <c r="L101" s="636"/>
      <c r="M101" s="636"/>
      <c r="N101" s="637">
        <f t="shared" si="2"/>
        <v>0</v>
      </c>
      <c r="O101" s="637">
        <f t="shared" si="3"/>
        <v>0</v>
      </c>
      <c r="P101" s="639"/>
    </row>
    <row r="102" spans="1:16" ht="15.5" x14ac:dyDescent="0.25">
      <c r="A102" s="631">
        <v>82</v>
      </c>
      <c r="B102" s="632"/>
      <c r="C102" s="680"/>
      <c r="D102" s="680"/>
      <c r="E102" s="634"/>
      <c r="F102" s="634"/>
      <c r="G102" s="635"/>
      <c r="H102" s="636"/>
      <c r="I102" s="636"/>
      <c r="J102" s="636"/>
      <c r="K102" s="636"/>
      <c r="L102" s="636"/>
      <c r="M102" s="636"/>
      <c r="N102" s="637">
        <f t="shared" si="2"/>
        <v>0</v>
      </c>
      <c r="O102" s="637">
        <f t="shared" si="3"/>
        <v>0</v>
      </c>
      <c r="P102" s="639"/>
    </row>
    <row r="103" spans="1:16" ht="15.5" x14ac:dyDescent="0.25">
      <c r="A103" s="631">
        <v>83</v>
      </c>
      <c r="B103" s="632"/>
      <c r="C103" s="680"/>
      <c r="D103" s="680"/>
      <c r="E103" s="634"/>
      <c r="F103" s="634"/>
      <c r="G103" s="635"/>
      <c r="H103" s="636"/>
      <c r="I103" s="636"/>
      <c r="J103" s="636"/>
      <c r="K103" s="636"/>
      <c r="L103" s="636"/>
      <c r="M103" s="636"/>
      <c r="N103" s="637">
        <f t="shared" si="2"/>
        <v>0</v>
      </c>
      <c r="O103" s="637">
        <f t="shared" si="3"/>
        <v>0</v>
      </c>
      <c r="P103" s="639"/>
    </row>
    <row r="104" spans="1:16" ht="15.5" x14ac:dyDescent="0.25">
      <c r="A104" s="631">
        <v>84</v>
      </c>
      <c r="B104" s="632"/>
      <c r="C104" s="680"/>
      <c r="D104" s="680"/>
      <c r="E104" s="634"/>
      <c r="F104" s="634"/>
      <c r="G104" s="635"/>
      <c r="H104" s="636"/>
      <c r="I104" s="636"/>
      <c r="J104" s="636"/>
      <c r="K104" s="636"/>
      <c r="L104" s="636"/>
      <c r="M104" s="636"/>
      <c r="N104" s="637">
        <f t="shared" si="2"/>
        <v>0</v>
      </c>
      <c r="O104" s="637">
        <f t="shared" si="3"/>
        <v>0</v>
      </c>
      <c r="P104" s="639"/>
    </row>
    <row r="105" spans="1:16" ht="15.5" x14ac:dyDescent="0.25">
      <c r="A105" s="631">
        <v>85</v>
      </c>
      <c r="B105" s="632"/>
      <c r="C105" s="680"/>
      <c r="D105" s="680"/>
      <c r="E105" s="634"/>
      <c r="F105" s="634"/>
      <c r="G105" s="635"/>
      <c r="H105" s="636"/>
      <c r="I105" s="636"/>
      <c r="J105" s="636"/>
      <c r="K105" s="636"/>
      <c r="L105" s="636"/>
      <c r="M105" s="636"/>
      <c r="N105" s="637">
        <f t="shared" si="2"/>
        <v>0</v>
      </c>
      <c r="O105" s="637">
        <f t="shared" si="3"/>
        <v>0</v>
      </c>
      <c r="P105" s="639"/>
    </row>
    <row r="106" spans="1:16" ht="15.5" x14ac:dyDescent="0.25">
      <c r="A106" s="631">
        <v>86</v>
      </c>
      <c r="B106" s="632"/>
      <c r="C106" s="680"/>
      <c r="D106" s="680"/>
      <c r="E106" s="634"/>
      <c r="F106" s="634"/>
      <c r="G106" s="635"/>
      <c r="H106" s="636"/>
      <c r="I106" s="636"/>
      <c r="J106" s="636"/>
      <c r="K106" s="636"/>
      <c r="L106" s="636"/>
      <c r="M106" s="636"/>
      <c r="N106" s="637">
        <f t="shared" si="2"/>
        <v>0</v>
      </c>
      <c r="O106" s="637">
        <f t="shared" si="3"/>
        <v>0</v>
      </c>
      <c r="P106" s="639"/>
    </row>
    <row r="107" spans="1:16" ht="15.5" x14ac:dyDescent="0.25">
      <c r="A107" s="631">
        <v>87</v>
      </c>
      <c r="B107" s="632"/>
      <c r="C107" s="680"/>
      <c r="D107" s="680"/>
      <c r="E107" s="634"/>
      <c r="F107" s="634"/>
      <c r="G107" s="635"/>
      <c r="H107" s="636"/>
      <c r="I107" s="636"/>
      <c r="J107" s="636"/>
      <c r="K107" s="636"/>
      <c r="L107" s="636"/>
      <c r="M107" s="636"/>
      <c r="N107" s="637">
        <f t="shared" si="2"/>
        <v>0</v>
      </c>
      <c r="O107" s="637">
        <f t="shared" si="3"/>
        <v>0</v>
      </c>
      <c r="P107" s="639"/>
    </row>
    <row r="108" spans="1:16" ht="15.5" x14ac:dyDescent="0.25">
      <c r="A108" s="631">
        <v>88</v>
      </c>
      <c r="B108" s="632"/>
      <c r="C108" s="680"/>
      <c r="D108" s="680"/>
      <c r="E108" s="634"/>
      <c r="F108" s="634"/>
      <c r="G108" s="635"/>
      <c r="H108" s="636"/>
      <c r="I108" s="636"/>
      <c r="J108" s="636"/>
      <c r="K108" s="636"/>
      <c r="L108" s="636"/>
      <c r="M108" s="636"/>
      <c r="N108" s="637">
        <f t="shared" si="2"/>
        <v>0</v>
      </c>
      <c r="O108" s="637">
        <f t="shared" si="3"/>
        <v>0</v>
      </c>
      <c r="P108" s="639"/>
    </row>
    <row r="109" spans="1:16" ht="15.5" x14ac:dyDescent="0.25">
      <c r="A109" s="631">
        <v>89</v>
      </c>
      <c r="B109" s="632"/>
      <c r="C109" s="680"/>
      <c r="D109" s="680"/>
      <c r="E109" s="634"/>
      <c r="F109" s="634"/>
      <c r="G109" s="635"/>
      <c r="H109" s="636"/>
      <c r="I109" s="636"/>
      <c r="J109" s="636"/>
      <c r="K109" s="636"/>
      <c r="L109" s="636"/>
      <c r="M109" s="636"/>
      <c r="N109" s="637">
        <f t="shared" si="2"/>
        <v>0</v>
      </c>
      <c r="O109" s="637">
        <f t="shared" si="3"/>
        <v>0</v>
      </c>
      <c r="P109" s="639"/>
    </row>
    <row r="110" spans="1:16" ht="15.5" x14ac:dyDescent="0.25">
      <c r="A110" s="631">
        <v>90</v>
      </c>
      <c r="B110" s="632"/>
      <c r="C110" s="680"/>
      <c r="D110" s="680"/>
      <c r="E110" s="634"/>
      <c r="F110" s="634"/>
      <c r="G110" s="635"/>
      <c r="H110" s="636"/>
      <c r="I110" s="636"/>
      <c r="J110" s="636"/>
      <c r="K110" s="636"/>
      <c r="L110" s="636"/>
      <c r="M110" s="636"/>
      <c r="N110" s="637">
        <f t="shared" si="2"/>
        <v>0</v>
      </c>
      <c r="O110" s="637">
        <f t="shared" si="3"/>
        <v>0</v>
      </c>
      <c r="P110" s="639"/>
    </row>
    <row r="111" spans="1:16" ht="15.5" x14ac:dyDescent="0.25">
      <c r="A111" s="631">
        <v>91</v>
      </c>
      <c r="B111" s="632"/>
      <c r="C111" s="680"/>
      <c r="D111" s="680"/>
      <c r="E111" s="634"/>
      <c r="F111" s="634"/>
      <c r="G111" s="635"/>
      <c r="H111" s="636"/>
      <c r="I111" s="636"/>
      <c r="J111" s="636"/>
      <c r="K111" s="636"/>
      <c r="L111" s="636"/>
      <c r="M111" s="636"/>
      <c r="N111" s="637">
        <f t="shared" si="2"/>
        <v>0</v>
      </c>
      <c r="O111" s="637">
        <f t="shared" si="3"/>
        <v>0</v>
      </c>
      <c r="P111" s="639"/>
    </row>
    <row r="112" spans="1:16" ht="15.5" x14ac:dyDescent="0.25">
      <c r="A112" s="631">
        <v>92</v>
      </c>
      <c r="B112" s="632"/>
      <c r="C112" s="680"/>
      <c r="D112" s="680"/>
      <c r="E112" s="634"/>
      <c r="F112" s="634"/>
      <c r="G112" s="635"/>
      <c r="H112" s="636"/>
      <c r="I112" s="636"/>
      <c r="J112" s="636"/>
      <c r="K112" s="636"/>
      <c r="L112" s="636"/>
      <c r="M112" s="636"/>
      <c r="N112" s="637">
        <f t="shared" si="2"/>
        <v>0</v>
      </c>
      <c r="O112" s="637">
        <f t="shared" si="3"/>
        <v>0</v>
      </c>
      <c r="P112" s="639"/>
    </row>
    <row r="113" spans="1:16" ht="15.5" x14ac:dyDescent="0.25">
      <c r="A113" s="631">
        <v>93</v>
      </c>
      <c r="B113" s="632"/>
      <c r="C113" s="680"/>
      <c r="D113" s="680"/>
      <c r="E113" s="634"/>
      <c r="F113" s="634"/>
      <c r="G113" s="635"/>
      <c r="H113" s="636"/>
      <c r="I113" s="636"/>
      <c r="J113" s="636"/>
      <c r="K113" s="636"/>
      <c r="L113" s="636"/>
      <c r="M113" s="636"/>
      <c r="N113" s="637">
        <f t="shared" si="2"/>
        <v>0</v>
      </c>
      <c r="O113" s="637">
        <f t="shared" si="3"/>
        <v>0</v>
      </c>
      <c r="P113" s="639"/>
    </row>
    <row r="114" spans="1:16" ht="15.5" x14ac:dyDescent="0.25">
      <c r="A114" s="631">
        <v>94</v>
      </c>
      <c r="B114" s="632"/>
      <c r="C114" s="680"/>
      <c r="D114" s="680"/>
      <c r="E114" s="634"/>
      <c r="F114" s="634"/>
      <c r="G114" s="635"/>
      <c r="H114" s="636"/>
      <c r="I114" s="636"/>
      <c r="J114" s="636"/>
      <c r="K114" s="636"/>
      <c r="L114" s="636"/>
      <c r="M114" s="636"/>
      <c r="N114" s="637">
        <f t="shared" si="2"/>
        <v>0</v>
      </c>
      <c r="O114" s="637">
        <f t="shared" si="3"/>
        <v>0</v>
      </c>
      <c r="P114" s="639"/>
    </row>
    <row r="115" spans="1:16" ht="15.5" x14ac:dyDescent="0.25">
      <c r="A115" s="631">
        <v>95</v>
      </c>
      <c r="B115" s="632"/>
      <c r="C115" s="680"/>
      <c r="D115" s="680"/>
      <c r="E115" s="634"/>
      <c r="F115" s="634"/>
      <c r="G115" s="635"/>
      <c r="H115" s="636"/>
      <c r="I115" s="636"/>
      <c r="J115" s="636"/>
      <c r="K115" s="636"/>
      <c r="L115" s="636"/>
      <c r="M115" s="636"/>
      <c r="N115" s="637">
        <f t="shared" si="2"/>
        <v>0</v>
      </c>
      <c r="O115" s="637">
        <f t="shared" si="3"/>
        <v>0</v>
      </c>
      <c r="P115" s="639"/>
    </row>
    <row r="116" spans="1:16" ht="15.5" x14ac:dyDescent="0.25">
      <c r="A116" s="631">
        <v>96</v>
      </c>
      <c r="B116" s="632"/>
      <c r="C116" s="680"/>
      <c r="D116" s="680"/>
      <c r="E116" s="634"/>
      <c r="F116" s="634"/>
      <c r="G116" s="635"/>
      <c r="H116" s="636"/>
      <c r="I116" s="636"/>
      <c r="J116" s="636"/>
      <c r="K116" s="636"/>
      <c r="L116" s="636"/>
      <c r="M116" s="636"/>
      <c r="N116" s="637">
        <f t="shared" si="2"/>
        <v>0</v>
      </c>
      <c r="O116" s="637">
        <f t="shared" si="3"/>
        <v>0</v>
      </c>
      <c r="P116" s="639"/>
    </row>
    <row r="117" spans="1:16" ht="15.5" x14ac:dyDescent="0.25">
      <c r="A117" s="631">
        <v>97</v>
      </c>
      <c r="B117" s="632"/>
      <c r="C117" s="680"/>
      <c r="D117" s="680"/>
      <c r="E117" s="634"/>
      <c r="F117" s="634"/>
      <c r="G117" s="635"/>
      <c r="H117" s="636"/>
      <c r="I117" s="636"/>
      <c r="J117" s="636"/>
      <c r="K117" s="636"/>
      <c r="L117" s="636"/>
      <c r="M117" s="636"/>
      <c r="N117" s="637">
        <f t="shared" si="2"/>
        <v>0</v>
      </c>
      <c r="O117" s="637">
        <f t="shared" si="3"/>
        <v>0</v>
      </c>
      <c r="P117" s="639"/>
    </row>
    <row r="118" spans="1:16" ht="15.5" x14ac:dyDescent="0.25">
      <c r="A118" s="631">
        <v>98</v>
      </c>
      <c r="B118" s="632"/>
      <c r="C118" s="680"/>
      <c r="D118" s="680"/>
      <c r="E118" s="634"/>
      <c r="F118" s="634"/>
      <c r="G118" s="635"/>
      <c r="H118" s="636"/>
      <c r="I118" s="636"/>
      <c r="J118" s="636"/>
      <c r="K118" s="636"/>
      <c r="L118" s="636"/>
      <c r="M118" s="636"/>
      <c r="N118" s="637">
        <f t="shared" si="2"/>
        <v>0</v>
      </c>
      <c r="O118" s="637">
        <f t="shared" si="3"/>
        <v>0</v>
      </c>
      <c r="P118" s="639"/>
    </row>
    <row r="119" spans="1:16" ht="15.5" x14ac:dyDescent="0.25">
      <c r="A119" s="631">
        <v>99</v>
      </c>
      <c r="B119" s="632"/>
      <c r="C119" s="680"/>
      <c r="D119" s="680"/>
      <c r="E119" s="634"/>
      <c r="F119" s="634"/>
      <c r="G119" s="635"/>
      <c r="H119" s="636"/>
      <c r="I119" s="636"/>
      <c r="J119" s="636"/>
      <c r="K119" s="636"/>
      <c r="L119" s="636"/>
      <c r="M119" s="636"/>
      <c r="N119" s="637">
        <f t="shared" si="2"/>
        <v>0</v>
      </c>
      <c r="O119" s="637">
        <f t="shared" si="3"/>
        <v>0</v>
      </c>
      <c r="P119" s="639"/>
    </row>
    <row r="120" spans="1:16" ht="15.5" x14ac:dyDescent="0.25">
      <c r="A120" s="631">
        <v>100</v>
      </c>
      <c r="B120" s="632"/>
      <c r="C120" s="680"/>
      <c r="D120" s="680"/>
      <c r="E120" s="634"/>
      <c r="F120" s="634"/>
      <c r="G120" s="635"/>
      <c r="H120" s="636"/>
      <c r="I120" s="636"/>
      <c r="J120" s="636"/>
      <c r="K120" s="636"/>
      <c r="L120" s="636"/>
      <c r="M120" s="636"/>
      <c r="N120" s="637">
        <f t="shared" si="2"/>
        <v>0</v>
      </c>
      <c r="O120" s="637">
        <f t="shared" si="3"/>
        <v>0</v>
      </c>
      <c r="P120" s="639"/>
    </row>
    <row r="121" spans="1:16" ht="15.5" x14ac:dyDescent="0.25">
      <c r="A121" s="631">
        <v>101</v>
      </c>
      <c r="B121" s="632"/>
      <c r="C121" s="680"/>
      <c r="D121" s="680"/>
      <c r="E121" s="634"/>
      <c r="F121" s="634"/>
      <c r="G121" s="635"/>
      <c r="H121" s="636"/>
      <c r="I121" s="636"/>
      <c r="J121" s="636"/>
      <c r="K121" s="636"/>
      <c r="L121" s="636"/>
      <c r="M121" s="636"/>
      <c r="N121" s="637">
        <f t="shared" si="2"/>
        <v>0</v>
      </c>
      <c r="O121" s="637">
        <f t="shared" si="3"/>
        <v>0</v>
      </c>
      <c r="P121" s="639"/>
    </row>
    <row r="122" spans="1:16" ht="15.5" x14ac:dyDescent="0.25">
      <c r="A122" s="631">
        <v>102</v>
      </c>
      <c r="B122" s="632"/>
      <c r="C122" s="680"/>
      <c r="D122" s="680"/>
      <c r="E122" s="634"/>
      <c r="F122" s="634"/>
      <c r="G122" s="635"/>
      <c r="H122" s="636"/>
      <c r="I122" s="636"/>
      <c r="J122" s="636"/>
      <c r="K122" s="636"/>
      <c r="L122" s="636"/>
      <c r="M122" s="636"/>
      <c r="N122" s="637">
        <f t="shared" si="2"/>
        <v>0</v>
      </c>
      <c r="O122" s="637">
        <f t="shared" si="3"/>
        <v>0</v>
      </c>
      <c r="P122" s="639"/>
    </row>
    <row r="123" spans="1:16" ht="15.5" x14ac:dyDescent="0.25">
      <c r="A123" s="631">
        <v>103</v>
      </c>
      <c r="B123" s="632"/>
      <c r="C123" s="680"/>
      <c r="D123" s="680"/>
      <c r="E123" s="634"/>
      <c r="F123" s="634"/>
      <c r="G123" s="635"/>
      <c r="H123" s="636"/>
      <c r="I123" s="636"/>
      <c r="J123" s="636"/>
      <c r="K123" s="636"/>
      <c r="L123" s="636"/>
      <c r="M123" s="636"/>
      <c r="N123" s="637">
        <f t="shared" si="2"/>
        <v>0</v>
      </c>
      <c r="O123" s="637">
        <f t="shared" si="3"/>
        <v>0</v>
      </c>
      <c r="P123" s="639"/>
    </row>
    <row r="124" spans="1:16" ht="15.5" x14ac:dyDescent="0.25">
      <c r="A124" s="631">
        <v>104</v>
      </c>
      <c r="B124" s="632"/>
      <c r="C124" s="680"/>
      <c r="D124" s="680"/>
      <c r="E124" s="634"/>
      <c r="F124" s="634"/>
      <c r="G124" s="635"/>
      <c r="H124" s="636"/>
      <c r="I124" s="636"/>
      <c r="J124" s="636"/>
      <c r="K124" s="636"/>
      <c r="L124" s="636"/>
      <c r="M124" s="636"/>
      <c r="N124" s="637">
        <f t="shared" si="2"/>
        <v>0</v>
      </c>
      <c r="O124" s="637">
        <f t="shared" si="3"/>
        <v>0</v>
      </c>
      <c r="P124" s="639"/>
    </row>
    <row r="125" spans="1:16" ht="15.5" x14ac:dyDescent="0.25">
      <c r="A125" s="631">
        <v>105</v>
      </c>
      <c r="B125" s="632"/>
      <c r="C125" s="680"/>
      <c r="D125" s="680"/>
      <c r="E125" s="634"/>
      <c r="F125" s="634"/>
      <c r="G125" s="635"/>
      <c r="H125" s="636"/>
      <c r="I125" s="636"/>
      <c r="J125" s="636"/>
      <c r="K125" s="636"/>
      <c r="L125" s="636"/>
      <c r="M125" s="636"/>
      <c r="N125" s="637">
        <f t="shared" si="2"/>
        <v>0</v>
      </c>
      <c r="O125" s="637">
        <f t="shared" si="3"/>
        <v>0</v>
      </c>
      <c r="P125" s="639"/>
    </row>
    <row r="126" spans="1:16" ht="15.5" x14ac:dyDescent="0.25">
      <c r="A126" s="631">
        <v>106</v>
      </c>
      <c r="B126" s="632"/>
      <c r="C126" s="680"/>
      <c r="D126" s="680"/>
      <c r="E126" s="634"/>
      <c r="F126" s="634"/>
      <c r="G126" s="635"/>
      <c r="H126" s="636"/>
      <c r="I126" s="636"/>
      <c r="J126" s="636"/>
      <c r="K126" s="636"/>
      <c r="L126" s="636"/>
      <c r="M126" s="636"/>
      <c r="N126" s="637">
        <f t="shared" si="2"/>
        <v>0</v>
      </c>
      <c r="O126" s="637">
        <f t="shared" si="3"/>
        <v>0</v>
      </c>
      <c r="P126" s="639"/>
    </row>
    <row r="127" spans="1:16" ht="15.5" x14ac:dyDescent="0.25">
      <c r="A127" s="631">
        <v>107</v>
      </c>
      <c r="B127" s="632"/>
      <c r="C127" s="680"/>
      <c r="D127" s="680"/>
      <c r="E127" s="634"/>
      <c r="F127" s="634"/>
      <c r="G127" s="635"/>
      <c r="H127" s="636"/>
      <c r="I127" s="636"/>
      <c r="J127" s="636"/>
      <c r="K127" s="636"/>
      <c r="L127" s="636"/>
      <c r="M127" s="636"/>
      <c r="N127" s="637">
        <f t="shared" si="2"/>
        <v>0</v>
      </c>
      <c r="O127" s="637">
        <f t="shared" si="3"/>
        <v>0</v>
      </c>
      <c r="P127" s="639"/>
    </row>
    <row r="128" spans="1:16" ht="15.5" x14ac:dyDescent="0.25">
      <c r="A128" s="631">
        <v>108</v>
      </c>
      <c r="B128" s="632"/>
      <c r="C128" s="680"/>
      <c r="D128" s="680"/>
      <c r="E128" s="634"/>
      <c r="F128" s="634"/>
      <c r="G128" s="635"/>
      <c r="H128" s="636"/>
      <c r="I128" s="636"/>
      <c r="J128" s="636"/>
      <c r="K128" s="636"/>
      <c r="L128" s="636"/>
      <c r="M128" s="636"/>
      <c r="N128" s="637">
        <f t="shared" si="2"/>
        <v>0</v>
      </c>
      <c r="O128" s="637">
        <f t="shared" si="3"/>
        <v>0</v>
      </c>
      <c r="P128" s="639"/>
    </row>
    <row r="129" spans="1:16" ht="15.5" x14ac:dyDescent="0.25">
      <c r="A129" s="631">
        <v>109</v>
      </c>
      <c r="B129" s="632"/>
      <c r="C129" s="680"/>
      <c r="D129" s="680"/>
      <c r="E129" s="634"/>
      <c r="F129" s="634"/>
      <c r="G129" s="635"/>
      <c r="H129" s="636"/>
      <c r="I129" s="636"/>
      <c r="J129" s="636"/>
      <c r="K129" s="636"/>
      <c r="L129" s="636"/>
      <c r="M129" s="636"/>
      <c r="N129" s="637">
        <f t="shared" si="2"/>
        <v>0</v>
      </c>
      <c r="O129" s="637">
        <f t="shared" si="3"/>
        <v>0</v>
      </c>
      <c r="P129" s="639"/>
    </row>
    <row r="130" spans="1:16" ht="15.5" x14ac:dyDescent="0.25">
      <c r="A130" s="631">
        <v>110</v>
      </c>
      <c r="B130" s="632"/>
      <c r="C130" s="680"/>
      <c r="D130" s="680"/>
      <c r="E130" s="634"/>
      <c r="F130" s="634"/>
      <c r="G130" s="635"/>
      <c r="H130" s="636"/>
      <c r="I130" s="636"/>
      <c r="J130" s="636"/>
      <c r="K130" s="636"/>
      <c r="L130" s="636"/>
      <c r="M130" s="636"/>
      <c r="N130" s="637">
        <f t="shared" si="2"/>
        <v>0</v>
      </c>
      <c r="O130" s="637">
        <f t="shared" si="3"/>
        <v>0</v>
      </c>
      <c r="P130" s="639"/>
    </row>
    <row r="131" spans="1:16" ht="15.5" x14ac:dyDescent="0.25">
      <c r="A131" s="631">
        <v>111</v>
      </c>
      <c r="B131" s="632"/>
      <c r="C131" s="680"/>
      <c r="D131" s="680"/>
      <c r="E131" s="634"/>
      <c r="F131" s="634"/>
      <c r="G131" s="635"/>
      <c r="H131" s="636"/>
      <c r="I131" s="636"/>
      <c r="J131" s="636"/>
      <c r="K131" s="636"/>
      <c r="L131" s="636"/>
      <c r="M131" s="636"/>
      <c r="N131" s="637">
        <f t="shared" si="2"/>
        <v>0</v>
      </c>
      <c r="O131" s="637">
        <f t="shared" si="3"/>
        <v>0</v>
      </c>
      <c r="P131" s="639"/>
    </row>
    <row r="132" spans="1:16" ht="15.5" x14ac:dyDescent="0.25">
      <c r="A132" s="631">
        <v>112</v>
      </c>
      <c r="B132" s="632"/>
      <c r="C132" s="680"/>
      <c r="D132" s="680"/>
      <c r="E132" s="634"/>
      <c r="F132" s="634"/>
      <c r="G132" s="635"/>
      <c r="H132" s="636"/>
      <c r="I132" s="636"/>
      <c r="J132" s="636"/>
      <c r="K132" s="636"/>
      <c r="L132" s="636"/>
      <c r="M132" s="636"/>
      <c r="N132" s="637">
        <f t="shared" si="2"/>
        <v>0</v>
      </c>
      <c r="O132" s="637">
        <f t="shared" si="3"/>
        <v>0</v>
      </c>
      <c r="P132" s="639"/>
    </row>
    <row r="133" spans="1:16" ht="15.5" x14ac:dyDescent="0.25">
      <c r="A133" s="631">
        <v>113</v>
      </c>
      <c r="B133" s="632"/>
      <c r="C133" s="680"/>
      <c r="D133" s="680"/>
      <c r="E133" s="634"/>
      <c r="F133" s="634"/>
      <c r="G133" s="635"/>
      <c r="H133" s="636"/>
      <c r="I133" s="636"/>
      <c r="J133" s="636"/>
      <c r="K133" s="636"/>
      <c r="L133" s="636"/>
      <c r="M133" s="636"/>
      <c r="N133" s="637">
        <f t="shared" si="2"/>
        <v>0</v>
      </c>
      <c r="O133" s="637">
        <f t="shared" si="3"/>
        <v>0</v>
      </c>
      <c r="P133" s="639"/>
    </row>
    <row r="134" spans="1:16" ht="15.5" x14ac:dyDescent="0.25">
      <c r="A134" s="631">
        <v>114</v>
      </c>
      <c r="B134" s="632"/>
      <c r="C134" s="680"/>
      <c r="D134" s="680"/>
      <c r="E134" s="634"/>
      <c r="F134" s="634"/>
      <c r="G134" s="635"/>
      <c r="H134" s="636"/>
      <c r="I134" s="636"/>
      <c r="J134" s="636"/>
      <c r="K134" s="636"/>
      <c r="L134" s="636"/>
      <c r="M134" s="636"/>
      <c r="N134" s="637">
        <f t="shared" si="2"/>
        <v>0</v>
      </c>
      <c r="O134" s="637">
        <f t="shared" si="3"/>
        <v>0</v>
      </c>
      <c r="P134" s="639"/>
    </row>
    <row r="135" spans="1:16" ht="15.5" x14ac:dyDescent="0.25">
      <c r="A135" s="631">
        <v>115</v>
      </c>
      <c r="B135" s="632"/>
      <c r="C135" s="680"/>
      <c r="D135" s="680"/>
      <c r="E135" s="634"/>
      <c r="F135" s="634"/>
      <c r="G135" s="635"/>
      <c r="H135" s="636"/>
      <c r="I135" s="636"/>
      <c r="J135" s="636"/>
      <c r="K135" s="636"/>
      <c r="L135" s="636"/>
      <c r="M135" s="636"/>
      <c r="N135" s="637">
        <f t="shared" si="2"/>
        <v>0</v>
      </c>
      <c r="O135" s="637">
        <f t="shared" si="3"/>
        <v>0</v>
      </c>
      <c r="P135" s="639"/>
    </row>
    <row r="136" spans="1:16" ht="15.5" x14ac:dyDescent="0.25">
      <c r="A136" s="631">
        <v>116</v>
      </c>
      <c r="B136" s="632"/>
      <c r="C136" s="680"/>
      <c r="D136" s="680"/>
      <c r="E136" s="634"/>
      <c r="F136" s="634"/>
      <c r="G136" s="635"/>
      <c r="H136" s="636"/>
      <c r="I136" s="636"/>
      <c r="J136" s="636"/>
      <c r="K136" s="636"/>
      <c r="L136" s="636"/>
      <c r="M136" s="636"/>
      <c r="N136" s="637">
        <f t="shared" si="2"/>
        <v>0</v>
      </c>
      <c r="O136" s="637">
        <f t="shared" si="3"/>
        <v>0</v>
      </c>
      <c r="P136" s="639"/>
    </row>
    <row r="137" spans="1:16" ht="15.5" x14ac:dyDescent="0.25">
      <c r="A137" s="631">
        <v>117</v>
      </c>
      <c r="B137" s="632"/>
      <c r="C137" s="680"/>
      <c r="D137" s="680"/>
      <c r="E137" s="634"/>
      <c r="F137" s="634"/>
      <c r="G137" s="635"/>
      <c r="H137" s="636"/>
      <c r="I137" s="636"/>
      <c r="J137" s="636"/>
      <c r="K137" s="636"/>
      <c r="L137" s="636"/>
      <c r="M137" s="636"/>
      <c r="N137" s="637">
        <f t="shared" si="2"/>
        <v>0</v>
      </c>
      <c r="O137" s="637">
        <f t="shared" si="3"/>
        <v>0</v>
      </c>
      <c r="P137" s="639"/>
    </row>
    <row r="138" spans="1:16" ht="15.5" x14ac:dyDescent="0.25">
      <c r="A138" s="631">
        <v>118</v>
      </c>
      <c r="B138" s="632"/>
      <c r="C138" s="680"/>
      <c r="D138" s="680"/>
      <c r="E138" s="634"/>
      <c r="F138" s="634"/>
      <c r="G138" s="635"/>
      <c r="H138" s="636"/>
      <c r="I138" s="636"/>
      <c r="J138" s="636"/>
      <c r="K138" s="636"/>
      <c r="L138" s="636"/>
      <c r="M138" s="636"/>
      <c r="N138" s="637">
        <f t="shared" si="2"/>
        <v>0</v>
      </c>
      <c r="O138" s="637">
        <f t="shared" si="3"/>
        <v>0</v>
      </c>
      <c r="P138" s="639"/>
    </row>
    <row r="139" spans="1:16" ht="15.5" x14ac:dyDescent="0.25">
      <c r="A139" s="631">
        <v>119</v>
      </c>
      <c r="B139" s="632"/>
      <c r="C139" s="680"/>
      <c r="D139" s="680"/>
      <c r="E139" s="634"/>
      <c r="F139" s="634"/>
      <c r="G139" s="635"/>
      <c r="H139" s="636"/>
      <c r="I139" s="636"/>
      <c r="J139" s="636"/>
      <c r="K139" s="636"/>
      <c r="L139" s="636"/>
      <c r="M139" s="636"/>
      <c r="N139" s="637">
        <f t="shared" si="2"/>
        <v>0</v>
      </c>
      <c r="O139" s="637">
        <f t="shared" si="3"/>
        <v>0</v>
      </c>
      <c r="P139" s="639"/>
    </row>
    <row r="140" spans="1:16" ht="15.5" x14ac:dyDescent="0.25">
      <c r="A140" s="631">
        <v>120</v>
      </c>
      <c r="B140" s="632"/>
      <c r="C140" s="680"/>
      <c r="D140" s="680"/>
      <c r="E140" s="634"/>
      <c r="F140" s="634"/>
      <c r="G140" s="635"/>
      <c r="H140" s="636"/>
      <c r="I140" s="636"/>
      <c r="J140" s="636"/>
      <c r="K140" s="636"/>
      <c r="L140" s="636"/>
      <c r="M140" s="636"/>
      <c r="N140" s="637">
        <f t="shared" si="2"/>
        <v>0</v>
      </c>
      <c r="O140" s="637">
        <f t="shared" si="3"/>
        <v>0</v>
      </c>
      <c r="P140" s="639"/>
    </row>
    <row r="141" spans="1:16" ht="15.5" x14ac:dyDescent="0.25">
      <c r="A141" s="631">
        <v>121</v>
      </c>
      <c r="B141" s="632"/>
      <c r="C141" s="680"/>
      <c r="D141" s="680"/>
      <c r="E141" s="634"/>
      <c r="F141" s="634"/>
      <c r="G141" s="635"/>
      <c r="H141" s="636"/>
      <c r="I141" s="636"/>
      <c r="J141" s="636"/>
      <c r="K141" s="636"/>
      <c r="L141" s="636"/>
      <c r="M141" s="636"/>
      <c r="N141" s="637">
        <f t="shared" si="2"/>
        <v>0</v>
      </c>
      <c r="O141" s="637">
        <f t="shared" si="3"/>
        <v>0</v>
      </c>
      <c r="P141" s="639"/>
    </row>
    <row r="142" spans="1:16" ht="15.5" x14ac:dyDescent="0.25">
      <c r="A142" s="631">
        <v>122</v>
      </c>
      <c r="B142" s="632"/>
      <c r="C142" s="680"/>
      <c r="D142" s="680"/>
      <c r="E142" s="634"/>
      <c r="F142" s="634"/>
      <c r="G142" s="635"/>
      <c r="H142" s="636"/>
      <c r="I142" s="636"/>
      <c r="J142" s="636"/>
      <c r="K142" s="636"/>
      <c r="L142" s="636"/>
      <c r="M142" s="636"/>
      <c r="N142" s="637">
        <f t="shared" si="2"/>
        <v>0</v>
      </c>
      <c r="O142" s="637">
        <f t="shared" si="3"/>
        <v>0</v>
      </c>
      <c r="P142" s="639"/>
    </row>
    <row r="143" spans="1:16" ht="15.5" x14ac:dyDescent="0.25">
      <c r="A143" s="631">
        <v>123</v>
      </c>
      <c r="B143" s="632"/>
      <c r="C143" s="680"/>
      <c r="D143" s="680"/>
      <c r="E143" s="634"/>
      <c r="F143" s="634"/>
      <c r="G143" s="635"/>
      <c r="H143" s="636"/>
      <c r="I143" s="636"/>
      <c r="J143" s="636"/>
      <c r="K143" s="636"/>
      <c r="L143" s="636"/>
      <c r="M143" s="636"/>
      <c r="N143" s="637">
        <f t="shared" si="2"/>
        <v>0</v>
      </c>
      <c r="O143" s="637">
        <f t="shared" si="3"/>
        <v>0</v>
      </c>
      <c r="P143" s="639"/>
    </row>
    <row r="144" spans="1:16" ht="15.5" x14ac:dyDescent="0.25">
      <c r="A144" s="631">
        <v>124</v>
      </c>
      <c r="B144" s="632"/>
      <c r="C144" s="680"/>
      <c r="D144" s="680"/>
      <c r="E144" s="634"/>
      <c r="F144" s="634"/>
      <c r="G144" s="635"/>
      <c r="H144" s="636"/>
      <c r="I144" s="636"/>
      <c r="J144" s="636"/>
      <c r="K144" s="636"/>
      <c r="L144" s="636"/>
      <c r="M144" s="636"/>
      <c r="N144" s="637">
        <f t="shared" si="2"/>
        <v>0</v>
      </c>
      <c r="O144" s="637">
        <f t="shared" si="3"/>
        <v>0</v>
      </c>
      <c r="P144" s="639"/>
    </row>
    <row r="145" spans="1:16" ht="15.5" x14ac:dyDescent="0.25">
      <c r="A145" s="631">
        <v>125</v>
      </c>
      <c r="B145" s="632"/>
      <c r="C145" s="680"/>
      <c r="D145" s="680"/>
      <c r="E145" s="634"/>
      <c r="F145" s="634"/>
      <c r="G145" s="635"/>
      <c r="H145" s="636"/>
      <c r="I145" s="636"/>
      <c r="J145" s="636"/>
      <c r="K145" s="636"/>
      <c r="L145" s="636"/>
      <c r="M145" s="636"/>
      <c r="N145" s="637">
        <f t="shared" si="2"/>
        <v>0</v>
      </c>
      <c r="O145" s="637">
        <f t="shared" si="3"/>
        <v>0</v>
      </c>
      <c r="P145" s="639"/>
    </row>
    <row r="146" spans="1:16" ht="15.5" x14ac:dyDescent="0.25">
      <c r="A146" s="631">
        <v>126</v>
      </c>
      <c r="B146" s="632"/>
      <c r="C146" s="680"/>
      <c r="D146" s="680"/>
      <c r="E146" s="634"/>
      <c r="F146" s="634"/>
      <c r="G146" s="635"/>
      <c r="H146" s="636"/>
      <c r="I146" s="636"/>
      <c r="J146" s="636"/>
      <c r="K146" s="636"/>
      <c r="L146" s="636"/>
      <c r="M146" s="636"/>
      <c r="N146" s="637">
        <f t="shared" si="2"/>
        <v>0</v>
      </c>
      <c r="O146" s="637">
        <f t="shared" si="3"/>
        <v>0</v>
      </c>
      <c r="P146" s="639"/>
    </row>
    <row r="147" spans="1:16" ht="15.5" x14ac:dyDescent="0.25">
      <c r="A147" s="631">
        <v>127</v>
      </c>
      <c r="B147" s="632"/>
      <c r="C147" s="680"/>
      <c r="D147" s="680"/>
      <c r="E147" s="634"/>
      <c r="F147" s="634"/>
      <c r="G147" s="635"/>
      <c r="H147" s="636"/>
      <c r="I147" s="636"/>
      <c r="J147" s="636"/>
      <c r="K147" s="636"/>
      <c r="L147" s="636"/>
      <c r="M147" s="636"/>
      <c r="N147" s="637">
        <f t="shared" si="2"/>
        <v>0</v>
      </c>
      <c r="O147" s="637">
        <f t="shared" si="3"/>
        <v>0</v>
      </c>
      <c r="P147" s="639"/>
    </row>
    <row r="148" spans="1:16" ht="15.5" x14ac:dyDescent="0.25">
      <c r="A148" s="631">
        <v>128</v>
      </c>
      <c r="B148" s="632"/>
      <c r="C148" s="680"/>
      <c r="D148" s="680"/>
      <c r="E148" s="634"/>
      <c r="F148" s="634"/>
      <c r="G148" s="635"/>
      <c r="H148" s="636"/>
      <c r="I148" s="636"/>
      <c r="J148" s="636"/>
      <c r="K148" s="636"/>
      <c r="L148" s="636"/>
      <c r="M148" s="636"/>
      <c r="N148" s="637">
        <f t="shared" si="2"/>
        <v>0</v>
      </c>
      <c r="O148" s="637">
        <f t="shared" si="3"/>
        <v>0</v>
      </c>
      <c r="P148" s="639"/>
    </row>
    <row r="149" spans="1:16" ht="15.5" x14ac:dyDescent="0.25">
      <c r="A149" s="631">
        <v>129</v>
      </c>
      <c r="B149" s="632"/>
      <c r="C149" s="680"/>
      <c r="D149" s="680"/>
      <c r="E149" s="634"/>
      <c r="F149" s="634"/>
      <c r="G149" s="635"/>
      <c r="H149" s="636"/>
      <c r="I149" s="636"/>
      <c r="J149" s="636"/>
      <c r="K149" s="636"/>
      <c r="L149" s="636"/>
      <c r="M149" s="636"/>
      <c r="N149" s="637">
        <f t="shared" si="2"/>
        <v>0</v>
      </c>
      <c r="O149" s="637">
        <f t="shared" si="3"/>
        <v>0</v>
      </c>
      <c r="P149" s="639"/>
    </row>
    <row r="150" spans="1:16" ht="15.5" x14ac:dyDescent="0.25">
      <c r="A150" s="631">
        <v>130</v>
      </c>
      <c r="B150" s="632"/>
      <c r="C150" s="680"/>
      <c r="D150" s="680"/>
      <c r="E150" s="634"/>
      <c r="F150" s="634"/>
      <c r="G150" s="635"/>
      <c r="H150" s="636"/>
      <c r="I150" s="636"/>
      <c r="J150" s="636"/>
      <c r="K150" s="636"/>
      <c r="L150" s="636"/>
      <c r="M150" s="636"/>
      <c r="N150" s="637">
        <f t="shared" ref="N150:N213" si="4">ROUND(M150*20%,2)</f>
        <v>0</v>
      </c>
      <c r="O150" s="637">
        <f t="shared" ref="O150:O213" si="5">ROUND(M150,2)+N150</f>
        <v>0</v>
      </c>
      <c r="P150" s="639"/>
    </row>
    <row r="151" spans="1:16" ht="15.5" x14ac:dyDescent="0.25">
      <c r="A151" s="631">
        <v>131</v>
      </c>
      <c r="B151" s="632"/>
      <c r="C151" s="680"/>
      <c r="D151" s="680"/>
      <c r="E151" s="634"/>
      <c r="F151" s="634"/>
      <c r="G151" s="635"/>
      <c r="H151" s="636"/>
      <c r="I151" s="636"/>
      <c r="J151" s="636"/>
      <c r="K151" s="636"/>
      <c r="L151" s="636"/>
      <c r="M151" s="636"/>
      <c r="N151" s="637">
        <f t="shared" si="4"/>
        <v>0</v>
      </c>
      <c r="O151" s="637">
        <f t="shared" si="5"/>
        <v>0</v>
      </c>
      <c r="P151" s="639"/>
    </row>
    <row r="152" spans="1:16" ht="15.5" x14ac:dyDescent="0.25">
      <c r="A152" s="631">
        <v>132</v>
      </c>
      <c r="B152" s="632"/>
      <c r="C152" s="680"/>
      <c r="D152" s="680"/>
      <c r="E152" s="634"/>
      <c r="F152" s="634"/>
      <c r="G152" s="635"/>
      <c r="H152" s="636"/>
      <c r="I152" s="636"/>
      <c r="J152" s="636"/>
      <c r="K152" s="636"/>
      <c r="L152" s="636"/>
      <c r="M152" s="636"/>
      <c r="N152" s="637">
        <f t="shared" si="4"/>
        <v>0</v>
      </c>
      <c r="O152" s="637">
        <f t="shared" si="5"/>
        <v>0</v>
      </c>
      <c r="P152" s="639"/>
    </row>
    <row r="153" spans="1:16" ht="15.5" x14ac:dyDescent="0.25">
      <c r="A153" s="631">
        <v>133</v>
      </c>
      <c r="B153" s="632"/>
      <c r="C153" s="680"/>
      <c r="D153" s="680"/>
      <c r="E153" s="634"/>
      <c r="F153" s="634"/>
      <c r="G153" s="635"/>
      <c r="H153" s="636"/>
      <c r="I153" s="636"/>
      <c r="J153" s="636"/>
      <c r="K153" s="636"/>
      <c r="L153" s="636"/>
      <c r="M153" s="636"/>
      <c r="N153" s="637">
        <f t="shared" si="4"/>
        <v>0</v>
      </c>
      <c r="O153" s="637">
        <f t="shared" si="5"/>
        <v>0</v>
      </c>
      <c r="P153" s="639"/>
    </row>
    <row r="154" spans="1:16" ht="15.5" x14ac:dyDescent="0.25">
      <c r="A154" s="631">
        <v>134</v>
      </c>
      <c r="B154" s="632"/>
      <c r="C154" s="680"/>
      <c r="D154" s="680"/>
      <c r="E154" s="634"/>
      <c r="F154" s="634"/>
      <c r="G154" s="635"/>
      <c r="H154" s="636"/>
      <c r="I154" s="636"/>
      <c r="J154" s="636"/>
      <c r="K154" s="636"/>
      <c r="L154" s="636"/>
      <c r="M154" s="636"/>
      <c r="N154" s="637">
        <f t="shared" si="4"/>
        <v>0</v>
      </c>
      <c r="O154" s="637">
        <f t="shared" si="5"/>
        <v>0</v>
      </c>
      <c r="P154" s="639"/>
    </row>
    <row r="155" spans="1:16" ht="15.5" x14ac:dyDescent="0.25">
      <c r="A155" s="631">
        <v>135</v>
      </c>
      <c r="B155" s="632"/>
      <c r="C155" s="680"/>
      <c r="D155" s="680"/>
      <c r="E155" s="634"/>
      <c r="F155" s="634"/>
      <c r="G155" s="635"/>
      <c r="H155" s="636"/>
      <c r="I155" s="636"/>
      <c r="J155" s="636"/>
      <c r="K155" s="636"/>
      <c r="L155" s="636"/>
      <c r="M155" s="636"/>
      <c r="N155" s="637">
        <f t="shared" si="4"/>
        <v>0</v>
      </c>
      <c r="O155" s="637">
        <f t="shared" si="5"/>
        <v>0</v>
      </c>
      <c r="P155" s="639"/>
    </row>
    <row r="156" spans="1:16" ht="15.5" x14ac:dyDescent="0.25">
      <c r="A156" s="631">
        <v>136</v>
      </c>
      <c r="B156" s="632"/>
      <c r="C156" s="680"/>
      <c r="D156" s="680"/>
      <c r="E156" s="634"/>
      <c r="F156" s="634"/>
      <c r="G156" s="635"/>
      <c r="H156" s="636"/>
      <c r="I156" s="636"/>
      <c r="J156" s="636"/>
      <c r="K156" s="636"/>
      <c r="L156" s="636"/>
      <c r="M156" s="636"/>
      <c r="N156" s="637">
        <f t="shared" si="4"/>
        <v>0</v>
      </c>
      <c r="O156" s="637">
        <f t="shared" si="5"/>
        <v>0</v>
      </c>
      <c r="P156" s="639"/>
    </row>
    <row r="157" spans="1:16" ht="15.5" x14ac:dyDescent="0.25">
      <c r="A157" s="631">
        <v>137</v>
      </c>
      <c r="B157" s="632"/>
      <c r="C157" s="680"/>
      <c r="D157" s="680"/>
      <c r="E157" s="634"/>
      <c r="F157" s="634"/>
      <c r="G157" s="635"/>
      <c r="H157" s="636"/>
      <c r="I157" s="636"/>
      <c r="J157" s="636"/>
      <c r="K157" s="636"/>
      <c r="L157" s="636"/>
      <c r="M157" s="636"/>
      <c r="N157" s="637">
        <f t="shared" si="4"/>
        <v>0</v>
      </c>
      <c r="O157" s="637">
        <f t="shared" si="5"/>
        <v>0</v>
      </c>
      <c r="P157" s="639"/>
    </row>
    <row r="158" spans="1:16" ht="15.5" x14ac:dyDescent="0.25">
      <c r="A158" s="631">
        <v>138</v>
      </c>
      <c r="B158" s="632"/>
      <c r="C158" s="680"/>
      <c r="D158" s="680"/>
      <c r="E158" s="634"/>
      <c r="F158" s="634"/>
      <c r="G158" s="635"/>
      <c r="H158" s="636"/>
      <c r="I158" s="636"/>
      <c r="J158" s="636"/>
      <c r="K158" s="636"/>
      <c r="L158" s="636"/>
      <c r="M158" s="636"/>
      <c r="N158" s="637">
        <f t="shared" si="4"/>
        <v>0</v>
      </c>
      <c r="O158" s="637">
        <f t="shared" si="5"/>
        <v>0</v>
      </c>
      <c r="P158" s="639"/>
    </row>
    <row r="159" spans="1:16" ht="15.5" x14ac:dyDescent="0.25">
      <c r="A159" s="631">
        <v>139</v>
      </c>
      <c r="B159" s="632"/>
      <c r="C159" s="680"/>
      <c r="D159" s="680"/>
      <c r="E159" s="634"/>
      <c r="F159" s="634"/>
      <c r="G159" s="635"/>
      <c r="H159" s="636"/>
      <c r="I159" s="636"/>
      <c r="J159" s="636"/>
      <c r="K159" s="636"/>
      <c r="L159" s="636"/>
      <c r="M159" s="636"/>
      <c r="N159" s="637">
        <f t="shared" si="4"/>
        <v>0</v>
      </c>
      <c r="O159" s="637">
        <f t="shared" si="5"/>
        <v>0</v>
      </c>
      <c r="P159" s="639"/>
    </row>
    <row r="160" spans="1:16" ht="15.5" x14ac:dyDescent="0.25">
      <c r="A160" s="631">
        <v>140</v>
      </c>
      <c r="B160" s="632"/>
      <c r="C160" s="680"/>
      <c r="D160" s="680"/>
      <c r="E160" s="634"/>
      <c r="F160" s="634"/>
      <c r="G160" s="635"/>
      <c r="H160" s="636"/>
      <c r="I160" s="636"/>
      <c r="J160" s="636"/>
      <c r="K160" s="636"/>
      <c r="L160" s="636"/>
      <c r="M160" s="636"/>
      <c r="N160" s="637">
        <f t="shared" si="4"/>
        <v>0</v>
      </c>
      <c r="O160" s="637">
        <f t="shared" si="5"/>
        <v>0</v>
      </c>
      <c r="P160" s="639"/>
    </row>
    <row r="161" spans="1:16" ht="15.5" x14ac:dyDescent="0.25">
      <c r="A161" s="631">
        <v>141</v>
      </c>
      <c r="B161" s="632"/>
      <c r="C161" s="680"/>
      <c r="D161" s="680"/>
      <c r="E161" s="634"/>
      <c r="F161" s="634"/>
      <c r="G161" s="635"/>
      <c r="H161" s="636"/>
      <c r="I161" s="636"/>
      <c r="J161" s="636"/>
      <c r="K161" s="636"/>
      <c r="L161" s="636"/>
      <c r="M161" s="636"/>
      <c r="N161" s="637">
        <f t="shared" si="4"/>
        <v>0</v>
      </c>
      <c r="O161" s="637">
        <f t="shared" si="5"/>
        <v>0</v>
      </c>
      <c r="P161" s="639"/>
    </row>
    <row r="162" spans="1:16" ht="15.5" x14ac:dyDescent="0.25">
      <c r="A162" s="631">
        <v>142</v>
      </c>
      <c r="B162" s="632"/>
      <c r="C162" s="680"/>
      <c r="D162" s="680"/>
      <c r="E162" s="634"/>
      <c r="F162" s="634"/>
      <c r="G162" s="635"/>
      <c r="H162" s="636"/>
      <c r="I162" s="636"/>
      <c r="J162" s="636"/>
      <c r="K162" s="636"/>
      <c r="L162" s="636"/>
      <c r="M162" s="636"/>
      <c r="N162" s="637">
        <f t="shared" si="4"/>
        <v>0</v>
      </c>
      <c r="O162" s="637">
        <f t="shared" si="5"/>
        <v>0</v>
      </c>
      <c r="P162" s="639"/>
    </row>
    <row r="163" spans="1:16" ht="15.5" x14ac:dyDescent="0.25">
      <c r="A163" s="631">
        <v>143</v>
      </c>
      <c r="B163" s="632"/>
      <c r="C163" s="680"/>
      <c r="D163" s="680"/>
      <c r="E163" s="634"/>
      <c r="F163" s="634"/>
      <c r="G163" s="635"/>
      <c r="H163" s="636"/>
      <c r="I163" s="636"/>
      <c r="J163" s="636"/>
      <c r="K163" s="636"/>
      <c r="L163" s="636"/>
      <c r="M163" s="636"/>
      <c r="N163" s="637">
        <f t="shared" si="4"/>
        <v>0</v>
      </c>
      <c r="O163" s="637">
        <f t="shared" si="5"/>
        <v>0</v>
      </c>
      <c r="P163" s="639"/>
    </row>
    <row r="164" spans="1:16" ht="15.5" x14ac:dyDescent="0.25">
      <c r="A164" s="631">
        <v>144</v>
      </c>
      <c r="B164" s="632"/>
      <c r="C164" s="680"/>
      <c r="D164" s="680"/>
      <c r="E164" s="634"/>
      <c r="F164" s="634"/>
      <c r="G164" s="635"/>
      <c r="H164" s="636"/>
      <c r="I164" s="636"/>
      <c r="J164" s="636"/>
      <c r="K164" s="636"/>
      <c r="L164" s="636"/>
      <c r="M164" s="636"/>
      <c r="N164" s="637">
        <f t="shared" si="4"/>
        <v>0</v>
      </c>
      <c r="O164" s="637">
        <f t="shared" si="5"/>
        <v>0</v>
      </c>
      <c r="P164" s="639"/>
    </row>
    <row r="165" spans="1:16" ht="15.5" x14ac:dyDescent="0.25">
      <c r="A165" s="631">
        <v>145</v>
      </c>
      <c r="B165" s="632"/>
      <c r="C165" s="680"/>
      <c r="D165" s="680"/>
      <c r="E165" s="634"/>
      <c r="F165" s="634"/>
      <c r="G165" s="635"/>
      <c r="H165" s="636"/>
      <c r="I165" s="636"/>
      <c r="J165" s="636"/>
      <c r="K165" s="636"/>
      <c r="L165" s="636"/>
      <c r="M165" s="636"/>
      <c r="N165" s="637">
        <f t="shared" si="4"/>
        <v>0</v>
      </c>
      <c r="O165" s="637">
        <f t="shared" si="5"/>
        <v>0</v>
      </c>
      <c r="P165" s="639"/>
    </row>
    <row r="166" spans="1:16" ht="15.5" x14ac:dyDescent="0.25">
      <c r="A166" s="631">
        <v>146</v>
      </c>
      <c r="B166" s="632"/>
      <c r="C166" s="680"/>
      <c r="D166" s="680"/>
      <c r="E166" s="634"/>
      <c r="F166" s="634"/>
      <c r="G166" s="635"/>
      <c r="H166" s="636"/>
      <c r="I166" s="636"/>
      <c r="J166" s="636"/>
      <c r="K166" s="636"/>
      <c r="L166" s="636"/>
      <c r="M166" s="636"/>
      <c r="N166" s="637">
        <f t="shared" si="4"/>
        <v>0</v>
      </c>
      <c r="O166" s="637">
        <f t="shared" si="5"/>
        <v>0</v>
      </c>
      <c r="P166" s="639"/>
    </row>
    <row r="167" spans="1:16" ht="15.5" x14ac:dyDescent="0.25">
      <c r="A167" s="631">
        <v>147</v>
      </c>
      <c r="B167" s="632"/>
      <c r="C167" s="680"/>
      <c r="D167" s="680"/>
      <c r="E167" s="634"/>
      <c r="F167" s="634"/>
      <c r="G167" s="635"/>
      <c r="H167" s="636"/>
      <c r="I167" s="636"/>
      <c r="J167" s="636"/>
      <c r="K167" s="636"/>
      <c r="L167" s="636"/>
      <c r="M167" s="636"/>
      <c r="N167" s="637">
        <f t="shared" si="4"/>
        <v>0</v>
      </c>
      <c r="O167" s="637">
        <f t="shared" si="5"/>
        <v>0</v>
      </c>
      <c r="P167" s="639"/>
    </row>
    <row r="168" spans="1:16" ht="15.5" x14ac:dyDescent="0.25">
      <c r="A168" s="631">
        <v>148</v>
      </c>
      <c r="B168" s="632"/>
      <c r="C168" s="680"/>
      <c r="D168" s="680"/>
      <c r="E168" s="634"/>
      <c r="F168" s="634"/>
      <c r="G168" s="635"/>
      <c r="H168" s="636"/>
      <c r="I168" s="636"/>
      <c r="J168" s="636"/>
      <c r="K168" s="636"/>
      <c r="L168" s="636"/>
      <c r="M168" s="636"/>
      <c r="N168" s="637">
        <f t="shared" si="4"/>
        <v>0</v>
      </c>
      <c r="O168" s="637">
        <f t="shared" si="5"/>
        <v>0</v>
      </c>
      <c r="P168" s="639"/>
    </row>
    <row r="169" spans="1:16" ht="15.5" x14ac:dyDescent="0.25">
      <c r="A169" s="631">
        <v>149</v>
      </c>
      <c r="B169" s="632"/>
      <c r="C169" s="680"/>
      <c r="D169" s="680"/>
      <c r="E169" s="634"/>
      <c r="F169" s="634"/>
      <c r="G169" s="635"/>
      <c r="H169" s="636"/>
      <c r="I169" s="636"/>
      <c r="J169" s="636"/>
      <c r="K169" s="636"/>
      <c r="L169" s="636"/>
      <c r="M169" s="636"/>
      <c r="N169" s="637">
        <f t="shared" si="4"/>
        <v>0</v>
      </c>
      <c r="O169" s="637">
        <f t="shared" si="5"/>
        <v>0</v>
      </c>
      <c r="P169" s="639"/>
    </row>
    <row r="170" spans="1:16" ht="15.5" x14ac:dyDescent="0.25">
      <c r="A170" s="631">
        <v>150</v>
      </c>
      <c r="B170" s="632"/>
      <c r="C170" s="680"/>
      <c r="D170" s="680"/>
      <c r="E170" s="634"/>
      <c r="F170" s="634"/>
      <c r="G170" s="635"/>
      <c r="H170" s="636"/>
      <c r="I170" s="636"/>
      <c r="J170" s="636"/>
      <c r="K170" s="636"/>
      <c r="L170" s="636"/>
      <c r="M170" s="636"/>
      <c r="N170" s="637">
        <f t="shared" si="4"/>
        <v>0</v>
      </c>
      <c r="O170" s="637">
        <f t="shared" si="5"/>
        <v>0</v>
      </c>
      <c r="P170" s="639"/>
    </row>
    <row r="171" spans="1:16" ht="15.5" x14ac:dyDescent="0.25">
      <c r="A171" s="631">
        <v>151</v>
      </c>
      <c r="B171" s="632"/>
      <c r="C171" s="680"/>
      <c r="D171" s="680"/>
      <c r="E171" s="634"/>
      <c r="F171" s="634"/>
      <c r="G171" s="635"/>
      <c r="H171" s="636"/>
      <c r="I171" s="636"/>
      <c r="J171" s="636"/>
      <c r="K171" s="636"/>
      <c r="L171" s="636"/>
      <c r="M171" s="636"/>
      <c r="N171" s="637">
        <f t="shared" si="4"/>
        <v>0</v>
      </c>
      <c r="O171" s="637">
        <f t="shared" si="5"/>
        <v>0</v>
      </c>
      <c r="P171" s="639"/>
    </row>
    <row r="172" spans="1:16" ht="15.5" x14ac:dyDescent="0.25">
      <c r="A172" s="631">
        <v>152</v>
      </c>
      <c r="B172" s="632"/>
      <c r="C172" s="680"/>
      <c r="D172" s="680"/>
      <c r="E172" s="634"/>
      <c r="F172" s="634"/>
      <c r="G172" s="635"/>
      <c r="H172" s="636"/>
      <c r="I172" s="636"/>
      <c r="J172" s="636"/>
      <c r="K172" s="636"/>
      <c r="L172" s="636"/>
      <c r="M172" s="636"/>
      <c r="N172" s="637">
        <f t="shared" si="4"/>
        <v>0</v>
      </c>
      <c r="O172" s="637">
        <f t="shared" si="5"/>
        <v>0</v>
      </c>
      <c r="P172" s="639"/>
    </row>
    <row r="173" spans="1:16" ht="15.5" x14ac:dyDescent="0.25">
      <c r="A173" s="631">
        <v>153</v>
      </c>
      <c r="B173" s="632"/>
      <c r="C173" s="680"/>
      <c r="D173" s="680"/>
      <c r="E173" s="634"/>
      <c r="F173" s="634"/>
      <c r="G173" s="635"/>
      <c r="H173" s="636"/>
      <c r="I173" s="636"/>
      <c r="J173" s="636"/>
      <c r="K173" s="636"/>
      <c r="L173" s="636"/>
      <c r="M173" s="636"/>
      <c r="N173" s="637">
        <f t="shared" si="4"/>
        <v>0</v>
      </c>
      <c r="O173" s="637">
        <f t="shared" si="5"/>
        <v>0</v>
      </c>
      <c r="P173" s="639"/>
    </row>
    <row r="174" spans="1:16" ht="15.5" x14ac:dyDescent="0.25">
      <c r="A174" s="631">
        <v>154</v>
      </c>
      <c r="B174" s="632"/>
      <c r="C174" s="680"/>
      <c r="D174" s="680"/>
      <c r="E174" s="634"/>
      <c r="F174" s="634"/>
      <c r="G174" s="635"/>
      <c r="H174" s="636"/>
      <c r="I174" s="636"/>
      <c r="J174" s="636"/>
      <c r="K174" s="636"/>
      <c r="L174" s="636"/>
      <c r="M174" s="636"/>
      <c r="N174" s="637">
        <f t="shared" si="4"/>
        <v>0</v>
      </c>
      <c r="O174" s="637">
        <f t="shared" si="5"/>
        <v>0</v>
      </c>
      <c r="P174" s="639"/>
    </row>
    <row r="175" spans="1:16" ht="15.5" x14ac:dyDescent="0.25">
      <c r="A175" s="631">
        <v>155</v>
      </c>
      <c r="B175" s="632"/>
      <c r="C175" s="680"/>
      <c r="D175" s="680"/>
      <c r="E175" s="634"/>
      <c r="F175" s="634"/>
      <c r="G175" s="635"/>
      <c r="H175" s="636"/>
      <c r="I175" s="636"/>
      <c r="J175" s="636"/>
      <c r="K175" s="636"/>
      <c r="L175" s="636"/>
      <c r="M175" s="636"/>
      <c r="N175" s="637">
        <f t="shared" si="4"/>
        <v>0</v>
      </c>
      <c r="O175" s="637">
        <f t="shared" si="5"/>
        <v>0</v>
      </c>
      <c r="P175" s="639"/>
    </row>
    <row r="176" spans="1:16" ht="15.5" x14ac:dyDescent="0.25">
      <c r="A176" s="631">
        <v>156</v>
      </c>
      <c r="B176" s="632"/>
      <c r="C176" s="680"/>
      <c r="D176" s="680"/>
      <c r="E176" s="634"/>
      <c r="F176" s="634"/>
      <c r="G176" s="635"/>
      <c r="H176" s="636"/>
      <c r="I176" s="636"/>
      <c r="J176" s="636"/>
      <c r="K176" s="636"/>
      <c r="L176" s="636"/>
      <c r="M176" s="636"/>
      <c r="N176" s="637">
        <f t="shared" si="4"/>
        <v>0</v>
      </c>
      <c r="O176" s="637">
        <f t="shared" si="5"/>
        <v>0</v>
      </c>
      <c r="P176" s="639"/>
    </row>
    <row r="177" spans="1:16" ht="15.5" x14ac:dyDescent="0.25">
      <c r="A177" s="631">
        <v>157</v>
      </c>
      <c r="B177" s="632"/>
      <c r="C177" s="680"/>
      <c r="D177" s="680"/>
      <c r="E177" s="634"/>
      <c r="F177" s="634"/>
      <c r="G177" s="635"/>
      <c r="H177" s="636"/>
      <c r="I177" s="636"/>
      <c r="J177" s="636"/>
      <c r="K177" s="636"/>
      <c r="L177" s="636"/>
      <c r="M177" s="636"/>
      <c r="N177" s="637">
        <f t="shared" si="4"/>
        <v>0</v>
      </c>
      <c r="O177" s="637">
        <f t="shared" si="5"/>
        <v>0</v>
      </c>
      <c r="P177" s="639"/>
    </row>
    <row r="178" spans="1:16" ht="15.5" x14ac:dyDescent="0.25">
      <c r="A178" s="631">
        <v>158</v>
      </c>
      <c r="B178" s="632"/>
      <c r="C178" s="680"/>
      <c r="D178" s="680"/>
      <c r="E178" s="634"/>
      <c r="F178" s="634"/>
      <c r="G178" s="635"/>
      <c r="H178" s="636"/>
      <c r="I178" s="636"/>
      <c r="J178" s="636"/>
      <c r="K178" s="636"/>
      <c r="L178" s="636"/>
      <c r="M178" s="636"/>
      <c r="N178" s="637">
        <f t="shared" si="4"/>
        <v>0</v>
      </c>
      <c r="O178" s="637">
        <f t="shared" si="5"/>
        <v>0</v>
      </c>
      <c r="P178" s="639"/>
    </row>
    <row r="179" spans="1:16" ht="15.5" x14ac:dyDescent="0.25">
      <c r="A179" s="631">
        <v>159</v>
      </c>
      <c r="B179" s="632"/>
      <c r="C179" s="680"/>
      <c r="D179" s="680"/>
      <c r="E179" s="634"/>
      <c r="F179" s="634"/>
      <c r="G179" s="635"/>
      <c r="H179" s="636"/>
      <c r="I179" s="636"/>
      <c r="J179" s="636"/>
      <c r="K179" s="636"/>
      <c r="L179" s="636"/>
      <c r="M179" s="636"/>
      <c r="N179" s="637">
        <f t="shared" si="4"/>
        <v>0</v>
      </c>
      <c r="O179" s="637">
        <f t="shared" si="5"/>
        <v>0</v>
      </c>
      <c r="P179" s="639"/>
    </row>
    <row r="180" spans="1:16" ht="15.5" x14ac:dyDescent="0.25">
      <c r="A180" s="631">
        <v>160</v>
      </c>
      <c r="B180" s="632"/>
      <c r="C180" s="680"/>
      <c r="D180" s="680"/>
      <c r="E180" s="634"/>
      <c r="F180" s="634"/>
      <c r="G180" s="635"/>
      <c r="H180" s="636"/>
      <c r="I180" s="636"/>
      <c r="J180" s="636"/>
      <c r="K180" s="636"/>
      <c r="L180" s="636"/>
      <c r="M180" s="636"/>
      <c r="N180" s="637">
        <f t="shared" si="4"/>
        <v>0</v>
      </c>
      <c r="O180" s="637">
        <f t="shared" si="5"/>
        <v>0</v>
      </c>
      <c r="P180" s="639"/>
    </row>
    <row r="181" spans="1:16" ht="15.5" x14ac:dyDescent="0.25">
      <c r="A181" s="631">
        <v>161</v>
      </c>
      <c r="B181" s="632"/>
      <c r="C181" s="680"/>
      <c r="D181" s="680"/>
      <c r="E181" s="634"/>
      <c r="F181" s="634"/>
      <c r="G181" s="635"/>
      <c r="H181" s="636"/>
      <c r="I181" s="636"/>
      <c r="J181" s="636"/>
      <c r="K181" s="636"/>
      <c r="L181" s="636"/>
      <c r="M181" s="636"/>
      <c r="N181" s="637">
        <f t="shared" si="4"/>
        <v>0</v>
      </c>
      <c r="O181" s="637">
        <f t="shared" si="5"/>
        <v>0</v>
      </c>
      <c r="P181" s="639"/>
    </row>
    <row r="182" spans="1:16" ht="15.5" x14ac:dyDescent="0.25">
      <c r="A182" s="631">
        <v>162</v>
      </c>
      <c r="B182" s="632"/>
      <c r="C182" s="680"/>
      <c r="D182" s="680"/>
      <c r="E182" s="634"/>
      <c r="F182" s="634"/>
      <c r="G182" s="635"/>
      <c r="H182" s="636"/>
      <c r="I182" s="636"/>
      <c r="J182" s="636"/>
      <c r="K182" s="636"/>
      <c r="L182" s="636"/>
      <c r="M182" s="636"/>
      <c r="N182" s="637">
        <f t="shared" si="4"/>
        <v>0</v>
      </c>
      <c r="O182" s="637">
        <f t="shared" si="5"/>
        <v>0</v>
      </c>
      <c r="P182" s="639"/>
    </row>
    <row r="183" spans="1:16" ht="15.5" x14ac:dyDescent="0.25">
      <c r="A183" s="631">
        <v>163</v>
      </c>
      <c r="B183" s="632"/>
      <c r="C183" s="680"/>
      <c r="D183" s="680"/>
      <c r="E183" s="634"/>
      <c r="F183" s="634"/>
      <c r="G183" s="635"/>
      <c r="H183" s="636"/>
      <c r="I183" s="636"/>
      <c r="J183" s="636"/>
      <c r="K183" s="636"/>
      <c r="L183" s="636"/>
      <c r="M183" s="636"/>
      <c r="N183" s="637">
        <f t="shared" si="4"/>
        <v>0</v>
      </c>
      <c r="O183" s="637">
        <f t="shared" si="5"/>
        <v>0</v>
      </c>
      <c r="P183" s="639"/>
    </row>
    <row r="184" spans="1:16" ht="15.5" x14ac:dyDescent="0.25">
      <c r="A184" s="631">
        <v>164</v>
      </c>
      <c r="B184" s="632"/>
      <c r="C184" s="680"/>
      <c r="D184" s="680"/>
      <c r="E184" s="634"/>
      <c r="F184" s="634"/>
      <c r="G184" s="635"/>
      <c r="H184" s="636"/>
      <c r="I184" s="636"/>
      <c r="J184" s="636"/>
      <c r="K184" s="636"/>
      <c r="L184" s="636"/>
      <c r="M184" s="636"/>
      <c r="N184" s="637">
        <f t="shared" si="4"/>
        <v>0</v>
      </c>
      <c r="O184" s="637">
        <f t="shared" si="5"/>
        <v>0</v>
      </c>
      <c r="P184" s="639"/>
    </row>
    <row r="185" spans="1:16" ht="15.5" x14ac:dyDescent="0.25">
      <c r="A185" s="631">
        <v>165</v>
      </c>
      <c r="B185" s="632"/>
      <c r="C185" s="680"/>
      <c r="D185" s="680"/>
      <c r="E185" s="634"/>
      <c r="F185" s="634"/>
      <c r="G185" s="635"/>
      <c r="H185" s="636"/>
      <c r="I185" s="636"/>
      <c r="J185" s="636"/>
      <c r="K185" s="636"/>
      <c r="L185" s="636"/>
      <c r="M185" s="636"/>
      <c r="N185" s="637">
        <f t="shared" si="4"/>
        <v>0</v>
      </c>
      <c r="O185" s="637">
        <f t="shared" si="5"/>
        <v>0</v>
      </c>
      <c r="P185" s="639"/>
    </row>
    <row r="186" spans="1:16" ht="15.5" x14ac:dyDescent="0.25">
      <c r="A186" s="631">
        <v>166</v>
      </c>
      <c r="B186" s="632"/>
      <c r="C186" s="680"/>
      <c r="D186" s="680"/>
      <c r="E186" s="634"/>
      <c r="F186" s="634"/>
      <c r="G186" s="635"/>
      <c r="H186" s="636"/>
      <c r="I186" s="636"/>
      <c r="J186" s="636"/>
      <c r="K186" s="636"/>
      <c r="L186" s="636"/>
      <c r="M186" s="636"/>
      <c r="N186" s="637">
        <f t="shared" si="4"/>
        <v>0</v>
      </c>
      <c r="O186" s="637">
        <f t="shared" si="5"/>
        <v>0</v>
      </c>
      <c r="P186" s="639"/>
    </row>
    <row r="187" spans="1:16" ht="15.5" x14ac:dyDescent="0.25">
      <c r="A187" s="631">
        <v>167</v>
      </c>
      <c r="B187" s="632"/>
      <c r="C187" s="680"/>
      <c r="D187" s="680"/>
      <c r="E187" s="634"/>
      <c r="F187" s="634"/>
      <c r="G187" s="635"/>
      <c r="H187" s="636"/>
      <c r="I187" s="636"/>
      <c r="J187" s="636"/>
      <c r="K187" s="636"/>
      <c r="L187" s="636"/>
      <c r="M187" s="636"/>
      <c r="N187" s="637">
        <f t="shared" si="4"/>
        <v>0</v>
      </c>
      <c r="O187" s="637">
        <f t="shared" si="5"/>
        <v>0</v>
      </c>
      <c r="P187" s="639"/>
    </row>
    <row r="188" spans="1:16" ht="15.5" x14ac:dyDescent="0.25">
      <c r="A188" s="631">
        <v>168</v>
      </c>
      <c r="B188" s="632"/>
      <c r="C188" s="680"/>
      <c r="D188" s="680"/>
      <c r="E188" s="634"/>
      <c r="F188" s="634"/>
      <c r="G188" s="635"/>
      <c r="H188" s="636"/>
      <c r="I188" s="636"/>
      <c r="J188" s="636"/>
      <c r="K188" s="636"/>
      <c r="L188" s="636"/>
      <c r="M188" s="636"/>
      <c r="N188" s="637">
        <f t="shared" si="4"/>
        <v>0</v>
      </c>
      <c r="O188" s="637">
        <f t="shared" si="5"/>
        <v>0</v>
      </c>
      <c r="P188" s="639"/>
    </row>
    <row r="189" spans="1:16" ht="15.5" x14ac:dyDescent="0.25">
      <c r="A189" s="631">
        <v>169</v>
      </c>
      <c r="B189" s="632"/>
      <c r="C189" s="680"/>
      <c r="D189" s="680"/>
      <c r="E189" s="634"/>
      <c r="F189" s="634"/>
      <c r="G189" s="635"/>
      <c r="H189" s="636"/>
      <c r="I189" s="636"/>
      <c r="J189" s="636"/>
      <c r="K189" s="636"/>
      <c r="L189" s="636"/>
      <c r="M189" s="636"/>
      <c r="N189" s="637">
        <f t="shared" si="4"/>
        <v>0</v>
      </c>
      <c r="O189" s="637">
        <f t="shared" si="5"/>
        <v>0</v>
      </c>
      <c r="P189" s="639"/>
    </row>
    <row r="190" spans="1:16" ht="15.5" x14ac:dyDescent="0.25">
      <c r="A190" s="631">
        <v>170</v>
      </c>
      <c r="B190" s="632"/>
      <c r="C190" s="680"/>
      <c r="D190" s="680"/>
      <c r="E190" s="634"/>
      <c r="F190" s="634"/>
      <c r="G190" s="635"/>
      <c r="H190" s="636"/>
      <c r="I190" s="636"/>
      <c r="J190" s="636"/>
      <c r="K190" s="636"/>
      <c r="L190" s="636"/>
      <c r="M190" s="636"/>
      <c r="N190" s="637">
        <f t="shared" si="4"/>
        <v>0</v>
      </c>
      <c r="O190" s="637">
        <f t="shared" si="5"/>
        <v>0</v>
      </c>
      <c r="P190" s="639"/>
    </row>
    <row r="191" spans="1:16" ht="15.5" x14ac:dyDescent="0.25">
      <c r="A191" s="631">
        <v>171</v>
      </c>
      <c r="B191" s="632"/>
      <c r="C191" s="680"/>
      <c r="D191" s="680"/>
      <c r="E191" s="634"/>
      <c r="F191" s="634"/>
      <c r="G191" s="635"/>
      <c r="H191" s="636"/>
      <c r="I191" s="636"/>
      <c r="J191" s="636"/>
      <c r="K191" s="636"/>
      <c r="L191" s="636"/>
      <c r="M191" s="636"/>
      <c r="N191" s="637">
        <f t="shared" si="4"/>
        <v>0</v>
      </c>
      <c r="O191" s="637">
        <f t="shared" si="5"/>
        <v>0</v>
      </c>
      <c r="P191" s="639"/>
    </row>
    <row r="192" spans="1:16" ht="15.5" x14ac:dyDescent="0.25">
      <c r="A192" s="631">
        <v>172</v>
      </c>
      <c r="B192" s="632"/>
      <c r="C192" s="680"/>
      <c r="D192" s="680"/>
      <c r="E192" s="634"/>
      <c r="F192" s="634"/>
      <c r="G192" s="635"/>
      <c r="H192" s="636"/>
      <c r="I192" s="636"/>
      <c r="J192" s="636"/>
      <c r="K192" s="636"/>
      <c r="L192" s="636"/>
      <c r="M192" s="636"/>
      <c r="N192" s="637">
        <f t="shared" si="4"/>
        <v>0</v>
      </c>
      <c r="O192" s="637">
        <f t="shared" si="5"/>
        <v>0</v>
      </c>
      <c r="P192" s="639"/>
    </row>
    <row r="193" spans="1:16" ht="15.5" x14ac:dyDescent="0.25">
      <c r="A193" s="631">
        <v>173</v>
      </c>
      <c r="B193" s="632"/>
      <c r="C193" s="680"/>
      <c r="D193" s="680"/>
      <c r="E193" s="634"/>
      <c r="F193" s="634"/>
      <c r="G193" s="635"/>
      <c r="H193" s="636"/>
      <c r="I193" s="636"/>
      <c r="J193" s="636"/>
      <c r="K193" s="636"/>
      <c r="L193" s="636"/>
      <c r="M193" s="636"/>
      <c r="N193" s="637">
        <f t="shared" si="4"/>
        <v>0</v>
      </c>
      <c r="O193" s="637">
        <f t="shared" si="5"/>
        <v>0</v>
      </c>
      <c r="P193" s="639"/>
    </row>
    <row r="194" spans="1:16" ht="15.5" x14ac:dyDescent="0.25">
      <c r="A194" s="631">
        <v>174</v>
      </c>
      <c r="B194" s="632"/>
      <c r="C194" s="680"/>
      <c r="D194" s="680"/>
      <c r="E194" s="634"/>
      <c r="F194" s="634"/>
      <c r="G194" s="635"/>
      <c r="H194" s="636"/>
      <c r="I194" s="636"/>
      <c r="J194" s="636"/>
      <c r="K194" s="636"/>
      <c r="L194" s="636"/>
      <c r="M194" s="636"/>
      <c r="N194" s="637">
        <f t="shared" si="4"/>
        <v>0</v>
      </c>
      <c r="O194" s="637">
        <f t="shared" si="5"/>
        <v>0</v>
      </c>
      <c r="P194" s="639"/>
    </row>
    <row r="195" spans="1:16" ht="15.5" x14ac:dyDescent="0.25">
      <c r="A195" s="631">
        <v>175</v>
      </c>
      <c r="B195" s="632"/>
      <c r="C195" s="680"/>
      <c r="D195" s="680"/>
      <c r="E195" s="634"/>
      <c r="F195" s="634"/>
      <c r="G195" s="635"/>
      <c r="H195" s="636"/>
      <c r="I195" s="636"/>
      <c r="J195" s="636"/>
      <c r="K195" s="636"/>
      <c r="L195" s="636"/>
      <c r="M195" s="636"/>
      <c r="N195" s="637">
        <f t="shared" si="4"/>
        <v>0</v>
      </c>
      <c r="O195" s="637">
        <f t="shared" si="5"/>
        <v>0</v>
      </c>
      <c r="P195" s="639"/>
    </row>
    <row r="196" spans="1:16" ht="15.5" x14ac:dyDescent="0.25">
      <c r="A196" s="631">
        <v>176</v>
      </c>
      <c r="B196" s="632"/>
      <c r="C196" s="680"/>
      <c r="D196" s="680"/>
      <c r="E196" s="634"/>
      <c r="F196" s="634"/>
      <c r="G196" s="635"/>
      <c r="H196" s="636"/>
      <c r="I196" s="636"/>
      <c r="J196" s="636"/>
      <c r="K196" s="636"/>
      <c r="L196" s="636"/>
      <c r="M196" s="636"/>
      <c r="N196" s="637">
        <f t="shared" si="4"/>
        <v>0</v>
      </c>
      <c r="O196" s="637">
        <f t="shared" si="5"/>
        <v>0</v>
      </c>
      <c r="P196" s="639"/>
    </row>
    <row r="197" spans="1:16" ht="15.5" x14ac:dyDescent="0.25">
      <c r="A197" s="631">
        <v>177</v>
      </c>
      <c r="B197" s="632"/>
      <c r="C197" s="680"/>
      <c r="D197" s="680"/>
      <c r="E197" s="634"/>
      <c r="F197" s="634"/>
      <c r="G197" s="635"/>
      <c r="H197" s="636"/>
      <c r="I197" s="636"/>
      <c r="J197" s="636"/>
      <c r="K197" s="636"/>
      <c r="L197" s="636"/>
      <c r="M197" s="636"/>
      <c r="N197" s="637">
        <f t="shared" si="4"/>
        <v>0</v>
      </c>
      <c r="O197" s="637">
        <f t="shared" si="5"/>
        <v>0</v>
      </c>
      <c r="P197" s="639"/>
    </row>
    <row r="198" spans="1:16" ht="15.5" x14ac:dyDescent="0.25">
      <c r="A198" s="631">
        <v>178</v>
      </c>
      <c r="B198" s="632"/>
      <c r="C198" s="680"/>
      <c r="D198" s="680"/>
      <c r="E198" s="634"/>
      <c r="F198" s="634"/>
      <c r="G198" s="635"/>
      <c r="H198" s="636"/>
      <c r="I198" s="636"/>
      <c r="J198" s="636"/>
      <c r="K198" s="636"/>
      <c r="L198" s="636"/>
      <c r="M198" s="636"/>
      <c r="N198" s="637">
        <f t="shared" si="4"/>
        <v>0</v>
      </c>
      <c r="O198" s="637">
        <f t="shared" si="5"/>
        <v>0</v>
      </c>
      <c r="P198" s="639"/>
    </row>
    <row r="199" spans="1:16" ht="15.5" x14ac:dyDescent="0.25">
      <c r="A199" s="631">
        <v>179</v>
      </c>
      <c r="B199" s="632"/>
      <c r="C199" s="680"/>
      <c r="D199" s="680"/>
      <c r="E199" s="634"/>
      <c r="F199" s="634"/>
      <c r="G199" s="635"/>
      <c r="H199" s="636"/>
      <c r="I199" s="636"/>
      <c r="J199" s="636"/>
      <c r="K199" s="636"/>
      <c r="L199" s="636"/>
      <c r="M199" s="636"/>
      <c r="N199" s="637">
        <f t="shared" si="4"/>
        <v>0</v>
      </c>
      <c r="O199" s="637">
        <f t="shared" si="5"/>
        <v>0</v>
      </c>
      <c r="P199" s="639"/>
    </row>
    <row r="200" spans="1:16" ht="15.5" x14ac:dyDescent="0.25">
      <c r="A200" s="631">
        <v>180</v>
      </c>
      <c r="B200" s="632"/>
      <c r="C200" s="680"/>
      <c r="D200" s="680"/>
      <c r="E200" s="634"/>
      <c r="F200" s="634"/>
      <c r="G200" s="635"/>
      <c r="H200" s="636"/>
      <c r="I200" s="636"/>
      <c r="J200" s="636"/>
      <c r="K200" s="636"/>
      <c r="L200" s="636"/>
      <c r="M200" s="636"/>
      <c r="N200" s="637">
        <f t="shared" si="4"/>
        <v>0</v>
      </c>
      <c r="O200" s="637">
        <f t="shared" si="5"/>
        <v>0</v>
      </c>
      <c r="P200" s="639"/>
    </row>
    <row r="201" spans="1:16" ht="15.5" x14ac:dyDescent="0.25">
      <c r="A201" s="631">
        <v>181</v>
      </c>
      <c r="B201" s="632"/>
      <c r="C201" s="680"/>
      <c r="D201" s="680"/>
      <c r="E201" s="634"/>
      <c r="F201" s="634"/>
      <c r="G201" s="635"/>
      <c r="H201" s="636"/>
      <c r="I201" s="636"/>
      <c r="J201" s="636"/>
      <c r="K201" s="636"/>
      <c r="L201" s="636"/>
      <c r="M201" s="636"/>
      <c r="N201" s="637">
        <f t="shared" si="4"/>
        <v>0</v>
      </c>
      <c r="O201" s="637">
        <f t="shared" si="5"/>
        <v>0</v>
      </c>
      <c r="P201" s="639"/>
    </row>
    <row r="202" spans="1:16" ht="15.5" x14ac:dyDescent="0.25">
      <c r="A202" s="631">
        <v>182</v>
      </c>
      <c r="B202" s="632"/>
      <c r="C202" s="680"/>
      <c r="D202" s="680"/>
      <c r="E202" s="634"/>
      <c r="F202" s="634"/>
      <c r="G202" s="635"/>
      <c r="H202" s="636"/>
      <c r="I202" s="636"/>
      <c r="J202" s="636"/>
      <c r="K202" s="636"/>
      <c r="L202" s="636"/>
      <c r="M202" s="636"/>
      <c r="N202" s="637">
        <f t="shared" si="4"/>
        <v>0</v>
      </c>
      <c r="O202" s="637">
        <f t="shared" si="5"/>
        <v>0</v>
      </c>
      <c r="P202" s="639"/>
    </row>
    <row r="203" spans="1:16" ht="15.5" x14ac:dyDescent="0.25">
      <c r="A203" s="631">
        <v>183</v>
      </c>
      <c r="B203" s="632"/>
      <c r="C203" s="680"/>
      <c r="D203" s="680"/>
      <c r="E203" s="634"/>
      <c r="F203" s="634"/>
      <c r="G203" s="635"/>
      <c r="H203" s="636"/>
      <c r="I203" s="636"/>
      <c r="J203" s="636"/>
      <c r="K203" s="636"/>
      <c r="L203" s="636"/>
      <c r="M203" s="636"/>
      <c r="N203" s="637">
        <f t="shared" si="4"/>
        <v>0</v>
      </c>
      <c r="O203" s="637">
        <f t="shared" si="5"/>
        <v>0</v>
      </c>
      <c r="P203" s="639"/>
    </row>
    <row r="204" spans="1:16" ht="15.5" x14ac:dyDescent="0.25">
      <c r="A204" s="631">
        <v>184</v>
      </c>
      <c r="B204" s="632"/>
      <c r="C204" s="680"/>
      <c r="D204" s="680"/>
      <c r="E204" s="634"/>
      <c r="F204" s="634"/>
      <c r="G204" s="635"/>
      <c r="H204" s="636"/>
      <c r="I204" s="636"/>
      <c r="J204" s="636"/>
      <c r="K204" s="636"/>
      <c r="L204" s="636"/>
      <c r="M204" s="636"/>
      <c r="N204" s="637">
        <f t="shared" si="4"/>
        <v>0</v>
      </c>
      <c r="O204" s="637">
        <f t="shared" si="5"/>
        <v>0</v>
      </c>
      <c r="P204" s="639"/>
    </row>
    <row r="205" spans="1:16" ht="15.5" x14ac:dyDescent="0.25">
      <c r="A205" s="631">
        <v>185</v>
      </c>
      <c r="B205" s="632"/>
      <c r="C205" s="680"/>
      <c r="D205" s="680"/>
      <c r="E205" s="634"/>
      <c r="F205" s="634"/>
      <c r="G205" s="635"/>
      <c r="H205" s="636"/>
      <c r="I205" s="636"/>
      <c r="J205" s="636"/>
      <c r="K205" s="636"/>
      <c r="L205" s="636"/>
      <c r="M205" s="636"/>
      <c r="N205" s="637">
        <f t="shared" si="4"/>
        <v>0</v>
      </c>
      <c r="O205" s="637">
        <f t="shared" si="5"/>
        <v>0</v>
      </c>
      <c r="P205" s="639"/>
    </row>
    <row r="206" spans="1:16" ht="15.5" x14ac:dyDescent="0.25">
      <c r="A206" s="631">
        <v>186</v>
      </c>
      <c r="B206" s="632"/>
      <c r="C206" s="680"/>
      <c r="D206" s="680"/>
      <c r="E206" s="634"/>
      <c r="F206" s="634"/>
      <c r="G206" s="635"/>
      <c r="H206" s="636"/>
      <c r="I206" s="636"/>
      <c r="J206" s="636"/>
      <c r="K206" s="636"/>
      <c r="L206" s="636"/>
      <c r="M206" s="636"/>
      <c r="N206" s="637">
        <f t="shared" si="4"/>
        <v>0</v>
      </c>
      <c r="O206" s="637">
        <f t="shared" si="5"/>
        <v>0</v>
      </c>
      <c r="P206" s="639"/>
    </row>
    <row r="207" spans="1:16" ht="15.5" x14ac:dyDescent="0.25">
      <c r="A207" s="631">
        <v>187</v>
      </c>
      <c r="B207" s="632"/>
      <c r="C207" s="680"/>
      <c r="D207" s="680"/>
      <c r="E207" s="634"/>
      <c r="F207" s="634"/>
      <c r="G207" s="635"/>
      <c r="H207" s="636"/>
      <c r="I207" s="636"/>
      <c r="J207" s="636"/>
      <c r="K207" s="636"/>
      <c r="L207" s="636"/>
      <c r="M207" s="636"/>
      <c r="N207" s="637">
        <f t="shared" si="4"/>
        <v>0</v>
      </c>
      <c r="O207" s="637">
        <f t="shared" si="5"/>
        <v>0</v>
      </c>
      <c r="P207" s="639"/>
    </row>
    <row r="208" spans="1:16" ht="15.5" x14ac:dyDescent="0.25">
      <c r="A208" s="631">
        <v>188</v>
      </c>
      <c r="B208" s="632"/>
      <c r="C208" s="680"/>
      <c r="D208" s="680"/>
      <c r="E208" s="634"/>
      <c r="F208" s="634"/>
      <c r="G208" s="635"/>
      <c r="H208" s="636"/>
      <c r="I208" s="636"/>
      <c r="J208" s="636"/>
      <c r="K208" s="636"/>
      <c r="L208" s="636"/>
      <c r="M208" s="636"/>
      <c r="N208" s="637">
        <f t="shared" si="4"/>
        <v>0</v>
      </c>
      <c r="O208" s="637">
        <f t="shared" si="5"/>
        <v>0</v>
      </c>
      <c r="P208" s="639"/>
    </row>
    <row r="209" spans="1:16" ht="15.5" x14ac:dyDescent="0.25">
      <c r="A209" s="631">
        <v>189</v>
      </c>
      <c r="B209" s="632"/>
      <c r="C209" s="680"/>
      <c r="D209" s="680"/>
      <c r="E209" s="634"/>
      <c r="F209" s="634"/>
      <c r="G209" s="635"/>
      <c r="H209" s="636"/>
      <c r="I209" s="636"/>
      <c r="J209" s="636"/>
      <c r="K209" s="636"/>
      <c r="L209" s="636"/>
      <c r="M209" s="636"/>
      <c r="N209" s="637">
        <f t="shared" si="4"/>
        <v>0</v>
      </c>
      <c r="O209" s="637">
        <f t="shared" si="5"/>
        <v>0</v>
      </c>
      <c r="P209" s="639"/>
    </row>
    <row r="210" spans="1:16" ht="15.5" x14ac:dyDescent="0.25">
      <c r="A210" s="631">
        <v>190</v>
      </c>
      <c r="B210" s="632"/>
      <c r="C210" s="680"/>
      <c r="D210" s="680"/>
      <c r="E210" s="634"/>
      <c r="F210" s="634"/>
      <c r="G210" s="635"/>
      <c r="H210" s="636"/>
      <c r="I210" s="636"/>
      <c r="J210" s="636"/>
      <c r="K210" s="636"/>
      <c r="L210" s="636"/>
      <c r="M210" s="636"/>
      <c r="N210" s="637">
        <f t="shared" si="4"/>
        <v>0</v>
      </c>
      <c r="O210" s="637">
        <f t="shared" si="5"/>
        <v>0</v>
      </c>
      <c r="P210" s="639"/>
    </row>
    <row r="211" spans="1:16" ht="15.5" x14ac:dyDescent="0.25">
      <c r="A211" s="631">
        <v>191</v>
      </c>
      <c r="B211" s="632"/>
      <c r="C211" s="680"/>
      <c r="D211" s="680"/>
      <c r="E211" s="634"/>
      <c r="F211" s="634"/>
      <c r="G211" s="635"/>
      <c r="H211" s="636"/>
      <c r="I211" s="636"/>
      <c r="J211" s="636"/>
      <c r="K211" s="636"/>
      <c r="L211" s="636"/>
      <c r="M211" s="636"/>
      <c r="N211" s="637">
        <f t="shared" si="4"/>
        <v>0</v>
      </c>
      <c r="O211" s="637">
        <f t="shared" si="5"/>
        <v>0</v>
      </c>
      <c r="P211" s="639"/>
    </row>
    <row r="212" spans="1:16" ht="15.5" x14ac:dyDescent="0.25">
      <c r="A212" s="631">
        <v>192</v>
      </c>
      <c r="B212" s="632"/>
      <c r="C212" s="680"/>
      <c r="D212" s="680"/>
      <c r="E212" s="634"/>
      <c r="F212" s="634"/>
      <c r="G212" s="635"/>
      <c r="H212" s="636"/>
      <c r="I212" s="636"/>
      <c r="J212" s="636"/>
      <c r="K212" s="636"/>
      <c r="L212" s="636"/>
      <c r="M212" s="636"/>
      <c r="N212" s="637">
        <f t="shared" si="4"/>
        <v>0</v>
      </c>
      <c r="O212" s="637">
        <f t="shared" si="5"/>
        <v>0</v>
      </c>
      <c r="P212" s="639"/>
    </row>
    <row r="213" spans="1:16" ht="15.5" x14ac:dyDescent="0.25">
      <c r="A213" s="631">
        <v>193</v>
      </c>
      <c r="B213" s="632"/>
      <c r="C213" s="680"/>
      <c r="D213" s="680"/>
      <c r="E213" s="634"/>
      <c r="F213" s="634"/>
      <c r="G213" s="635"/>
      <c r="H213" s="636"/>
      <c r="I213" s="636"/>
      <c r="J213" s="636"/>
      <c r="K213" s="636"/>
      <c r="L213" s="636"/>
      <c r="M213" s="636"/>
      <c r="N213" s="637">
        <f t="shared" si="4"/>
        <v>0</v>
      </c>
      <c r="O213" s="637">
        <f t="shared" si="5"/>
        <v>0</v>
      </c>
      <c r="P213" s="639"/>
    </row>
    <row r="214" spans="1:16" ht="15.5" x14ac:dyDescent="0.25">
      <c r="A214" s="631">
        <v>194</v>
      </c>
      <c r="B214" s="632"/>
      <c r="C214" s="680"/>
      <c r="D214" s="680"/>
      <c r="E214" s="634"/>
      <c r="F214" s="634"/>
      <c r="G214" s="635"/>
      <c r="H214" s="636"/>
      <c r="I214" s="636"/>
      <c r="J214" s="636"/>
      <c r="K214" s="636"/>
      <c r="L214" s="636"/>
      <c r="M214" s="636"/>
      <c r="N214" s="637">
        <f t="shared" ref="N214:N277" si="6">ROUND(M214*20%,2)</f>
        <v>0</v>
      </c>
      <c r="O214" s="637">
        <f t="shared" ref="O214:O277" si="7">ROUND(M214,2)+N214</f>
        <v>0</v>
      </c>
      <c r="P214" s="639"/>
    </row>
    <row r="215" spans="1:16" ht="15.5" x14ac:dyDescent="0.25">
      <c r="A215" s="631">
        <v>195</v>
      </c>
      <c r="B215" s="632"/>
      <c r="C215" s="680"/>
      <c r="D215" s="680"/>
      <c r="E215" s="634"/>
      <c r="F215" s="634"/>
      <c r="G215" s="635"/>
      <c r="H215" s="636"/>
      <c r="I215" s="636"/>
      <c r="J215" s="636"/>
      <c r="K215" s="636"/>
      <c r="L215" s="636"/>
      <c r="M215" s="636"/>
      <c r="N215" s="637">
        <f t="shared" si="6"/>
        <v>0</v>
      </c>
      <c r="O215" s="637">
        <f t="shared" si="7"/>
        <v>0</v>
      </c>
      <c r="P215" s="639"/>
    </row>
    <row r="216" spans="1:16" ht="15.5" x14ac:dyDescent="0.25">
      <c r="A216" s="631">
        <v>196</v>
      </c>
      <c r="B216" s="632"/>
      <c r="C216" s="680"/>
      <c r="D216" s="680"/>
      <c r="E216" s="634"/>
      <c r="F216" s="634"/>
      <c r="G216" s="635"/>
      <c r="H216" s="636"/>
      <c r="I216" s="636"/>
      <c r="J216" s="636"/>
      <c r="K216" s="636"/>
      <c r="L216" s="636"/>
      <c r="M216" s="636"/>
      <c r="N216" s="637">
        <f t="shared" si="6"/>
        <v>0</v>
      </c>
      <c r="O216" s="637">
        <f t="shared" si="7"/>
        <v>0</v>
      </c>
      <c r="P216" s="639"/>
    </row>
    <row r="217" spans="1:16" ht="15.5" x14ac:dyDescent="0.25">
      <c r="A217" s="631">
        <v>197</v>
      </c>
      <c r="B217" s="632"/>
      <c r="C217" s="680"/>
      <c r="D217" s="680"/>
      <c r="E217" s="634"/>
      <c r="F217" s="634"/>
      <c r="G217" s="635"/>
      <c r="H217" s="636"/>
      <c r="I217" s="636"/>
      <c r="J217" s="636"/>
      <c r="K217" s="636"/>
      <c r="L217" s="636"/>
      <c r="M217" s="636"/>
      <c r="N217" s="637">
        <f t="shared" si="6"/>
        <v>0</v>
      </c>
      <c r="O217" s="637">
        <f t="shared" si="7"/>
        <v>0</v>
      </c>
      <c r="P217" s="639"/>
    </row>
    <row r="218" spans="1:16" ht="15.5" x14ac:dyDescent="0.25">
      <c r="A218" s="631">
        <v>198</v>
      </c>
      <c r="B218" s="632"/>
      <c r="C218" s="680"/>
      <c r="D218" s="680"/>
      <c r="E218" s="634"/>
      <c r="F218" s="634"/>
      <c r="G218" s="635"/>
      <c r="H218" s="636"/>
      <c r="I218" s="636"/>
      <c r="J218" s="636"/>
      <c r="K218" s="636"/>
      <c r="L218" s="636"/>
      <c r="M218" s="636"/>
      <c r="N218" s="637">
        <f t="shared" si="6"/>
        <v>0</v>
      </c>
      <c r="O218" s="637">
        <f t="shared" si="7"/>
        <v>0</v>
      </c>
      <c r="P218" s="639"/>
    </row>
    <row r="219" spans="1:16" ht="15.5" x14ac:dyDescent="0.25">
      <c r="A219" s="631">
        <v>199</v>
      </c>
      <c r="B219" s="632"/>
      <c r="C219" s="680"/>
      <c r="D219" s="680"/>
      <c r="E219" s="634"/>
      <c r="F219" s="634"/>
      <c r="G219" s="635"/>
      <c r="H219" s="636"/>
      <c r="I219" s="636"/>
      <c r="J219" s="636"/>
      <c r="K219" s="636"/>
      <c r="L219" s="636"/>
      <c r="M219" s="636"/>
      <c r="N219" s="637">
        <f t="shared" si="6"/>
        <v>0</v>
      </c>
      <c r="O219" s="637">
        <f t="shared" si="7"/>
        <v>0</v>
      </c>
      <c r="P219" s="639"/>
    </row>
    <row r="220" spans="1:16" ht="15.5" x14ac:dyDescent="0.25">
      <c r="A220" s="631">
        <v>200</v>
      </c>
      <c r="B220" s="632"/>
      <c r="C220" s="680"/>
      <c r="D220" s="680"/>
      <c r="E220" s="634"/>
      <c r="F220" s="634"/>
      <c r="G220" s="635"/>
      <c r="H220" s="636"/>
      <c r="I220" s="636"/>
      <c r="J220" s="636"/>
      <c r="K220" s="636"/>
      <c r="L220" s="636"/>
      <c r="M220" s="636"/>
      <c r="N220" s="637">
        <f t="shared" si="6"/>
        <v>0</v>
      </c>
      <c r="O220" s="637">
        <f t="shared" si="7"/>
        <v>0</v>
      </c>
      <c r="P220" s="639"/>
    </row>
    <row r="221" spans="1:16" ht="15.5" x14ac:dyDescent="0.25">
      <c r="A221" s="631">
        <v>201</v>
      </c>
      <c r="B221" s="632"/>
      <c r="C221" s="680"/>
      <c r="D221" s="680"/>
      <c r="E221" s="634"/>
      <c r="F221" s="634"/>
      <c r="G221" s="635"/>
      <c r="H221" s="636"/>
      <c r="I221" s="636"/>
      <c r="J221" s="636"/>
      <c r="K221" s="636"/>
      <c r="L221" s="636"/>
      <c r="M221" s="636"/>
      <c r="N221" s="637">
        <f t="shared" si="6"/>
        <v>0</v>
      </c>
      <c r="O221" s="637">
        <f t="shared" si="7"/>
        <v>0</v>
      </c>
      <c r="P221" s="639"/>
    </row>
    <row r="222" spans="1:16" ht="15.5" x14ac:dyDescent="0.25">
      <c r="A222" s="631">
        <v>202</v>
      </c>
      <c r="B222" s="632"/>
      <c r="C222" s="680"/>
      <c r="D222" s="680"/>
      <c r="E222" s="634"/>
      <c r="F222" s="634"/>
      <c r="G222" s="635"/>
      <c r="H222" s="636"/>
      <c r="I222" s="636"/>
      <c r="J222" s="636"/>
      <c r="K222" s="636"/>
      <c r="L222" s="636"/>
      <c r="M222" s="636"/>
      <c r="N222" s="637">
        <f t="shared" si="6"/>
        <v>0</v>
      </c>
      <c r="O222" s="637">
        <f t="shared" si="7"/>
        <v>0</v>
      </c>
      <c r="P222" s="639"/>
    </row>
    <row r="223" spans="1:16" ht="15.5" x14ac:dyDescent="0.25">
      <c r="A223" s="631">
        <v>203</v>
      </c>
      <c r="B223" s="632"/>
      <c r="C223" s="680"/>
      <c r="D223" s="680"/>
      <c r="E223" s="634"/>
      <c r="F223" s="634"/>
      <c r="G223" s="635"/>
      <c r="H223" s="636"/>
      <c r="I223" s="636"/>
      <c r="J223" s="636"/>
      <c r="K223" s="636"/>
      <c r="L223" s="636"/>
      <c r="M223" s="636"/>
      <c r="N223" s="637">
        <f t="shared" si="6"/>
        <v>0</v>
      </c>
      <c r="O223" s="637">
        <f t="shared" si="7"/>
        <v>0</v>
      </c>
      <c r="P223" s="639"/>
    </row>
    <row r="224" spans="1:16" ht="15.5" x14ac:dyDescent="0.25">
      <c r="A224" s="631">
        <v>204</v>
      </c>
      <c r="B224" s="632"/>
      <c r="C224" s="680"/>
      <c r="D224" s="680"/>
      <c r="E224" s="634"/>
      <c r="F224" s="634"/>
      <c r="G224" s="635"/>
      <c r="H224" s="636"/>
      <c r="I224" s="636"/>
      <c r="J224" s="636"/>
      <c r="K224" s="636"/>
      <c r="L224" s="636"/>
      <c r="M224" s="636"/>
      <c r="N224" s="637">
        <f t="shared" si="6"/>
        <v>0</v>
      </c>
      <c r="O224" s="637">
        <f t="shared" si="7"/>
        <v>0</v>
      </c>
      <c r="P224" s="639"/>
    </row>
    <row r="225" spans="1:16" ht="15.5" x14ac:dyDescent="0.25">
      <c r="A225" s="631">
        <v>205</v>
      </c>
      <c r="B225" s="632"/>
      <c r="C225" s="680"/>
      <c r="D225" s="680"/>
      <c r="E225" s="634"/>
      <c r="F225" s="634"/>
      <c r="G225" s="635"/>
      <c r="H225" s="636"/>
      <c r="I225" s="636"/>
      <c r="J225" s="636"/>
      <c r="K225" s="636"/>
      <c r="L225" s="636"/>
      <c r="M225" s="636"/>
      <c r="N225" s="637">
        <f t="shared" si="6"/>
        <v>0</v>
      </c>
      <c r="O225" s="637">
        <f t="shared" si="7"/>
        <v>0</v>
      </c>
      <c r="P225" s="639"/>
    </row>
    <row r="226" spans="1:16" ht="15.5" x14ac:dyDescent="0.25">
      <c r="A226" s="631">
        <v>206</v>
      </c>
      <c r="B226" s="632"/>
      <c r="C226" s="680"/>
      <c r="D226" s="680"/>
      <c r="E226" s="634"/>
      <c r="F226" s="634"/>
      <c r="G226" s="635"/>
      <c r="H226" s="636"/>
      <c r="I226" s="636"/>
      <c r="J226" s="636"/>
      <c r="K226" s="636"/>
      <c r="L226" s="636"/>
      <c r="M226" s="636"/>
      <c r="N226" s="637">
        <f t="shared" si="6"/>
        <v>0</v>
      </c>
      <c r="O226" s="637">
        <f t="shared" si="7"/>
        <v>0</v>
      </c>
      <c r="P226" s="639"/>
    </row>
    <row r="227" spans="1:16" ht="15.5" x14ac:dyDescent="0.25">
      <c r="A227" s="631">
        <v>207</v>
      </c>
      <c r="B227" s="632"/>
      <c r="C227" s="680"/>
      <c r="D227" s="680"/>
      <c r="E227" s="634"/>
      <c r="F227" s="634"/>
      <c r="G227" s="635"/>
      <c r="H227" s="636"/>
      <c r="I227" s="636"/>
      <c r="J227" s="636"/>
      <c r="K227" s="636"/>
      <c r="L227" s="636"/>
      <c r="M227" s="636"/>
      <c r="N227" s="637">
        <f t="shared" si="6"/>
        <v>0</v>
      </c>
      <c r="O227" s="637">
        <f t="shared" si="7"/>
        <v>0</v>
      </c>
      <c r="P227" s="639"/>
    </row>
    <row r="228" spans="1:16" ht="15.5" x14ac:dyDescent="0.25">
      <c r="A228" s="631">
        <v>208</v>
      </c>
      <c r="B228" s="632"/>
      <c r="C228" s="680"/>
      <c r="D228" s="680"/>
      <c r="E228" s="634"/>
      <c r="F228" s="634"/>
      <c r="G228" s="635"/>
      <c r="H228" s="636"/>
      <c r="I228" s="636"/>
      <c r="J228" s="636"/>
      <c r="K228" s="636"/>
      <c r="L228" s="636"/>
      <c r="M228" s="636"/>
      <c r="N228" s="637">
        <f t="shared" si="6"/>
        <v>0</v>
      </c>
      <c r="O228" s="637">
        <f t="shared" si="7"/>
        <v>0</v>
      </c>
      <c r="P228" s="639"/>
    </row>
    <row r="229" spans="1:16" ht="15.5" x14ac:dyDescent="0.25">
      <c r="A229" s="631">
        <v>209</v>
      </c>
      <c r="B229" s="632"/>
      <c r="C229" s="680"/>
      <c r="D229" s="680"/>
      <c r="E229" s="634"/>
      <c r="F229" s="634"/>
      <c r="G229" s="635"/>
      <c r="H229" s="636"/>
      <c r="I229" s="636"/>
      <c r="J229" s="636"/>
      <c r="K229" s="636"/>
      <c r="L229" s="636"/>
      <c r="M229" s="636"/>
      <c r="N229" s="637">
        <f t="shared" si="6"/>
        <v>0</v>
      </c>
      <c r="O229" s="637">
        <f t="shared" si="7"/>
        <v>0</v>
      </c>
      <c r="P229" s="639"/>
    </row>
    <row r="230" spans="1:16" ht="15.5" x14ac:dyDescent="0.25">
      <c r="A230" s="631">
        <v>210</v>
      </c>
      <c r="B230" s="632"/>
      <c r="C230" s="680"/>
      <c r="D230" s="680"/>
      <c r="E230" s="634"/>
      <c r="F230" s="634"/>
      <c r="G230" s="635"/>
      <c r="H230" s="636"/>
      <c r="I230" s="636"/>
      <c r="J230" s="636"/>
      <c r="K230" s="636"/>
      <c r="L230" s="636"/>
      <c r="M230" s="636"/>
      <c r="N230" s="637">
        <f t="shared" si="6"/>
        <v>0</v>
      </c>
      <c r="O230" s="637">
        <f t="shared" si="7"/>
        <v>0</v>
      </c>
      <c r="P230" s="639"/>
    </row>
    <row r="231" spans="1:16" ht="15.5" x14ac:dyDescent="0.25">
      <c r="A231" s="631">
        <v>211</v>
      </c>
      <c r="B231" s="632"/>
      <c r="C231" s="680"/>
      <c r="D231" s="680"/>
      <c r="E231" s="634"/>
      <c r="F231" s="634"/>
      <c r="G231" s="635"/>
      <c r="H231" s="636"/>
      <c r="I231" s="636"/>
      <c r="J231" s="636"/>
      <c r="K231" s="636"/>
      <c r="L231" s="636"/>
      <c r="M231" s="636"/>
      <c r="N231" s="637">
        <f t="shared" si="6"/>
        <v>0</v>
      </c>
      <c r="O231" s="637">
        <f t="shared" si="7"/>
        <v>0</v>
      </c>
      <c r="P231" s="639"/>
    </row>
    <row r="232" spans="1:16" ht="15.5" x14ac:dyDescent="0.25">
      <c r="A232" s="631">
        <v>212</v>
      </c>
      <c r="B232" s="632"/>
      <c r="C232" s="680"/>
      <c r="D232" s="680"/>
      <c r="E232" s="634"/>
      <c r="F232" s="634"/>
      <c r="G232" s="635"/>
      <c r="H232" s="636"/>
      <c r="I232" s="636"/>
      <c r="J232" s="636"/>
      <c r="K232" s="636"/>
      <c r="L232" s="636"/>
      <c r="M232" s="636"/>
      <c r="N232" s="637">
        <f t="shared" si="6"/>
        <v>0</v>
      </c>
      <c r="O232" s="637">
        <f t="shared" si="7"/>
        <v>0</v>
      </c>
      <c r="P232" s="639"/>
    </row>
    <row r="233" spans="1:16" ht="15.5" x14ac:dyDescent="0.25">
      <c r="A233" s="631">
        <v>213</v>
      </c>
      <c r="B233" s="632"/>
      <c r="C233" s="680"/>
      <c r="D233" s="680"/>
      <c r="E233" s="634"/>
      <c r="F233" s="634"/>
      <c r="G233" s="635"/>
      <c r="H233" s="636"/>
      <c r="I233" s="636"/>
      <c r="J233" s="636"/>
      <c r="K233" s="636"/>
      <c r="L233" s="636"/>
      <c r="M233" s="636"/>
      <c r="N233" s="637">
        <f t="shared" si="6"/>
        <v>0</v>
      </c>
      <c r="O233" s="637">
        <f t="shared" si="7"/>
        <v>0</v>
      </c>
      <c r="P233" s="639"/>
    </row>
    <row r="234" spans="1:16" ht="15.5" x14ac:dyDescent="0.25">
      <c r="A234" s="631">
        <v>214</v>
      </c>
      <c r="B234" s="632"/>
      <c r="C234" s="680"/>
      <c r="D234" s="680"/>
      <c r="E234" s="634"/>
      <c r="F234" s="634"/>
      <c r="G234" s="635"/>
      <c r="H234" s="636"/>
      <c r="I234" s="636"/>
      <c r="J234" s="636"/>
      <c r="K234" s="636"/>
      <c r="L234" s="636"/>
      <c r="M234" s="636"/>
      <c r="N234" s="637">
        <f t="shared" si="6"/>
        <v>0</v>
      </c>
      <c r="O234" s="637">
        <f t="shared" si="7"/>
        <v>0</v>
      </c>
      <c r="P234" s="639"/>
    </row>
    <row r="235" spans="1:16" ht="15.5" x14ac:dyDescent="0.25">
      <c r="A235" s="631">
        <v>215</v>
      </c>
      <c r="B235" s="632"/>
      <c r="C235" s="680"/>
      <c r="D235" s="680"/>
      <c r="E235" s="634"/>
      <c r="F235" s="634"/>
      <c r="G235" s="635"/>
      <c r="H235" s="636"/>
      <c r="I235" s="636"/>
      <c r="J235" s="636"/>
      <c r="K235" s="636"/>
      <c r="L235" s="636"/>
      <c r="M235" s="636"/>
      <c r="N235" s="637">
        <f t="shared" si="6"/>
        <v>0</v>
      </c>
      <c r="O235" s="637">
        <f t="shared" si="7"/>
        <v>0</v>
      </c>
      <c r="P235" s="639"/>
    </row>
    <row r="236" spans="1:16" ht="15.5" x14ac:dyDescent="0.25">
      <c r="A236" s="631">
        <v>216</v>
      </c>
      <c r="B236" s="632"/>
      <c r="C236" s="680"/>
      <c r="D236" s="680"/>
      <c r="E236" s="634"/>
      <c r="F236" s="634"/>
      <c r="G236" s="635"/>
      <c r="H236" s="636"/>
      <c r="I236" s="636"/>
      <c r="J236" s="636"/>
      <c r="K236" s="636"/>
      <c r="L236" s="636"/>
      <c r="M236" s="636"/>
      <c r="N236" s="637">
        <f t="shared" si="6"/>
        <v>0</v>
      </c>
      <c r="O236" s="637">
        <f t="shared" si="7"/>
        <v>0</v>
      </c>
      <c r="P236" s="639"/>
    </row>
    <row r="237" spans="1:16" ht="15.5" x14ac:dyDescent="0.25">
      <c r="A237" s="631">
        <v>217</v>
      </c>
      <c r="B237" s="632"/>
      <c r="C237" s="680"/>
      <c r="D237" s="680"/>
      <c r="E237" s="634"/>
      <c r="F237" s="634"/>
      <c r="G237" s="635"/>
      <c r="H237" s="636"/>
      <c r="I237" s="636"/>
      <c r="J237" s="636"/>
      <c r="K237" s="636"/>
      <c r="L237" s="636"/>
      <c r="M237" s="636"/>
      <c r="N237" s="637">
        <f t="shared" si="6"/>
        <v>0</v>
      </c>
      <c r="O237" s="637">
        <f t="shared" si="7"/>
        <v>0</v>
      </c>
      <c r="P237" s="639"/>
    </row>
    <row r="238" spans="1:16" ht="15.5" x14ac:dyDescent="0.25">
      <c r="A238" s="631">
        <v>218</v>
      </c>
      <c r="B238" s="632"/>
      <c r="C238" s="680"/>
      <c r="D238" s="680"/>
      <c r="E238" s="634"/>
      <c r="F238" s="634"/>
      <c r="G238" s="635"/>
      <c r="H238" s="636"/>
      <c r="I238" s="636"/>
      <c r="J238" s="636"/>
      <c r="K238" s="636"/>
      <c r="L238" s="636"/>
      <c r="M238" s="636"/>
      <c r="N238" s="637">
        <f t="shared" si="6"/>
        <v>0</v>
      </c>
      <c r="O238" s="637">
        <f t="shared" si="7"/>
        <v>0</v>
      </c>
      <c r="P238" s="639"/>
    </row>
    <row r="239" spans="1:16" ht="15.5" x14ac:dyDescent="0.25">
      <c r="A239" s="631">
        <v>219</v>
      </c>
      <c r="B239" s="632"/>
      <c r="C239" s="680"/>
      <c r="D239" s="680"/>
      <c r="E239" s="634"/>
      <c r="F239" s="634"/>
      <c r="G239" s="635"/>
      <c r="H239" s="636"/>
      <c r="I239" s="636"/>
      <c r="J239" s="636"/>
      <c r="K239" s="636"/>
      <c r="L239" s="636"/>
      <c r="M239" s="636"/>
      <c r="N239" s="637">
        <f t="shared" si="6"/>
        <v>0</v>
      </c>
      <c r="O239" s="637">
        <f t="shared" si="7"/>
        <v>0</v>
      </c>
      <c r="P239" s="639"/>
    </row>
    <row r="240" spans="1:16" ht="15.5" x14ac:dyDescent="0.25">
      <c r="A240" s="631">
        <v>220</v>
      </c>
      <c r="B240" s="632"/>
      <c r="C240" s="680"/>
      <c r="D240" s="680"/>
      <c r="E240" s="634"/>
      <c r="F240" s="634"/>
      <c r="G240" s="635"/>
      <c r="H240" s="636"/>
      <c r="I240" s="636"/>
      <c r="J240" s="636"/>
      <c r="K240" s="636"/>
      <c r="L240" s="636"/>
      <c r="M240" s="636"/>
      <c r="N240" s="637">
        <f t="shared" si="6"/>
        <v>0</v>
      </c>
      <c r="O240" s="637">
        <f t="shared" si="7"/>
        <v>0</v>
      </c>
      <c r="P240" s="639"/>
    </row>
    <row r="241" spans="1:16" ht="15.5" x14ac:dyDescent="0.25">
      <c r="A241" s="631">
        <v>221</v>
      </c>
      <c r="B241" s="632"/>
      <c r="C241" s="680"/>
      <c r="D241" s="680"/>
      <c r="E241" s="634"/>
      <c r="F241" s="634"/>
      <c r="G241" s="635"/>
      <c r="H241" s="636"/>
      <c r="I241" s="636"/>
      <c r="J241" s="636"/>
      <c r="K241" s="636"/>
      <c r="L241" s="636"/>
      <c r="M241" s="636"/>
      <c r="N241" s="637">
        <f t="shared" si="6"/>
        <v>0</v>
      </c>
      <c r="O241" s="637">
        <f t="shared" si="7"/>
        <v>0</v>
      </c>
      <c r="P241" s="639"/>
    </row>
    <row r="242" spans="1:16" ht="15.5" x14ac:dyDescent="0.25">
      <c r="A242" s="631">
        <v>222</v>
      </c>
      <c r="B242" s="632"/>
      <c r="C242" s="680"/>
      <c r="D242" s="680"/>
      <c r="E242" s="634"/>
      <c r="F242" s="634"/>
      <c r="G242" s="635"/>
      <c r="H242" s="636"/>
      <c r="I242" s="636"/>
      <c r="J242" s="636"/>
      <c r="K242" s="636"/>
      <c r="L242" s="636"/>
      <c r="M242" s="636"/>
      <c r="N242" s="637">
        <f t="shared" si="6"/>
        <v>0</v>
      </c>
      <c r="O242" s="637">
        <f t="shared" si="7"/>
        <v>0</v>
      </c>
      <c r="P242" s="639"/>
    </row>
    <row r="243" spans="1:16" ht="15.5" x14ac:dyDescent="0.25">
      <c r="A243" s="631">
        <v>223</v>
      </c>
      <c r="B243" s="632"/>
      <c r="C243" s="680"/>
      <c r="D243" s="680"/>
      <c r="E243" s="634"/>
      <c r="F243" s="634"/>
      <c r="G243" s="635"/>
      <c r="H243" s="636"/>
      <c r="I243" s="636"/>
      <c r="J243" s="636"/>
      <c r="K243" s="636"/>
      <c r="L243" s="636"/>
      <c r="M243" s="636"/>
      <c r="N243" s="637">
        <f t="shared" si="6"/>
        <v>0</v>
      </c>
      <c r="O243" s="637">
        <f t="shared" si="7"/>
        <v>0</v>
      </c>
      <c r="P243" s="639"/>
    </row>
    <row r="244" spans="1:16" ht="15.5" x14ac:dyDescent="0.25">
      <c r="A244" s="631">
        <v>224</v>
      </c>
      <c r="B244" s="632"/>
      <c r="C244" s="680"/>
      <c r="D244" s="680"/>
      <c r="E244" s="634"/>
      <c r="F244" s="634"/>
      <c r="G244" s="635"/>
      <c r="H244" s="636"/>
      <c r="I244" s="636"/>
      <c r="J244" s="636"/>
      <c r="K244" s="636"/>
      <c r="L244" s="636"/>
      <c r="M244" s="636"/>
      <c r="N244" s="637">
        <f t="shared" si="6"/>
        <v>0</v>
      </c>
      <c r="O244" s="637">
        <f t="shared" si="7"/>
        <v>0</v>
      </c>
      <c r="P244" s="639"/>
    </row>
    <row r="245" spans="1:16" ht="15.5" x14ac:dyDescent="0.25">
      <c r="A245" s="631">
        <v>225</v>
      </c>
      <c r="B245" s="632"/>
      <c r="C245" s="680"/>
      <c r="D245" s="680"/>
      <c r="E245" s="634"/>
      <c r="F245" s="634"/>
      <c r="G245" s="635"/>
      <c r="H245" s="636"/>
      <c r="I245" s="636"/>
      <c r="J245" s="636"/>
      <c r="K245" s="636"/>
      <c r="L245" s="636"/>
      <c r="M245" s="636"/>
      <c r="N245" s="637">
        <f t="shared" si="6"/>
        <v>0</v>
      </c>
      <c r="O245" s="637">
        <f t="shared" si="7"/>
        <v>0</v>
      </c>
      <c r="P245" s="639"/>
    </row>
    <row r="246" spans="1:16" ht="15.5" x14ac:dyDescent="0.25">
      <c r="A246" s="631">
        <v>226</v>
      </c>
      <c r="B246" s="632"/>
      <c r="C246" s="680"/>
      <c r="D246" s="680"/>
      <c r="E246" s="634"/>
      <c r="F246" s="634"/>
      <c r="G246" s="635"/>
      <c r="H246" s="636"/>
      <c r="I246" s="636"/>
      <c r="J246" s="636"/>
      <c r="K246" s="636"/>
      <c r="L246" s="636"/>
      <c r="M246" s="636"/>
      <c r="N246" s="637">
        <f t="shared" si="6"/>
        <v>0</v>
      </c>
      <c r="O246" s="637">
        <f t="shared" si="7"/>
        <v>0</v>
      </c>
      <c r="P246" s="639"/>
    </row>
    <row r="247" spans="1:16" ht="15.5" x14ac:dyDescent="0.25">
      <c r="A247" s="631">
        <v>227</v>
      </c>
      <c r="B247" s="632"/>
      <c r="C247" s="680"/>
      <c r="D247" s="680"/>
      <c r="E247" s="634"/>
      <c r="F247" s="634"/>
      <c r="G247" s="635"/>
      <c r="H247" s="636"/>
      <c r="I247" s="636"/>
      <c r="J247" s="636"/>
      <c r="K247" s="636"/>
      <c r="L247" s="636"/>
      <c r="M247" s="636"/>
      <c r="N247" s="637">
        <f t="shared" si="6"/>
        <v>0</v>
      </c>
      <c r="O247" s="637">
        <f t="shared" si="7"/>
        <v>0</v>
      </c>
      <c r="P247" s="639"/>
    </row>
    <row r="248" spans="1:16" ht="15.5" x14ac:dyDescent="0.25">
      <c r="A248" s="631">
        <v>228</v>
      </c>
      <c r="B248" s="632"/>
      <c r="C248" s="680"/>
      <c r="D248" s="680"/>
      <c r="E248" s="634"/>
      <c r="F248" s="634"/>
      <c r="G248" s="635"/>
      <c r="H248" s="636"/>
      <c r="I248" s="636"/>
      <c r="J248" s="636"/>
      <c r="K248" s="636"/>
      <c r="L248" s="636"/>
      <c r="M248" s="636"/>
      <c r="N248" s="637">
        <f t="shared" si="6"/>
        <v>0</v>
      </c>
      <c r="O248" s="637">
        <f t="shared" si="7"/>
        <v>0</v>
      </c>
      <c r="P248" s="639"/>
    </row>
    <row r="249" spans="1:16" ht="15.5" x14ac:dyDescent="0.25">
      <c r="A249" s="631">
        <v>229</v>
      </c>
      <c r="B249" s="632"/>
      <c r="C249" s="680"/>
      <c r="D249" s="680"/>
      <c r="E249" s="634"/>
      <c r="F249" s="634"/>
      <c r="G249" s="635"/>
      <c r="H249" s="636"/>
      <c r="I249" s="636"/>
      <c r="J249" s="636"/>
      <c r="K249" s="636"/>
      <c r="L249" s="636"/>
      <c r="M249" s="636"/>
      <c r="N249" s="637">
        <f t="shared" si="6"/>
        <v>0</v>
      </c>
      <c r="O249" s="637">
        <f t="shared" si="7"/>
        <v>0</v>
      </c>
      <c r="P249" s="639"/>
    </row>
    <row r="250" spans="1:16" ht="15.5" x14ac:dyDescent="0.25">
      <c r="A250" s="631">
        <v>230</v>
      </c>
      <c r="B250" s="632"/>
      <c r="C250" s="680"/>
      <c r="D250" s="680"/>
      <c r="E250" s="634"/>
      <c r="F250" s="634"/>
      <c r="G250" s="635"/>
      <c r="H250" s="636"/>
      <c r="I250" s="636"/>
      <c r="J250" s="636"/>
      <c r="K250" s="636"/>
      <c r="L250" s="636"/>
      <c r="M250" s="636"/>
      <c r="N250" s="637">
        <f t="shared" si="6"/>
        <v>0</v>
      </c>
      <c r="O250" s="637">
        <f t="shared" si="7"/>
        <v>0</v>
      </c>
      <c r="P250" s="639"/>
    </row>
    <row r="251" spans="1:16" ht="15.5" x14ac:dyDescent="0.25">
      <c r="A251" s="631">
        <v>231</v>
      </c>
      <c r="B251" s="632"/>
      <c r="C251" s="680"/>
      <c r="D251" s="680"/>
      <c r="E251" s="634"/>
      <c r="F251" s="634"/>
      <c r="G251" s="635"/>
      <c r="H251" s="636"/>
      <c r="I251" s="636"/>
      <c r="J251" s="636"/>
      <c r="K251" s="636"/>
      <c r="L251" s="636"/>
      <c r="M251" s="636"/>
      <c r="N251" s="637">
        <f t="shared" si="6"/>
        <v>0</v>
      </c>
      <c r="O251" s="637">
        <f t="shared" si="7"/>
        <v>0</v>
      </c>
      <c r="P251" s="639"/>
    </row>
    <row r="252" spans="1:16" ht="15.5" x14ac:dyDescent="0.25">
      <c r="A252" s="631">
        <v>232</v>
      </c>
      <c r="B252" s="632"/>
      <c r="C252" s="680"/>
      <c r="D252" s="680"/>
      <c r="E252" s="634"/>
      <c r="F252" s="634"/>
      <c r="G252" s="635"/>
      <c r="H252" s="636"/>
      <c r="I252" s="636"/>
      <c r="J252" s="636"/>
      <c r="K252" s="636"/>
      <c r="L252" s="636"/>
      <c r="M252" s="636"/>
      <c r="N252" s="637">
        <f t="shared" si="6"/>
        <v>0</v>
      </c>
      <c r="O252" s="637">
        <f t="shared" si="7"/>
        <v>0</v>
      </c>
      <c r="P252" s="639"/>
    </row>
    <row r="253" spans="1:16" ht="15.5" x14ac:dyDescent="0.25">
      <c r="A253" s="631">
        <v>233</v>
      </c>
      <c r="B253" s="632"/>
      <c r="C253" s="680"/>
      <c r="D253" s="680"/>
      <c r="E253" s="634"/>
      <c r="F253" s="634"/>
      <c r="G253" s="635"/>
      <c r="H253" s="636"/>
      <c r="I253" s="636"/>
      <c r="J253" s="636"/>
      <c r="K253" s="636"/>
      <c r="L253" s="636"/>
      <c r="M253" s="636"/>
      <c r="N253" s="637">
        <f t="shared" si="6"/>
        <v>0</v>
      </c>
      <c r="O253" s="637">
        <f t="shared" si="7"/>
        <v>0</v>
      </c>
      <c r="P253" s="639"/>
    </row>
    <row r="254" spans="1:16" ht="15.5" x14ac:dyDescent="0.25">
      <c r="A254" s="631">
        <v>234</v>
      </c>
      <c r="B254" s="632"/>
      <c r="C254" s="680"/>
      <c r="D254" s="680"/>
      <c r="E254" s="634"/>
      <c r="F254" s="634"/>
      <c r="G254" s="635"/>
      <c r="H254" s="636"/>
      <c r="I254" s="636"/>
      <c r="J254" s="636"/>
      <c r="K254" s="636"/>
      <c r="L254" s="636"/>
      <c r="M254" s="636"/>
      <c r="N254" s="637">
        <f t="shared" si="6"/>
        <v>0</v>
      </c>
      <c r="O254" s="637">
        <f t="shared" si="7"/>
        <v>0</v>
      </c>
      <c r="P254" s="639"/>
    </row>
    <row r="255" spans="1:16" ht="15.5" x14ac:dyDescent="0.25">
      <c r="A255" s="631">
        <v>235</v>
      </c>
      <c r="B255" s="632"/>
      <c r="C255" s="680"/>
      <c r="D255" s="680"/>
      <c r="E255" s="634"/>
      <c r="F255" s="634"/>
      <c r="G255" s="635"/>
      <c r="H255" s="636"/>
      <c r="I255" s="636"/>
      <c r="J255" s="636"/>
      <c r="K255" s="636"/>
      <c r="L255" s="636"/>
      <c r="M255" s="636"/>
      <c r="N255" s="637">
        <f t="shared" si="6"/>
        <v>0</v>
      </c>
      <c r="O255" s="637">
        <f t="shared" si="7"/>
        <v>0</v>
      </c>
      <c r="P255" s="639"/>
    </row>
    <row r="256" spans="1:16" ht="15.5" x14ac:dyDescent="0.25">
      <c r="A256" s="631">
        <v>236</v>
      </c>
      <c r="B256" s="632"/>
      <c r="C256" s="680"/>
      <c r="D256" s="680"/>
      <c r="E256" s="634"/>
      <c r="F256" s="634"/>
      <c r="G256" s="635"/>
      <c r="H256" s="636"/>
      <c r="I256" s="636"/>
      <c r="J256" s="636"/>
      <c r="K256" s="636"/>
      <c r="L256" s="636"/>
      <c r="M256" s="636"/>
      <c r="N256" s="637">
        <f t="shared" si="6"/>
        <v>0</v>
      </c>
      <c r="O256" s="637">
        <f t="shared" si="7"/>
        <v>0</v>
      </c>
      <c r="P256" s="639"/>
    </row>
    <row r="257" spans="1:16" ht="15.5" x14ac:dyDescent="0.25">
      <c r="A257" s="631">
        <v>237</v>
      </c>
      <c r="B257" s="632"/>
      <c r="C257" s="680"/>
      <c r="D257" s="680"/>
      <c r="E257" s="634"/>
      <c r="F257" s="634"/>
      <c r="G257" s="635"/>
      <c r="H257" s="636"/>
      <c r="I257" s="636"/>
      <c r="J257" s="636"/>
      <c r="K257" s="636"/>
      <c r="L257" s="636"/>
      <c r="M257" s="636"/>
      <c r="N257" s="637">
        <f t="shared" si="6"/>
        <v>0</v>
      </c>
      <c r="O257" s="637">
        <f t="shared" si="7"/>
        <v>0</v>
      </c>
      <c r="P257" s="639"/>
    </row>
    <row r="258" spans="1:16" ht="15.5" x14ac:dyDescent="0.25">
      <c r="A258" s="631">
        <v>238</v>
      </c>
      <c r="B258" s="632"/>
      <c r="C258" s="680"/>
      <c r="D258" s="680"/>
      <c r="E258" s="634"/>
      <c r="F258" s="634"/>
      <c r="G258" s="635"/>
      <c r="H258" s="636"/>
      <c r="I258" s="636"/>
      <c r="J258" s="636"/>
      <c r="K258" s="636"/>
      <c r="L258" s="636"/>
      <c r="M258" s="636"/>
      <c r="N258" s="637">
        <f t="shared" si="6"/>
        <v>0</v>
      </c>
      <c r="O258" s="637">
        <f t="shared" si="7"/>
        <v>0</v>
      </c>
      <c r="P258" s="639"/>
    </row>
    <row r="259" spans="1:16" ht="15.5" x14ac:dyDescent="0.25">
      <c r="A259" s="631">
        <v>239</v>
      </c>
      <c r="B259" s="632"/>
      <c r="C259" s="680"/>
      <c r="D259" s="680"/>
      <c r="E259" s="634"/>
      <c r="F259" s="634"/>
      <c r="G259" s="635"/>
      <c r="H259" s="636"/>
      <c r="I259" s="636"/>
      <c r="J259" s="636"/>
      <c r="K259" s="636"/>
      <c r="L259" s="636"/>
      <c r="M259" s="636"/>
      <c r="N259" s="637">
        <f t="shared" si="6"/>
        <v>0</v>
      </c>
      <c r="O259" s="637">
        <f t="shared" si="7"/>
        <v>0</v>
      </c>
      <c r="P259" s="639"/>
    </row>
    <row r="260" spans="1:16" ht="15.5" x14ac:dyDescent="0.25">
      <c r="A260" s="631">
        <v>240</v>
      </c>
      <c r="B260" s="632"/>
      <c r="C260" s="680"/>
      <c r="D260" s="680"/>
      <c r="E260" s="634"/>
      <c r="F260" s="634"/>
      <c r="G260" s="635"/>
      <c r="H260" s="636"/>
      <c r="I260" s="636"/>
      <c r="J260" s="636"/>
      <c r="K260" s="636"/>
      <c r="L260" s="636"/>
      <c r="M260" s="636"/>
      <c r="N260" s="637">
        <f t="shared" si="6"/>
        <v>0</v>
      </c>
      <c r="O260" s="637">
        <f t="shared" si="7"/>
        <v>0</v>
      </c>
      <c r="P260" s="639"/>
    </row>
    <row r="261" spans="1:16" ht="15.5" x14ac:dyDescent="0.25">
      <c r="A261" s="631">
        <v>241</v>
      </c>
      <c r="B261" s="632"/>
      <c r="C261" s="680"/>
      <c r="D261" s="680"/>
      <c r="E261" s="634"/>
      <c r="F261" s="634"/>
      <c r="G261" s="635"/>
      <c r="H261" s="636"/>
      <c r="I261" s="636"/>
      <c r="J261" s="636"/>
      <c r="K261" s="636"/>
      <c r="L261" s="636"/>
      <c r="M261" s="636"/>
      <c r="N261" s="637">
        <f t="shared" si="6"/>
        <v>0</v>
      </c>
      <c r="O261" s="637">
        <f t="shared" si="7"/>
        <v>0</v>
      </c>
      <c r="P261" s="639"/>
    </row>
    <row r="262" spans="1:16" ht="15.5" x14ac:dyDescent="0.25">
      <c r="A262" s="631">
        <v>242</v>
      </c>
      <c r="B262" s="632"/>
      <c r="C262" s="680"/>
      <c r="D262" s="680"/>
      <c r="E262" s="634"/>
      <c r="F262" s="634"/>
      <c r="G262" s="635"/>
      <c r="H262" s="636"/>
      <c r="I262" s="636"/>
      <c r="J262" s="636"/>
      <c r="K262" s="636"/>
      <c r="L262" s="636"/>
      <c r="M262" s="636"/>
      <c r="N262" s="637">
        <f t="shared" si="6"/>
        <v>0</v>
      </c>
      <c r="O262" s="637">
        <f t="shared" si="7"/>
        <v>0</v>
      </c>
      <c r="P262" s="639"/>
    </row>
    <row r="263" spans="1:16" ht="15.5" x14ac:dyDescent="0.25">
      <c r="A263" s="631">
        <v>243</v>
      </c>
      <c r="B263" s="632"/>
      <c r="C263" s="680"/>
      <c r="D263" s="680"/>
      <c r="E263" s="634"/>
      <c r="F263" s="634"/>
      <c r="G263" s="635"/>
      <c r="H263" s="636"/>
      <c r="I263" s="636"/>
      <c r="J263" s="636"/>
      <c r="K263" s="636"/>
      <c r="L263" s="636"/>
      <c r="M263" s="636"/>
      <c r="N263" s="637">
        <f t="shared" si="6"/>
        <v>0</v>
      </c>
      <c r="O263" s="637">
        <f t="shared" si="7"/>
        <v>0</v>
      </c>
      <c r="P263" s="639"/>
    </row>
    <row r="264" spans="1:16" ht="15.5" x14ac:dyDescent="0.25">
      <c r="A264" s="631">
        <v>244</v>
      </c>
      <c r="B264" s="632"/>
      <c r="C264" s="680"/>
      <c r="D264" s="680"/>
      <c r="E264" s="634"/>
      <c r="F264" s="634"/>
      <c r="G264" s="635"/>
      <c r="H264" s="636"/>
      <c r="I264" s="636"/>
      <c r="J264" s="636"/>
      <c r="K264" s="636"/>
      <c r="L264" s="636"/>
      <c r="M264" s="636"/>
      <c r="N264" s="637">
        <f t="shared" si="6"/>
        <v>0</v>
      </c>
      <c r="O264" s="637">
        <f t="shared" si="7"/>
        <v>0</v>
      </c>
      <c r="P264" s="639"/>
    </row>
    <row r="265" spans="1:16" ht="15.5" x14ac:dyDescent="0.25">
      <c r="A265" s="631">
        <v>245</v>
      </c>
      <c r="B265" s="632"/>
      <c r="C265" s="680"/>
      <c r="D265" s="680"/>
      <c r="E265" s="634"/>
      <c r="F265" s="634"/>
      <c r="G265" s="635"/>
      <c r="H265" s="636"/>
      <c r="I265" s="636"/>
      <c r="J265" s="636"/>
      <c r="K265" s="636"/>
      <c r="L265" s="636"/>
      <c r="M265" s="636"/>
      <c r="N265" s="637">
        <f t="shared" si="6"/>
        <v>0</v>
      </c>
      <c r="O265" s="637">
        <f t="shared" si="7"/>
        <v>0</v>
      </c>
      <c r="P265" s="639"/>
    </row>
    <row r="266" spans="1:16" ht="15.5" x14ac:dyDescent="0.25">
      <c r="A266" s="631">
        <v>246</v>
      </c>
      <c r="B266" s="632"/>
      <c r="C266" s="680"/>
      <c r="D266" s="680"/>
      <c r="E266" s="634"/>
      <c r="F266" s="634"/>
      <c r="G266" s="635"/>
      <c r="H266" s="636"/>
      <c r="I266" s="636"/>
      <c r="J266" s="636"/>
      <c r="K266" s="636"/>
      <c r="L266" s="636"/>
      <c r="M266" s="636"/>
      <c r="N266" s="637">
        <f t="shared" si="6"/>
        <v>0</v>
      </c>
      <c r="O266" s="637">
        <f t="shared" si="7"/>
        <v>0</v>
      </c>
      <c r="P266" s="639"/>
    </row>
    <row r="267" spans="1:16" ht="15.5" x14ac:dyDescent="0.25">
      <c r="A267" s="631">
        <v>247</v>
      </c>
      <c r="B267" s="632"/>
      <c r="C267" s="680"/>
      <c r="D267" s="680"/>
      <c r="E267" s="634"/>
      <c r="F267" s="634"/>
      <c r="G267" s="635"/>
      <c r="H267" s="636"/>
      <c r="I267" s="636"/>
      <c r="J267" s="636"/>
      <c r="K267" s="636"/>
      <c r="L267" s="636"/>
      <c r="M267" s="636"/>
      <c r="N267" s="637">
        <f t="shared" si="6"/>
        <v>0</v>
      </c>
      <c r="O267" s="637">
        <f t="shared" si="7"/>
        <v>0</v>
      </c>
      <c r="P267" s="639"/>
    </row>
    <row r="268" spans="1:16" ht="15.5" x14ac:dyDescent="0.25">
      <c r="A268" s="631">
        <v>248</v>
      </c>
      <c r="B268" s="632"/>
      <c r="C268" s="680"/>
      <c r="D268" s="680"/>
      <c r="E268" s="634"/>
      <c r="F268" s="634"/>
      <c r="G268" s="635"/>
      <c r="H268" s="636"/>
      <c r="I268" s="636"/>
      <c r="J268" s="636"/>
      <c r="K268" s="636"/>
      <c r="L268" s="636"/>
      <c r="M268" s="636"/>
      <c r="N268" s="637">
        <f t="shared" si="6"/>
        <v>0</v>
      </c>
      <c r="O268" s="637">
        <f t="shared" si="7"/>
        <v>0</v>
      </c>
      <c r="P268" s="639"/>
    </row>
    <row r="269" spans="1:16" ht="15.5" x14ac:dyDescent="0.25">
      <c r="A269" s="631">
        <v>249</v>
      </c>
      <c r="B269" s="632"/>
      <c r="C269" s="680"/>
      <c r="D269" s="680"/>
      <c r="E269" s="634"/>
      <c r="F269" s="634"/>
      <c r="G269" s="635"/>
      <c r="H269" s="636"/>
      <c r="I269" s="636"/>
      <c r="J269" s="636"/>
      <c r="K269" s="636"/>
      <c r="L269" s="636"/>
      <c r="M269" s="636"/>
      <c r="N269" s="637">
        <f t="shared" si="6"/>
        <v>0</v>
      </c>
      <c r="O269" s="637">
        <f t="shared" si="7"/>
        <v>0</v>
      </c>
      <c r="P269" s="639"/>
    </row>
    <row r="270" spans="1:16" ht="15.5" x14ac:dyDescent="0.25">
      <c r="A270" s="631">
        <v>250</v>
      </c>
      <c r="B270" s="632"/>
      <c r="C270" s="680"/>
      <c r="D270" s="680"/>
      <c r="E270" s="634"/>
      <c r="F270" s="634"/>
      <c r="G270" s="635"/>
      <c r="H270" s="636"/>
      <c r="I270" s="636"/>
      <c r="J270" s="636"/>
      <c r="K270" s="636"/>
      <c r="L270" s="636"/>
      <c r="M270" s="636"/>
      <c r="N270" s="637">
        <f t="shared" si="6"/>
        <v>0</v>
      </c>
      <c r="O270" s="637">
        <f t="shared" si="7"/>
        <v>0</v>
      </c>
      <c r="P270" s="639"/>
    </row>
    <row r="271" spans="1:16" ht="15.5" x14ac:dyDescent="0.25">
      <c r="A271" s="631">
        <v>251</v>
      </c>
      <c r="B271" s="632"/>
      <c r="C271" s="680"/>
      <c r="D271" s="680"/>
      <c r="E271" s="634"/>
      <c r="F271" s="634"/>
      <c r="G271" s="635"/>
      <c r="H271" s="636"/>
      <c r="I271" s="636"/>
      <c r="J271" s="636"/>
      <c r="K271" s="636"/>
      <c r="L271" s="636"/>
      <c r="M271" s="636"/>
      <c r="N271" s="637">
        <f t="shared" si="6"/>
        <v>0</v>
      </c>
      <c r="O271" s="637">
        <f t="shared" si="7"/>
        <v>0</v>
      </c>
      <c r="P271" s="639"/>
    </row>
    <row r="272" spans="1:16" ht="15.5" x14ac:dyDescent="0.25">
      <c r="A272" s="631">
        <v>252</v>
      </c>
      <c r="B272" s="632"/>
      <c r="C272" s="680"/>
      <c r="D272" s="680"/>
      <c r="E272" s="634"/>
      <c r="F272" s="634"/>
      <c r="G272" s="635"/>
      <c r="H272" s="636"/>
      <c r="I272" s="636"/>
      <c r="J272" s="636"/>
      <c r="K272" s="636"/>
      <c r="L272" s="636"/>
      <c r="M272" s="636"/>
      <c r="N272" s="637">
        <f t="shared" si="6"/>
        <v>0</v>
      </c>
      <c r="O272" s="637">
        <f t="shared" si="7"/>
        <v>0</v>
      </c>
      <c r="P272" s="639"/>
    </row>
    <row r="273" spans="1:16" ht="15.5" x14ac:dyDescent="0.25">
      <c r="A273" s="631">
        <v>253</v>
      </c>
      <c r="B273" s="632"/>
      <c r="C273" s="680"/>
      <c r="D273" s="680"/>
      <c r="E273" s="634"/>
      <c r="F273" s="634"/>
      <c r="G273" s="635"/>
      <c r="H273" s="636"/>
      <c r="I273" s="636"/>
      <c r="J273" s="636"/>
      <c r="K273" s="636"/>
      <c r="L273" s="636"/>
      <c r="M273" s="636"/>
      <c r="N273" s="637">
        <f t="shared" si="6"/>
        <v>0</v>
      </c>
      <c r="O273" s="637">
        <f t="shared" si="7"/>
        <v>0</v>
      </c>
      <c r="P273" s="639"/>
    </row>
    <row r="274" spans="1:16" ht="15.5" x14ac:dyDescent="0.25">
      <c r="A274" s="631">
        <v>254</v>
      </c>
      <c r="B274" s="632"/>
      <c r="C274" s="680"/>
      <c r="D274" s="680"/>
      <c r="E274" s="634"/>
      <c r="F274" s="634"/>
      <c r="G274" s="635"/>
      <c r="H274" s="636"/>
      <c r="I274" s="636"/>
      <c r="J274" s="636"/>
      <c r="K274" s="636"/>
      <c r="L274" s="636"/>
      <c r="M274" s="636"/>
      <c r="N274" s="637">
        <f t="shared" si="6"/>
        <v>0</v>
      </c>
      <c r="O274" s="637">
        <f t="shared" si="7"/>
        <v>0</v>
      </c>
      <c r="P274" s="639"/>
    </row>
    <row r="275" spans="1:16" ht="15.5" x14ac:dyDescent="0.25">
      <c r="A275" s="631">
        <v>255</v>
      </c>
      <c r="B275" s="632"/>
      <c r="C275" s="680"/>
      <c r="D275" s="680"/>
      <c r="E275" s="634"/>
      <c r="F275" s="634"/>
      <c r="G275" s="635"/>
      <c r="H275" s="636"/>
      <c r="I275" s="636"/>
      <c r="J275" s="636"/>
      <c r="K275" s="636"/>
      <c r="L275" s="636"/>
      <c r="M275" s="636"/>
      <c r="N275" s="637">
        <f t="shared" si="6"/>
        <v>0</v>
      </c>
      <c r="O275" s="637">
        <f t="shared" si="7"/>
        <v>0</v>
      </c>
      <c r="P275" s="639"/>
    </row>
    <row r="276" spans="1:16" ht="15.5" x14ac:dyDescent="0.25">
      <c r="A276" s="631">
        <v>256</v>
      </c>
      <c r="B276" s="632"/>
      <c r="C276" s="680"/>
      <c r="D276" s="680"/>
      <c r="E276" s="634"/>
      <c r="F276" s="634"/>
      <c r="G276" s="635"/>
      <c r="H276" s="636"/>
      <c r="I276" s="636"/>
      <c r="J276" s="636"/>
      <c r="K276" s="636"/>
      <c r="L276" s="636"/>
      <c r="M276" s="636"/>
      <c r="N276" s="637">
        <f t="shared" si="6"/>
        <v>0</v>
      </c>
      <c r="O276" s="637">
        <f t="shared" si="7"/>
        <v>0</v>
      </c>
      <c r="P276" s="639"/>
    </row>
    <row r="277" spans="1:16" ht="15.5" x14ac:dyDescent="0.25">
      <c r="A277" s="631">
        <v>257</v>
      </c>
      <c r="B277" s="632"/>
      <c r="C277" s="680"/>
      <c r="D277" s="680"/>
      <c r="E277" s="634"/>
      <c r="F277" s="634"/>
      <c r="G277" s="635"/>
      <c r="H277" s="636"/>
      <c r="I277" s="636"/>
      <c r="J277" s="636"/>
      <c r="K277" s="636"/>
      <c r="L277" s="636"/>
      <c r="M277" s="636"/>
      <c r="N277" s="637">
        <f t="shared" si="6"/>
        <v>0</v>
      </c>
      <c r="O277" s="637">
        <f t="shared" si="7"/>
        <v>0</v>
      </c>
      <c r="P277" s="639"/>
    </row>
    <row r="278" spans="1:16" ht="15.5" x14ac:dyDescent="0.25">
      <c r="A278" s="631">
        <v>258</v>
      </c>
      <c r="B278" s="632"/>
      <c r="C278" s="680"/>
      <c r="D278" s="680"/>
      <c r="E278" s="634"/>
      <c r="F278" s="634"/>
      <c r="G278" s="635"/>
      <c r="H278" s="636"/>
      <c r="I278" s="636"/>
      <c r="J278" s="636"/>
      <c r="K278" s="636"/>
      <c r="L278" s="636"/>
      <c r="M278" s="636"/>
      <c r="N278" s="637">
        <f t="shared" ref="N278:N341" si="8">ROUND(M278*20%,2)</f>
        <v>0</v>
      </c>
      <c r="O278" s="637">
        <f t="shared" ref="O278:O341" si="9">ROUND(M278,2)+N278</f>
        <v>0</v>
      </c>
      <c r="P278" s="639"/>
    </row>
    <row r="279" spans="1:16" ht="15.5" x14ac:dyDescent="0.25">
      <c r="A279" s="631">
        <v>259</v>
      </c>
      <c r="B279" s="632"/>
      <c r="C279" s="680"/>
      <c r="D279" s="680"/>
      <c r="E279" s="634"/>
      <c r="F279" s="634"/>
      <c r="G279" s="635"/>
      <c r="H279" s="636"/>
      <c r="I279" s="636"/>
      <c r="J279" s="636"/>
      <c r="K279" s="636"/>
      <c r="L279" s="636"/>
      <c r="M279" s="636"/>
      <c r="N279" s="637">
        <f t="shared" si="8"/>
        <v>0</v>
      </c>
      <c r="O279" s="637">
        <f t="shared" si="9"/>
        <v>0</v>
      </c>
      <c r="P279" s="639"/>
    </row>
    <row r="280" spans="1:16" ht="15.5" x14ac:dyDescent="0.25">
      <c r="A280" s="631">
        <v>260</v>
      </c>
      <c r="B280" s="632"/>
      <c r="C280" s="680"/>
      <c r="D280" s="680"/>
      <c r="E280" s="634"/>
      <c r="F280" s="634"/>
      <c r="G280" s="635"/>
      <c r="H280" s="636"/>
      <c r="I280" s="636"/>
      <c r="J280" s="636"/>
      <c r="K280" s="636"/>
      <c r="L280" s="636"/>
      <c r="M280" s="636"/>
      <c r="N280" s="637">
        <f t="shared" si="8"/>
        <v>0</v>
      </c>
      <c r="O280" s="637">
        <f t="shared" si="9"/>
        <v>0</v>
      </c>
      <c r="P280" s="639"/>
    </row>
    <row r="281" spans="1:16" ht="15.5" x14ac:dyDescent="0.25">
      <c r="A281" s="631">
        <v>261</v>
      </c>
      <c r="B281" s="632"/>
      <c r="C281" s="680"/>
      <c r="D281" s="680"/>
      <c r="E281" s="634"/>
      <c r="F281" s="634"/>
      <c r="G281" s="635"/>
      <c r="H281" s="636"/>
      <c r="I281" s="636"/>
      <c r="J281" s="636"/>
      <c r="K281" s="636"/>
      <c r="L281" s="636"/>
      <c r="M281" s="636"/>
      <c r="N281" s="637">
        <f t="shared" si="8"/>
        <v>0</v>
      </c>
      <c r="O281" s="637">
        <f t="shared" si="9"/>
        <v>0</v>
      </c>
      <c r="P281" s="639"/>
    </row>
    <row r="282" spans="1:16" ht="15.5" x14ac:dyDescent="0.25">
      <c r="A282" s="631">
        <v>262</v>
      </c>
      <c r="B282" s="632"/>
      <c r="C282" s="680"/>
      <c r="D282" s="680"/>
      <c r="E282" s="634"/>
      <c r="F282" s="634"/>
      <c r="G282" s="635"/>
      <c r="H282" s="636"/>
      <c r="I282" s="636"/>
      <c r="J282" s="636"/>
      <c r="K282" s="636"/>
      <c r="L282" s="636"/>
      <c r="M282" s="636"/>
      <c r="N282" s="637">
        <f t="shared" si="8"/>
        <v>0</v>
      </c>
      <c r="O282" s="637">
        <f t="shared" si="9"/>
        <v>0</v>
      </c>
      <c r="P282" s="639"/>
    </row>
    <row r="283" spans="1:16" ht="15.5" x14ac:dyDescent="0.25">
      <c r="A283" s="631">
        <v>263</v>
      </c>
      <c r="B283" s="632"/>
      <c r="C283" s="680"/>
      <c r="D283" s="680"/>
      <c r="E283" s="634"/>
      <c r="F283" s="634"/>
      <c r="G283" s="635"/>
      <c r="H283" s="636"/>
      <c r="I283" s="636"/>
      <c r="J283" s="636"/>
      <c r="K283" s="636"/>
      <c r="L283" s="636"/>
      <c r="M283" s="636"/>
      <c r="N283" s="637">
        <f t="shared" si="8"/>
        <v>0</v>
      </c>
      <c r="O283" s="637">
        <f t="shared" si="9"/>
        <v>0</v>
      </c>
      <c r="P283" s="639"/>
    </row>
    <row r="284" spans="1:16" ht="15.5" x14ac:dyDescent="0.25">
      <c r="A284" s="631">
        <v>264</v>
      </c>
      <c r="B284" s="632"/>
      <c r="C284" s="680"/>
      <c r="D284" s="680"/>
      <c r="E284" s="634"/>
      <c r="F284" s="634"/>
      <c r="G284" s="635"/>
      <c r="H284" s="636"/>
      <c r="I284" s="636"/>
      <c r="J284" s="636"/>
      <c r="K284" s="636"/>
      <c r="L284" s="636"/>
      <c r="M284" s="636"/>
      <c r="N284" s="637">
        <f t="shared" si="8"/>
        <v>0</v>
      </c>
      <c r="O284" s="637">
        <f t="shared" si="9"/>
        <v>0</v>
      </c>
      <c r="P284" s="639"/>
    </row>
    <row r="285" spans="1:16" ht="15.5" x14ac:dyDescent="0.25">
      <c r="A285" s="631">
        <v>265</v>
      </c>
      <c r="B285" s="632"/>
      <c r="C285" s="680"/>
      <c r="D285" s="680"/>
      <c r="E285" s="634"/>
      <c r="F285" s="634"/>
      <c r="G285" s="635"/>
      <c r="H285" s="636"/>
      <c r="I285" s="636"/>
      <c r="J285" s="636"/>
      <c r="K285" s="636"/>
      <c r="L285" s="636"/>
      <c r="M285" s="636"/>
      <c r="N285" s="637">
        <f t="shared" si="8"/>
        <v>0</v>
      </c>
      <c r="O285" s="637">
        <f t="shared" si="9"/>
        <v>0</v>
      </c>
      <c r="P285" s="639"/>
    </row>
    <row r="286" spans="1:16" ht="15.5" x14ac:dyDescent="0.25">
      <c r="A286" s="631">
        <v>266</v>
      </c>
      <c r="B286" s="632"/>
      <c r="C286" s="680"/>
      <c r="D286" s="680"/>
      <c r="E286" s="634"/>
      <c r="F286" s="634"/>
      <c r="G286" s="635"/>
      <c r="H286" s="636"/>
      <c r="I286" s="636"/>
      <c r="J286" s="636"/>
      <c r="K286" s="636"/>
      <c r="L286" s="636"/>
      <c r="M286" s="636"/>
      <c r="N286" s="637">
        <f t="shared" si="8"/>
        <v>0</v>
      </c>
      <c r="O286" s="637">
        <f t="shared" si="9"/>
        <v>0</v>
      </c>
      <c r="P286" s="639"/>
    </row>
    <row r="287" spans="1:16" ht="15.5" x14ac:dyDescent="0.25">
      <c r="A287" s="631">
        <v>267</v>
      </c>
      <c r="B287" s="632"/>
      <c r="C287" s="680"/>
      <c r="D287" s="680"/>
      <c r="E287" s="634"/>
      <c r="F287" s="634"/>
      <c r="G287" s="635"/>
      <c r="H287" s="636"/>
      <c r="I287" s="636"/>
      <c r="J287" s="636"/>
      <c r="K287" s="636"/>
      <c r="L287" s="636"/>
      <c r="M287" s="636"/>
      <c r="N287" s="637">
        <f t="shared" si="8"/>
        <v>0</v>
      </c>
      <c r="O287" s="637">
        <f t="shared" si="9"/>
        <v>0</v>
      </c>
      <c r="P287" s="639"/>
    </row>
    <row r="288" spans="1:16" ht="15.5" x14ac:dyDescent="0.25">
      <c r="A288" s="631">
        <v>268</v>
      </c>
      <c r="B288" s="632"/>
      <c r="C288" s="680"/>
      <c r="D288" s="680"/>
      <c r="E288" s="634"/>
      <c r="F288" s="634"/>
      <c r="G288" s="635"/>
      <c r="H288" s="636"/>
      <c r="I288" s="636"/>
      <c r="J288" s="636"/>
      <c r="K288" s="636"/>
      <c r="L288" s="636"/>
      <c r="M288" s="636"/>
      <c r="N288" s="637">
        <f t="shared" si="8"/>
        <v>0</v>
      </c>
      <c r="O288" s="637">
        <f t="shared" si="9"/>
        <v>0</v>
      </c>
      <c r="P288" s="639"/>
    </row>
    <row r="289" spans="1:16" ht="15.5" x14ac:dyDescent="0.25">
      <c r="A289" s="631">
        <v>269</v>
      </c>
      <c r="B289" s="632"/>
      <c r="C289" s="680"/>
      <c r="D289" s="680"/>
      <c r="E289" s="634"/>
      <c r="F289" s="634"/>
      <c r="G289" s="635"/>
      <c r="H289" s="636"/>
      <c r="I289" s="636"/>
      <c r="J289" s="636"/>
      <c r="K289" s="636"/>
      <c r="L289" s="636"/>
      <c r="M289" s="636"/>
      <c r="N289" s="637">
        <f t="shared" si="8"/>
        <v>0</v>
      </c>
      <c r="O289" s="637">
        <f t="shared" si="9"/>
        <v>0</v>
      </c>
      <c r="P289" s="639"/>
    </row>
    <row r="290" spans="1:16" ht="15.5" x14ac:dyDescent="0.25">
      <c r="A290" s="631">
        <v>270</v>
      </c>
      <c r="B290" s="632"/>
      <c r="C290" s="680"/>
      <c r="D290" s="680"/>
      <c r="E290" s="634"/>
      <c r="F290" s="634"/>
      <c r="G290" s="635"/>
      <c r="H290" s="636"/>
      <c r="I290" s="636"/>
      <c r="J290" s="636"/>
      <c r="K290" s="636"/>
      <c r="L290" s="636"/>
      <c r="M290" s="636"/>
      <c r="N290" s="637">
        <f t="shared" si="8"/>
        <v>0</v>
      </c>
      <c r="O290" s="637">
        <f t="shared" si="9"/>
        <v>0</v>
      </c>
      <c r="P290" s="639"/>
    </row>
    <row r="291" spans="1:16" ht="15.5" x14ac:dyDescent="0.25">
      <c r="A291" s="631">
        <v>271</v>
      </c>
      <c r="B291" s="632"/>
      <c r="C291" s="680"/>
      <c r="D291" s="680"/>
      <c r="E291" s="634"/>
      <c r="F291" s="634"/>
      <c r="G291" s="635"/>
      <c r="H291" s="636"/>
      <c r="I291" s="636"/>
      <c r="J291" s="636"/>
      <c r="K291" s="636"/>
      <c r="L291" s="636"/>
      <c r="M291" s="636"/>
      <c r="N291" s="637">
        <f t="shared" si="8"/>
        <v>0</v>
      </c>
      <c r="O291" s="637">
        <f t="shared" si="9"/>
        <v>0</v>
      </c>
      <c r="P291" s="639"/>
    </row>
    <row r="292" spans="1:16" ht="15.5" x14ac:dyDescent="0.25">
      <c r="A292" s="631">
        <v>272</v>
      </c>
      <c r="B292" s="632"/>
      <c r="C292" s="680"/>
      <c r="D292" s="680"/>
      <c r="E292" s="634"/>
      <c r="F292" s="634"/>
      <c r="G292" s="635"/>
      <c r="H292" s="636"/>
      <c r="I292" s="636"/>
      <c r="J292" s="636"/>
      <c r="K292" s="636"/>
      <c r="L292" s="636"/>
      <c r="M292" s="636"/>
      <c r="N292" s="637">
        <f t="shared" si="8"/>
        <v>0</v>
      </c>
      <c r="O292" s="637">
        <f t="shared" si="9"/>
        <v>0</v>
      </c>
      <c r="P292" s="639"/>
    </row>
    <row r="293" spans="1:16" ht="15.5" x14ac:dyDescent="0.25">
      <c r="A293" s="631">
        <v>273</v>
      </c>
      <c r="B293" s="632"/>
      <c r="C293" s="680"/>
      <c r="D293" s="680"/>
      <c r="E293" s="634"/>
      <c r="F293" s="634"/>
      <c r="G293" s="635"/>
      <c r="H293" s="636"/>
      <c r="I293" s="636"/>
      <c r="J293" s="636"/>
      <c r="K293" s="636"/>
      <c r="L293" s="636"/>
      <c r="M293" s="636"/>
      <c r="N293" s="637">
        <f t="shared" si="8"/>
        <v>0</v>
      </c>
      <c r="O293" s="637">
        <f t="shared" si="9"/>
        <v>0</v>
      </c>
      <c r="P293" s="639"/>
    </row>
    <row r="294" spans="1:16" ht="15.5" x14ac:dyDescent="0.25">
      <c r="A294" s="631">
        <v>274</v>
      </c>
      <c r="B294" s="632"/>
      <c r="C294" s="680"/>
      <c r="D294" s="680"/>
      <c r="E294" s="634"/>
      <c r="F294" s="634"/>
      <c r="G294" s="635"/>
      <c r="H294" s="636"/>
      <c r="I294" s="636"/>
      <c r="J294" s="636"/>
      <c r="K294" s="636"/>
      <c r="L294" s="636"/>
      <c r="M294" s="636"/>
      <c r="N294" s="637">
        <f t="shared" si="8"/>
        <v>0</v>
      </c>
      <c r="O294" s="637">
        <f t="shared" si="9"/>
        <v>0</v>
      </c>
      <c r="P294" s="639"/>
    </row>
    <row r="295" spans="1:16" ht="15.5" x14ac:dyDescent="0.25">
      <c r="A295" s="631">
        <v>275</v>
      </c>
      <c r="B295" s="632"/>
      <c r="C295" s="680"/>
      <c r="D295" s="680"/>
      <c r="E295" s="634"/>
      <c r="F295" s="634"/>
      <c r="G295" s="635"/>
      <c r="H295" s="636"/>
      <c r="I295" s="636"/>
      <c r="J295" s="636"/>
      <c r="K295" s="636"/>
      <c r="L295" s="636"/>
      <c r="M295" s="636"/>
      <c r="N295" s="637">
        <f t="shared" si="8"/>
        <v>0</v>
      </c>
      <c r="O295" s="637">
        <f t="shared" si="9"/>
        <v>0</v>
      </c>
      <c r="P295" s="639"/>
    </row>
    <row r="296" spans="1:16" ht="15.5" x14ac:dyDescent="0.25">
      <c r="A296" s="631">
        <v>276</v>
      </c>
      <c r="B296" s="632"/>
      <c r="C296" s="680"/>
      <c r="D296" s="680"/>
      <c r="E296" s="634"/>
      <c r="F296" s="634"/>
      <c r="G296" s="635"/>
      <c r="H296" s="636"/>
      <c r="I296" s="636"/>
      <c r="J296" s="636"/>
      <c r="K296" s="636"/>
      <c r="L296" s="636"/>
      <c r="M296" s="636"/>
      <c r="N296" s="637">
        <f t="shared" si="8"/>
        <v>0</v>
      </c>
      <c r="O296" s="637">
        <f t="shared" si="9"/>
        <v>0</v>
      </c>
      <c r="P296" s="639"/>
    </row>
    <row r="297" spans="1:16" ht="15.5" x14ac:dyDescent="0.25">
      <c r="A297" s="631">
        <v>277</v>
      </c>
      <c r="B297" s="632"/>
      <c r="C297" s="680"/>
      <c r="D297" s="680"/>
      <c r="E297" s="634"/>
      <c r="F297" s="634"/>
      <c r="G297" s="635"/>
      <c r="H297" s="636"/>
      <c r="I297" s="636"/>
      <c r="J297" s="636"/>
      <c r="K297" s="636"/>
      <c r="L297" s="636"/>
      <c r="M297" s="636"/>
      <c r="N297" s="637">
        <f t="shared" si="8"/>
        <v>0</v>
      </c>
      <c r="O297" s="637">
        <f t="shared" si="9"/>
        <v>0</v>
      </c>
      <c r="P297" s="639"/>
    </row>
    <row r="298" spans="1:16" ht="15.5" x14ac:dyDescent="0.25">
      <c r="A298" s="631">
        <v>278</v>
      </c>
      <c r="B298" s="632"/>
      <c r="C298" s="680"/>
      <c r="D298" s="680"/>
      <c r="E298" s="634"/>
      <c r="F298" s="634"/>
      <c r="G298" s="635"/>
      <c r="H298" s="636"/>
      <c r="I298" s="636"/>
      <c r="J298" s="636"/>
      <c r="K298" s="636"/>
      <c r="L298" s="636"/>
      <c r="M298" s="636"/>
      <c r="N298" s="637">
        <f t="shared" si="8"/>
        <v>0</v>
      </c>
      <c r="O298" s="637">
        <f t="shared" si="9"/>
        <v>0</v>
      </c>
      <c r="P298" s="639"/>
    </row>
    <row r="299" spans="1:16" ht="15.5" x14ac:dyDescent="0.25">
      <c r="A299" s="631">
        <v>279</v>
      </c>
      <c r="B299" s="632"/>
      <c r="C299" s="680"/>
      <c r="D299" s="680"/>
      <c r="E299" s="634"/>
      <c r="F299" s="634"/>
      <c r="G299" s="635"/>
      <c r="H299" s="636"/>
      <c r="I299" s="636"/>
      <c r="J299" s="636"/>
      <c r="K299" s="636"/>
      <c r="L299" s="636"/>
      <c r="M299" s="636"/>
      <c r="N299" s="637">
        <f t="shared" si="8"/>
        <v>0</v>
      </c>
      <c r="O299" s="637">
        <f t="shared" si="9"/>
        <v>0</v>
      </c>
      <c r="P299" s="639"/>
    </row>
    <row r="300" spans="1:16" ht="15.5" x14ac:dyDescent="0.25">
      <c r="A300" s="631">
        <v>280</v>
      </c>
      <c r="B300" s="632"/>
      <c r="C300" s="680"/>
      <c r="D300" s="680"/>
      <c r="E300" s="634"/>
      <c r="F300" s="634"/>
      <c r="G300" s="635"/>
      <c r="H300" s="636"/>
      <c r="I300" s="636"/>
      <c r="J300" s="636"/>
      <c r="K300" s="636"/>
      <c r="L300" s="636"/>
      <c r="M300" s="636"/>
      <c r="N300" s="637">
        <f t="shared" si="8"/>
        <v>0</v>
      </c>
      <c r="O300" s="637">
        <f t="shared" si="9"/>
        <v>0</v>
      </c>
      <c r="P300" s="639"/>
    </row>
    <row r="301" spans="1:16" ht="15.5" x14ac:dyDescent="0.25">
      <c r="A301" s="631">
        <v>281</v>
      </c>
      <c r="B301" s="632"/>
      <c r="C301" s="680"/>
      <c r="D301" s="680"/>
      <c r="E301" s="634"/>
      <c r="F301" s="634"/>
      <c r="G301" s="635"/>
      <c r="H301" s="636"/>
      <c r="I301" s="636"/>
      <c r="J301" s="636"/>
      <c r="K301" s="636"/>
      <c r="L301" s="636"/>
      <c r="M301" s="636"/>
      <c r="N301" s="637">
        <f t="shared" si="8"/>
        <v>0</v>
      </c>
      <c r="O301" s="637">
        <f t="shared" si="9"/>
        <v>0</v>
      </c>
      <c r="P301" s="639"/>
    </row>
    <row r="302" spans="1:16" ht="15.5" x14ac:dyDescent="0.25">
      <c r="A302" s="631">
        <v>282</v>
      </c>
      <c r="B302" s="632"/>
      <c r="C302" s="680"/>
      <c r="D302" s="680"/>
      <c r="E302" s="634"/>
      <c r="F302" s="634"/>
      <c r="G302" s="635"/>
      <c r="H302" s="636"/>
      <c r="I302" s="636"/>
      <c r="J302" s="636"/>
      <c r="K302" s="636"/>
      <c r="L302" s="636"/>
      <c r="M302" s="636"/>
      <c r="N302" s="637">
        <f t="shared" si="8"/>
        <v>0</v>
      </c>
      <c r="O302" s="637">
        <f t="shared" si="9"/>
        <v>0</v>
      </c>
      <c r="P302" s="639"/>
    </row>
    <row r="303" spans="1:16" ht="15.5" x14ac:dyDescent="0.25">
      <c r="A303" s="631">
        <v>283</v>
      </c>
      <c r="B303" s="632"/>
      <c r="C303" s="680"/>
      <c r="D303" s="680"/>
      <c r="E303" s="634"/>
      <c r="F303" s="634"/>
      <c r="G303" s="635"/>
      <c r="H303" s="636"/>
      <c r="I303" s="636"/>
      <c r="J303" s="636"/>
      <c r="K303" s="636"/>
      <c r="L303" s="636"/>
      <c r="M303" s="636"/>
      <c r="N303" s="637">
        <f t="shared" si="8"/>
        <v>0</v>
      </c>
      <c r="O303" s="637">
        <f t="shared" si="9"/>
        <v>0</v>
      </c>
      <c r="P303" s="639"/>
    </row>
    <row r="304" spans="1:16" ht="15.5" x14ac:dyDescent="0.25">
      <c r="A304" s="631">
        <v>284</v>
      </c>
      <c r="B304" s="632"/>
      <c r="C304" s="680"/>
      <c r="D304" s="680"/>
      <c r="E304" s="634"/>
      <c r="F304" s="634"/>
      <c r="G304" s="635"/>
      <c r="H304" s="636"/>
      <c r="I304" s="636"/>
      <c r="J304" s="636"/>
      <c r="K304" s="636"/>
      <c r="L304" s="636"/>
      <c r="M304" s="636"/>
      <c r="N304" s="637">
        <f t="shared" si="8"/>
        <v>0</v>
      </c>
      <c r="O304" s="637">
        <f t="shared" si="9"/>
        <v>0</v>
      </c>
      <c r="P304" s="639"/>
    </row>
    <row r="305" spans="1:16" ht="15.5" x14ac:dyDescent="0.25">
      <c r="A305" s="631">
        <v>285</v>
      </c>
      <c r="B305" s="632"/>
      <c r="C305" s="680"/>
      <c r="D305" s="680"/>
      <c r="E305" s="634"/>
      <c r="F305" s="634"/>
      <c r="G305" s="635"/>
      <c r="H305" s="636"/>
      <c r="I305" s="636"/>
      <c r="J305" s="636"/>
      <c r="K305" s="636"/>
      <c r="L305" s="636"/>
      <c r="M305" s="636"/>
      <c r="N305" s="637">
        <f t="shared" si="8"/>
        <v>0</v>
      </c>
      <c r="O305" s="637">
        <f t="shared" si="9"/>
        <v>0</v>
      </c>
      <c r="P305" s="639"/>
    </row>
    <row r="306" spans="1:16" ht="15.5" x14ac:dyDescent="0.25">
      <c r="A306" s="631">
        <v>286</v>
      </c>
      <c r="B306" s="632"/>
      <c r="C306" s="680"/>
      <c r="D306" s="680"/>
      <c r="E306" s="634"/>
      <c r="F306" s="634"/>
      <c r="G306" s="635"/>
      <c r="H306" s="636"/>
      <c r="I306" s="636"/>
      <c r="J306" s="636"/>
      <c r="K306" s="636"/>
      <c r="L306" s="636"/>
      <c r="M306" s="636"/>
      <c r="N306" s="637">
        <f t="shared" si="8"/>
        <v>0</v>
      </c>
      <c r="O306" s="637">
        <f t="shared" si="9"/>
        <v>0</v>
      </c>
      <c r="P306" s="639"/>
    </row>
    <row r="307" spans="1:16" ht="15.5" x14ac:dyDescent="0.25">
      <c r="A307" s="631">
        <v>287</v>
      </c>
      <c r="B307" s="632"/>
      <c r="C307" s="680"/>
      <c r="D307" s="680"/>
      <c r="E307" s="634"/>
      <c r="F307" s="634"/>
      <c r="G307" s="635"/>
      <c r="H307" s="636"/>
      <c r="I307" s="636"/>
      <c r="J307" s="636"/>
      <c r="K307" s="636"/>
      <c r="L307" s="636"/>
      <c r="M307" s="636"/>
      <c r="N307" s="637">
        <f t="shared" si="8"/>
        <v>0</v>
      </c>
      <c r="O307" s="637">
        <f t="shared" si="9"/>
        <v>0</v>
      </c>
      <c r="P307" s="639"/>
    </row>
    <row r="308" spans="1:16" ht="15.5" x14ac:dyDescent="0.25">
      <c r="A308" s="631">
        <v>288</v>
      </c>
      <c r="B308" s="632"/>
      <c r="C308" s="680"/>
      <c r="D308" s="680"/>
      <c r="E308" s="634"/>
      <c r="F308" s="634"/>
      <c r="G308" s="635"/>
      <c r="H308" s="636"/>
      <c r="I308" s="636"/>
      <c r="J308" s="636"/>
      <c r="K308" s="636"/>
      <c r="L308" s="636"/>
      <c r="M308" s="636"/>
      <c r="N308" s="637">
        <f t="shared" si="8"/>
        <v>0</v>
      </c>
      <c r="O308" s="637">
        <f t="shared" si="9"/>
        <v>0</v>
      </c>
      <c r="P308" s="639"/>
    </row>
    <row r="309" spans="1:16" ht="15.5" x14ac:dyDescent="0.25">
      <c r="A309" s="631">
        <v>289</v>
      </c>
      <c r="B309" s="632"/>
      <c r="C309" s="680"/>
      <c r="D309" s="680"/>
      <c r="E309" s="634"/>
      <c r="F309" s="634"/>
      <c r="G309" s="635"/>
      <c r="H309" s="636"/>
      <c r="I309" s="636"/>
      <c r="J309" s="636"/>
      <c r="K309" s="636"/>
      <c r="L309" s="636"/>
      <c r="M309" s="636"/>
      <c r="N309" s="637">
        <f t="shared" si="8"/>
        <v>0</v>
      </c>
      <c r="O309" s="637">
        <f t="shared" si="9"/>
        <v>0</v>
      </c>
      <c r="P309" s="639"/>
    </row>
    <row r="310" spans="1:16" ht="15.5" x14ac:dyDescent="0.25">
      <c r="A310" s="631">
        <v>290</v>
      </c>
      <c r="B310" s="632"/>
      <c r="C310" s="680"/>
      <c r="D310" s="680"/>
      <c r="E310" s="634"/>
      <c r="F310" s="634"/>
      <c r="G310" s="635"/>
      <c r="H310" s="636"/>
      <c r="I310" s="636"/>
      <c r="J310" s="636"/>
      <c r="K310" s="636"/>
      <c r="L310" s="636"/>
      <c r="M310" s="636"/>
      <c r="N310" s="637">
        <f t="shared" si="8"/>
        <v>0</v>
      </c>
      <c r="O310" s="637">
        <f t="shared" si="9"/>
        <v>0</v>
      </c>
      <c r="P310" s="639"/>
    </row>
    <row r="311" spans="1:16" ht="15.5" x14ac:dyDescent="0.25">
      <c r="A311" s="631">
        <v>291</v>
      </c>
      <c r="B311" s="632"/>
      <c r="C311" s="680"/>
      <c r="D311" s="680"/>
      <c r="E311" s="634"/>
      <c r="F311" s="634"/>
      <c r="G311" s="635"/>
      <c r="H311" s="636"/>
      <c r="I311" s="636"/>
      <c r="J311" s="636"/>
      <c r="K311" s="636"/>
      <c r="L311" s="636"/>
      <c r="M311" s="636"/>
      <c r="N311" s="637">
        <f t="shared" si="8"/>
        <v>0</v>
      </c>
      <c r="O311" s="637">
        <f t="shared" si="9"/>
        <v>0</v>
      </c>
      <c r="P311" s="639"/>
    </row>
    <row r="312" spans="1:16" ht="15.5" x14ac:dyDescent="0.25">
      <c r="A312" s="631">
        <v>292</v>
      </c>
      <c r="B312" s="632"/>
      <c r="C312" s="680"/>
      <c r="D312" s="680"/>
      <c r="E312" s="634"/>
      <c r="F312" s="634"/>
      <c r="G312" s="635"/>
      <c r="H312" s="636"/>
      <c r="I312" s="636"/>
      <c r="J312" s="636"/>
      <c r="K312" s="636"/>
      <c r="L312" s="636"/>
      <c r="M312" s="636"/>
      <c r="N312" s="637">
        <f t="shared" si="8"/>
        <v>0</v>
      </c>
      <c r="O312" s="637">
        <f t="shared" si="9"/>
        <v>0</v>
      </c>
      <c r="P312" s="639"/>
    </row>
    <row r="313" spans="1:16" ht="15.5" x14ac:dyDescent="0.25">
      <c r="A313" s="631">
        <v>293</v>
      </c>
      <c r="B313" s="632"/>
      <c r="C313" s="680"/>
      <c r="D313" s="680"/>
      <c r="E313" s="634"/>
      <c r="F313" s="634"/>
      <c r="G313" s="635"/>
      <c r="H313" s="636"/>
      <c r="I313" s="636"/>
      <c r="J313" s="636"/>
      <c r="K313" s="636"/>
      <c r="L313" s="636"/>
      <c r="M313" s="636"/>
      <c r="N313" s="637">
        <f t="shared" si="8"/>
        <v>0</v>
      </c>
      <c r="O313" s="637">
        <f t="shared" si="9"/>
        <v>0</v>
      </c>
      <c r="P313" s="639"/>
    </row>
    <row r="314" spans="1:16" ht="15.5" x14ac:dyDescent="0.25">
      <c r="A314" s="631">
        <v>294</v>
      </c>
      <c r="B314" s="632"/>
      <c r="C314" s="680"/>
      <c r="D314" s="680"/>
      <c r="E314" s="634"/>
      <c r="F314" s="634"/>
      <c r="G314" s="635"/>
      <c r="H314" s="636"/>
      <c r="I314" s="636"/>
      <c r="J314" s="636"/>
      <c r="K314" s="636"/>
      <c r="L314" s="636"/>
      <c r="M314" s="636"/>
      <c r="N314" s="637">
        <f t="shared" si="8"/>
        <v>0</v>
      </c>
      <c r="O314" s="637">
        <f t="shared" si="9"/>
        <v>0</v>
      </c>
      <c r="P314" s="639"/>
    </row>
    <row r="315" spans="1:16" ht="15.5" x14ac:dyDescent="0.25">
      <c r="A315" s="631">
        <v>295</v>
      </c>
      <c r="B315" s="632"/>
      <c r="C315" s="680"/>
      <c r="D315" s="680"/>
      <c r="E315" s="634"/>
      <c r="F315" s="634"/>
      <c r="G315" s="635"/>
      <c r="H315" s="636"/>
      <c r="I315" s="636"/>
      <c r="J315" s="636"/>
      <c r="K315" s="636"/>
      <c r="L315" s="636"/>
      <c r="M315" s="636"/>
      <c r="N315" s="637">
        <f t="shared" si="8"/>
        <v>0</v>
      </c>
      <c r="O315" s="637">
        <f t="shared" si="9"/>
        <v>0</v>
      </c>
      <c r="P315" s="639"/>
    </row>
    <row r="316" spans="1:16" ht="15.5" x14ac:dyDescent="0.25">
      <c r="A316" s="631">
        <v>296</v>
      </c>
      <c r="B316" s="632"/>
      <c r="C316" s="680"/>
      <c r="D316" s="680"/>
      <c r="E316" s="634"/>
      <c r="F316" s="634"/>
      <c r="G316" s="635"/>
      <c r="H316" s="636"/>
      <c r="I316" s="636"/>
      <c r="J316" s="636"/>
      <c r="K316" s="636"/>
      <c r="L316" s="636"/>
      <c r="M316" s="636"/>
      <c r="N316" s="637">
        <f t="shared" si="8"/>
        <v>0</v>
      </c>
      <c r="O316" s="637">
        <f t="shared" si="9"/>
        <v>0</v>
      </c>
      <c r="P316" s="639"/>
    </row>
    <row r="317" spans="1:16" ht="15.5" x14ac:dyDescent="0.25">
      <c r="A317" s="631">
        <v>297</v>
      </c>
      <c r="B317" s="632"/>
      <c r="C317" s="680"/>
      <c r="D317" s="680"/>
      <c r="E317" s="634"/>
      <c r="F317" s="634"/>
      <c r="G317" s="635"/>
      <c r="H317" s="636"/>
      <c r="I317" s="636"/>
      <c r="J317" s="636"/>
      <c r="K317" s="636"/>
      <c r="L317" s="636"/>
      <c r="M317" s="636"/>
      <c r="N317" s="637">
        <f t="shared" si="8"/>
        <v>0</v>
      </c>
      <c r="O317" s="637">
        <f t="shared" si="9"/>
        <v>0</v>
      </c>
      <c r="P317" s="639"/>
    </row>
    <row r="318" spans="1:16" ht="15.5" x14ac:dyDescent="0.25">
      <c r="A318" s="631">
        <v>298</v>
      </c>
      <c r="B318" s="632"/>
      <c r="C318" s="680"/>
      <c r="D318" s="680"/>
      <c r="E318" s="634"/>
      <c r="F318" s="634"/>
      <c r="G318" s="635"/>
      <c r="H318" s="636"/>
      <c r="I318" s="636"/>
      <c r="J318" s="636"/>
      <c r="K318" s="636"/>
      <c r="L318" s="636"/>
      <c r="M318" s="636"/>
      <c r="N318" s="637">
        <f t="shared" si="8"/>
        <v>0</v>
      </c>
      <c r="O318" s="637">
        <f t="shared" si="9"/>
        <v>0</v>
      </c>
      <c r="P318" s="639"/>
    </row>
    <row r="319" spans="1:16" ht="15.5" x14ac:dyDescent="0.25">
      <c r="A319" s="631">
        <v>299</v>
      </c>
      <c r="B319" s="632"/>
      <c r="C319" s="680"/>
      <c r="D319" s="680"/>
      <c r="E319" s="634"/>
      <c r="F319" s="634"/>
      <c r="G319" s="635"/>
      <c r="H319" s="636"/>
      <c r="I319" s="636"/>
      <c r="J319" s="636"/>
      <c r="K319" s="636"/>
      <c r="L319" s="636"/>
      <c r="M319" s="636"/>
      <c r="N319" s="637">
        <f t="shared" si="8"/>
        <v>0</v>
      </c>
      <c r="O319" s="637">
        <f t="shared" si="9"/>
        <v>0</v>
      </c>
      <c r="P319" s="639"/>
    </row>
    <row r="320" spans="1:16" ht="15.5" x14ac:dyDescent="0.25">
      <c r="A320" s="631">
        <v>300</v>
      </c>
      <c r="B320" s="632"/>
      <c r="C320" s="680"/>
      <c r="D320" s="680"/>
      <c r="E320" s="634"/>
      <c r="F320" s="634"/>
      <c r="G320" s="635"/>
      <c r="H320" s="636"/>
      <c r="I320" s="636"/>
      <c r="J320" s="636"/>
      <c r="K320" s="636"/>
      <c r="L320" s="636"/>
      <c r="M320" s="636"/>
      <c r="N320" s="637">
        <f t="shared" si="8"/>
        <v>0</v>
      </c>
      <c r="O320" s="637">
        <f t="shared" si="9"/>
        <v>0</v>
      </c>
      <c r="P320" s="639"/>
    </row>
    <row r="321" spans="1:16" ht="15.5" x14ac:dyDescent="0.25">
      <c r="A321" s="631">
        <v>301</v>
      </c>
      <c r="B321" s="632"/>
      <c r="C321" s="680"/>
      <c r="D321" s="680"/>
      <c r="E321" s="634"/>
      <c r="F321" s="634"/>
      <c r="G321" s="635"/>
      <c r="H321" s="636"/>
      <c r="I321" s="636"/>
      <c r="J321" s="636"/>
      <c r="K321" s="636"/>
      <c r="L321" s="636"/>
      <c r="M321" s="636"/>
      <c r="N321" s="637">
        <f t="shared" si="8"/>
        <v>0</v>
      </c>
      <c r="O321" s="637">
        <f t="shared" si="9"/>
        <v>0</v>
      </c>
      <c r="P321" s="639"/>
    </row>
    <row r="322" spans="1:16" ht="15.5" x14ac:dyDescent="0.25">
      <c r="A322" s="631">
        <v>302</v>
      </c>
      <c r="B322" s="632"/>
      <c r="C322" s="680"/>
      <c r="D322" s="680"/>
      <c r="E322" s="634"/>
      <c r="F322" s="634"/>
      <c r="G322" s="635"/>
      <c r="H322" s="636"/>
      <c r="I322" s="636"/>
      <c r="J322" s="636"/>
      <c r="K322" s="636"/>
      <c r="L322" s="636"/>
      <c r="M322" s="636"/>
      <c r="N322" s="637">
        <f t="shared" si="8"/>
        <v>0</v>
      </c>
      <c r="O322" s="637">
        <f t="shared" si="9"/>
        <v>0</v>
      </c>
      <c r="P322" s="639"/>
    </row>
    <row r="323" spans="1:16" ht="15.5" x14ac:dyDescent="0.25">
      <c r="A323" s="631">
        <v>303</v>
      </c>
      <c r="B323" s="632"/>
      <c r="C323" s="680"/>
      <c r="D323" s="680"/>
      <c r="E323" s="634"/>
      <c r="F323" s="634"/>
      <c r="G323" s="635"/>
      <c r="H323" s="636"/>
      <c r="I323" s="636"/>
      <c r="J323" s="636"/>
      <c r="K323" s="636"/>
      <c r="L323" s="636"/>
      <c r="M323" s="636"/>
      <c r="N323" s="637">
        <f t="shared" si="8"/>
        <v>0</v>
      </c>
      <c r="O323" s="637">
        <f t="shared" si="9"/>
        <v>0</v>
      </c>
      <c r="P323" s="639"/>
    </row>
    <row r="324" spans="1:16" ht="15.5" x14ac:dyDescent="0.25">
      <c r="A324" s="631">
        <v>304</v>
      </c>
      <c r="B324" s="632"/>
      <c r="C324" s="680"/>
      <c r="D324" s="680"/>
      <c r="E324" s="634"/>
      <c r="F324" s="634"/>
      <c r="G324" s="635"/>
      <c r="H324" s="636"/>
      <c r="I324" s="636"/>
      <c r="J324" s="636"/>
      <c r="K324" s="636"/>
      <c r="L324" s="636"/>
      <c r="M324" s="636"/>
      <c r="N324" s="637">
        <f t="shared" si="8"/>
        <v>0</v>
      </c>
      <c r="O324" s="637">
        <f t="shared" si="9"/>
        <v>0</v>
      </c>
      <c r="P324" s="639"/>
    </row>
    <row r="325" spans="1:16" ht="15.5" x14ac:dyDescent="0.25">
      <c r="A325" s="631">
        <v>305</v>
      </c>
      <c r="B325" s="632"/>
      <c r="C325" s="680"/>
      <c r="D325" s="680"/>
      <c r="E325" s="634"/>
      <c r="F325" s="634"/>
      <c r="G325" s="635"/>
      <c r="H325" s="636"/>
      <c r="I325" s="636"/>
      <c r="J325" s="636"/>
      <c r="K325" s="636"/>
      <c r="L325" s="636"/>
      <c r="M325" s="636"/>
      <c r="N325" s="637">
        <f t="shared" si="8"/>
        <v>0</v>
      </c>
      <c r="O325" s="637">
        <f t="shared" si="9"/>
        <v>0</v>
      </c>
      <c r="P325" s="639"/>
    </row>
    <row r="326" spans="1:16" ht="15.5" x14ac:dyDescent="0.25">
      <c r="A326" s="631">
        <v>306</v>
      </c>
      <c r="B326" s="632"/>
      <c r="C326" s="680"/>
      <c r="D326" s="680"/>
      <c r="E326" s="634"/>
      <c r="F326" s="634"/>
      <c r="G326" s="635"/>
      <c r="H326" s="636"/>
      <c r="I326" s="636"/>
      <c r="J326" s="636"/>
      <c r="K326" s="636"/>
      <c r="L326" s="636"/>
      <c r="M326" s="636"/>
      <c r="N326" s="637">
        <f t="shared" si="8"/>
        <v>0</v>
      </c>
      <c r="O326" s="637">
        <f t="shared" si="9"/>
        <v>0</v>
      </c>
      <c r="P326" s="639"/>
    </row>
    <row r="327" spans="1:16" ht="15.5" x14ac:dyDescent="0.25">
      <c r="A327" s="631">
        <v>307</v>
      </c>
      <c r="B327" s="632"/>
      <c r="C327" s="680"/>
      <c r="D327" s="680"/>
      <c r="E327" s="634"/>
      <c r="F327" s="634"/>
      <c r="G327" s="635"/>
      <c r="H327" s="636"/>
      <c r="I327" s="636"/>
      <c r="J327" s="636"/>
      <c r="K327" s="636"/>
      <c r="L327" s="636"/>
      <c r="M327" s="636"/>
      <c r="N327" s="637">
        <f t="shared" si="8"/>
        <v>0</v>
      </c>
      <c r="O327" s="637">
        <f t="shared" si="9"/>
        <v>0</v>
      </c>
      <c r="P327" s="639"/>
    </row>
    <row r="328" spans="1:16" ht="15.5" x14ac:dyDescent="0.25">
      <c r="A328" s="631">
        <v>308</v>
      </c>
      <c r="B328" s="632"/>
      <c r="C328" s="680"/>
      <c r="D328" s="680"/>
      <c r="E328" s="634"/>
      <c r="F328" s="634"/>
      <c r="G328" s="635"/>
      <c r="H328" s="636"/>
      <c r="I328" s="636"/>
      <c r="J328" s="636"/>
      <c r="K328" s="636"/>
      <c r="L328" s="636"/>
      <c r="M328" s="636"/>
      <c r="N328" s="637">
        <f t="shared" si="8"/>
        <v>0</v>
      </c>
      <c r="O328" s="637">
        <f t="shared" si="9"/>
        <v>0</v>
      </c>
      <c r="P328" s="639"/>
    </row>
    <row r="329" spans="1:16" ht="15.5" x14ac:dyDescent="0.25">
      <c r="A329" s="631">
        <v>309</v>
      </c>
      <c r="B329" s="632"/>
      <c r="C329" s="680"/>
      <c r="D329" s="680"/>
      <c r="E329" s="634"/>
      <c r="F329" s="634"/>
      <c r="G329" s="635"/>
      <c r="H329" s="636"/>
      <c r="I329" s="636"/>
      <c r="J329" s="636"/>
      <c r="K329" s="636"/>
      <c r="L329" s="636"/>
      <c r="M329" s="636"/>
      <c r="N329" s="637">
        <f t="shared" si="8"/>
        <v>0</v>
      </c>
      <c r="O329" s="637">
        <f t="shared" si="9"/>
        <v>0</v>
      </c>
      <c r="P329" s="639"/>
    </row>
    <row r="330" spans="1:16" ht="15.5" x14ac:dyDescent="0.25">
      <c r="A330" s="631">
        <v>310</v>
      </c>
      <c r="B330" s="632"/>
      <c r="C330" s="680"/>
      <c r="D330" s="680"/>
      <c r="E330" s="634"/>
      <c r="F330" s="634"/>
      <c r="G330" s="635"/>
      <c r="H330" s="636"/>
      <c r="I330" s="636"/>
      <c r="J330" s="636"/>
      <c r="K330" s="636"/>
      <c r="L330" s="636"/>
      <c r="M330" s="636"/>
      <c r="N330" s="637">
        <f t="shared" si="8"/>
        <v>0</v>
      </c>
      <c r="O330" s="637">
        <f t="shared" si="9"/>
        <v>0</v>
      </c>
      <c r="P330" s="639"/>
    </row>
    <row r="331" spans="1:16" ht="15.5" x14ac:dyDescent="0.25">
      <c r="A331" s="631">
        <v>311</v>
      </c>
      <c r="B331" s="632"/>
      <c r="C331" s="680"/>
      <c r="D331" s="680"/>
      <c r="E331" s="634"/>
      <c r="F331" s="634"/>
      <c r="G331" s="635"/>
      <c r="H331" s="636"/>
      <c r="I331" s="636"/>
      <c r="J331" s="636"/>
      <c r="K331" s="636"/>
      <c r="L331" s="636"/>
      <c r="M331" s="636"/>
      <c r="N331" s="637">
        <f t="shared" si="8"/>
        <v>0</v>
      </c>
      <c r="O331" s="637">
        <f t="shared" si="9"/>
        <v>0</v>
      </c>
      <c r="P331" s="639"/>
    </row>
    <row r="332" spans="1:16" ht="15.5" x14ac:dyDescent="0.25">
      <c r="A332" s="631">
        <v>312</v>
      </c>
      <c r="B332" s="632"/>
      <c r="C332" s="680"/>
      <c r="D332" s="680"/>
      <c r="E332" s="634"/>
      <c r="F332" s="634"/>
      <c r="G332" s="635"/>
      <c r="H332" s="636"/>
      <c r="I332" s="636"/>
      <c r="J332" s="636"/>
      <c r="K332" s="636"/>
      <c r="L332" s="636"/>
      <c r="M332" s="636"/>
      <c r="N332" s="637">
        <f t="shared" si="8"/>
        <v>0</v>
      </c>
      <c r="O332" s="637">
        <f t="shared" si="9"/>
        <v>0</v>
      </c>
      <c r="P332" s="639"/>
    </row>
    <row r="333" spans="1:16" ht="15.5" x14ac:dyDescent="0.25">
      <c r="A333" s="631">
        <v>313</v>
      </c>
      <c r="B333" s="632"/>
      <c r="C333" s="680"/>
      <c r="D333" s="680"/>
      <c r="E333" s="634"/>
      <c r="F333" s="634"/>
      <c r="G333" s="635"/>
      <c r="H333" s="636"/>
      <c r="I333" s="636"/>
      <c r="J333" s="636"/>
      <c r="K333" s="636"/>
      <c r="L333" s="636"/>
      <c r="M333" s="636"/>
      <c r="N333" s="637">
        <f t="shared" si="8"/>
        <v>0</v>
      </c>
      <c r="O333" s="637">
        <f t="shared" si="9"/>
        <v>0</v>
      </c>
      <c r="P333" s="639"/>
    </row>
    <row r="334" spans="1:16" ht="15.5" x14ac:dyDescent="0.25">
      <c r="A334" s="631">
        <v>314</v>
      </c>
      <c r="B334" s="632"/>
      <c r="C334" s="680"/>
      <c r="D334" s="680"/>
      <c r="E334" s="634"/>
      <c r="F334" s="634"/>
      <c r="G334" s="635"/>
      <c r="H334" s="636"/>
      <c r="I334" s="636"/>
      <c r="J334" s="636"/>
      <c r="K334" s="636"/>
      <c r="L334" s="636"/>
      <c r="M334" s="636"/>
      <c r="N334" s="637">
        <f t="shared" si="8"/>
        <v>0</v>
      </c>
      <c r="O334" s="637">
        <f t="shared" si="9"/>
        <v>0</v>
      </c>
      <c r="P334" s="639"/>
    </row>
    <row r="335" spans="1:16" ht="15.5" x14ac:dyDescent="0.25">
      <c r="A335" s="631">
        <v>315</v>
      </c>
      <c r="B335" s="632"/>
      <c r="C335" s="680"/>
      <c r="D335" s="680"/>
      <c r="E335" s="634"/>
      <c r="F335" s="634"/>
      <c r="G335" s="635"/>
      <c r="H335" s="636"/>
      <c r="I335" s="636"/>
      <c r="J335" s="636"/>
      <c r="K335" s="636"/>
      <c r="L335" s="636"/>
      <c r="M335" s="636"/>
      <c r="N335" s="637">
        <f t="shared" si="8"/>
        <v>0</v>
      </c>
      <c r="O335" s="637">
        <f t="shared" si="9"/>
        <v>0</v>
      </c>
      <c r="P335" s="639"/>
    </row>
    <row r="336" spans="1:16" ht="15.5" x14ac:dyDescent="0.25">
      <c r="A336" s="631">
        <v>316</v>
      </c>
      <c r="B336" s="632"/>
      <c r="C336" s="680"/>
      <c r="D336" s="680"/>
      <c r="E336" s="634"/>
      <c r="F336" s="634"/>
      <c r="G336" s="635"/>
      <c r="H336" s="636"/>
      <c r="I336" s="636"/>
      <c r="J336" s="636"/>
      <c r="K336" s="636"/>
      <c r="L336" s="636"/>
      <c r="M336" s="636"/>
      <c r="N336" s="637">
        <f t="shared" si="8"/>
        <v>0</v>
      </c>
      <c r="O336" s="637">
        <f t="shared" si="9"/>
        <v>0</v>
      </c>
      <c r="P336" s="639"/>
    </row>
    <row r="337" spans="1:16" ht="15.5" x14ac:dyDescent="0.25">
      <c r="A337" s="631">
        <v>317</v>
      </c>
      <c r="B337" s="632"/>
      <c r="C337" s="680"/>
      <c r="D337" s="680"/>
      <c r="E337" s="634"/>
      <c r="F337" s="634"/>
      <c r="G337" s="635"/>
      <c r="H337" s="636"/>
      <c r="I337" s="636"/>
      <c r="J337" s="636"/>
      <c r="K337" s="636"/>
      <c r="L337" s="636"/>
      <c r="M337" s="636"/>
      <c r="N337" s="637">
        <f t="shared" si="8"/>
        <v>0</v>
      </c>
      <c r="O337" s="637">
        <f t="shared" si="9"/>
        <v>0</v>
      </c>
      <c r="P337" s="639"/>
    </row>
    <row r="338" spans="1:16" ht="15.5" x14ac:dyDescent="0.25">
      <c r="A338" s="631">
        <v>318</v>
      </c>
      <c r="B338" s="632"/>
      <c r="C338" s="680"/>
      <c r="D338" s="680"/>
      <c r="E338" s="634"/>
      <c r="F338" s="634"/>
      <c r="G338" s="635"/>
      <c r="H338" s="636"/>
      <c r="I338" s="636"/>
      <c r="J338" s="636"/>
      <c r="K338" s="636"/>
      <c r="L338" s="636"/>
      <c r="M338" s="636"/>
      <c r="N338" s="637">
        <f t="shared" si="8"/>
        <v>0</v>
      </c>
      <c r="O338" s="637">
        <f t="shared" si="9"/>
        <v>0</v>
      </c>
      <c r="P338" s="639"/>
    </row>
    <row r="339" spans="1:16" ht="15.5" x14ac:dyDescent="0.25">
      <c r="A339" s="631">
        <v>319</v>
      </c>
      <c r="B339" s="632"/>
      <c r="C339" s="680"/>
      <c r="D339" s="680"/>
      <c r="E339" s="634"/>
      <c r="F339" s="634"/>
      <c r="G339" s="635"/>
      <c r="H339" s="636"/>
      <c r="I339" s="636"/>
      <c r="J339" s="636"/>
      <c r="K339" s="636"/>
      <c r="L339" s="636"/>
      <c r="M339" s="636"/>
      <c r="N339" s="637">
        <f t="shared" si="8"/>
        <v>0</v>
      </c>
      <c r="O339" s="637">
        <f t="shared" si="9"/>
        <v>0</v>
      </c>
      <c r="P339" s="639"/>
    </row>
    <row r="340" spans="1:16" ht="15.5" x14ac:dyDescent="0.25">
      <c r="A340" s="631">
        <v>320</v>
      </c>
      <c r="B340" s="632"/>
      <c r="C340" s="680"/>
      <c r="D340" s="680"/>
      <c r="E340" s="634"/>
      <c r="F340" s="634"/>
      <c r="G340" s="635"/>
      <c r="H340" s="636"/>
      <c r="I340" s="636"/>
      <c r="J340" s="636"/>
      <c r="K340" s="636"/>
      <c r="L340" s="636"/>
      <c r="M340" s="636"/>
      <c r="N340" s="637">
        <f t="shared" si="8"/>
        <v>0</v>
      </c>
      <c r="O340" s="637">
        <f t="shared" si="9"/>
        <v>0</v>
      </c>
      <c r="P340" s="639"/>
    </row>
    <row r="341" spans="1:16" ht="15.5" x14ac:dyDescent="0.25">
      <c r="A341" s="631">
        <v>321</v>
      </c>
      <c r="B341" s="632"/>
      <c r="C341" s="680"/>
      <c r="D341" s="680"/>
      <c r="E341" s="634"/>
      <c r="F341" s="634"/>
      <c r="G341" s="635"/>
      <c r="H341" s="636"/>
      <c r="I341" s="636"/>
      <c r="J341" s="636"/>
      <c r="K341" s="636"/>
      <c r="L341" s="636"/>
      <c r="M341" s="636"/>
      <c r="N341" s="637">
        <f t="shared" si="8"/>
        <v>0</v>
      </c>
      <c r="O341" s="637">
        <f t="shared" si="9"/>
        <v>0</v>
      </c>
      <c r="P341" s="639"/>
    </row>
    <row r="342" spans="1:16" ht="15.5" x14ac:dyDescent="0.25">
      <c r="A342" s="631">
        <v>322</v>
      </c>
      <c r="B342" s="632"/>
      <c r="C342" s="680"/>
      <c r="D342" s="680"/>
      <c r="E342" s="634"/>
      <c r="F342" s="634"/>
      <c r="G342" s="635"/>
      <c r="H342" s="636"/>
      <c r="I342" s="636"/>
      <c r="J342" s="636"/>
      <c r="K342" s="636"/>
      <c r="L342" s="636"/>
      <c r="M342" s="636"/>
      <c r="N342" s="637">
        <f t="shared" ref="N342:N405" si="10">ROUND(M342*20%,2)</f>
        <v>0</v>
      </c>
      <c r="O342" s="637">
        <f t="shared" ref="O342:O405" si="11">ROUND(M342,2)+N342</f>
        <v>0</v>
      </c>
      <c r="P342" s="639"/>
    </row>
    <row r="343" spans="1:16" ht="15.5" x14ac:dyDescent="0.25">
      <c r="A343" s="631">
        <v>323</v>
      </c>
      <c r="B343" s="632"/>
      <c r="C343" s="680"/>
      <c r="D343" s="680"/>
      <c r="E343" s="634"/>
      <c r="F343" s="634"/>
      <c r="G343" s="635"/>
      <c r="H343" s="636"/>
      <c r="I343" s="636"/>
      <c r="J343" s="636"/>
      <c r="K343" s="636"/>
      <c r="L343" s="636"/>
      <c r="M343" s="636"/>
      <c r="N343" s="637">
        <f t="shared" si="10"/>
        <v>0</v>
      </c>
      <c r="O343" s="637">
        <f t="shared" si="11"/>
        <v>0</v>
      </c>
      <c r="P343" s="639"/>
    </row>
    <row r="344" spans="1:16" ht="15.5" x14ac:dyDescent="0.25">
      <c r="A344" s="631">
        <v>324</v>
      </c>
      <c r="B344" s="632"/>
      <c r="C344" s="680"/>
      <c r="D344" s="680"/>
      <c r="E344" s="634"/>
      <c r="F344" s="634"/>
      <c r="G344" s="635"/>
      <c r="H344" s="636"/>
      <c r="I344" s="636"/>
      <c r="J344" s="636"/>
      <c r="K344" s="636"/>
      <c r="L344" s="636"/>
      <c r="M344" s="636"/>
      <c r="N344" s="637">
        <f t="shared" si="10"/>
        <v>0</v>
      </c>
      <c r="O344" s="637">
        <f t="shared" si="11"/>
        <v>0</v>
      </c>
      <c r="P344" s="639"/>
    </row>
    <row r="345" spans="1:16" ht="15.5" x14ac:dyDescent="0.25">
      <c r="A345" s="631">
        <v>325</v>
      </c>
      <c r="B345" s="632"/>
      <c r="C345" s="680"/>
      <c r="D345" s="680"/>
      <c r="E345" s="634"/>
      <c r="F345" s="634"/>
      <c r="G345" s="635"/>
      <c r="H345" s="636"/>
      <c r="I345" s="636"/>
      <c r="J345" s="636"/>
      <c r="K345" s="636"/>
      <c r="L345" s="636"/>
      <c r="M345" s="636"/>
      <c r="N345" s="637">
        <f t="shared" si="10"/>
        <v>0</v>
      </c>
      <c r="O345" s="637">
        <f t="shared" si="11"/>
        <v>0</v>
      </c>
      <c r="P345" s="639"/>
    </row>
    <row r="346" spans="1:16" ht="15.5" x14ac:dyDescent="0.25">
      <c r="A346" s="631">
        <v>326</v>
      </c>
      <c r="B346" s="632"/>
      <c r="C346" s="680"/>
      <c r="D346" s="680"/>
      <c r="E346" s="634"/>
      <c r="F346" s="634"/>
      <c r="G346" s="635"/>
      <c r="H346" s="636"/>
      <c r="I346" s="636"/>
      <c r="J346" s="636"/>
      <c r="K346" s="636"/>
      <c r="L346" s="636"/>
      <c r="M346" s="636"/>
      <c r="N346" s="637">
        <f t="shared" si="10"/>
        <v>0</v>
      </c>
      <c r="O346" s="637">
        <f t="shared" si="11"/>
        <v>0</v>
      </c>
      <c r="P346" s="639"/>
    </row>
    <row r="347" spans="1:16" ht="15.5" x14ac:dyDescent="0.25">
      <c r="A347" s="631">
        <v>327</v>
      </c>
      <c r="B347" s="632"/>
      <c r="C347" s="680"/>
      <c r="D347" s="680"/>
      <c r="E347" s="634"/>
      <c r="F347" s="634"/>
      <c r="G347" s="635"/>
      <c r="H347" s="636"/>
      <c r="I347" s="636"/>
      <c r="J347" s="636"/>
      <c r="K347" s="636"/>
      <c r="L347" s="636"/>
      <c r="M347" s="636"/>
      <c r="N347" s="637">
        <f t="shared" si="10"/>
        <v>0</v>
      </c>
      <c r="O347" s="637">
        <f t="shared" si="11"/>
        <v>0</v>
      </c>
      <c r="P347" s="639"/>
    </row>
    <row r="348" spans="1:16" ht="15.5" x14ac:dyDescent="0.25">
      <c r="A348" s="631">
        <v>328</v>
      </c>
      <c r="B348" s="632"/>
      <c r="C348" s="680"/>
      <c r="D348" s="680"/>
      <c r="E348" s="634"/>
      <c r="F348" s="634"/>
      <c r="G348" s="635"/>
      <c r="H348" s="636"/>
      <c r="I348" s="636"/>
      <c r="J348" s="636"/>
      <c r="K348" s="636"/>
      <c r="L348" s="636"/>
      <c r="M348" s="636"/>
      <c r="N348" s="637">
        <f t="shared" si="10"/>
        <v>0</v>
      </c>
      <c r="O348" s="637">
        <f t="shared" si="11"/>
        <v>0</v>
      </c>
      <c r="P348" s="639"/>
    </row>
    <row r="349" spans="1:16" ht="15.5" x14ac:dyDescent="0.25">
      <c r="A349" s="631">
        <v>329</v>
      </c>
      <c r="B349" s="632"/>
      <c r="C349" s="680"/>
      <c r="D349" s="680"/>
      <c r="E349" s="634"/>
      <c r="F349" s="634"/>
      <c r="G349" s="635"/>
      <c r="H349" s="636"/>
      <c r="I349" s="636"/>
      <c r="J349" s="636"/>
      <c r="K349" s="636"/>
      <c r="L349" s="636"/>
      <c r="M349" s="636"/>
      <c r="N349" s="637">
        <f t="shared" si="10"/>
        <v>0</v>
      </c>
      <c r="O349" s="637">
        <f t="shared" si="11"/>
        <v>0</v>
      </c>
      <c r="P349" s="639"/>
    </row>
    <row r="350" spans="1:16" ht="15.5" x14ac:dyDescent="0.25">
      <c r="A350" s="631">
        <v>330</v>
      </c>
      <c r="B350" s="632"/>
      <c r="C350" s="680"/>
      <c r="D350" s="680"/>
      <c r="E350" s="634"/>
      <c r="F350" s="634"/>
      <c r="G350" s="635"/>
      <c r="H350" s="636"/>
      <c r="I350" s="636"/>
      <c r="J350" s="636"/>
      <c r="K350" s="636"/>
      <c r="L350" s="636"/>
      <c r="M350" s="636"/>
      <c r="N350" s="637">
        <f t="shared" si="10"/>
        <v>0</v>
      </c>
      <c r="O350" s="637">
        <f t="shared" si="11"/>
        <v>0</v>
      </c>
      <c r="P350" s="639"/>
    </row>
    <row r="351" spans="1:16" ht="15.5" x14ac:dyDescent="0.25">
      <c r="A351" s="631">
        <v>331</v>
      </c>
      <c r="B351" s="632"/>
      <c r="C351" s="680"/>
      <c r="D351" s="680"/>
      <c r="E351" s="634"/>
      <c r="F351" s="634"/>
      <c r="G351" s="635"/>
      <c r="H351" s="636"/>
      <c r="I351" s="636"/>
      <c r="J351" s="636"/>
      <c r="K351" s="636"/>
      <c r="L351" s="636"/>
      <c r="M351" s="636"/>
      <c r="N351" s="637">
        <f t="shared" si="10"/>
        <v>0</v>
      </c>
      <c r="O351" s="637">
        <f t="shared" si="11"/>
        <v>0</v>
      </c>
      <c r="P351" s="639"/>
    </row>
    <row r="352" spans="1:16" ht="15.5" x14ac:dyDescent="0.25">
      <c r="A352" s="631">
        <v>332</v>
      </c>
      <c r="B352" s="632"/>
      <c r="C352" s="680"/>
      <c r="D352" s="680"/>
      <c r="E352" s="634"/>
      <c r="F352" s="634"/>
      <c r="G352" s="635"/>
      <c r="H352" s="636"/>
      <c r="I352" s="636"/>
      <c r="J352" s="636"/>
      <c r="K352" s="636"/>
      <c r="L352" s="636"/>
      <c r="M352" s="636"/>
      <c r="N352" s="637">
        <f t="shared" si="10"/>
        <v>0</v>
      </c>
      <c r="O352" s="637">
        <f t="shared" si="11"/>
        <v>0</v>
      </c>
      <c r="P352" s="639"/>
    </row>
    <row r="353" spans="1:16" ht="15.5" x14ac:dyDescent="0.25">
      <c r="A353" s="631">
        <v>333</v>
      </c>
      <c r="B353" s="632"/>
      <c r="C353" s="680"/>
      <c r="D353" s="680"/>
      <c r="E353" s="634"/>
      <c r="F353" s="634"/>
      <c r="G353" s="635"/>
      <c r="H353" s="636"/>
      <c r="I353" s="636"/>
      <c r="J353" s="636"/>
      <c r="K353" s="636"/>
      <c r="L353" s="636"/>
      <c r="M353" s="636"/>
      <c r="N353" s="637">
        <f t="shared" si="10"/>
        <v>0</v>
      </c>
      <c r="O353" s="637">
        <f t="shared" si="11"/>
        <v>0</v>
      </c>
      <c r="P353" s="639"/>
    </row>
    <row r="354" spans="1:16" ht="15.5" x14ac:dyDescent="0.25">
      <c r="A354" s="631">
        <v>334</v>
      </c>
      <c r="B354" s="632"/>
      <c r="C354" s="680"/>
      <c r="D354" s="680"/>
      <c r="E354" s="634"/>
      <c r="F354" s="634"/>
      <c r="G354" s="635"/>
      <c r="H354" s="636"/>
      <c r="I354" s="636"/>
      <c r="J354" s="636"/>
      <c r="K354" s="636"/>
      <c r="L354" s="636"/>
      <c r="M354" s="636"/>
      <c r="N354" s="637">
        <f t="shared" si="10"/>
        <v>0</v>
      </c>
      <c r="O354" s="637">
        <f t="shared" si="11"/>
        <v>0</v>
      </c>
      <c r="P354" s="639"/>
    </row>
    <row r="355" spans="1:16" ht="15.5" x14ac:dyDescent="0.25">
      <c r="A355" s="631">
        <v>335</v>
      </c>
      <c r="B355" s="632"/>
      <c r="C355" s="680"/>
      <c r="D355" s="680"/>
      <c r="E355" s="634"/>
      <c r="F355" s="634"/>
      <c r="G355" s="635"/>
      <c r="H355" s="636"/>
      <c r="I355" s="636"/>
      <c r="J355" s="636"/>
      <c r="K355" s="636"/>
      <c r="L355" s="636"/>
      <c r="M355" s="636"/>
      <c r="N355" s="637">
        <f t="shared" si="10"/>
        <v>0</v>
      </c>
      <c r="O355" s="637">
        <f t="shared" si="11"/>
        <v>0</v>
      </c>
      <c r="P355" s="639"/>
    </row>
    <row r="356" spans="1:16" ht="15.5" x14ac:dyDescent="0.25">
      <c r="A356" s="631">
        <v>336</v>
      </c>
      <c r="B356" s="632"/>
      <c r="C356" s="680"/>
      <c r="D356" s="680"/>
      <c r="E356" s="634"/>
      <c r="F356" s="634"/>
      <c r="G356" s="635"/>
      <c r="H356" s="636"/>
      <c r="I356" s="636"/>
      <c r="J356" s="636"/>
      <c r="K356" s="636"/>
      <c r="L356" s="636"/>
      <c r="M356" s="636"/>
      <c r="N356" s="637">
        <f t="shared" si="10"/>
        <v>0</v>
      </c>
      <c r="O356" s="637">
        <f t="shared" si="11"/>
        <v>0</v>
      </c>
      <c r="P356" s="639"/>
    </row>
    <row r="357" spans="1:16" ht="15.5" x14ac:dyDescent="0.25">
      <c r="A357" s="631">
        <v>337</v>
      </c>
      <c r="B357" s="632"/>
      <c r="C357" s="680"/>
      <c r="D357" s="680"/>
      <c r="E357" s="634"/>
      <c r="F357" s="634"/>
      <c r="G357" s="635"/>
      <c r="H357" s="636"/>
      <c r="I357" s="636"/>
      <c r="J357" s="636"/>
      <c r="K357" s="636"/>
      <c r="L357" s="636"/>
      <c r="M357" s="636"/>
      <c r="N357" s="637">
        <f t="shared" si="10"/>
        <v>0</v>
      </c>
      <c r="O357" s="637">
        <f t="shared" si="11"/>
        <v>0</v>
      </c>
      <c r="P357" s="639"/>
    </row>
    <row r="358" spans="1:16" ht="15.5" x14ac:dyDescent="0.25">
      <c r="A358" s="631">
        <v>338</v>
      </c>
      <c r="B358" s="632"/>
      <c r="C358" s="680"/>
      <c r="D358" s="680"/>
      <c r="E358" s="634"/>
      <c r="F358" s="634"/>
      <c r="G358" s="635"/>
      <c r="H358" s="636"/>
      <c r="I358" s="636"/>
      <c r="J358" s="636"/>
      <c r="K358" s="636"/>
      <c r="L358" s="636"/>
      <c r="M358" s="636"/>
      <c r="N358" s="637">
        <f t="shared" si="10"/>
        <v>0</v>
      </c>
      <c r="O358" s="637">
        <f t="shared" si="11"/>
        <v>0</v>
      </c>
      <c r="P358" s="639"/>
    </row>
    <row r="359" spans="1:16" ht="15.5" x14ac:dyDescent="0.25">
      <c r="A359" s="631">
        <v>339</v>
      </c>
      <c r="B359" s="632"/>
      <c r="C359" s="680"/>
      <c r="D359" s="680"/>
      <c r="E359" s="634"/>
      <c r="F359" s="634"/>
      <c r="G359" s="635"/>
      <c r="H359" s="636"/>
      <c r="I359" s="636"/>
      <c r="J359" s="636"/>
      <c r="K359" s="636"/>
      <c r="L359" s="636"/>
      <c r="M359" s="636"/>
      <c r="N359" s="637">
        <f t="shared" si="10"/>
        <v>0</v>
      </c>
      <c r="O359" s="637">
        <f t="shared" si="11"/>
        <v>0</v>
      </c>
      <c r="P359" s="639"/>
    </row>
    <row r="360" spans="1:16" ht="15.5" x14ac:dyDescent="0.25">
      <c r="A360" s="631">
        <v>340</v>
      </c>
      <c r="B360" s="632"/>
      <c r="C360" s="680"/>
      <c r="D360" s="680"/>
      <c r="E360" s="634"/>
      <c r="F360" s="634"/>
      <c r="G360" s="635"/>
      <c r="H360" s="636"/>
      <c r="I360" s="636"/>
      <c r="J360" s="636"/>
      <c r="K360" s="636"/>
      <c r="L360" s="636"/>
      <c r="M360" s="636"/>
      <c r="N360" s="637">
        <f t="shared" si="10"/>
        <v>0</v>
      </c>
      <c r="O360" s="637">
        <f t="shared" si="11"/>
        <v>0</v>
      </c>
      <c r="P360" s="639"/>
    </row>
    <row r="361" spans="1:16" ht="15.5" x14ac:dyDescent="0.25">
      <c r="A361" s="631">
        <v>341</v>
      </c>
      <c r="B361" s="632"/>
      <c r="C361" s="680"/>
      <c r="D361" s="680"/>
      <c r="E361" s="634"/>
      <c r="F361" s="634"/>
      <c r="G361" s="635"/>
      <c r="H361" s="636"/>
      <c r="I361" s="636"/>
      <c r="J361" s="636"/>
      <c r="K361" s="636"/>
      <c r="L361" s="636"/>
      <c r="M361" s="636"/>
      <c r="N361" s="637">
        <f t="shared" si="10"/>
        <v>0</v>
      </c>
      <c r="O361" s="637">
        <f t="shared" si="11"/>
        <v>0</v>
      </c>
      <c r="P361" s="639"/>
    </row>
    <row r="362" spans="1:16" ht="15.5" x14ac:dyDescent="0.25">
      <c r="A362" s="631">
        <v>342</v>
      </c>
      <c r="B362" s="632"/>
      <c r="C362" s="680"/>
      <c r="D362" s="680"/>
      <c r="E362" s="634"/>
      <c r="F362" s="634"/>
      <c r="G362" s="635"/>
      <c r="H362" s="636"/>
      <c r="I362" s="636"/>
      <c r="J362" s="636"/>
      <c r="K362" s="636"/>
      <c r="L362" s="636"/>
      <c r="M362" s="636"/>
      <c r="N362" s="637">
        <f t="shared" si="10"/>
        <v>0</v>
      </c>
      <c r="O362" s="637">
        <f t="shared" si="11"/>
        <v>0</v>
      </c>
      <c r="P362" s="639"/>
    </row>
    <row r="363" spans="1:16" ht="15.5" x14ac:dyDescent="0.25">
      <c r="A363" s="631">
        <v>343</v>
      </c>
      <c r="B363" s="632"/>
      <c r="C363" s="680"/>
      <c r="D363" s="680"/>
      <c r="E363" s="634"/>
      <c r="F363" s="634"/>
      <c r="G363" s="635"/>
      <c r="H363" s="636"/>
      <c r="I363" s="636"/>
      <c r="J363" s="636"/>
      <c r="K363" s="636"/>
      <c r="L363" s="636"/>
      <c r="M363" s="636"/>
      <c r="N363" s="637">
        <f t="shared" si="10"/>
        <v>0</v>
      </c>
      <c r="O363" s="637">
        <f t="shared" si="11"/>
        <v>0</v>
      </c>
      <c r="P363" s="639"/>
    </row>
    <row r="364" spans="1:16" ht="15.5" x14ac:dyDescent="0.25">
      <c r="A364" s="631">
        <v>344</v>
      </c>
      <c r="B364" s="632"/>
      <c r="C364" s="680"/>
      <c r="D364" s="680"/>
      <c r="E364" s="634"/>
      <c r="F364" s="634"/>
      <c r="G364" s="635"/>
      <c r="H364" s="636"/>
      <c r="I364" s="636"/>
      <c r="J364" s="636"/>
      <c r="K364" s="636"/>
      <c r="L364" s="636"/>
      <c r="M364" s="636"/>
      <c r="N364" s="637">
        <f t="shared" si="10"/>
        <v>0</v>
      </c>
      <c r="O364" s="637">
        <f t="shared" si="11"/>
        <v>0</v>
      </c>
      <c r="P364" s="639"/>
    </row>
    <row r="365" spans="1:16" ht="15.5" x14ac:dyDescent="0.25">
      <c r="A365" s="631">
        <v>345</v>
      </c>
      <c r="B365" s="632"/>
      <c r="C365" s="680"/>
      <c r="D365" s="680"/>
      <c r="E365" s="634"/>
      <c r="F365" s="634"/>
      <c r="G365" s="635"/>
      <c r="H365" s="636"/>
      <c r="I365" s="636"/>
      <c r="J365" s="636"/>
      <c r="K365" s="636"/>
      <c r="L365" s="636"/>
      <c r="M365" s="636"/>
      <c r="N365" s="637">
        <f t="shared" si="10"/>
        <v>0</v>
      </c>
      <c r="O365" s="637">
        <f t="shared" si="11"/>
        <v>0</v>
      </c>
      <c r="P365" s="639"/>
    </row>
    <row r="366" spans="1:16" ht="15.5" x14ac:dyDescent="0.25">
      <c r="A366" s="631">
        <v>346</v>
      </c>
      <c r="B366" s="632"/>
      <c r="C366" s="680"/>
      <c r="D366" s="680"/>
      <c r="E366" s="634"/>
      <c r="F366" s="634"/>
      <c r="G366" s="635"/>
      <c r="H366" s="636"/>
      <c r="I366" s="636"/>
      <c r="J366" s="636"/>
      <c r="K366" s="636"/>
      <c r="L366" s="636"/>
      <c r="M366" s="636"/>
      <c r="N366" s="637">
        <f t="shared" si="10"/>
        <v>0</v>
      </c>
      <c r="O366" s="637">
        <f t="shared" si="11"/>
        <v>0</v>
      </c>
      <c r="P366" s="639"/>
    </row>
    <row r="367" spans="1:16" ht="15.5" x14ac:dyDescent="0.25">
      <c r="A367" s="631">
        <v>347</v>
      </c>
      <c r="B367" s="632"/>
      <c r="C367" s="680"/>
      <c r="D367" s="680"/>
      <c r="E367" s="634"/>
      <c r="F367" s="634"/>
      <c r="G367" s="635"/>
      <c r="H367" s="636"/>
      <c r="I367" s="636"/>
      <c r="J367" s="636"/>
      <c r="K367" s="636"/>
      <c r="L367" s="636"/>
      <c r="M367" s="636"/>
      <c r="N367" s="637">
        <f t="shared" si="10"/>
        <v>0</v>
      </c>
      <c r="O367" s="637">
        <f t="shared" si="11"/>
        <v>0</v>
      </c>
      <c r="P367" s="639"/>
    </row>
    <row r="368" spans="1:16" ht="15.5" x14ac:dyDescent="0.25">
      <c r="A368" s="631">
        <v>348</v>
      </c>
      <c r="B368" s="632"/>
      <c r="C368" s="680"/>
      <c r="D368" s="680"/>
      <c r="E368" s="634"/>
      <c r="F368" s="634"/>
      <c r="G368" s="635"/>
      <c r="H368" s="636"/>
      <c r="I368" s="636"/>
      <c r="J368" s="636"/>
      <c r="K368" s="636"/>
      <c r="L368" s="636"/>
      <c r="M368" s="636"/>
      <c r="N368" s="637">
        <f t="shared" si="10"/>
        <v>0</v>
      </c>
      <c r="O368" s="637">
        <f t="shared" si="11"/>
        <v>0</v>
      </c>
      <c r="P368" s="639"/>
    </row>
    <row r="369" spans="1:16" ht="15.5" x14ac:dyDescent="0.25">
      <c r="A369" s="631">
        <v>349</v>
      </c>
      <c r="B369" s="632"/>
      <c r="C369" s="680"/>
      <c r="D369" s="680"/>
      <c r="E369" s="634"/>
      <c r="F369" s="634"/>
      <c r="G369" s="635"/>
      <c r="H369" s="636"/>
      <c r="I369" s="636"/>
      <c r="J369" s="636"/>
      <c r="K369" s="636"/>
      <c r="L369" s="636"/>
      <c r="M369" s="636"/>
      <c r="N369" s="637">
        <f t="shared" si="10"/>
        <v>0</v>
      </c>
      <c r="O369" s="637">
        <f t="shared" si="11"/>
        <v>0</v>
      </c>
      <c r="P369" s="639"/>
    </row>
    <row r="370" spans="1:16" ht="15.5" x14ac:dyDescent="0.25">
      <c r="A370" s="631">
        <v>350</v>
      </c>
      <c r="B370" s="632"/>
      <c r="C370" s="680"/>
      <c r="D370" s="680"/>
      <c r="E370" s="634"/>
      <c r="F370" s="634"/>
      <c r="G370" s="635"/>
      <c r="H370" s="636"/>
      <c r="I370" s="636"/>
      <c r="J370" s="636"/>
      <c r="K370" s="636"/>
      <c r="L370" s="636"/>
      <c r="M370" s="636"/>
      <c r="N370" s="637">
        <f t="shared" si="10"/>
        <v>0</v>
      </c>
      <c r="O370" s="637">
        <f t="shared" si="11"/>
        <v>0</v>
      </c>
      <c r="P370" s="639"/>
    </row>
    <row r="371" spans="1:16" ht="15.5" x14ac:dyDescent="0.25">
      <c r="A371" s="631">
        <v>351</v>
      </c>
      <c r="B371" s="632"/>
      <c r="C371" s="680"/>
      <c r="D371" s="680"/>
      <c r="E371" s="634"/>
      <c r="F371" s="634"/>
      <c r="G371" s="635"/>
      <c r="H371" s="636"/>
      <c r="I371" s="636"/>
      <c r="J371" s="636"/>
      <c r="K371" s="636"/>
      <c r="L371" s="636"/>
      <c r="M371" s="636"/>
      <c r="N371" s="637">
        <f t="shared" si="10"/>
        <v>0</v>
      </c>
      <c r="O371" s="637">
        <f t="shared" si="11"/>
        <v>0</v>
      </c>
      <c r="P371" s="639"/>
    </row>
    <row r="372" spans="1:16" ht="15.5" x14ac:dyDescent="0.25">
      <c r="A372" s="631">
        <v>352</v>
      </c>
      <c r="B372" s="632"/>
      <c r="C372" s="680"/>
      <c r="D372" s="680"/>
      <c r="E372" s="634"/>
      <c r="F372" s="634"/>
      <c r="G372" s="635"/>
      <c r="H372" s="636"/>
      <c r="I372" s="636"/>
      <c r="J372" s="636"/>
      <c r="K372" s="636"/>
      <c r="L372" s="636"/>
      <c r="M372" s="636"/>
      <c r="N372" s="637">
        <f t="shared" si="10"/>
        <v>0</v>
      </c>
      <c r="O372" s="637">
        <f t="shared" si="11"/>
        <v>0</v>
      </c>
      <c r="P372" s="639"/>
    </row>
    <row r="373" spans="1:16" ht="15.5" x14ac:dyDescent="0.25">
      <c r="A373" s="631">
        <v>353</v>
      </c>
      <c r="B373" s="632"/>
      <c r="C373" s="680"/>
      <c r="D373" s="680"/>
      <c r="E373" s="634"/>
      <c r="F373" s="634"/>
      <c r="G373" s="635"/>
      <c r="H373" s="636"/>
      <c r="I373" s="636"/>
      <c r="J373" s="636"/>
      <c r="K373" s="636"/>
      <c r="L373" s="636"/>
      <c r="M373" s="636"/>
      <c r="N373" s="637">
        <f t="shared" si="10"/>
        <v>0</v>
      </c>
      <c r="O373" s="637">
        <f t="shared" si="11"/>
        <v>0</v>
      </c>
      <c r="P373" s="639"/>
    </row>
    <row r="374" spans="1:16" ht="15.5" x14ac:dyDescent="0.25">
      <c r="A374" s="631">
        <v>354</v>
      </c>
      <c r="B374" s="632"/>
      <c r="C374" s="680"/>
      <c r="D374" s="680"/>
      <c r="E374" s="634"/>
      <c r="F374" s="634"/>
      <c r="G374" s="635"/>
      <c r="H374" s="636"/>
      <c r="I374" s="636"/>
      <c r="J374" s="636"/>
      <c r="K374" s="636"/>
      <c r="L374" s="636"/>
      <c r="M374" s="636"/>
      <c r="N374" s="637">
        <f t="shared" si="10"/>
        <v>0</v>
      </c>
      <c r="O374" s="637">
        <f t="shared" si="11"/>
        <v>0</v>
      </c>
      <c r="P374" s="639"/>
    </row>
    <row r="375" spans="1:16" ht="15.5" x14ac:dyDescent="0.25">
      <c r="A375" s="631">
        <v>355</v>
      </c>
      <c r="B375" s="632"/>
      <c r="C375" s="680"/>
      <c r="D375" s="680"/>
      <c r="E375" s="634"/>
      <c r="F375" s="634"/>
      <c r="G375" s="635"/>
      <c r="H375" s="636"/>
      <c r="I375" s="636"/>
      <c r="J375" s="636"/>
      <c r="K375" s="636"/>
      <c r="L375" s="636"/>
      <c r="M375" s="636"/>
      <c r="N375" s="637">
        <f t="shared" si="10"/>
        <v>0</v>
      </c>
      <c r="O375" s="637">
        <f t="shared" si="11"/>
        <v>0</v>
      </c>
      <c r="P375" s="639"/>
    </row>
    <row r="376" spans="1:16" ht="15.5" x14ac:dyDescent="0.25">
      <c r="A376" s="631">
        <v>356</v>
      </c>
      <c r="B376" s="632"/>
      <c r="C376" s="680"/>
      <c r="D376" s="680"/>
      <c r="E376" s="634"/>
      <c r="F376" s="634"/>
      <c r="G376" s="635"/>
      <c r="H376" s="636"/>
      <c r="I376" s="636"/>
      <c r="J376" s="636"/>
      <c r="K376" s="636"/>
      <c r="L376" s="636"/>
      <c r="M376" s="636"/>
      <c r="N376" s="637">
        <f t="shared" si="10"/>
        <v>0</v>
      </c>
      <c r="O376" s="637">
        <f t="shared" si="11"/>
        <v>0</v>
      </c>
      <c r="P376" s="639"/>
    </row>
    <row r="377" spans="1:16" ht="15.5" x14ac:dyDescent="0.25">
      <c r="A377" s="631">
        <v>357</v>
      </c>
      <c r="B377" s="632"/>
      <c r="C377" s="680"/>
      <c r="D377" s="680"/>
      <c r="E377" s="634"/>
      <c r="F377" s="634"/>
      <c r="G377" s="635"/>
      <c r="H377" s="636"/>
      <c r="I377" s="636"/>
      <c r="J377" s="636"/>
      <c r="K377" s="636"/>
      <c r="L377" s="636"/>
      <c r="M377" s="636"/>
      <c r="N377" s="637">
        <f t="shared" si="10"/>
        <v>0</v>
      </c>
      <c r="O377" s="637">
        <f t="shared" si="11"/>
        <v>0</v>
      </c>
      <c r="P377" s="639"/>
    </row>
    <row r="378" spans="1:16" ht="15.5" x14ac:dyDescent="0.25">
      <c r="A378" s="631">
        <v>358</v>
      </c>
      <c r="B378" s="632"/>
      <c r="C378" s="680"/>
      <c r="D378" s="680"/>
      <c r="E378" s="634"/>
      <c r="F378" s="634"/>
      <c r="G378" s="635"/>
      <c r="H378" s="636"/>
      <c r="I378" s="636"/>
      <c r="J378" s="636"/>
      <c r="K378" s="636"/>
      <c r="L378" s="636"/>
      <c r="M378" s="636"/>
      <c r="N378" s="637">
        <f t="shared" si="10"/>
        <v>0</v>
      </c>
      <c r="O378" s="637">
        <f t="shared" si="11"/>
        <v>0</v>
      </c>
      <c r="P378" s="639"/>
    </row>
    <row r="379" spans="1:16" ht="15.5" x14ac:dyDescent="0.25">
      <c r="A379" s="631">
        <v>359</v>
      </c>
      <c r="B379" s="632"/>
      <c r="C379" s="680"/>
      <c r="D379" s="680"/>
      <c r="E379" s="634"/>
      <c r="F379" s="634"/>
      <c r="G379" s="635"/>
      <c r="H379" s="636"/>
      <c r="I379" s="636"/>
      <c r="J379" s="636"/>
      <c r="K379" s="636"/>
      <c r="L379" s="636"/>
      <c r="M379" s="636"/>
      <c r="N379" s="637">
        <f t="shared" si="10"/>
        <v>0</v>
      </c>
      <c r="O379" s="637">
        <f t="shared" si="11"/>
        <v>0</v>
      </c>
      <c r="P379" s="639"/>
    </row>
    <row r="380" spans="1:16" ht="15.5" x14ac:dyDescent="0.25">
      <c r="A380" s="631">
        <v>360</v>
      </c>
      <c r="B380" s="632"/>
      <c r="C380" s="680"/>
      <c r="D380" s="680"/>
      <c r="E380" s="634"/>
      <c r="F380" s="634"/>
      <c r="G380" s="635"/>
      <c r="H380" s="636"/>
      <c r="I380" s="636"/>
      <c r="J380" s="636"/>
      <c r="K380" s="636"/>
      <c r="L380" s="636"/>
      <c r="M380" s="636"/>
      <c r="N380" s="637">
        <f t="shared" si="10"/>
        <v>0</v>
      </c>
      <c r="O380" s="637">
        <f t="shared" si="11"/>
        <v>0</v>
      </c>
      <c r="P380" s="639"/>
    </row>
    <row r="381" spans="1:16" ht="15.5" x14ac:dyDescent="0.25">
      <c r="A381" s="631">
        <v>361</v>
      </c>
      <c r="B381" s="632"/>
      <c r="C381" s="680"/>
      <c r="D381" s="680"/>
      <c r="E381" s="634"/>
      <c r="F381" s="634"/>
      <c r="G381" s="635"/>
      <c r="H381" s="636"/>
      <c r="I381" s="636"/>
      <c r="J381" s="636"/>
      <c r="K381" s="636"/>
      <c r="L381" s="636"/>
      <c r="M381" s="636"/>
      <c r="N381" s="637">
        <f t="shared" si="10"/>
        <v>0</v>
      </c>
      <c r="O381" s="637">
        <f t="shared" si="11"/>
        <v>0</v>
      </c>
      <c r="P381" s="639"/>
    </row>
    <row r="382" spans="1:16" ht="15.5" x14ac:dyDescent="0.25">
      <c r="A382" s="631">
        <v>362</v>
      </c>
      <c r="B382" s="632"/>
      <c r="C382" s="680"/>
      <c r="D382" s="680"/>
      <c r="E382" s="634"/>
      <c r="F382" s="634"/>
      <c r="G382" s="635"/>
      <c r="H382" s="636"/>
      <c r="I382" s="636"/>
      <c r="J382" s="636"/>
      <c r="K382" s="636"/>
      <c r="L382" s="636"/>
      <c r="M382" s="636"/>
      <c r="N382" s="637">
        <f t="shared" si="10"/>
        <v>0</v>
      </c>
      <c r="O382" s="637">
        <f t="shared" si="11"/>
        <v>0</v>
      </c>
      <c r="P382" s="639"/>
    </row>
    <row r="383" spans="1:16" ht="15.5" x14ac:dyDescent="0.25">
      <c r="A383" s="631">
        <v>363</v>
      </c>
      <c r="B383" s="632"/>
      <c r="C383" s="680"/>
      <c r="D383" s="680"/>
      <c r="E383" s="634"/>
      <c r="F383" s="634"/>
      <c r="G383" s="635"/>
      <c r="H383" s="636"/>
      <c r="I383" s="636"/>
      <c r="J383" s="636"/>
      <c r="K383" s="636"/>
      <c r="L383" s="636"/>
      <c r="M383" s="636"/>
      <c r="N383" s="637">
        <f t="shared" si="10"/>
        <v>0</v>
      </c>
      <c r="O383" s="637">
        <f t="shared" si="11"/>
        <v>0</v>
      </c>
      <c r="P383" s="639"/>
    </row>
    <row r="384" spans="1:16" ht="15.5" x14ac:dyDescent="0.25">
      <c r="A384" s="631">
        <v>364</v>
      </c>
      <c r="B384" s="632"/>
      <c r="C384" s="680"/>
      <c r="D384" s="680"/>
      <c r="E384" s="634"/>
      <c r="F384" s="634"/>
      <c r="G384" s="635"/>
      <c r="H384" s="636"/>
      <c r="I384" s="636"/>
      <c r="J384" s="636"/>
      <c r="K384" s="636"/>
      <c r="L384" s="636"/>
      <c r="M384" s="636"/>
      <c r="N384" s="637">
        <f t="shared" si="10"/>
        <v>0</v>
      </c>
      <c r="O384" s="637">
        <f t="shared" si="11"/>
        <v>0</v>
      </c>
      <c r="P384" s="639"/>
    </row>
    <row r="385" spans="1:16" ht="15.5" x14ac:dyDescent="0.25">
      <c r="A385" s="631">
        <v>365</v>
      </c>
      <c r="B385" s="632"/>
      <c r="C385" s="680"/>
      <c r="D385" s="680"/>
      <c r="E385" s="634"/>
      <c r="F385" s="634"/>
      <c r="G385" s="635"/>
      <c r="H385" s="636"/>
      <c r="I385" s="636"/>
      <c r="J385" s="636"/>
      <c r="K385" s="636"/>
      <c r="L385" s="636"/>
      <c r="M385" s="636"/>
      <c r="N385" s="637">
        <f t="shared" si="10"/>
        <v>0</v>
      </c>
      <c r="O385" s="637">
        <f t="shared" si="11"/>
        <v>0</v>
      </c>
      <c r="P385" s="639"/>
    </row>
    <row r="386" spans="1:16" ht="15.5" x14ac:dyDescent="0.25">
      <c r="A386" s="631">
        <v>366</v>
      </c>
      <c r="B386" s="632"/>
      <c r="C386" s="680"/>
      <c r="D386" s="680"/>
      <c r="E386" s="634"/>
      <c r="F386" s="634"/>
      <c r="G386" s="635"/>
      <c r="H386" s="636"/>
      <c r="I386" s="636"/>
      <c r="J386" s="636"/>
      <c r="K386" s="636"/>
      <c r="L386" s="636"/>
      <c r="M386" s="636"/>
      <c r="N386" s="637">
        <f t="shared" si="10"/>
        <v>0</v>
      </c>
      <c r="O386" s="637">
        <f t="shared" si="11"/>
        <v>0</v>
      </c>
      <c r="P386" s="639"/>
    </row>
    <row r="387" spans="1:16" ht="15.5" x14ac:dyDescent="0.25">
      <c r="A387" s="631">
        <v>367</v>
      </c>
      <c r="B387" s="632"/>
      <c r="C387" s="680"/>
      <c r="D387" s="680"/>
      <c r="E387" s="634"/>
      <c r="F387" s="634"/>
      <c r="G387" s="635"/>
      <c r="H387" s="636"/>
      <c r="I387" s="636"/>
      <c r="J387" s="636"/>
      <c r="K387" s="636"/>
      <c r="L387" s="636"/>
      <c r="M387" s="636"/>
      <c r="N387" s="637">
        <f t="shared" si="10"/>
        <v>0</v>
      </c>
      <c r="O387" s="637">
        <f t="shared" si="11"/>
        <v>0</v>
      </c>
      <c r="P387" s="639"/>
    </row>
    <row r="388" spans="1:16" ht="15.5" x14ac:dyDescent="0.25">
      <c r="A388" s="631">
        <v>368</v>
      </c>
      <c r="B388" s="632"/>
      <c r="C388" s="680"/>
      <c r="D388" s="680"/>
      <c r="E388" s="634"/>
      <c r="F388" s="634"/>
      <c r="G388" s="635"/>
      <c r="H388" s="636"/>
      <c r="I388" s="636"/>
      <c r="J388" s="636"/>
      <c r="K388" s="636"/>
      <c r="L388" s="636"/>
      <c r="M388" s="636"/>
      <c r="N388" s="637">
        <f t="shared" si="10"/>
        <v>0</v>
      </c>
      <c r="O388" s="637">
        <f t="shared" si="11"/>
        <v>0</v>
      </c>
      <c r="P388" s="639"/>
    </row>
    <row r="389" spans="1:16" ht="15.5" x14ac:dyDescent="0.25">
      <c r="A389" s="631">
        <v>369</v>
      </c>
      <c r="B389" s="632"/>
      <c r="C389" s="680"/>
      <c r="D389" s="680"/>
      <c r="E389" s="634"/>
      <c r="F389" s="634"/>
      <c r="G389" s="635"/>
      <c r="H389" s="636"/>
      <c r="I389" s="636"/>
      <c r="J389" s="636"/>
      <c r="K389" s="636"/>
      <c r="L389" s="636"/>
      <c r="M389" s="636"/>
      <c r="N389" s="637">
        <f t="shared" si="10"/>
        <v>0</v>
      </c>
      <c r="O389" s="637">
        <f t="shared" si="11"/>
        <v>0</v>
      </c>
      <c r="P389" s="639"/>
    </row>
    <row r="390" spans="1:16" ht="15.5" x14ac:dyDescent="0.25">
      <c r="A390" s="631">
        <v>370</v>
      </c>
      <c r="B390" s="632"/>
      <c r="C390" s="680"/>
      <c r="D390" s="680"/>
      <c r="E390" s="634"/>
      <c r="F390" s="634"/>
      <c r="G390" s="635"/>
      <c r="H390" s="636"/>
      <c r="I390" s="636"/>
      <c r="J390" s="636"/>
      <c r="K390" s="636"/>
      <c r="L390" s="636"/>
      <c r="M390" s="636"/>
      <c r="N390" s="637">
        <f t="shared" si="10"/>
        <v>0</v>
      </c>
      <c r="O390" s="637">
        <f t="shared" si="11"/>
        <v>0</v>
      </c>
      <c r="P390" s="639"/>
    </row>
    <row r="391" spans="1:16" ht="15.5" x14ac:dyDescent="0.25">
      <c r="A391" s="631">
        <v>371</v>
      </c>
      <c r="B391" s="632"/>
      <c r="C391" s="680"/>
      <c r="D391" s="680"/>
      <c r="E391" s="634"/>
      <c r="F391" s="634"/>
      <c r="G391" s="635"/>
      <c r="H391" s="636"/>
      <c r="I391" s="636"/>
      <c r="J391" s="636"/>
      <c r="K391" s="636"/>
      <c r="L391" s="636"/>
      <c r="M391" s="636"/>
      <c r="N391" s="637">
        <f t="shared" si="10"/>
        <v>0</v>
      </c>
      <c r="O391" s="637">
        <f t="shared" si="11"/>
        <v>0</v>
      </c>
      <c r="P391" s="639"/>
    </row>
    <row r="392" spans="1:16" ht="15.5" x14ac:dyDescent="0.25">
      <c r="A392" s="631">
        <v>372</v>
      </c>
      <c r="B392" s="632"/>
      <c r="C392" s="680"/>
      <c r="D392" s="680"/>
      <c r="E392" s="634"/>
      <c r="F392" s="634"/>
      <c r="G392" s="635"/>
      <c r="H392" s="636"/>
      <c r="I392" s="636"/>
      <c r="J392" s="636"/>
      <c r="K392" s="636"/>
      <c r="L392" s="636"/>
      <c r="M392" s="636"/>
      <c r="N392" s="637">
        <f t="shared" si="10"/>
        <v>0</v>
      </c>
      <c r="O392" s="637">
        <f t="shared" si="11"/>
        <v>0</v>
      </c>
      <c r="P392" s="639"/>
    </row>
    <row r="393" spans="1:16" ht="15.5" x14ac:dyDescent="0.25">
      <c r="A393" s="631">
        <v>373</v>
      </c>
      <c r="B393" s="632"/>
      <c r="C393" s="680"/>
      <c r="D393" s="680"/>
      <c r="E393" s="634"/>
      <c r="F393" s="634"/>
      <c r="G393" s="635"/>
      <c r="H393" s="636"/>
      <c r="I393" s="636"/>
      <c r="J393" s="636"/>
      <c r="K393" s="636"/>
      <c r="L393" s="636"/>
      <c r="M393" s="636"/>
      <c r="N393" s="637">
        <f t="shared" si="10"/>
        <v>0</v>
      </c>
      <c r="O393" s="637">
        <f t="shared" si="11"/>
        <v>0</v>
      </c>
      <c r="P393" s="639"/>
    </row>
    <row r="394" spans="1:16" ht="15.5" x14ac:dyDescent="0.25">
      <c r="A394" s="631">
        <v>374</v>
      </c>
      <c r="B394" s="632"/>
      <c r="C394" s="680"/>
      <c r="D394" s="680"/>
      <c r="E394" s="634"/>
      <c r="F394" s="634"/>
      <c r="G394" s="635"/>
      <c r="H394" s="636"/>
      <c r="I394" s="636"/>
      <c r="J394" s="636"/>
      <c r="K394" s="636"/>
      <c r="L394" s="636"/>
      <c r="M394" s="636"/>
      <c r="N394" s="637">
        <f t="shared" si="10"/>
        <v>0</v>
      </c>
      <c r="O394" s="637">
        <f t="shared" si="11"/>
        <v>0</v>
      </c>
      <c r="P394" s="639"/>
    </row>
    <row r="395" spans="1:16" ht="15.5" x14ac:dyDescent="0.25">
      <c r="A395" s="631">
        <v>375</v>
      </c>
      <c r="B395" s="632"/>
      <c r="C395" s="680"/>
      <c r="D395" s="680"/>
      <c r="E395" s="634"/>
      <c r="F395" s="634"/>
      <c r="G395" s="635"/>
      <c r="H395" s="636"/>
      <c r="I395" s="636"/>
      <c r="J395" s="636"/>
      <c r="K395" s="636"/>
      <c r="L395" s="636"/>
      <c r="M395" s="636"/>
      <c r="N395" s="637">
        <f t="shared" si="10"/>
        <v>0</v>
      </c>
      <c r="O395" s="637">
        <f t="shared" si="11"/>
        <v>0</v>
      </c>
      <c r="P395" s="639"/>
    </row>
    <row r="396" spans="1:16" ht="15.5" x14ac:dyDescent="0.25">
      <c r="A396" s="631">
        <v>376</v>
      </c>
      <c r="B396" s="632"/>
      <c r="C396" s="680"/>
      <c r="D396" s="680"/>
      <c r="E396" s="634"/>
      <c r="F396" s="634"/>
      <c r="G396" s="635"/>
      <c r="H396" s="636"/>
      <c r="I396" s="636"/>
      <c r="J396" s="636"/>
      <c r="K396" s="636"/>
      <c r="L396" s="636"/>
      <c r="M396" s="636"/>
      <c r="N396" s="637">
        <f t="shared" si="10"/>
        <v>0</v>
      </c>
      <c r="O396" s="637">
        <f t="shared" si="11"/>
        <v>0</v>
      </c>
      <c r="P396" s="639"/>
    </row>
    <row r="397" spans="1:16" ht="15.5" x14ac:dyDescent="0.25">
      <c r="A397" s="631">
        <v>377</v>
      </c>
      <c r="B397" s="632"/>
      <c r="C397" s="680"/>
      <c r="D397" s="680"/>
      <c r="E397" s="634"/>
      <c r="F397" s="634"/>
      <c r="G397" s="635"/>
      <c r="H397" s="636"/>
      <c r="I397" s="636"/>
      <c r="J397" s="636"/>
      <c r="K397" s="636"/>
      <c r="L397" s="636"/>
      <c r="M397" s="636"/>
      <c r="N397" s="637">
        <f t="shared" si="10"/>
        <v>0</v>
      </c>
      <c r="O397" s="637">
        <f t="shared" si="11"/>
        <v>0</v>
      </c>
      <c r="P397" s="639"/>
    </row>
    <row r="398" spans="1:16" ht="15.5" x14ac:dyDescent="0.25">
      <c r="A398" s="631">
        <v>378</v>
      </c>
      <c r="B398" s="632"/>
      <c r="C398" s="680"/>
      <c r="D398" s="680"/>
      <c r="E398" s="634"/>
      <c r="F398" s="634"/>
      <c r="G398" s="635"/>
      <c r="H398" s="636"/>
      <c r="I398" s="636"/>
      <c r="J398" s="636"/>
      <c r="K398" s="636"/>
      <c r="L398" s="636"/>
      <c r="M398" s="636"/>
      <c r="N398" s="637">
        <f t="shared" si="10"/>
        <v>0</v>
      </c>
      <c r="O398" s="637">
        <f t="shared" si="11"/>
        <v>0</v>
      </c>
      <c r="P398" s="639"/>
    </row>
    <row r="399" spans="1:16" ht="15.5" x14ac:dyDescent="0.25">
      <c r="A399" s="631">
        <v>379</v>
      </c>
      <c r="B399" s="632"/>
      <c r="C399" s="680"/>
      <c r="D399" s="680"/>
      <c r="E399" s="634"/>
      <c r="F399" s="634"/>
      <c r="G399" s="635"/>
      <c r="H399" s="636"/>
      <c r="I399" s="636"/>
      <c r="J399" s="636"/>
      <c r="K399" s="636"/>
      <c r="L399" s="636"/>
      <c r="M399" s="636"/>
      <c r="N399" s="637">
        <f t="shared" si="10"/>
        <v>0</v>
      </c>
      <c r="O399" s="637">
        <f t="shared" si="11"/>
        <v>0</v>
      </c>
      <c r="P399" s="639"/>
    </row>
    <row r="400" spans="1:16" ht="15.5" x14ac:dyDescent="0.25">
      <c r="A400" s="631">
        <v>380</v>
      </c>
      <c r="B400" s="632"/>
      <c r="C400" s="680"/>
      <c r="D400" s="680"/>
      <c r="E400" s="634"/>
      <c r="F400" s="634"/>
      <c r="G400" s="635"/>
      <c r="H400" s="636"/>
      <c r="I400" s="636"/>
      <c r="J400" s="636"/>
      <c r="K400" s="636"/>
      <c r="L400" s="636"/>
      <c r="M400" s="636"/>
      <c r="N400" s="637">
        <f t="shared" si="10"/>
        <v>0</v>
      </c>
      <c r="O400" s="637">
        <f t="shared" si="11"/>
        <v>0</v>
      </c>
      <c r="P400" s="639"/>
    </row>
    <row r="401" spans="1:16" ht="15.5" x14ac:dyDescent="0.25">
      <c r="A401" s="631">
        <v>381</v>
      </c>
      <c r="B401" s="632"/>
      <c r="C401" s="680"/>
      <c r="D401" s="680"/>
      <c r="E401" s="634"/>
      <c r="F401" s="634"/>
      <c r="G401" s="635"/>
      <c r="H401" s="636"/>
      <c r="I401" s="636"/>
      <c r="J401" s="636"/>
      <c r="K401" s="636"/>
      <c r="L401" s="636"/>
      <c r="M401" s="636"/>
      <c r="N401" s="637">
        <f t="shared" si="10"/>
        <v>0</v>
      </c>
      <c r="O401" s="637">
        <f t="shared" si="11"/>
        <v>0</v>
      </c>
      <c r="P401" s="639"/>
    </row>
    <row r="402" spans="1:16" ht="15.5" x14ac:dyDescent="0.25">
      <c r="A402" s="631">
        <v>382</v>
      </c>
      <c r="B402" s="632"/>
      <c r="C402" s="680"/>
      <c r="D402" s="680"/>
      <c r="E402" s="634"/>
      <c r="F402" s="634"/>
      <c r="G402" s="635"/>
      <c r="H402" s="636"/>
      <c r="I402" s="636"/>
      <c r="J402" s="636"/>
      <c r="K402" s="636"/>
      <c r="L402" s="636"/>
      <c r="M402" s="636"/>
      <c r="N402" s="637">
        <f t="shared" si="10"/>
        <v>0</v>
      </c>
      <c r="O402" s="637">
        <f t="shared" si="11"/>
        <v>0</v>
      </c>
      <c r="P402" s="639"/>
    </row>
    <row r="403" spans="1:16" ht="15.5" x14ac:dyDescent="0.25">
      <c r="A403" s="631">
        <v>383</v>
      </c>
      <c r="B403" s="632"/>
      <c r="C403" s="680"/>
      <c r="D403" s="680"/>
      <c r="E403" s="634"/>
      <c r="F403" s="634"/>
      <c r="G403" s="635"/>
      <c r="H403" s="636"/>
      <c r="I403" s="636"/>
      <c r="J403" s="636"/>
      <c r="K403" s="636"/>
      <c r="L403" s="636"/>
      <c r="M403" s="636"/>
      <c r="N403" s="637">
        <f t="shared" si="10"/>
        <v>0</v>
      </c>
      <c r="O403" s="637">
        <f t="shared" si="11"/>
        <v>0</v>
      </c>
      <c r="P403" s="639"/>
    </row>
    <row r="404" spans="1:16" ht="15.5" x14ac:dyDescent="0.25">
      <c r="A404" s="631">
        <v>384</v>
      </c>
      <c r="B404" s="632"/>
      <c r="C404" s="680"/>
      <c r="D404" s="680"/>
      <c r="E404" s="634"/>
      <c r="F404" s="634"/>
      <c r="G404" s="635"/>
      <c r="H404" s="636"/>
      <c r="I404" s="636"/>
      <c r="J404" s="636"/>
      <c r="K404" s="636"/>
      <c r="L404" s="636"/>
      <c r="M404" s="636"/>
      <c r="N404" s="637">
        <f t="shared" si="10"/>
        <v>0</v>
      </c>
      <c r="O404" s="637">
        <f t="shared" si="11"/>
        <v>0</v>
      </c>
      <c r="P404" s="639"/>
    </row>
    <row r="405" spans="1:16" ht="15.5" x14ac:dyDescent="0.25">
      <c r="A405" s="631">
        <v>385</v>
      </c>
      <c r="B405" s="632"/>
      <c r="C405" s="680"/>
      <c r="D405" s="680"/>
      <c r="E405" s="634"/>
      <c r="F405" s="634"/>
      <c r="G405" s="635"/>
      <c r="H405" s="636"/>
      <c r="I405" s="636"/>
      <c r="J405" s="636"/>
      <c r="K405" s="636"/>
      <c r="L405" s="636"/>
      <c r="M405" s="636"/>
      <c r="N405" s="637">
        <f t="shared" si="10"/>
        <v>0</v>
      </c>
      <c r="O405" s="637">
        <f t="shared" si="11"/>
        <v>0</v>
      </c>
      <c r="P405" s="639"/>
    </row>
    <row r="406" spans="1:16" ht="15.5" x14ac:dyDescent="0.25">
      <c r="A406" s="631">
        <v>386</v>
      </c>
      <c r="B406" s="632"/>
      <c r="C406" s="680"/>
      <c r="D406" s="680"/>
      <c r="E406" s="634"/>
      <c r="F406" s="634"/>
      <c r="G406" s="635"/>
      <c r="H406" s="636"/>
      <c r="I406" s="636"/>
      <c r="J406" s="636"/>
      <c r="K406" s="636"/>
      <c r="L406" s="636"/>
      <c r="M406" s="636"/>
      <c r="N406" s="637">
        <f t="shared" ref="N406:N469" si="12">ROUND(M406*20%,2)</f>
        <v>0</v>
      </c>
      <c r="O406" s="637">
        <f t="shared" ref="O406:O469" si="13">ROUND(M406,2)+N406</f>
        <v>0</v>
      </c>
      <c r="P406" s="639"/>
    </row>
    <row r="407" spans="1:16" ht="15.5" x14ac:dyDescent="0.25">
      <c r="A407" s="631">
        <v>387</v>
      </c>
      <c r="B407" s="632"/>
      <c r="C407" s="680"/>
      <c r="D407" s="680"/>
      <c r="E407" s="634"/>
      <c r="F407" s="634"/>
      <c r="G407" s="635"/>
      <c r="H407" s="636"/>
      <c r="I407" s="636"/>
      <c r="J407" s="636"/>
      <c r="K407" s="636"/>
      <c r="L407" s="636"/>
      <c r="M407" s="636"/>
      <c r="N407" s="637">
        <f t="shared" si="12"/>
        <v>0</v>
      </c>
      <c r="O407" s="637">
        <f t="shared" si="13"/>
        <v>0</v>
      </c>
      <c r="P407" s="639"/>
    </row>
    <row r="408" spans="1:16" ht="15.5" x14ac:dyDescent="0.25">
      <c r="A408" s="631">
        <v>388</v>
      </c>
      <c r="B408" s="632"/>
      <c r="C408" s="680"/>
      <c r="D408" s="680"/>
      <c r="E408" s="634"/>
      <c r="F408" s="634"/>
      <c r="G408" s="635"/>
      <c r="H408" s="636"/>
      <c r="I408" s="636"/>
      <c r="J408" s="636"/>
      <c r="K408" s="636"/>
      <c r="L408" s="636"/>
      <c r="M408" s="636"/>
      <c r="N408" s="637">
        <f t="shared" si="12"/>
        <v>0</v>
      </c>
      <c r="O408" s="637">
        <f t="shared" si="13"/>
        <v>0</v>
      </c>
      <c r="P408" s="639"/>
    </row>
    <row r="409" spans="1:16" ht="15.5" x14ac:dyDescent="0.25">
      <c r="A409" s="631">
        <v>389</v>
      </c>
      <c r="B409" s="632"/>
      <c r="C409" s="680"/>
      <c r="D409" s="680"/>
      <c r="E409" s="634"/>
      <c r="F409" s="634"/>
      <c r="G409" s="635"/>
      <c r="H409" s="636"/>
      <c r="I409" s="636"/>
      <c r="J409" s="636"/>
      <c r="K409" s="636"/>
      <c r="L409" s="636"/>
      <c r="M409" s="636"/>
      <c r="N409" s="637">
        <f t="shared" si="12"/>
        <v>0</v>
      </c>
      <c r="O409" s="637">
        <f t="shared" si="13"/>
        <v>0</v>
      </c>
      <c r="P409" s="639"/>
    </row>
    <row r="410" spans="1:16" ht="15.5" x14ac:dyDescent="0.25">
      <c r="A410" s="631">
        <v>390</v>
      </c>
      <c r="B410" s="632"/>
      <c r="C410" s="680"/>
      <c r="D410" s="680"/>
      <c r="E410" s="634"/>
      <c r="F410" s="634"/>
      <c r="G410" s="635"/>
      <c r="H410" s="636"/>
      <c r="I410" s="636"/>
      <c r="J410" s="636"/>
      <c r="K410" s="636"/>
      <c r="L410" s="636"/>
      <c r="M410" s="636"/>
      <c r="N410" s="637">
        <f t="shared" si="12"/>
        <v>0</v>
      </c>
      <c r="O410" s="637">
        <f t="shared" si="13"/>
        <v>0</v>
      </c>
      <c r="P410" s="639"/>
    </row>
    <row r="411" spans="1:16" ht="15.5" x14ac:dyDescent="0.25">
      <c r="A411" s="631">
        <v>391</v>
      </c>
      <c r="B411" s="632"/>
      <c r="C411" s="680"/>
      <c r="D411" s="680"/>
      <c r="E411" s="634"/>
      <c r="F411" s="634"/>
      <c r="G411" s="635"/>
      <c r="H411" s="636"/>
      <c r="I411" s="636"/>
      <c r="J411" s="636"/>
      <c r="K411" s="636"/>
      <c r="L411" s="636"/>
      <c r="M411" s="636"/>
      <c r="N411" s="637">
        <f t="shared" si="12"/>
        <v>0</v>
      </c>
      <c r="O411" s="637">
        <f t="shared" si="13"/>
        <v>0</v>
      </c>
      <c r="P411" s="639"/>
    </row>
    <row r="412" spans="1:16" ht="15.5" x14ac:dyDescent="0.25">
      <c r="A412" s="631">
        <v>392</v>
      </c>
      <c r="B412" s="632"/>
      <c r="C412" s="680"/>
      <c r="D412" s="680"/>
      <c r="E412" s="634"/>
      <c r="F412" s="634"/>
      <c r="G412" s="635"/>
      <c r="H412" s="636"/>
      <c r="I412" s="636"/>
      <c r="J412" s="636"/>
      <c r="K412" s="636"/>
      <c r="L412" s="636"/>
      <c r="M412" s="636"/>
      <c r="N412" s="637">
        <f t="shared" si="12"/>
        <v>0</v>
      </c>
      <c r="O412" s="637">
        <f t="shared" si="13"/>
        <v>0</v>
      </c>
      <c r="P412" s="639"/>
    </row>
    <row r="413" spans="1:16" ht="15.5" x14ac:dyDescent="0.25">
      <c r="A413" s="631">
        <v>393</v>
      </c>
      <c r="B413" s="632"/>
      <c r="C413" s="680"/>
      <c r="D413" s="680"/>
      <c r="E413" s="634"/>
      <c r="F413" s="634"/>
      <c r="G413" s="635"/>
      <c r="H413" s="636"/>
      <c r="I413" s="636"/>
      <c r="J413" s="636"/>
      <c r="K413" s="636"/>
      <c r="L413" s="636"/>
      <c r="M413" s="636"/>
      <c r="N413" s="637">
        <f t="shared" si="12"/>
        <v>0</v>
      </c>
      <c r="O413" s="637">
        <f t="shared" si="13"/>
        <v>0</v>
      </c>
      <c r="P413" s="639"/>
    </row>
    <row r="414" spans="1:16" ht="15.5" x14ac:dyDescent="0.25">
      <c r="A414" s="631">
        <v>394</v>
      </c>
      <c r="B414" s="632"/>
      <c r="C414" s="680"/>
      <c r="D414" s="680"/>
      <c r="E414" s="634"/>
      <c r="F414" s="634"/>
      <c r="G414" s="635"/>
      <c r="H414" s="636"/>
      <c r="I414" s="636"/>
      <c r="J414" s="636"/>
      <c r="K414" s="636"/>
      <c r="L414" s="636"/>
      <c r="M414" s="636"/>
      <c r="N414" s="637">
        <f t="shared" si="12"/>
        <v>0</v>
      </c>
      <c r="O414" s="637">
        <f t="shared" si="13"/>
        <v>0</v>
      </c>
      <c r="P414" s="639"/>
    </row>
    <row r="415" spans="1:16" ht="15.5" x14ac:dyDescent="0.25">
      <c r="A415" s="631">
        <v>395</v>
      </c>
      <c r="B415" s="632"/>
      <c r="C415" s="680"/>
      <c r="D415" s="680"/>
      <c r="E415" s="634"/>
      <c r="F415" s="634"/>
      <c r="G415" s="635"/>
      <c r="H415" s="636"/>
      <c r="I415" s="636"/>
      <c r="J415" s="636"/>
      <c r="K415" s="636"/>
      <c r="L415" s="636"/>
      <c r="M415" s="636"/>
      <c r="N415" s="637">
        <f t="shared" si="12"/>
        <v>0</v>
      </c>
      <c r="O415" s="637">
        <f t="shared" si="13"/>
        <v>0</v>
      </c>
      <c r="P415" s="639"/>
    </row>
    <row r="416" spans="1:16" ht="15.5" x14ac:dyDescent="0.25">
      <c r="A416" s="631">
        <v>396</v>
      </c>
      <c r="B416" s="632"/>
      <c r="C416" s="680"/>
      <c r="D416" s="680"/>
      <c r="E416" s="634"/>
      <c r="F416" s="634"/>
      <c r="G416" s="635"/>
      <c r="H416" s="636"/>
      <c r="I416" s="636"/>
      <c r="J416" s="636"/>
      <c r="K416" s="636"/>
      <c r="L416" s="636"/>
      <c r="M416" s="636"/>
      <c r="N416" s="637">
        <f t="shared" si="12"/>
        <v>0</v>
      </c>
      <c r="O416" s="637">
        <f t="shared" si="13"/>
        <v>0</v>
      </c>
      <c r="P416" s="639"/>
    </row>
    <row r="417" spans="1:16" ht="15.5" x14ac:dyDescent="0.25">
      <c r="A417" s="631">
        <v>397</v>
      </c>
      <c r="B417" s="632"/>
      <c r="C417" s="680"/>
      <c r="D417" s="680"/>
      <c r="E417" s="634"/>
      <c r="F417" s="634"/>
      <c r="G417" s="635"/>
      <c r="H417" s="636"/>
      <c r="I417" s="636"/>
      <c r="J417" s="636"/>
      <c r="K417" s="636"/>
      <c r="L417" s="636"/>
      <c r="M417" s="636"/>
      <c r="N417" s="637">
        <f t="shared" si="12"/>
        <v>0</v>
      </c>
      <c r="O417" s="637">
        <f t="shared" si="13"/>
        <v>0</v>
      </c>
      <c r="P417" s="639"/>
    </row>
    <row r="418" spans="1:16" ht="15.5" x14ac:dyDescent="0.25">
      <c r="A418" s="631">
        <v>398</v>
      </c>
      <c r="B418" s="632"/>
      <c r="C418" s="680"/>
      <c r="D418" s="680"/>
      <c r="E418" s="634"/>
      <c r="F418" s="634"/>
      <c r="G418" s="635"/>
      <c r="H418" s="636"/>
      <c r="I418" s="636"/>
      <c r="J418" s="636"/>
      <c r="K418" s="636"/>
      <c r="L418" s="636"/>
      <c r="M418" s="636"/>
      <c r="N418" s="637">
        <f t="shared" si="12"/>
        <v>0</v>
      </c>
      <c r="O418" s="637">
        <f t="shared" si="13"/>
        <v>0</v>
      </c>
      <c r="P418" s="639"/>
    </row>
    <row r="419" spans="1:16" ht="15.5" x14ac:dyDescent="0.25">
      <c r="A419" s="631">
        <v>399</v>
      </c>
      <c r="B419" s="632"/>
      <c r="C419" s="680"/>
      <c r="D419" s="680"/>
      <c r="E419" s="634"/>
      <c r="F419" s="634"/>
      <c r="G419" s="635"/>
      <c r="H419" s="636"/>
      <c r="I419" s="636"/>
      <c r="J419" s="636"/>
      <c r="K419" s="636"/>
      <c r="L419" s="636"/>
      <c r="M419" s="636"/>
      <c r="N419" s="637">
        <f t="shared" si="12"/>
        <v>0</v>
      </c>
      <c r="O419" s="637">
        <f t="shared" si="13"/>
        <v>0</v>
      </c>
      <c r="P419" s="639"/>
    </row>
    <row r="420" spans="1:16" ht="15.5" x14ac:dyDescent="0.25">
      <c r="A420" s="631">
        <v>400</v>
      </c>
      <c r="B420" s="632"/>
      <c r="C420" s="680"/>
      <c r="D420" s="680"/>
      <c r="E420" s="634"/>
      <c r="F420" s="634"/>
      <c r="G420" s="635"/>
      <c r="H420" s="636"/>
      <c r="I420" s="636"/>
      <c r="J420" s="636"/>
      <c r="K420" s="636"/>
      <c r="L420" s="636"/>
      <c r="M420" s="636"/>
      <c r="N420" s="637">
        <f t="shared" si="12"/>
        <v>0</v>
      </c>
      <c r="O420" s="637">
        <f t="shared" si="13"/>
        <v>0</v>
      </c>
      <c r="P420" s="639"/>
    </row>
    <row r="421" spans="1:16" ht="15.5" x14ac:dyDescent="0.25">
      <c r="A421" s="631">
        <v>401</v>
      </c>
      <c r="B421" s="632"/>
      <c r="C421" s="680"/>
      <c r="D421" s="680"/>
      <c r="E421" s="634"/>
      <c r="F421" s="634"/>
      <c r="G421" s="635"/>
      <c r="H421" s="636"/>
      <c r="I421" s="636"/>
      <c r="J421" s="636"/>
      <c r="K421" s="636"/>
      <c r="L421" s="636"/>
      <c r="M421" s="636"/>
      <c r="N421" s="637">
        <f t="shared" si="12"/>
        <v>0</v>
      </c>
      <c r="O421" s="637">
        <f t="shared" si="13"/>
        <v>0</v>
      </c>
      <c r="P421" s="639"/>
    </row>
    <row r="422" spans="1:16" ht="15.5" x14ac:dyDescent="0.25">
      <c r="A422" s="631">
        <v>402</v>
      </c>
      <c r="B422" s="632"/>
      <c r="C422" s="680"/>
      <c r="D422" s="680"/>
      <c r="E422" s="634"/>
      <c r="F422" s="634"/>
      <c r="G422" s="635"/>
      <c r="H422" s="636"/>
      <c r="I422" s="636"/>
      <c r="J422" s="636"/>
      <c r="K422" s="636"/>
      <c r="L422" s="636"/>
      <c r="M422" s="636"/>
      <c r="N422" s="637">
        <f t="shared" si="12"/>
        <v>0</v>
      </c>
      <c r="O422" s="637">
        <f t="shared" si="13"/>
        <v>0</v>
      </c>
      <c r="P422" s="639"/>
    </row>
    <row r="423" spans="1:16" ht="15.5" x14ac:dyDescent="0.25">
      <c r="A423" s="631">
        <v>403</v>
      </c>
      <c r="B423" s="632"/>
      <c r="C423" s="680"/>
      <c r="D423" s="680"/>
      <c r="E423" s="634"/>
      <c r="F423" s="634"/>
      <c r="G423" s="635"/>
      <c r="H423" s="636"/>
      <c r="I423" s="636"/>
      <c r="J423" s="636"/>
      <c r="K423" s="636"/>
      <c r="L423" s="636"/>
      <c r="M423" s="636"/>
      <c r="N423" s="637">
        <f t="shared" si="12"/>
        <v>0</v>
      </c>
      <c r="O423" s="637">
        <f t="shared" si="13"/>
        <v>0</v>
      </c>
      <c r="P423" s="639"/>
    </row>
    <row r="424" spans="1:16" ht="15.5" x14ac:dyDescent="0.25">
      <c r="A424" s="631">
        <v>404</v>
      </c>
      <c r="B424" s="632"/>
      <c r="C424" s="680"/>
      <c r="D424" s="680"/>
      <c r="E424" s="634"/>
      <c r="F424" s="634"/>
      <c r="G424" s="635"/>
      <c r="H424" s="636"/>
      <c r="I424" s="636"/>
      <c r="J424" s="636"/>
      <c r="K424" s="636"/>
      <c r="L424" s="636"/>
      <c r="M424" s="636"/>
      <c r="N424" s="637">
        <f t="shared" si="12"/>
        <v>0</v>
      </c>
      <c r="O424" s="637">
        <f t="shared" si="13"/>
        <v>0</v>
      </c>
      <c r="P424" s="639"/>
    </row>
    <row r="425" spans="1:16" ht="15.5" x14ac:dyDescent="0.25">
      <c r="A425" s="631">
        <v>405</v>
      </c>
      <c r="B425" s="632"/>
      <c r="C425" s="680"/>
      <c r="D425" s="680"/>
      <c r="E425" s="634"/>
      <c r="F425" s="634"/>
      <c r="G425" s="635"/>
      <c r="H425" s="636"/>
      <c r="I425" s="636"/>
      <c r="J425" s="636"/>
      <c r="K425" s="636"/>
      <c r="L425" s="636"/>
      <c r="M425" s="636"/>
      <c r="N425" s="637">
        <f t="shared" si="12"/>
        <v>0</v>
      </c>
      <c r="O425" s="637">
        <f t="shared" si="13"/>
        <v>0</v>
      </c>
      <c r="P425" s="639"/>
    </row>
    <row r="426" spans="1:16" ht="15.5" x14ac:dyDescent="0.25">
      <c r="A426" s="631">
        <v>406</v>
      </c>
      <c r="B426" s="632"/>
      <c r="C426" s="680"/>
      <c r="D426" s="680"/>
      <c r="E426" s="634"/>
      <c r="F426" s="634"/>
      <c r="G426" s="635"/>
      <c r="H426" s="636"/>
      <c r="I426" s="636"/>
      <c r="J426" s="636"/>
      <c r="K426" s="636"/>
      <c r="L426" s="636"/>
      <c r="M426" s="636"/>
      <c r="N426" s="637">
        <f t="shared" si="12"/>
        <v>0</v>
      </c>
      <c r="O426" s="637">
        <f t="shared" si="13"/>
        <v>0</v>
      </c>
      <c r="P426" s="639"/>
    </row>
    <row r="427" spans="1:16" ht="15.5" x14ac:dyDescent="0.25">
      <c r="A427" s="631">
        <v>407</v>
      </c>
      <c r="B427" s="632"/>
      <c r="C427" s="680"/>
      <c r="D427" s="680"/>
      <c r="E427" s="634"/>
      <c r="F427" s="634"/>
      <c r="G427" s="635"/>
      <c r="H427" s="636"/>
      <c r="I427" s="636"/>
      <c r="J427" s="636"/>
      <c r="K427" s="636"/>
      <c r="L427" s="636"/>
      <c r="M427" s="636"/>
      <c r="N427" s="637">
        <f t="shared" si="12"/>
        <v>0</v>
      </c>
      <c r="O427" s="637">
        <f t="shared" si="13"/>
        <v>0</v>
      </c>
      <c r="P427" s="639"/>
    </row>
    <row r="428" spans="1:16" ht="15.5" x14ac:dyDescent="0.25">
      <c r="A428" s="631">
        <v>408</v>
      </c>
      <c r="B428" s="632"/>
      <c r="C428" s="680"/>
      <c r="D428" s="680"/>
      <c r="E428" s="634"/>
      <c r="F428" s="634"/>
      <c r="G428" s="635"/>
      <c r="H428" s="636"/>
      <c r="I428" s="636"/>
      <c r="J428" s="636"/>
      <c r="K428" s="636"/>
      <c r="L428" s="636"/>
      <c r="M428" s="636"/>
      <c r="N428" s="637">
        <f t="shared" si="12"/>
        <v>0</v>
      </c>
      <c r="O428" s="637">
        <f t="shared" si="13"/>
        <v>0</v>
      </c>
      <c r="P428" s="639"/>
    </row>
    <row r="429" spans="1:16" ht="15.5" x14ac:dyDescent="0.25">
      <c r="A429" s="631">
        <v>409</v>
      </c>
      <c r="B429" s="632"/>
      <c r="C429" s="680"/>
      <c r="D429" s="680"/>
      <c r="E429" s="634"/>
      <c r="F429" s="634"/>
      <c r="G429" s="635"/>
      <c r="H429" s="636"/>
      <c r="I429" s="636"/>
      <c r="J429" s="636"/>
      <c r="K429" s="636"/>
      <c r="L429" s="636"/>
      <c r="M429" s="636"/>
      <c r="N429" s="637">
        <f t="shared" si="12"/>
        <v>0</v>
      </c>
      <c r="O429" s="637">
        <f t="shared" si="13"/>
        <v>0</v>
      </c>
      <c r="P429" s="639"/>
    </row>
    <row r="430" spans="1:16" ht="15.5" x14ac:dyDescent="0.25">
      <c r="A430" s="631">
        <v>410</v>
      </c>
      <c r="B430" s="632"/>
      <c r="C430" s="680"/>
      <c r="D430" s="680"/>
      <c r="E430" s="634"/>
      <c r="F430" s="634"/>
      <c r="G430" s="635"/>
      <c r="H430" s="636"/>
      <c r="I430" s="636"/>
      <c r="J430" s="636"/>
      <c r="K430" s="636"/>
      <c r="L430" s="636"/>
      <c r="M430" s="636"/>
      <c r="N430" s="637">
        <f t="shared" si="12"/>
        <v>0</v>
      </c>
      <c r="O430" s="637">
        <f t="shared" si="13"/>
        <v>0</v>
      </c>
      <c r="P430" s="639"/>
    </row>
    <row r="431" spans="1:16" ht="15.5" x14ac:dyDescent="0.25">
      <c r="A431" s="631">
        <v>411</v>
      </c>
      <c r="B431" s="632"/>
      <c r="C431" s="680"/>
      <c r="D431" s="680"/>
      <c r="E431" s="634"/>
      <c r="F431" s="634"/>
      <c r="G431" s="635"/>
      <c r="H431" s="636"/>
      <c r="I431" s="636"/>
      <c r="J431" s="636"/>
      <c r="K431" s="636"/>
      <c r="L431" s="636"/>
      <c r="M431" s="636"/>
      <c r="N431" s="637">
        <f t="shared" si="12"/>
        <v>0</v>
      </c>
      <c r="O431" s="637">
        <f t="shared" si="13"/>
        <v>0</v>
      </c>
      <c r="P431" s="639"/>
    </row>
    <row r="432" spans="1:16" ht="15.5" x14ac:dyDescent="0.25">
      <c r="A432" s="631">
        <v>412</v>
      </c>
      <c r="B432" s="632"/>
      <c r="C432" s="680"/>
      <c r="D432" s="680"/>
      <c r="E432" s="634"/>
      <c r="F432" s="634"/>
      <c r="G432" s="635"/>
      <c r="H432" s="636"/>
      <c r="I432" s="636"/>
      <c r="J432" s="636"/>
      <c r="K432" s="636"/>
      <c r="L432" s="636"/>
      <c r="M432" s="636"/>
      <c r="N432" s="637">
        <f t="shared" si="12"/>
        <v>0</v>
      </c>
      <c r="O432" s="637">
        <f t="shared" si="13"/>
        <v>0</v>
      </c>
      <c r="P432" s="639"/>
    </row>
    <row r="433" spans="1:16" ht="15.5" x14ac:dyDescent="0.25">
      <c r="A433" s="631">
        <v>413</v>
      </c>
      <c r="B433" s="632"/>
      <c r="C433" s="680"/>
      <c r="D433" s="680"/>
      <c r="E433" s="634"/>
      <c r="F433" s="634"/>
      <c r="G433" s="635"/>
      <c r="H433" s="636"/>
      <c r="I433" s="636"/>
      <c r="J433" s="636"/>
      <c r="K433" s="636"/>
      <c r="L433" s="636"/>
      <c r="M433" s="636"/>
      <c r="N433" s="637">
        <f t="shared" si="12"/>
        <v>0</v>
      </c>
      <c r="O433" s="637">
        <f t="shared" si="13"/>
        <v>0</v>
      </c>
      <c r="P433" s="639"/>
    </row>
    <row r="434" spans="1:16" ht="15.5" x14ac:dyDescent="0.25">
      <c r="A434" s="631">
        <v>414</v>
      </c>
      <c r="B434" s="632"/>
      <c r="C434" s="680"/>
      <c r="D434" s="680"/>
      <c r="E434" s="634"/>
      <c r="F434" s="634"/>
      <c r="G434" s="635"/>
      <c r="H434" s="636"/>
      <c r="I434" s="636"/>
      <c r="J434" s="636"/>
      <c r="K434" s="636"/>
      <c r="L434" s="636"/>
      <c r="M434" s="636"/>
      <c r="N434" s="637">
        <f t="shared" si="12"/>
        <v>0</v>
      </c>
      <c r="O434" s="637">
        <f t="shared" si="13"/>
        <v>0</v>
      </c>
      <c r="P434" s="639"/>
    </row>
    <row r="435" spans="1:16" ht="15.5" x14ac:dyDescent="0.25">
      <c r="A435" s="631">
        <v>415</v>
      </c>
      <c r="B435" s="632"/>
      <c r="C435" s="680"/>
      <c r="D435" s="680"/>
      <c r="E435" s="634"/>
      <c r="F435" s="634"/>
      <c r="G435" s="635"/>
      <c r="H435" s="636"/>
      <c r="I435" s="636"/>
      <c r="J435" s="636"/>
      <c r="K435" s="636"/>
      <c r="L435" s="636"/>
      <c r="M435" s="636"/>
      <c r="N435" s="637">
        <f t="shared" si="12"/>
        <v>0</v>
      </c>
      <c r="O435" s="637">
        <f t="shared" si="13"/>
        <v>0</v>
      </c>
      <c r="P435" s="639"/>
    </row>
    <row r="436" spans="1:16" ht="15.5" x14ac:dyDescent="0.25">
      <c r="A436" s="631">
        <v>416</v>
      </c>
      <c r="B436" s="632"/>
      <c r="C436" s="680"/>
      <c r="D436" s="680"/>
      <c r="E436" s="634"/>
      <c r="F436" s="634"/>
      <c r="G436" s="635"/>
      <c r="H436" s="636"/>
      <c r="I436" s="636"/>
      <c r="J436" s="636"/>
      <c r="K436" s="636"/>
      <c r="L436" s="636"/>
      <c r="M436" s="636"/>
      <c r="N436" s="637">
        <f t="shared" si="12"/>
        <v>0</v>
      </c>
      <c r="O436" s="637">
        <f t="shared" si="13"/>
        <v>0</v>
      </c>
      <c r="P436" s="639"/>
    </row>
    <row r="437" spans="1:16" ht="15.5" x14ac:dyDescent="0.25">
      <c r="A437" s="631">
        <v>417</v>
      </c>
      <c r="B437" s="632"/>
      <c r="C437" s="680"/>
      <c r="D437" s="680"/>
      <c r="E437" s="634"/>
      <c r="F437" s="634"/>
      <c r="G437" s="635"/>
      <c r="H437" s="636"/>
      <c r="I437" s="636"/>
      <c r="J437" s="636"/>
      <c r="K437" s="636"/>
      <c r="L437" s="636"/>
      <c r="M437" s="636"/>
      <c r="N437" s="637">
        <f t="shared" si="12"/>
        <v>0</v>
      </c>
      <c r="O437" s="637">
        <f t="shared" si="13"/>
        <v>0</v>
      </c>
      <c r="P437" s="639"/>
    </row>
    <row r="438" spans="1:16" ht="15.5" x14ac:dyDescent="0.25">
      <c r="A438" s="631">
        <v>418</v>
      </c>
      <c r="B438" s="632"/>
      <c r="C438" s="680"/>
      <c r="D438" s="680"/>
      <c r="E438" s="634"/>
      <c r="F438" s="634"/>
      <c r="G438" s="635"/>
      <c r="H438" s="636"/>
      <c r="I438" s="636"/>
      <c r="J438" s="636"/>
      <c r="K438" s="636"/>
      <c r="L438" s="636"/>
      <c r="M438" s="636"/>
      <c r="N438" s="637">
        <f t="shared" si="12"/>
        <v>0</v>
      </c>
      <c r="O438" s="637">
        <f t="shared" si="13"/>
        <v>0</v>
      </c>
      <c r="P438" s="639"/>
    </row>
    <row r="439" spans="1:16" ht="15.5" x14ac:dyDescent="0.25">
      <c r="A439" s="631">
        <v>419</v>
      </c>
      <c r="B439" s="632"/>
      <c r="C439" s="680"/>
      <c r="D439" s="680"/>
      <c r="E439" s="634"/>
      <c r="F439" s="634"/>
      <c r="G439" s="635"/>
      <c r="H439" s="636"/>
      <c r="I439" s="636"/>
      <c r="J439" s="636"/>
      <c r="K439" s="636"/>
      <c r="L439" s="636"/>
      <c r="M439" s="636"/>
      <c r="N439" s="637">
        <f t="shared" si="12"/>
        <v>0</v>
      </c>
      <c r="O439" s="637">
        <f t="shared" si="13"/>
        <v>0</v>
      </c>
      <c r="P439" s="639"/>
    </row>
    <row r="440" spans="1:16" ht="15.5" x14ac:dyDescent="0.25">
      <c r="A440" s="631">
        <v>420</v>
      </c>
      <c r="B440" s="632"/>
      <c r="C440" s="680"/>
      <c r="D440" s="680"/>
      <c r="E440" s="634"/>
      <c r="F440" s="634"/>
      <c r="G440" s="635"/>
      <c r="H440" s="636"/>
      <c r="I440" s="636"/>
      <c r="J440" s="636"/>
      <c r="K440" s="636"/>
      <c r="L440" s="636"/>
      <c r="M440" s="636"/>
      <c r="N440" s="637">
        <f t="shared" si="12"/>
        <v>0</v>
      </c>
      <c r="O440" s="637">
        <f t="shared" si="13"/>
        <v>0</v>
      </c>
      <c r="P440" s="639"/>
    </row>
    <row r="441" spans="1:16" ht="15.5" x14ac:dyDescent="0.25">
      <c r="A441" s="631">
        <v>421</v>
      </c>
      <c r="B441" s="632"/>
      <c r="C441" s="680"/>
      <c r="D441" s="680"/>
      <c r="E441" s="634"/>
      <c r="F441" s="634"/>
      <c r="G441" s="635"/>
      <c r="H441" s="636"/>
      <c r="I441" s="636"/>
      <c r="J441" s="636"/>
      <c r="K441" s="636"/>
      <c r="L441" s="636"/>
      <c r="M441" s="636"/>
      <c r="N441" s="637">
        <f t="shared" si="12"/>
        <v>0</v>
      </c>
      <c r="O441" s="637">
        <f t="shared" si="13"/>
        <v>0</v>
      </c>
      <c r="P441" s="639"/>
    </row>
    <row r="442" spans="1:16" ht="15.5" x14ac:dyDescent="0.25">
      <c r="A442" s="631">
        <v>422</v>
      </c>
      <c r="B442" s="632"/>
      <c r="C442" s="680"/>
      <c r="D442" s="680"/>
      <c r="E442" s="634"/>
      <c r="F442" s="634"/>
      <c r="G442" s="635"/>
      <c r="H442" s="636"/>
      <c r="I442" s="636"/>
      <c r="J442" s="636"/>
      <c r="K442" s="636"/>
      <c r="L442" s="636"/>
      <c r="M442" s="636"/>
      <c r="N442" s="637">
        <f t="shared" si="12"/>
        <v>0</v>
      </c>
      <c r="O442" s="637">
        <f t="shared" si="13"/>
        <v>0</v>
      </c>
      <c r="P442" s="639"/>
    </row>
    <row r="443" spans="1:16" ht="15.5" x14ac:dyDescent="0.25">
      <c r="A443" s="631">
        <v>423</v>
      </c>
      <c r="B443" s="632"/>
      <c r="C443" s="680"/>
      <c r="D443" s="680"/>
      <c r="E443" s="634"/>
      <c r="F443" s="634"/>
      <c r="G443" s="635"/>
      <c r="H443" s="636"/>
      <c r="I443" s="636"/>
      <c r="J443" s="636"/>
      <c r="K443" s="636"/>
      <c r="L443" s="636"/>
      <c r="M443" s="636"/>
      <c r="N443" s="637">
        <f t="shared" si="12"/>
        <v>0</v>
      </c>
      <c r="O443" s="637">
        <f t="shared" si="13"/>
        <v>0</v>
      </c>
      <c r="P443" s="639"/>
    </row>
    <row r="444" spans="1:16" ht="15.5" x14ac:dyDescent="0.25">
      <c r="A444" s="631">
        <v>424</v>
      </c>
      <c r="B444" s="632"/>
      <c r="C444" s="680"/>
      <c r="D444" s="680"/>
      <c r="E444" s="634"/>
      <c r="F444" s="634"/>
      <c r="G444" s="635"/>
      <c r="H444" s="636"/>
      <c r="I444" s="636"/>
      <c r="J444" s="636"/>
      <c r="K444" s="636"/>
      <c r="L444" s="636"/>
      <c r="M444" s="636"/>
      <c r="N444" s="637">
        <f t="shared" si="12"/>
        <v>0</v>
      </c>
      <c r="O444" s="637">
        <f t="shared" si="13"/>
        <v>0</v>
      </c>
      <c r="P444" s="639"/>
    </row>
    <row r="445" spans="1:16" ht="15.5" x14ac:dyDescent="0.25">
      <c r="A445" s="631">
        <v>425</v>
      </c>
      <c r="B445" s="632"/>
      <c r="C445" s="680"/>
      <c r="D445" s="680"/>
      <c r="E445" s="634"/>
      <c r="F445" s="634"/>
      <c r="G445" s="635"/>
      <c r="H445" s="636"/>
      <c r="I445" s="636"/>
      <c r="J445" s="636"/>
      <c r="K445" s="636"/>
      <c r="L445" s="636"/>
      <c r="M445" s="636"/>
      <c r="N445" s="637">
        <f t="shared" si="12"/>
        <v>0</v>
      </c>
      <c r="O445" s="637">
        <f t="shared" si="13"/>
        <v>0</v>
      </c>
      <c r="P445" s="639"/>
    </row>
    <row r="446" spans="1:16" ht="15.5" x14ac:dyDescent="0.25">
      <c r="A446" s="631">
        <v>426</v>
      </c>
      <c r="B446" s="632"/>
      <c r="C446" s="680"/>
      <c r="D446" s="680"/>
      <c r="E446" s="634"/>
      <c r="F446" s="634"/>
      <c r="G446" s="635"/>
      <c r="H446" s="636"/>
      <c r="I446" s="636"/>
      <c r="J446" s="636"/>
      <c r="K446" s="636"/>
      <c r="L446" s="636"/>
      <c r="M446" s="636"/>
      <c r="N446" s="637">
        <f t="shared" si="12"/>
        <v>0</v>
      </c>
      <c r="O446" s="637">
        <f t="shared" si="13"/>
        <v>0</v>
      </c>
      <c r="P446" s="639"/>
    </row>
    <row r="447" spans="1:16" ht="15.5" x14ac:dyDescent="0.25">
      <c r="A447" s="631">
        <v>427</v>
      </c>
      <c r="B447" s="632"/>
      <c r="C447" s="680"/>
      <c r="D447" s="680"/>
      <c r="E447" s="634"/>
      <c r="F447" s="634"/>
      <c r="G447" s="635"/>
      <c r="H447" s="636"/>
      <c r="I447" s="636"/>
      <c r="J447" s="636"/>
      <c r="K447" s="636"/>
      <c r="L447" s="636"/>
      <c r="M447" s="636"/>
      <c r="N447" s="637">
        <f t="shared" si="12"/>
        <v>0</v>
      </c>
      <c r="O447" s="637">
        <f t="shared" si="13"/>
        <v>0</v>
      </c>
      <c r="P447" s="639"/>
    </row>
    <row r="448" spans="1:16" ht="15.5" x14ac:dyDescent="0.25">
      <c r="A448" s="631">
        <v>428</v>
      </c>
      <c r="B448" s="632"/>
      <c r="C448" s="680"/>
      <c r="D448" s="680"/>
      <c r="E448" s="634"/>
      <c r="F448" s="634"/>
      <c r="G448" s="635"/>
      <c r="H448" s="636"/>
      <c r="I448" s="636"/>
      <c r="J448" s="636"/>
      <c r="K448" s="636"/>
      <c r="L448" s="636"/>
      <c r="M448" s="636"/>
      <c r="N448" s="637">
        <f t="shared" si="12"/>
        <v>0</v>
      </c>
      <c r="O448" s="637">
        <f t="shared" si="13"/>
        <v>0</v>
      </c>
      <c r="P448" s="639"/>
    </row>
    <row r="449" spans="1:16" ht="15.5" x14ac:dyDescent="0.25">
      <c r="A449" s="631">
        <v>429</v>
      </c>
      <c r="B449" s="632"/>
      <c r="C449" s="680"/>
      <c r="D449" s="680"/>
      <c r="E449" s="634"/>
      <c r="F449" s="634"/>
      <c r="G449" s="635"/>
      <c r="H449" s="636"/>
      <c r="I449" s="636"/>
      <c r="J449" s="636"/>
      <c r="K449" s="636"/>
      <c r="L449" s="636"/>
      <c r="M449" s="636"/>
      <c r="N449" s="637">
        <f t="shared" si="12"/>
        <v>0</v>
      </c>
      <c r="O449" s="637">
        <f t="shared" si="13"/>
        <v>0</v>
      </c>
      <c r="P449" s="639"/>
    </row>
    <row r="450" spans="1:16" ht="15.5" x14ac:dyDescent="0.25">
      <c r="A450" s="631">
        <v>430</v>
      </c>
      <c r="B450" s="632"/>
      <c r="C450" s="680"/>
      <c r="D450" s="680"/>
      <c r="E450" s="634"/>
      <c r="F450" s="634"/>
      <c r="G450" s="635"/>
      <c r="H450" s="636"/>
      <c r="I450" s="636"/>
      <c r="J450" s="636"/>
      <c r="K450" s="636"/>
      <c r="L450" s="636"/>
      <c r="M450" s="636"/>
      <c r="N450" s="637">
        <f t="shared" si="12"/>
        <v>0</v>
      </c>
      <c r="O450" s="637">
        <f t="shared" si="13"/>
        <v>0</v>
      </c>
      <c r="P450" s="639"/>
    </row>
    <row r="451" spans="1:16" ht="15.5" x14ac:dyDescent="0.25">
      <c r="A451" s="631">
        <v>431</v>
      </c>
      <c r="B451" s="632"/>
      <c r="C451" s="680"/>
      <c r="D451" s="680"/>
      <c r="E451" s="634"/>
      <c r="F451" s="634"/>
      <c r="G451" s="635"/>
      <c r="H451" s="636"/>
      <c r="I451" s="636"/>
      <c r="J451" s="636"/>
      <c r="K451" s="636"/>
      <c r="L451" s="636"/>
      <c r="M451" s="636"/>
      <c r="N451" s="637">
        <f t="shared" si="12"/>
        <v>0</v>
      </c>
      <c r="O451" s="637">
        <f t="shared" si="13"/>
        <v>0</v>
      </c>
      <c r="P451" s="639"/>
    </row>
    <row r="452" spans="1:16" ht="15.5" x14ac:dyDescent="0.25">
      <c r="A452" s="631">
        <v>432</v>
      </c>
      <c r="B452" s="632"/>
      <c r="C452" s="680"/>
      <c r="D452" s="680"/>
      <c r="E452" s="634"/>
      <c r="F452" s="634"/>
      <c r="G452" s="635"/>
      <c r="H452" s="636"/>
      <c r="I452" s="636"/>
      <c r="J452" s="636"/>
      <c r="K452" s="636"/>
      <c r="L452" s="636"/>
      <c r="M452" s="636"/>
      <c r="N452" s="637">
        <f t="shared" si="12"/>
        <v>0</v>
      </c>
      <c r="O452" s="637">
        <f t="shared" si="13"/>
        <v>0</v>
      </c>
      <c r="P452" s="639"/>
    </row>
    <row r="453" spans="1:16" ht="15.5" x14ac:dyDescent="0.25">
      <c r="A453" s="631">
        <v>433</v>
      </c>
      <c r="B453" s="632"/>
      <c r="C453" s="680"/>
      <c r="D453" s="680"/>
      <c r="E453" s="634"/>
      <c r="F453" s="634"/>
      <c r="G453" s="635"/>
      <c r="H453" s="636"/>
      <c r="I453" s="636"/>
      <c r="J453" s="636"/>
      <c r="K453" s="636"/>
      <c r="L453" s="636"/>
      <c r="M453" s="636"/>
      <c r="N453" s="637">
        <f t="shared" si="12"/>
        <v>0</v>
      </c>
      <c r="O453" s="637">
        <f t="shared" si="13"/>
        <v>0</v>
      </c>
      <c r="P453" s="639"/>
    </row>
    <row r="454" spans="1:16" ht="15.5" x14ac:dyDescent="0.25">
      <c r="A454" s="631">
        <v>434</v>
      </c>
      <c r="B454" s="632"/>
      <c r="C454" s="680"/>
      <c r="D454" s="680"/>
      <c r="E454" s="634"/>
      <c r="F454" s="634"/>
      <c r="G454" s="635"/>
      <c r="H454" s="636"/>
      <c r="I454" s="636"/>
      <c r="J454" s="636"/>
      <c r="K454" s="636"/>
      <c r="L454" s="636"/>
      <c r="M454" s="636"/>
      <c r="N454" s="637">
        <f t="shared" si="12"/>
        <v>0</v>
      </c>
      <c r="O454" s="637">
        <f t="shared" si="13"/>
        <v>0</v>
      </c>
      <c r="P454" s="639"/>
    </row>
    <row r="455" spans="1:16" ht="15.5" x14ac:dyDescent="0.25">
      <c r="A455" s="631">
        <v>435</v>
      </c>
      <c r="B455" s="632"/>
      <c r="C455" s="680"/>
      <c r="D455" s="680"/>
      <c r="E455" s="634"/>
      <c r="F455" s="634"/>
      <c r="G455" s="635"/>
      <c r="H455" s="636"/>
      <c r="I455" s="636"/>
      <c r="J455" s="636"/>
      <c r="K455" s="636"/>
      <c r="L455" s="636"/>
      <c r="M455" s="636"/>
      <c r="N455" s="637">
        <f t="shared" si="12"/>
        <v>0</v>
      </c>
      <c r="O455" s="637">
        <f t="shared" si="13"/>
        <v>0</v>
      </c>
      <c r="P455" s="639"/>
    </row>
    <row r="456" spans="1:16" ht="15.5" x14ac:dyDescent="0.25">
      <c r="A456" s="631">
        <v>436</v>
      </c>
      <c r="B456" s="632"/>
      <c r="C456" s="680"/>
      <c r="D456" s="680"/>
      <c r="E456" s="634"/>
      <c r="F456" s="634"/>
      <c r="G456" s="635"/>
      <c r="H456" s="636"/>
      <c r="I456" s="636"/>
      <c r="J456" s="636"/>
      <c r="K456" s="636"/>
      <c r="L456" s="636"/>
      <c r="M456" s="636"/>
      <c r="N456" s="637">
        <f t="shared" si="12"/>
        <v>0</v>
      </c>
      <c r="O456" s="637">
        <f t="shared" si="13"/>
        <v>0</v>
      </c>
      <c r="P456" s="639"/>
    </row>
    <row r="457" spans="1:16" ht="15.5" x14ac:dyDescent="0.25">
      <c r="A457" s="631">
        <v>437</v>
      </c>
      <c r="B457" s="632"/>
      <c r="C457" s="680"/>
      <c r="D457" s="680"/>
      <c r="E457" s="634"/>
      <c r="F457" s="634"/>
      <c r="G457" s="635"/>
      <c r="H457" s="636"/>
      <c r="I457" s="636"/>
      <c r="J457" s="636"/>
      <c r="K457" s="636"/>
      <c r="L457" s="636"/>
      <c r="M457" s="636"/>
      <c r="N457" s="637">
        <f t="shared" si="12"/>
        <v>0</v>
      </c>
      <c r="O457" s="637">
        <f t="shared" si="13"/>
        <v>0</v>
      </c>
      <c r="P457" s="639"/>
    </row>
    <row r="458" spans="1:16" ht="15.5" x14ac:dyDescent="0.25">
      <c r="A458" s="631">
        <v>438</v>
      </c>
      <c r="B458" s="632"/>
      <c r="C458" s="680"/>
      <c r="D458" s="680"/>
      <c r="E458" s="634"/>
      <c r="F458" s="634"/>
      <c r="G458" s="635"/>
      <c r="H458" s="636"/>
      <c r="I458" s="636"/>
      <c r="J458" s="636"/>
      <c r="K458" s="636"/>
      <c r="L458" s="636"/>
      <c r="M458" s="636"/>
      <c r="N458" s="637">
        <f t="shared" si="12"/>
        <v>0</v>
      </c>
      <c r="O458" s="637">
        <f t="shared" si="13"/>
        <v>0</v>
      </c>
      <c r="P458" s="639"/>
    </row>
    <row r="459" spans="1:16" ht="15.5" x14ac:dyDescent="0.25">
      <c r="A459" s="631">
        <v>439</v>
      </c>
      <c r="B459" s="632"/>
      <c r="C459" s="680"/>
      <c r="D459" s="680"/>
      <c r="E459" s="634"/>
      <c r="F459" s="634"/>
      <c r="G459" s="635"/>
      <c r="H459" s="636"/>
      <c r="I459" s="636"/>
      <c r="J459" s="636"/>
      <c r="K459" s="636"/>
      <c r="L459" s="636"/>
      <c r="M459" s="636"/>
      <c r="N459" s="637">
        <f t="shared" si="12"/>
        <v>0</v>
      </c>
      <c r="O459" s="637">
        <f t="shared" si="13"/>
        <v>0</v>
      </c>
      <c r="P459" s="639"/>
    </row>
    <row r="460" spans="1:16" ht="15.5" x14ac:dyDescent="0.25">
      <c r="A460" s="631">
        <v>440</v>
      </c>
      <c r="B460" s="632"/>
      <c r="C460" s="680"/>
      <c r="D460" s="680"/>
      <c r="E460" s="634"/>
      <c r="F460" s="634"/>
      <c r="G460" s="635"/>
      <c r="H460" s="636"/>
      <c r="I460" s="636"/>
      <c r="J460" s="636"/>
      <c r="K460" s="636"/>
      <c r="L460" s="636"/>
      <c r="M460" s="636"/>
      <c r="N460" s="637">
        <f t="shared" si="12"/>
        <v>0</v>
      </c>
      <c r="O460" s="637">
        <f t="shared" si="13"/>
        <v>0</v>
      </c>
      <c r="P460" s="639"/>
    </row>
    <row r="461" spans="1:16" ht="15.5" x14ac:dyDescent="0.25">
      <c r="A461" s="631">
        <v>441</v>
      </c>
      <c r="B461" s="632"/>
      <c r="C461" s="680"/>
      <c r="D461" s="680"/>
      <c r="E461" s="634"/>
      <c r="F461" s="634"/>
      <c r="G461" s="635"/>
      <c r="H461" s="636"/>
      <c r="I461" s="636"/>
      <c r="J461" s="636"/>
      <c r="K461" s="636"/>
      <c r="L461" s="636"/>
      <c r="M461" s="636"/>
      <c r="N461" s="637">
        <f t="shared" si="12"/>
        <v>0</v>
      </c>
      <c r="O461" s="637">
        <f t="shared" si="13"/>
        <v>0</v>
      </c>
      <c r="P461" s="639"/>
    </row>
    <row r="462" spans="1:16" ht="15.5" x14ac:dyDescent="0.25">
      <c r="A462" s="631">
        <v>442</v>
      </c>
      <c r="B462" s="632"/>
      <c r="C462" s="680"/>
      <c r="D462" s="680"/>
      <c r="E462" s="634"/>
      <c r="F462" s="634"/>
      <c r="G462" s="635"/>
      <c r="H462" s="636"/>
      <c r="I462" s="636"/>
      <c r="J462" s="636"/>
      <c r="K462" s="636"/>
      <c r="L462" s="636"/>
      <c r="M462" s="636"/>
      <c r="N462" s="637">
        <f t="shared" si="12"/>
        <v>0</v>
      </c>
      <c r="O462" s="637">
        <f t="shared" si="13"/>
        <v>0</v>
      </c>
      <c r="P462" s="639"/>
    </row>
    <row r="463" spans="1:16" ht="15.5" x14ac:dyDescent="0.25">
      <c r="A463" s="631">
        <v>443</v>
      </c>
      <c r="B463" s="632"/>
      <c r="C463" s="680"/>
      <c r="D463" s="680"/>
      <c r="E463" s="634"/>
      <c r="F463" s="634"/>
      <c r="G463" s="635"/>
      <c r="H463" s="636"/>
      <c r="I463" s="636"/>
      <c r="J463" s="636"/>
      <c r="K463" s="636"/>
      <c r="L463" s="636"/>
      <c r="M463" s="636"/>
      <c r="N463" s="637">
        <f t="shared" si="12"/>
        <v>0</v>
      </c>
      <c r="O463" s="637">
        <f t="shared" si="13"/>
        <v>0</v>
      </c>
      <c r="P463" s="639"/>
    </row>
    <row r="464" spans="1:16" ht="15.5" x14ac:dyDescent="0.25">
      <c r="A464" s="631">
        <v>444</v>
      </c>
      <c r="B464" s="632"/>
      <c r="C464" s="680"/>
      <c r="D464" s="680"/>
      <c r="E464" s="634"/>
      <c r="F464" s="634"/>
      <c r="G464" s="635"/>
      <c r="H464" s="636"/>
      <c r="I464" s="636"/>
      <c r="J464" s="636"/>
      <c r="K464" s="636"/>
      <c r="L464" s="636"/>
      <c r="M464" s="636"/>
      <c r="N464" s="637">
        <f t="shared" si="12"/>
        <v>0</v>
      </c>
      <c r="O464" s="637">
        <f t="shared" si="13"/>
        <v>0</v>
      </c>
      <c r="P464" s="639"/>
    </row>
    <row r="465" spans="1:16" ht="15.5" x14ac:dyDescent="0.25">
      <c r="A465" s="631">
        <v>445</v>
      </c>
      <c r="B465" s="632"/>
      <c r="C465" s="680"/>
      <c r="D465" s="680"/>
      <c r="E465" s="634"/>
      <c r="F465" s="634"/>
      <c r="G465" s="635"/>
      <c r="H465" s="636"/>
      <c r="I465" s="636"/>
      <c r="J465" s="636"/>
      <c r="K465" s="636"/>
      <c r="L465" s="636"/>
      <c r="M465" s="636"/>
      <c r="N465" s="637">
        <f t="shared" si="12"/>
        <v>0</v>
      </c>
      <c r="O465" s="637">
        <f t="shared" si="13"/>
        <v>0</v>
      </c>
      <c r="P465" s="639"/>
    </row>
    <row r="466" spans="1:16" ht="15.5" x14ac:dyDescent="0.25">
      <c r="A466" s="631">
        <v>446</v>
      </c>
      <c r="B466" s="632"/>
      <c r="C466" s="680"/>
      <c r="D466" s="680"/>
      <c r="E466" s="634"/>
      <c r="F466" s="634"/>
      <c r="G466" s="635"/>
      <c r="H466" s="636"/>
      <c r="I466" s="636"/>
      <c r="J466" s="636"/>
      <c r="K466" s="636"/>
      <c r="L466" s="636"/>
      <c r="M466" s="636"/>
      <c r="N466" s="637">
        <f t="shared" si="12"/>
        <v>0</v>
      </c>
      <c r="O466" s="637">
        <f t="shared" si="13"/>
        <v>0</v>
      </c>
      <c r="P466" s="639"/>
    </row>
    <row r="467" spans="1:16" ht="15.5" x14ac:dyDescent="0.25">
      <c r="A467" s="631">
        <v>447</v>
      </c>
      <c r="B467" s="632"/>
      <c r="C467" s="680"/>
      <c r="D467" s="680"/>
      <c r="E467" s="634"/>
      <c r="F467" s="634"/>
      <c r="G467" s="635"/>
      <c r="H467" s="636"/>
      <c r="I467" s="636"/>
      <c r="J467" s="636"/>
      <c r="K467" s="636"/>
      <c r="L467" s="636"/>
      <c r="M467" s="636"/>
      <c r="N467" s="637">
        <f t="shared" si="12"/>
        <v>0</v>
      </c>
      <c r="O467" s="637">
        <f t="shared" si="13"/>
        <v>0</v>
      </c>
      <c r="P467" s="639"/>
    </row>
    <row r="468" spans="1:16" ht="15.5" x14ac:dyDescent="0.25">
      <c r="A468" s="631">
        <v>448</v>
      </c>
      <c r="B468" s="632"/>
      <c r="C468" s="680"/>
      <c r="D468" s="680"/>
      <c r="E468" s="634"/>
      <c r="F468" s="634"/>
      <c r="G468" s="635"/>
      <c r="H468" s="636"/>
      <c r="I468" s="636"/>
      <c r="J468" s="636"/>
      <c r="K468" s="636"/>
      <c r="L468" s="636"/>
      <c r="M468" s="636"/>
      <c r="N468" s="637">
        <f t="shared" si="12"/>
        <v>0</v>
      </c>
      <c r="O468" s="637">
        <f t="shared" si="13"/>
        <v>0</v>
      </c>
      <c r="P468" s="639"/>
    </row>
    <row r="469" spans="1:16" ht="15.5" x14ac:dyDescent="0.25">
      <c r="A469" s="631">
        <v>449</v>
      </c>
      <c r="B469" s="632"/>
      <c r="C469" s="680"/>
      <c r="D469" s="680"/>
      <c r="E469" s="634"/>
      <c r="F469" s="634"/>
      <c r="G469" s="635"/>
      <c r="H469" s="636"/>
      <c r="I469" s="636"/>
      <c r="J469" s="636"/>
      <c r="K469" s="636"/>
      <c r="L469" s="636"/>
      <c r="M469" s="636"/>
      <c r="N469" s="637">
        <f t="shared" si="12"/>
        <v>0</v>
      </c>
      <c r="O469" s="637">
        <f t="shared" si="13"/>
        <v>0</v>
      </c>
      <c r="P469" s="639"/>
    </row>
    <row r="470" spans="1:16" ht="15.5" x14ac:dyDescent="0.25">
      <c r="A470" s="631">
        <v>450</v>
      </c>
      <c r="B470" s="632"/>
      <c r="C470" s="680"/>
      <c r="D470" s="680"/>
      <c r="E470" s="634"/>
      <c r="F470" s="634"/>
      <c r="G470" s="635"/>
      <c r="H470" s="636"/>
      <c r="I470" s="636"/>
      <c r="J470" s="636"/>
      <c r="K470" s="636"/>
      <c r="L470" s="636"/>
      <c r="M470" s="636"/>
      <c r="N470" s="637">
        <f t="shared" ref="N470:N533" si="14">ROUND(M470*20%,2)</f>
        <v>0</v>
      </c>
      <c r="O470" s="637">
        <f t="shared" ref="O470:O533" si="15">ROUND(M470,2)+N470</f>
        <v>0</v>
      </c>
      <c r="P470" s="639"/>
    </row>
    <row r="471" spans="1:16" ht="15.5" x14ac:dyDescent="0.25">
      <c r="A471" s="631">
        <v>451</v>
      </c>
      <c r="B471" s="632"/>
      <c r="C471" s="680"/>
      <c r="D471" s="680"/>
      <c r="E471" s="634"/>
      <c r="F471" s="634"/>
      <c r="G471" s="635"/>
      <c r="H471" s="636"/>
      <c r="I471" s="636"/>
      <c r="J471" s="636"/>
      <c r="K471" s="636"/>
      <c r="L471" s="636"/>
      <c r="M471" s="636"/>
      <c r="N471" s="637">
        <f t="shared" si="14"/>
        <v>0</v>
      </c>
      <c r="O471" s="637">
        <f t="shared" si="15"/>
        <v>0</v>
      </c>
      <c r="P471" s="639"/>
    </row>
    <row r="472" spans="1:16" ht="15.5" x14ac:dyDescent="0.25">
      <c r="A472" s="631">
        <v>452</v>
      </c>
      <c r="B472" s="632"/>
      <c r="C472" s="680"/>
      <c r="D472" s="680"/>
      <c r="E472" s="634"/>
      <c r="F472" s="634"/>
      <c r="G472" s="635"/>
      <c r="H472" s="636"/>
      <c r="I472" s="636"/>
      <c r="J472" s="636"/>
      <c r="K472" s="636"/>
      <c r="L472" s="636"/>
      <c r="M472" s="636"/>
      <c r="N472" s="637">
        <f t="shared" si="14"/>
        <v>0</v>
      </c>
      <c r="O472" s="637">
        <f t="shared" si="15"/>
        <v>0</v>
      </c>
      <c r="P472" s="639"/>
    </row>
    <row r="473" spans="1:16" ht="15.5" x14ac:dyDescent="0.25">
      <c r="A473" s="631">
        <v>453</v>
      </c>
      <c r="B473" s="632"/>
      <c r="C473" s="680"/>
      <c r="D473" s="680"/>
      <c r="E473" s="634"/>
      <c r="F473" s="634"/>
      <c r="G473" s="635"/>
      <c r="H473" s="636"/>
      <c r="I473" s="636"/>
      <c r="J473" s="636"/>
      <c r="K473" s="636"/>
      <c r="L473" s="636"/>
      <c r="M473" s="636"/>
      <c r="N473" s="637">
        <f t="shared" si="14"/>
        <v>0</v>
      </c>
      <c r="O473" s="637">
        <f t="shared" si="15"/>
        <v>0</v>
      </c>
      <c r="P473" s="639"/>
    </row>
    <row r="474" spans="1:16" ht="15.5" x14ac:dyDescent="0.25">
      <c r="A474" s="631">
        <v>454</v>
      </c>
      <c r="B474" s="632"/>
      <c r="C474" s="680"/>
      <c r="D474" s="680"/>
      <c r="E474" s="634"/>
      <c r="F474" s="634"/>
      <c r="G474" s="635"/>
      <c r="H474" s="636"/>
      <c r="I474" s="636"/>
      <c r="J474" s="636"/>
      <c r="K474" s="636"/>
      <c r="L474" s="636"/>
      <c r="M474" s="636"/>
      <c r="N474" s="637">
        <f t="shared" si="14"/>
        <v>0</v>
      </c>
      <c r="O474" s="637">
        <f t="shared" si="15"/>
        <v>0</v>
      </c>
      <c r="P474" s="639"/>
    </row>
    <row r="475" spans="1:16" ht="15.5" x14ac:dyDescent="0.25">
      <c r="A475" s="631">
        <v>455</v>
      </c>
      <c r="B475" s="632"/>
      <c r="C475" s="680"/>
      <c r="D475" s="680"/>
      <c r="E475" s="634"/>
      <c r="F475" s="634"/>
      <c r="G475" s="635"/>
      <c r="H475" s="636"/>
      <c r="I475" s="636"/>
      <c r="J475" s="636"/>
      <c r="K475" s="636"/>
      <c r="L475" s="636"/>
      <c r="M475" s="636"/>
      <c r="N475" s="637">
        <f t="shared" si="14"/>
        <v>0</v>
      </c>
      <c r="O475" s="637">
        <f t="shared" si="15"/>
        <v>0</v>
      </c>
      <c r="P475" s="639"/>
    </row>
    <row r="476" spans="1:16" ht="15.5" x14ac:dyDescent="0.25">
      <c r="A476" s="631">
        <v>456</v>
      </c>
      <c r="B476" s="632"/>
      <c r="C476" s="680"/>
      <c r="D476" s="680"/>
      <c r="E476" s="634"/>
      <c r="F476" s="634"/>
      <c r="G476" s="635"/>
      <c r="H476" s="636"/>
      <c r="I476" s="636"/>
      <c r="J476" s="636"/>
      <c r="K476" s="636"/>
      <c r="L476" s="636"/>
      <c r="M476" s="636"/>
      <c r="N476" s="637">
        <f t="shared" si="14"/>
        <v>0</v>
      </c>
      <c r="O476" s="637">
        <f t="shared" si="15"/>
        <v>0</v>
      </c>
      <c r="P476" s="639"/>
    </row>
    <row r="477" spans="1:16" ht="15.5" x14ac:dyDescent="0.25">
      <c r="A477" s="631">
        <v>457</v>
      </c>
      <c r="B477" s="632"/>
      <c r="C477" s="680"/>
      <c r="D477" s="680"/>
      <c r="E477" s="634"/>
      <c r="F477" s="634"/>
      <c r="G477" s="635"/>
      <c r="H477" s="636"/>
      <c r="I477" s="636"/>
      <c r="J477" s="636"/>
      <c r="K477" s="636"/>
      <c r="L477" s="636"/>
      <c r="M477" s="636"/>
      <c r="N477" s="637">
        <f t="shared" si="14"/>
        <v>0</v>
      </c>
      <c r="O477" s="637">
        <f t="shared" si="15"/>
        <v>0</v>
      </c>
      <c r="P477" s="639"/>
    </row>
    <row r="478" spans="1:16" ht="15.5" x14ac:dyDescent="0.25">
      <c r="A478" s="631">
        <v>458</v>
      </c>
      <c r="B478" s="632"/>
      <c r="C478" s="680"/>
      <c r="D478" s="680"/>
      <c r="E478" s="634"/>
      <c r="F478" s="634"/>
      <c r="G478" s="635"/>
      <c r="H478" s="636"/>
      <c r="I478" s="636"/>
      <c r="J478" s="636"/>
      <c r="K478" s="636"/>
      <c r="L478" s="636"/>
      <c r="M478" s="636"/>
      <c r="N478" s="637">
        <f t="shared" si="14"/>
        <v>0</v>
      </c>
      <c r="O478" s="637">
        <f t="shared" si="15"/>
        <v>0</v>
      </c>
      <c r="P478" s="639"/>
    </row>
    <row r="479" spans="1:16" ht="15.5" x14ac:dyDescent="0.25">
      <c r="A479" s="631">
        <v>459</v>
      </c>
      <c r="B479" s="632"/>
      <c r="C479" s="680"/>
      <c r="D479" s="680"/>
      <c r="E479" s="634"/>
      <c r="F479" s="634"/>
      <c r="G479" s="635"/>
      <c r="H479" s="636"/>
      <c r="I479" s="636"/>
      <c r="J479" s="636"/>
      <c r="K479" s="636"/>
      <c r="L479" s="636"/>
      <c r="M479" s="636"/>
      <c r="N479" s="637">
        <f t="shared" si="14"/>
        <v>0</v>
      </c>
      <c r="O479" s="637">
        <f t="shared" si="15"/>
        <v>0</v>
      </c>
      <c r="P479" s="639"/>
    </row>
    <row r="480" spans="1:16" ht="15.5" x14ac:dyDescent="0.25">
      <c r="A480" s="631">
        <v>460</v>
      </c>
      <c r="B480" s="632"/>
      <c r="C480" s="680"/>
      <c r="D480" s="680"/>
      <c r="E480" s="634"/>
      <c r="F480" s="634"/>
      <c r="G480" s="635"/>
      <c r="H480" s="636"/>
      <c r="I480" s="636"/>
      <c r="J480" s="636"/>
      <c r="K480" s="636"/>
      <c r="L480" s="636"/>
      <c r="M480" s="636"/>
      <c r="N480" s="637">
        <f t="shared" si="14"/>
        <v>0</v>
      </c>
      <c r="O480" s="637">
        <f t="shared" si="15"/>
        <v>0</v>
      </c>
      <c r="P480" s="639"/>
    </row>
    <row r="481" spans="1:16" ht="15.5" x14ac:dyDescent="0.25">
      <c r="A481" s="631">
        <v>461</v>
      </c>
      <c r="B481" s="632"/>
      <c r="C481" s="680"/>
      <c r="D481" s="680"/>
      <c r="E481" s="634"/>
      <c r="F481" s="634"/>
      <c r="G481" s="635"/>
      <c r="H481" s="636"/>
      <c r="I481" s="636"/>
      <c r="J481" s="636"/>
      <c r="K481" s="636"/>
      <c r="L481" s="636"/>
      <c r="M481" s="636"/>
      <c r="N481" s="637">
        <f t="shared" si="14"/>
        <v>0</v>
      </c>
      <c r="O481" s="637">
        <f t="shared" si="15"/>
        <v>0</v>
      </c>
      <c r="P481" s="639"/>
    </row>
    <row r="482" spans="1:16" ht="15.5" x14ac:dyDescent="0.25">
      <c r="A482" s="631">
        <v>462</v>
      </c>
      <c r="B482" s="632"/>
      <c r="C482" s="680"/>
      <c r="D482" s="680"/>
      <c r="E482" s="634"/>
      <c r="F482" s="634"/>
      <c r="G482" s="635"/>
      <c r="H482" s="636"/>
      <c r="I482" s="636"/>
      <c r="J482" s="636"/>
      <c r="K482" s="636"/>
      <c r="L482" s="636"/>
      <c r="M482" s="636"/>
      <c r="N482" s="637">
        <f t="shared" si="14"/>
        <v>0</v>
      </c>
      <c r="O482" s="637">
        <f t="shared" si="15"/>
        <v>0</v>
      </c>
      <c r="P482" s="639"/>
    </row>
    <row r="483" spans="1:16" ht="15.5" x14ac:dyDescent="0.25">
      <c r="A483" s="631">
        <v>463</v>
      </c>
      <c r="B483" s="632"/>
      <c r="C483" s="680"/>
      <c r="D483" s="680"/>
      <c r="E483" s="634"/>
      <c r="F483" s="634"/>
      <c r="G483" s="635"/>
      <c r="H483" s="636"/>
      <c r="I483" s="636"/>
      <c r="J483" s="636"/>
      <c r="K483" s="636"/>
      <c r="L483" s="636"/>
      <c r="M483" s="636"/>
      <c r="N483" s="637">
        <f t="shared" si="14"/>
        <v>0</v>
      </c>
      <c r="O483" s="637">
        <f t="shared" si="15"/>
        <v>0</v>
      </c>
      <c r="P483" s="639"/>
    </row>
    <row r="484" spans="1:16" ht="15.5" x14ac:dyDescent="0.25">
      <c r="A484" s="631">
        <v>464</v>
      </c>
      <c r="B484" s="632"/>
      <c r="C484" s="680"/>
      <c r="D484" s="680"/>
      <c r="E484" s="634"/>
      <c r="F484" s="634"/>
      <c r="G484" s="635"/>
      <c r="H484" s="636"/>
      <c r="I484" s="636"/>
      <c r="J484" s="636"/>
      <c r="K484" s="636"/>
      <c r="L484" s="636"/>
      <c r="M484" s="636"/>
      <c r="N484" s="637">
        <f t="shared" si="14"/>
        <v>0</v>
      </c>
      <c r="O484" s="637">
        <f t="shared" si="15"/>
        <v>0</v>
      </c>
      <c r="P484" s="639"/>
    </row>
    <row r="485" spans="1:16" ht="15.5" x14ac:dyDescent="0.25">
      <c r="A485" s="631">
        <v>465</v>
      </c>
      <c r="B485" s="632"/>
      <c r="C485" s="680"/>
      <c r="D485" s="680"/>
      <c r="E485" s="634"/>
      <c r="F485" s="634"/>
      <c r="G485" s="635"/>
      <c r="H485" s="636"/>
      <c r="I485" s="636"/>
      <c r="J485" s="636"/>
      <c r="K485" s="636"/>
      <c r="L485" s="636"/>
      <c r="M485" s="636"/>
      <c r="N485" s="637">
        <f t="shared" si="14"/>
        <v>0</v>
      </c>
      <c r="O485" s="637">
        <f t="shared" si="15"/>
        <v>0</v>
      </c>
      <c r="P485" s="639"/>
    </row>
    <row r="486" spans="1:16" ht="15.5" x14ac:dyDescent="0.25">
      <c r="A486" s="631">
        <v>466</v>
      </c>
      <c r="B486" s="632"/>
      <c r="C486" s="680"/>
      <c r="D486" s="680"/>
      <c r="E486" s="634"/>
      <c r="F486" s="634"/>
      <c r="G486" s="635"/>
      <c r="H486" s="636"/>
      <c r="I486" s="636"/>
      <c r="J486" s="636"/>
      <c r="K486" s="636"/>
      <c r="L486" s="636"/>
      <c r="M486" s="636"/>
      <c r="N486" s="637">
        <f t="shared" si="14"/>
        <v>0</v>
      </c>
      <c r="O486" s="637">
        <f t="shared" si="15"/>
        <v>0</v>
      </c>
      <c r="P486" s="639"/>
    </row>
    <row r="487" spans="1:16" ht="15.5" x14ac:dyDescent="0.25">
      <c r="A487" s="631">
        <v>467</v>
      </c>
      <c r="B487" s="632"/>
      <c r="C487" s="680"/>
      <c r="D487" s="680"/>
      <c r="E487" s="634"/>
      <c r="F487" s="634"/>
      <c r="G487" s="635"/>
      <c r="H487" s="636"/>
      <c r="I487" s="636"/>
      <c r="J487" s="636"/>
      <c r="K487" s="636"/>
      <c r="L487" s="636"/>
      <c r="M487" s="636"/>
      <c r="N487" s="637">
        <f t="shared" si="14"/>
        <v>0</v>
      </c>
      <c r="O487" s="637">
        <f t="shared" si="15"/>
        <v>0</v>
      </c>
      <c r="P487" s="639"/>
    </row>
    <row r="488" spans="1:16" ht="15.5" x14ac:dyDescent="0.25">
      <c r="A488" s="631">
        <v>468</v>
      </c>
      <c r="B488" s="632"/>
      <c r="C488" s="680"/>
      <c r="D488" s="680"/>
      <c r="E488" s="634"/>
      <c r="F488" s="634"/>
      <c r="G488" s="635"/>
      <c r="H488" s="636"/>
      <c r="I488" s="636"/>
      <c r="J488" s="636"/>
      <c r="K488" s="636"/>
      <c r="L488" s="636"/>
      <c r="M488" s="636"/>
      <c r="N488" s="637">
        <f t="shared" si="14"/>
        <v>0</v>
      </c>
      <c r="O488" s="637">
        <f t="shared" si="15"/>
        <v>0</v>
      </c>
      <c r="P488" s="639"/>
    </row>
    <row r="489" spans="1:16" ht="15.5" x14ac:dyDescent="0.25">
      <c r="A489" s="631">
        <v>469</v>
      </c>
      <c r="B489" s="632"/>
      <c r="C489" s="680"/>
      <c r="D489" s="680"/>
      <c r="E489" s="634"/>
      <c r="F489" s="634"/>
      <c r="G489" s="635"/>
      <c r="H489" s="636"/>
      <c r="I489" s="636"/>
      <c r="J489" s="636"/>
      <c r="K489" s="636"/>
      <c r="L489" s="636"/>
      <c r="M489" s="636"/>
      <c r="N489" s="637">
        <f t="shared" si="14"/>
        <v>0</v>
      </c>
      <c r="O489" s="637">
        <f t="shared" si="15"/>
        <v>0</v>
      </c>
      <c r="P489" s="639"/>
    </row>
    <row r="490" spans="1:16" ht="15.5" x14ac:dyDescent="0.25">
      <c r="A490" s="631">
        <v>470</v>
      </c>
      <c r="B490" s="632"/>
      <c r="C490" s="680"/>
      <c r="D490" s="680"/>
      <c r="E490" s="634"/>
      <c r="F490" s="634"/>
      <c r="G490" s="635"/>
      <c r="H490" s="636"/>
      <c r="I490" s="636"/>
      <c r="J490" s="636"/>
      <c r="K490" s="636"/>
      <c r="L490" s="636"/>
      <c r="M490" s="636"/>
      <c r="N490" s="637">
        <f t="shared" si="14"/>
        <v>0</v>
      </c>
      <c r="O490" s="637">
        <f t="shared" si="15"/>
        <v>0</v>
      </c>
      <c r="P490" s="639"/>
    </row>
    <row r="491" spans="1:16" ht="15.5" x14ac:dyDescent="0.25">
      <c r="A491" s="631">
        <v>471</v>
      </c>
      <c r="B491" s="632"/>
      <c r="C491" s="680"/>
      <c r="D491" s="680"/>
      <c r="E491" s="634"/>
      <c r="F491" s="634"/>
      <c r="G491" s="635"/>
      <c r="H491" s="636"/>
      <c r="I491" s="636"/>
      <c r="J491" s="636"/>
      <c r="K491" s="636"/>
      <c r="L491" s="636"/>
      <c r="M491" s="636"/>
      <c r="N491" s="637">
        <f t="shared" si="14"/>
        <v>0</v>
      </c>
      <c r="O491" s="637">
        <f t="shared" si="15"/>
        <v>0</v>
      </c>
      <c r="P491" s="639"/>
    </row>
    <row r="492" spans="1:16" ht="15.5" x14ac:dyDescent="0.25">
      <c r="A492" s="631">
        <v>472</v>
      </c>
      <c r="B492" s="632"/>
      <c r="C492" s="680"/>
      <c r="D492" s="680"/>
      <c r="E492" s="634"/>
      <c r="F492" s="634"/>
      <c r="G492" s="635"/>
      <c r="H492" s="636"/>
      <c r="I492" s="636"/>
      <c r="J492" s="636"/>
      <c r="K492" s="636"/>
      <c r="L492" s="636"/>
      <c r="M492" s="636"/>
      <c r="N492" s="637">
        <f t="shared" si="14"/>
        <v>0</v>
      </c>
      <c r="O492" s="637">
        <f t="shared" si="15"/>
        <v>0</v>
      </c>
      <c r="P492" s="639"/>
    </row>
    <row r="493" spans="1:16" ht="15.5" x14ac:dyDescent="0.25">
      <c r="A493" s="631">
        <v>473</v>
      </c>
      <c r="B493" s="632"/>
      <c r="C493" s="680"/>
      <c r="D493" s="680"/>
      <c r="E493" s="634"/>
      <c r="F493" s="634"/>
      <c r="G493" s="635"/>
      <c r="H493" s="636"/>
      <c r="I493" s="636"/>
      <c r="J493" s="636"/>
      <c r="K493" s="636"/>
      <c r="L493" s="636"/>
      <c r="M493" s="636"/>
      <c r="N493" s="637">
        <f t="shared" si="14"/>
        <v>0</v>
      </c>
      <c r="O493" s="637">
        <f t="shared" si="15"/>
        <v>0</v>
      </c>
      <c r="P493" s="639"/>
    </row>
    <row r="494" spans="1:16" ht="15.5" x14ac:dyDescent="0.25">
      <c r="A494" s="631">
        <v>474</v>
      </c>
      <c r="B494" s="632"/>
      <c r="C494" s="680"/>
      <c r="D494" s="680"/>
      <c r="E494" s="634"/>
      <c r="F494" s="634"/>
      <c r="G494" s="635"/>
      <c r="H494" s="636"/>
      <c r="I494" s="636"/>
      <c r="J494" s="636"/>
      <c r="K494" s="636"/>
      <c r="L494" s="636"/>
      <c r="M494" s="636"/>
      <c r="N494" s="637">
        <f t="shared" si="14"/>
        <v>0</v>
      </c>
      <c r="O494" s="637">
        <f t="shared" si="15"/>
        <v>0</v>
      </c>
      <c r="P494" s="639"/>
    </row>
    <row r="495" spans="1:16" ht="15.5" x14ac:dyDescent="0.25">
      <c r="A495" s="631">
        <v>475</v>
      </c>
      <c r="B495" s="632"/>
      <c r="C495" s="680"/>
      <c r="D495" s="680"/>
      <c r="E495" s="634"/>
      <c r="F495" s="634"/>
      <c r="G495" s="635"/>
      <c r="H495" s="636"/>
      <c r="I495" s="636"/>
      <c r="J495" s="636"/>
      <c r="K495" s="636"/>
      <c r="L495" s="636"/>
      <c r="M495" s="636"/>
      <c r="N495" s="637">
        <f t="shared" si="14"/>
        <v>0</v>
      </c>
      <c r="O495" s="637">
        <f t="shared" si="15"/>
        <v>0</v>
      </c>
      <c r="P495" s="639"/>
    </row>
    <row r="496" spans="1:16" ht="15.5" x14ac:dyDescent="0.25">
      <c r="A496" s="631">
        <v>476</v>
      </c>
      <c r="B496" s="632"/>
      <c r="C496" s="680"/>
      <c r="D496" s="680"/>
      <c r="E496" s="634"/>
      <c r="F496" s="634"/>
      <c r="G496" s="635"/>
      <c r="H496" s="636"/>
      <c r="I496" s="636"/>
      <c r="J496" s="636"/>
      <c r="K496" s="636"/>
      <c r="L496" s="636"/>
      <c r="M496" s="636"/>
      <c r="N496" s="637">
        <f t="shared" si="14"/>
        <v>0</v>
      </c>
      <c r="O496" s="637">
        <f t="shared" si="15"/>
        <v>0</v>
      </c>
      <c r="P496" s="639"/>
    </row>
    <row r="497" spans="1:16" ht="15.5" x14ac:dyDescent="0.25">
      <c r="A497" s="631">
        <v>477</v>
      </c>
      <c r="B497" s="632"/>
      <c r="C497" s="680"/>
      <c r="D497" s="680"/>
      <c r="E497" s="634"/>
      <c r="F497" s="634"/>
      <c r="G497" s="635"/>
      <c r="H497" s="636"/>
      <c r="I497" s="636"/>
      <c r="J497" s="636"/>
      <c r="K497" s="636"/>
      <c r="L497" s="636"/>
      <c r="M497" s="636"/>
      <c r="N497" s="637">
        <f t="shared" si="14"/>
        <v>0</v>
      </c>
      <c r="O497" s="637">
        <f t="shared" si="15"/>
        <v>0</v>
      </c>
      <c r="P497" s="639"/>
    </row>
    <row r="498" spans="1:16" ht="15.5" x14ac:dyDescent="0.25">
      <c r="A498" s="631">
        <v>478</v>
      </c>
      <c r="B498" s="632"/>
      <c r="C498" s="680"/>
      <c r="D498" s="680"/>
      <c r="E498" s="634"/>
      <c r="F498" s="634"/>
      <c r="G498" s="635"/>
      <c r="H498" s="636"/>
      <c r="I498" s="636"/>
      <c r="J498" s="636"/>
      <c r="K498" s="636"/>
      <c r="L498" s="636"/>
      <c r="M498" s="636"/>
      <c r="N498" s="637">
        <f t="shared" si="14"/>
        <v>0</v>
      </c>
      <c r="O498" s="637">
        <f t="shared" si="15"/>
        <v>0</v>
      </c>
      <c r="P498" s="639"/>
    </row>
    <row r="499" spans="1:16" ht="15.5" x14ac:dyDescent="0.25">
      <c r="A499" s="631">
        <v>479</v>
      </c>
      <c r="B499" s="632"/>
      <c r="C499" s="680"/>
      <c r="D499" s="680"/>
      <c r="E499" s="634"/>
      <c r="F499" s="634"/>
      <c r="G499" s="635"/>
      <c r="H499" s="636"/>
      <c r="I499" s="636"/>
      <c r="J499" s="636"/>
      <c r="K499" s="636"/>
      <c r="L499" s="636"/>
      <c r="M499" s="636"/>
      <c r="N499" s="637">
        <f t="shared" si="14"/>
        <v>0</v>
      </c>
      <c r="O499" s="637">
        <f t="shared" si="15"/>
        <v>0</v>
      </c>
      <c r="P499" s="639"/>
    </row>
    <row r="500" spans="1:16" ht="15.5" x14ac:dyDescent="0.25">
      <c r="A500" s="631">
        <v>480</v>
      </c>
      <c r="B500" s="632"/>
      <c r="C500" s="680"/>
      <c r="D500" s="680"/>
      <c r="E500" s="634"/>
      <c r="F500" s="634"/>
      <c r="G500" s="635"/>
      <c r="H500" s="636"/>
      <c r="I500" s="636"/>
      <c r="J500" s="636"/>
      <c r="K500" s="636"/>
      <c r="L500" s="636"/>
      <c r="M500" s="636"/>
      <c r="N500" s="637">
        <f t="shared" si="14"/>
        <v>0</v>
      </c>
      <c r="O500" s="637">
        <f t="shared" si="15"/>
        <v>0</v>
      </c>
      <c r="P500" s="639"/>
    </row>
    <row r="501" spans="1:16" ht="15.5" x14ac:dyDescent="0.25">
      <c r="A501" s="631">
        <v>481</v>
      </c>
      <c r="B501" s="632"/>
      <c r="C501" s="680"/>
      <c r="D501" s="680"/>
      <c r="E501" s="634"/>
      <c r="F501" s="634"/>
      <c r="G501" s="635"/>
      <c r="H501" s="636"/>
      <c r="I501" s="636"/>
      <c r="J501" s="636"/>
      <c r="K501" s="636"/>
      <c r="L501" s="636"/>
      <c r="M501" s="636"/>
      <c r="N501" s="637">
        <f t="shared" si="14"/>
        <v>0</v>
      </c>
      <c r="O501" s="637">
        <f t="shared" si="15"/>
        <v>0</v>
      </c>
      <c r="P501" s="639"/>
    </row>
    <row r="502" spans="1:16" ht="15.5" x14ac:dyDescent="0.25">
      <c r="A502" s="631">
        <v>482</v>
      </c>
      <c r="B502" s="632"/>
      <c r="C502" s="680"/>
      <c r="D502" s="680"/>
      <c r="E502" s="634"/>
      <c r="F502" s="634"/>
      <c r="G502" s="635"/>
      <c r="H502" s="636"/>
      <c r="I502" s="636"/>
      <c r="J502" s="636"/>
      <c r="K502" s="636"/>
      <c r="L502" s="636"/>
      <c r="M502" s="636"/>
      <c r="N502" s="637">
        <f t="shared" si="14"/>
        <v>0</v>
      </c>
      <c r="O502" s="637">
        <f t="shared" si="15"/>
        <v>0</v>
      </c>
      <c r="P502" s="639"/>
    </row>
    <row r="503" spans="1:16" ht="15.5" x14ac:dyDescent="0.25">
      <c r="A503" s="631">
        <v>483</v>
      </c>
      <c r="B503" s="632"/>
      <c r="C503" s="680"/>
      <c r="D503" s="680"/>
      <c r="E503" s="634"/>
      <c r="F503" s="634"/>
      <c r="G503" s="635"/>
      <c r="H503" s="636"/>
      <c r="I503" s="636"/>
      <c r="J503" s="636"/>
      <c r="K503" s="636"/>
      <c r="L503" s="636"/>
      <c r="M503" s="636"/>
      <c r="N503" s="637">
        <f t="shared" si="14"/>
        <v>0</v>
      </c>
      <c r="O503" s="637">
        <f t="shared" si="15"/>
        <v>0</v>
      </c>
      <c r="P503" s="639"/>
    </row>
    <row r="504" spans="1:16" ht="15.5" x14ac:dyDescent="0.25">
      <c r="A504" s="631">
        <v>484</v>
      </c>
      <c r="B504" s="632"/>
      <c r="C504" s="680"/>
      <c r="D504" s="680"/>
      <c r="E504" s="634"/>
      <c r="F504" s="634"/>
      <c r="G504" s="635"/>
      <c r="H504" s="636"/>
      <c r="I504" s="636"/>
      <c r="J504" s="636"/>
      <c r="K504" s="636"/>
      <c r="L504" s="636"/>
      <c r="M504" s="636"/>
      <c r="N504" s="637">
        <f t="shared" si="14"/>
        <v>0</v>
      </c>
      <c r="O504" s="637">
        <f t="shared" si="15"/>
        <v>0</v>
      </c>
      <c r="P504" s="639"/>
    </row>
    <row r="505" spans="1:16" ht="15.5" x14ac:dyDescent="0.25">
      <c r="A505" s="631">
        <v>485</v>
      </c>
      <c r="B505" s="632"/>
      <c r="C505" s="680"/>
      <c r="D505" s="680"/>
      <c r="E505" s="634"/>
      <c r="F505" s="634"/>
      <c r="G505" s="635"/>
      <c r="H505" s="636"/>
      <c r="I505" s="636"/>
      <c r="J505" s="636"/>
      <c r="K505" s="636"/>
      <c r="L505" s="636"/>
      <c r="M505" s="636"/>
      <c r="N505" s="637">
        <f t="shared" si="14"/>
        <v>0</v>
      </c>
      <c r="O505" s="637">
        <f t="shared" si="15"/>
        <v>0</v>
      </c>
      <c r="P505" s="639"/>
    </row>
    <row r="506" spans="1:16" ht="15.5" x14ac:dyDescent="0.25">
      <c r="A506" s="631">
        <v>486</v>
      </c>
      <c r="B506" s="632"/>
      <c r="C506" s="680"/>
      <c r="D506" s="680"/>
      <c r="E506" s="634"/>
      <c r="F506" s="634"/>
      <c r="G506" s="635"/>
      <c r="H506" s="636"/>
      <c r="I506" s="636"/>
      <c r="J506" s="636"/>
      <c r="K506" s="636"/>
      <c r="L506" s="636"/>
      <c r="M506" s="636"/>
      <c r="N506" s="637">
        <f t="shared" si="14"/>
        <v>0</v>
      </c>
      <c r="O506" s="637">
        <f t="shared" si="15"/>
        <v>0</v>
      </c>
      <c r="P506" s="639"/>
    </row>
    <row r="507" spans="1:16" ht="15.5" x14ac:dyDescent="0.25">
      <c r="A507" s="631">
        <v>487</v>
      </c>
      <c r="B507" s="632"/>
      <c r="C507" s="680"/>
      <c r="D507" s="680"/>
      <c r="E507" s="634"/>
      <c r="F507" s="634"/>
      <c r="G507" s="635"/>
      <c r="H507" s="636"/>
      <c r="I507" s="636"/>
      <c r="J507" s="636"/>
      <c r="K507" s="636"/>
      <c r="L507" s="636"/>
      <c r="M507" s="636"/>
      <c r="N507" s="637">
        <f t="shared" si="14"/>
        <v>0</v>
      </c>
      <c r="O507" s="637">
        <f t="shared" si="15"/>
        <v>0</v>
      </c>
      <c r="P507" s="639"/>
    </row>
    <row r="508" spans="1:16" ht="15.5" x14ac:dyDescent="0.25">
      <c r="A508" s="631">
        <v>488</v>
      </c>
      <c r="B508" s="632"/>
      <c r="C508" s="680"/>
      <c r="D508" s="680"/>
      <c r="E508" s="634"/>
      <c r="F508" s="634"/>
      <c r="G508" s="635"/>
      <c r="H508" s="636"/>
      <c r="I508" s="636"/>
      <c r="J508" s="636"/>
      <c r="K508" s="636"/>
      <c r="L508" s="636"/>
      <c r="M508" s="636"/>
      <c r="N508" s="637">
        <f t="shared" si="14"/>
        <v>0</v>
      </c>
      <c r="O508" s="637">
        <f t="shared" si="15"/>
        <v>0</v>
      </c>
      <c r="P508" s="639"/>
    </row>
    <row r="509" spans="1:16" ht="15.5" x14ac:dyDescent="0.25">
      <c r="A509" s="631">
        <v>489</v>
      </c>
      <c r="B509" s="632"/>
      <c r="C509" s="680"/>
      <c r="D509" s="680"/>
      <c r="E509" s="634"/>
      <c r="F509" s="634"/>
      <c r="G509" s="635"/>
      <c r="H509" s="636"/>
      <c r="I509" s="636"/>
      <c r="J509" s="636"/>
      <c r="K509" s="636"/>
      <c r="L509" s="636"/>
      <c r="M509" s="636"/>
      <c r="N509" s="637">
        <f t="shared" si="14"/>
        <v>0</v>
      </c>
      <c r="O509" s="637">
        <f t="shared" si="15"/>
        <v>0</v>
      </c>
      <c r="P509" s="639"/>
    </row>
    <row r="510" spans="1:16" ht="15.5" x14ac:dyDescent="0.25">
      <c r="A510" s="631">
        <v>490</v>
      </c>
      <c r="B510" s="632"/>
      <c r="C510" s="680"/>
      <c r="D510" s="680"/>
      <c r="E510" s="634"/>
      <c r="F510" s="634"/>
      <c r="G510" s="635"/>
      <c r="H510" s="636"/>
      <c r="I510" s="636"/>
      <c r="J510" s="636"/>
      <c r="K510" s="636"/>
      <c r="L510" s="636"/>
      <c r="M510" s="636"/>
      <c r="N510" s="637">
        <f t="shared" si="14"/>
        <v>0</v>
      </c>
      <c r="O510" s="637">
        <f t="shared" si="15"/>
        <v>0</v>
      </c>
      <c r="P510" s="639"/>
    </row>
    <row r="511" spans="1:16" ht="15.5" x14ac:dyDescent="0.25">
      <c r="A511" s="631">
        <v>491</v>
      </c>
      <c r="B511" s="632"/>
      <c r="C511" s="680"/>
      <c r="D511" s="680"/>
      <c r="E511" s="634"/>
      <c r="F511" s="634"/>
      <c r="G511" s="635"/>
      <c r="H511" s="636"/>
      <c r="I511" s="636"/>
      <c r="J511" s="636"/>
      <c r="K511" s="636"/>
      <c r="L511" s="636"/>
      <c r="M511" s="636"/>
      <c r="N511" s="637">
        <f t="shared" si="14"/>
        <v>0</v>
      </c>
      <c r="O511" s="637">
        <f t="shared" si="15"/>
        <v>0</v>
      </c>
      <c r="P511" s="639"/>
    </row>
    <row r="512" spans="1:16" ht="15.5" x14ac:dyDescent="0.25">
      <c r="A512" s="631">
        <v>492</v>
      </c>
      <c r="B512" s="632"/>
      <c r="C512" s="680"/>
      <c r="D512" s="680"/>
      <c r="E512" s="634"/>
      <c r="F512" s="634"/>
      <c r="G512" s="635"/>
      <c r="H512" s="636"/>
      <c r="I512" s="636"/>
      <c r="J512" s="636"/>
      <c r="K512" s="636"/>
      <c r="L512" s="636"/>
      <c r="M512" s="636"/>
      <c r="N512" s="637">
        <f t="shared" si="14"/>
        <v>0</v>
      </c>
      <c r="O512" s="637">
        <f t="shared" si="15"/>
        <v>0</v>
      </c>
      <c r="P512" s="639"/>
    </row>
    <row r="513" spans="1:16" ht="15.5" x14ac:dyDescent="0.25">
      <c r="A513" s="631">
        <v>493</v>
      </c>
      <c r="B513" s="632"/>
      <c r="C513" s="680"/>
      <c r="D513" s="680"/>
      <c r="E513" s="634"/>
      <c r="F513" s="634"/>
      <c r="G513" s="635"/>
      <c r="H513" s="636"/>
      <c r="I513" s="636"/>
      <c r="J513" s="636"/>
      <c r="K513" s="636"/>
      <c r="L513" s="636"/>
      <c r="M513" s="636"/>
      <c r="N513" s="637">
        <f t="shared" si="14"/>
        <v>0</v>
      </c>
      <c r="O513" s="637">
        <f t="shared" si="15"/>
        <v>0</v>
      </c>
      <c r="P513" s="639"/>
    </row>
    <row r="514" spans="1:16" ht="15.5" x14ac:dyDescent="0.25">
      <c r="A514" s="631">
        <v>494</v>
      </c>
      <c r="B514" s="632"/>
      <c r="C514" s="680"/>
      <c r="D514" s="680"/>
      <c r="E514" s="634"/>
      <c r="F514" s="634"/>
      <c r="G514" s="635"/>
      <c r="H514" s="636"/>
      <c r="I514" s="636"/>
      <c r="J514" s="636"/>
      <c r="K514" s="636"/>
      <c r="L514" s="636"/>
      <c r="M514" s="636"/>
      <c r="N514" s="637">
        <f t="shared" si="14"/>
        <v>0</v>
      </c>
      <c r="O514" s="637">
        <f t="shared" si="15"/>
        <v>0</v>
      </c>
      <c r="P514" s="639"/>
    </row>
    <row r="515" spans="1:16" ht="15.5" x14ac:dyDescent="0.25">
      <c r="A515" s="631">
        <v>495</v>
      </c>
      <c r="B515" s="632"/>
      <c r="C515" s="680"/>
      <c r="D515" s="680"/>
      <c r="E515" s="634"/>
      <c r="F515" s="634"/>
      <c r="G515" s="635"/>
      <c r="H515" s="636"/>
      <c r="I515" s="636"/>
      <c r="J515" s="636"/>
      <c r="K515" s="636"/>
      <c r="L515" s="636"/>
      <c r="M515" s="636"/>
      <c r="N515" s="637">
        <f t="shared" si="14"/>
        <v>0</v>
      </c>
      <c r="O515" s="637">
        <f t="shared" si="15"/>
        <v>0</v>
      </c>
      <c r="P515" s="639"/>
    </row>
    <row r="516" spans="1:16" ht="15.5" x14ac:dyDescent="0.25">
      <c r="A516" s="631">
        <v>496</v>
      </c>
      <c r="B516" s="632"/>
      <c r="C516" s="680"/>
      <c r="D516" s="680"/>
      <c r="E516" s="634"/>
      <c r="F516" s="634"/>
      <c r="G516" s="635"/>
      <c r="H516" s="636"/>
      <c r="I516" s="636"/>
      <c r="J516" s="636"/>
      <c r="K516" s="636"/>
      <c r="L516" s="636"/>
      <c r="M516" s="636"/>
      <c r="N516" s="637">
        <f t="shared" si="14"/>
        <v>0</v>
      </c>
      <c r="O516" s="637">
        <f t="shared" si="15"/>
        <v>0</v>
      </c>
      <c r="P516" s="639"/>
    </row>
    <row r="517" spans="1:16" ht="15.5" x14ac:dyDescent="0.25">
      <c r="A517" s="631">
        <v>497</v>
      </c>
      <c r="B517" s="632"/>
      <c r="C517" s="680"/>
      <c r="D517" s="680"/>
      <c r="E517" s="634"/>
      <c r="F517" s="634"/>
      <c r="G517" s="635"/>
      <c r="H517" s="636"/>
      <c r="I517" s="636"/>
      <c r="J517" s="636"/>
      <c r="K517" s="636"/>
      <c r="L517" s="636"/>
      <c r="M517" s="636"/>
      <c r="N517" s="637">
        <f t="shared" si="14"/>
        <v>0</v>
      </c>
      <c r="O517" s="637">
        <f t="shared" si="15"/>
        <v>0</v>
      </c>
      <c r="P517" s="639"/>
    </row>
    <row r="518" spans="1:16" ht="15.5" x14ac:dyDescent="0.25">
      <c r="A518" s="631">
        <v>498</v>
      </c>
      <c r="B518" s="632"/>
      <c r="C518" s="680"/>
      <c r="D518" s="680"/>
      <c r="E518" s="634"/>
      <c r="F518" s="634"/>
      <c r="G518" s="635"/>
      <c r="H518" s="636"/>
      <c r="I518" s="636"/>
      <c r="J518" s="636"/>
      <c r="K518" s="636"/>
      <c r="L518" s="636"/>
      <c r="M518" s="636"/>
      <c r="N518" s="637">
        <f t="shared" si="14"/>
        <v>0</v>
      </c>
      <c r="O518" s="637">
        <f t="shared" si="15"/>
        <v>0</v>
      </c>
      <c r="P518" s="639"/>
    </row>
    <row r="519" spans="1:16" ht="15.5" x14ac:dyDescent="0.25">
      <c r="A519" s="631">
        <v>499</v>
      </c>
      <c r="B519" s="632"/>
      <c r="C519" s="680"/>
      <c r="D519" s="680"/>
      <c r="E519" s="634"/>
      <c r="F519" s="634"/>
      <c r="G519" s="635"/>
      <c r="H519" s="636"/>
      <c r="I519" s="636"/>
      <c r="J519" s="636"/>
      <c r="K519" s="636"/>
      <c r="L519" s="636"/>
      <c r="M519" s="636"/>
      <c r="N519" s="637">
        <f t="shared" si="14"/>
        <v>0</v>
      </c>
      <c r="O519" s="637">
        <f t="shared" si="15"/>
        <v>0</v>
      </c>
      <c r="P519" s="639"/>
    </row>
    <row r="520" spans="1:16" ht="15.5" x14ac:dyDescent="0.25">
      <c r="A520" s="631">
        <v>500</v>
      </c>
      <c r="B520" s="632"/>
      <c r="C520" s="680"/>
      <c r="D520" s="680"/>
      <c r="E520" s="634"/>
      <c r="F520" s="634"/>
      <c r="G520" s="635"/>
      <c r="H520" s="636"/>
      <c r="I520" s="636"/>
      <c r="J520" s="636"/>
      <c r="K520" s="636"/>
      <c r="L520" s="636"/>
      <c r="M520" s="636"/>
      <c r="N520" s="637">
        <f t="shared" si="14"/>
        <v>0</v>
      </c>
      <c r="O520" s="637">
        <f t="shared" si="15"/>
        <v>0</v>
      </c>
      <c r="P520" s="639"/>
    </row>
    <row r="521" spans="1:16" ht="15.5" x14ac:dyDescent="0.25">
      <c r="A521" s="631">
        <v>501</v>
      </c>
      <c r="B521" s="632"/>
      <c r="C521" s="680"/>
      <c r="D521" s="680"/>
      <c r="E521" s="634"/>
      <c r="F521" s="634"/>
      <c r="G521" s="635"/>
      <c r="H521" s="636"/>
      <c r="I521" s="636"/>
      <c r="J521" s="636"/>
      <c r="K521" s="636"/>
      <c r="L521" s="636"/>
      <c r="M521" s="636"/>
      <c r="N521" s="637">
        <f t="shared" si="14"/>
        <v>0</v>
      </c>
      <c r="O521" s="637">
        <f t="shared" si="15"/>
        <v>0</v>
      </c>
      <c r="P521" s="639"/>
    </row>
    <row r="522" spans="1:16" ht="15.5" x14ac:dyDescent="0.25">
      <c r="A522" s="631">
        <v>502</v>
      </c>
      <c r="B522" s="632"/>
      <c r="C522" s="680"/>
      <c r="D522" s="680"/>
      <c r="E522" s="634"/>
      <c r="F522" s="634"/>
      <c r="G522" s="635"/>
      <c r="H522" s="636"/>
      <c r="I522" s="636"/>
      <c r="J522" s="636"/>
      <c r="K522" s="636"/>
      <c r="L522" s="636"/>
      <c r="M522" s="636"/>
      <c r="N522" s="637">
        <f t="shared" si="14"/>
        <v>0</v>
      </c>
      <c r="O522" s="637">
        <f t="shared" si="15"/>
        <v>0</v>
      </c>
      <c r="P522" s="639"/>
    </row>
    <row r="523" spans="1:16" ht="15.5" x14ac:dyDescent="0.25">
      <c r="A523" s="631">
        <v>503</v>
      </c>
      <c r="B523" s="632"/>
      <c r="C523" s="680"/>
      <c r="D523" s="680"/>
      <c r="E523" s="634"/>
      <c r="F523" s="634"/>
      <c r="G523" s="635"/>
      <c r="H523" s="636"/>
      <c r="I523" s="636"/>
      <c r="J523" s="636"/>
      <c r="K523" s="636"/>
      <c r="L523" s="636"/>
      <c r="M523" s="636"/>
      <c r="N523" s="637">
        <f t="shared" si="14"/>
        <v>0</v>
      </c>
      <c r="O523" s="637">
        <f t="shared" si="15"/>
        <v>0</v>
      </c>
      <c r="P523" s="639"/>
    </row>
    <row r="524" spans="1:16" ht="15.5" x14ac:dyDescent="0.25">
      <c r="A524" s="631">
        <v>504</v>
      </c>
      <c r="B524" s="632"/>
      <c r="C524" s="680"/>
      <c r="D524" s="680"/>
      <c r="E524" s="634"/>
      <c r="F524" s="634"/>
      <c r="G524" s="635"/>
      <c r="H524" s="636"/>
      <c r="I524" s="636"/>
      <c r="J524" s="636"/>
      <c r="K524" s="636"/>
      <c r="L524" s="636"/>
      <c r="M524" s="636"/>
      <c r="N524" s="637">
        <f t="shared" si="14"/>
        <v>0</v>
      </c>
      <c r="O524" s="637">
        <f t="shared" si="15"/>
        <v>0</v>
      </c>
      <c r="P524" s="639"/>
    </row>
    <row r="525" spans="1:16" ht="15.5" x14ac:dyDescent="0.25">
      <c r="A525" s="631">
        <v>505</v>
      </c>
      <c r="B525" s="632"/>
      <c r="C525" s="680"/>
      <c r="D525" s="680"/>
      <c r="E525" s="634"/>
      <c r="F525" s="634"/>
      <c r="G525" s="635"/>
      <c r="H525" s="636"/>
      <c r="I525" s="636"/>
      <c r="J525" s="636"/>
      <c r="K525" s="636"/>
      <c r="L525" s="636"/>
      <c r="M525" s="636"/>
      <c r="N525" s="637">
        <f t="shared" si="14"/>
        <v>0</v>
      </c>
      <c r="O525" s="637">
        <f t="shared" si="15"/>
        <v>0</v>
      </c>
      <c r="P525" s="639"/>
    </row>
    <row r="526" spans="1:16" ht="15.5" x14ac:dyDescent="0.25">
      <c r="A526" s="631">
        <v>506</v>
      </c>
      <c r="B526" s="632"/>
      <c r="C526" s="680"/>
      <c r="D526" s="680"/>
      <c r="E526" s="634"/>
      <c r="F526" s="634"/>
      <c r="G526" s="635"/>
      <c r="H526" s="636"/>
      <c r="I526" s="636"/>
      <c r="J526" s="636"/>
      <c r="K526" s="636"/>
      <c r="L526" s="636"/>
      <c r="M526" s="636"/>
      <c r="N526" s="637">
        <f t="shared" si="14"/>
        <v>0</v>
      </c>
      <c r="O526" s="637">
        <f t="shared" si="15"/>
        <v>0</v>
      </c>
      <c r="P526" s="639"/>
    </row>
    <row r="527" spans="1:16" ht="15.5" x14ac:dyDescent="0.25">
      <c r="A527" s="631">
        <v>507</v>
      </c>
      <c r="B527" s="632"/>
      <c r="C527" s="680"/>
      <c r="D527" s="680"/>
      <c r="E527" s="634"/>
      <c r="F527" s="634"/>
      <c r="G527" s="635"/>
      <c r="H527" s="636"/>
      <c r="I527" s="636"/>
      <c r="J527" s="636"/>
      <c r="K527" s="636"/>
      <c r="L527" s="636"/>
      <c r="M527" s="636"/>
      <c r="N527" s="637">
        <f t="shared" si="14"/>
        <v>0</v>
      </c>
      <c r="O527" s="637">
        <f t="shared" si="15"/>
        <v>0</v>
      </c>
      <c r="P527" s="639"/>
    </row>
    <row r="528" spans="1:16" ht="15.5" x14ac:dyDescent="0.25">
      <c r="A528" s="631">
        <v>508</v>
      </c>
      <c r="B528" s="632"/>
      <c r="C528" s="680"/>
      <c r="D528" s="680"/>
      <c r="E528" s="634"/>
      <c r="F528" s="634"/>
      <c r="G528" s="635"/>
      <c r="H528" s="636"/>
      <c r="I528" s="636"/>
      <c r="J528" s="636"/>
      <c r="K528" s="636"/>
      <c r="L528" s="636"/>
      <c r="M528" s="636"/>
      <c r="N528" s="637">
        <f t="shared" si="14"/>
        <v>0</v>
      </c>
      <c r="O528" s="637">
        <f t="shared" si="15"/>
        <v>0</v>
      </c>
      <c r="P528" s="639"/>
    </row>
    <row r="529" spans="1:16" ht="15.5" x14ac:dyDescent="0.25">
      <c r="A529" s="631">
        <v>509</v>
      </c>
      <c r="B529" s="632"/>
      <c r="C529" s="680"/>
      <c r="D529" s="680"/>
      <c r="E529" s="634"/>
      <c r="F529" s="634"/>
      <c r="G529" s="635"/>
      <c r="H529" s="636"/>
      <c r="I529" s="636"/>
      <c r="J529" s="636"/>
      <c r="K529" s="636"/>
      <c r="L529" s="636"/>
      <c r="M529" s="636"/>
      <c r="N529" s="637">
        <f t="shared" si="14"/>
        <v>0</v>
      </c>
      <c r="O529" s="637">
        <f t="shared" si="15"/>
        <v>0</v>
      </c>
      <c r="P529" s="639"/>
    </row>
    <row r="530" spans="1:16" ht="15.5" x14ac:dyDescent="0.25">
      <c r="A530" s="631">
        <v>510</v>
      </c>
      <c r="B530" s="632"/>
      <c r="C530" s="680"/>
      <c r="D530" s="680"/>
      <c r="E530" s="634"/>
      <c r="F530" s="634"/>
      <c r="G530" s="635"/>
      <c r="H530" s="636"/>
      <c r="I530" s="636"/>
      <c r="J530" s="636"/>
      <c r="K530" s="636"/>
      <c r="L530" s="636"/>
      <c r="M530" s="636"/>
      <c r="N530" s="637">
        <f t="shared" si="14"/>
        <v>0</v>
      </c>
      <c r="O530" s="637">
        <f t="shared" si="15"/>
        <v>0</v>
      </c>
      <c r="P530" s="639"/>
    </row>
    <row r="531" spans="1:16" ht="15.5" x14ac:dyDescent="0.25">
      <c r="A531" s="631">
        <v>511</v>
      </c>
      <c r="B531" s="632"/>
      <c r="C531" s="680"/>
      <c r="D531" s="680"/>
      <c r="E531" s="634"/>
      <c r="F531" s="634"/>
      <c r="G531" s="635"/>
      <c r="H531" s="636"/>
      <c r="I531" s="636"/>
      <c r="J531" s="636"/>
      <c r="K531" s="636"/>
      <c r="L531" s="636"/>
      <c r="M531" s="636"/>
      <c r="N531" s="637">
        <f t="shared" si="14"/>
        <v>0</v>
      </c>
      <c r="O531" s="637">
        <f t="shared" si="15"/>
        <v>0</v>
      </c>
      <c r="P531" s="639"/>
    </row>
    <row r="532" spans="1:16" ht="15.5" x14ac:dyDescent="0.25">
      <c r="A532" s="631">
        <v>512</v>
      </c>
      <c r="B532" s="632"/>
      <c r="C532" s="680"/>
      <c r="D532" s="680"/>
      <c r="E532" s="634"/>
      <c r="F532" s="634"/>
      <c r="G532" s="635"/>
      <c r="H532" s="636"/>
      <c r="I532" s="636"/>
      <c r="J532" s="636"/>
      <c r="K532" s="636"/>
      <c r="L532" s="636"/>
      <c r="M532" s="636"/>
      <c r="N532" s="637">
        <f t="shared" si="14"/>
        <v>0</v>
      </c>
      <c r="O532" s="637">
        <f t="shared" si="15"/>
        <v>0</v>
      </c>
      <c r="P532" s="639"/>
    </row>
    <row r="533" spans="1:16" ht="15.5" x14ac:dyDescent="0.25">
      <c r="A533" s="631">
        <v>513</v>
      </c>
      <c r="B533" s="632"/>
      <c r="C533" s="680"/>
      <c r="D533" s="680"/>
      <c r="E533" s="634"/>
      <c r="F533" s="634"/>
      <c r="G533" s="635"/>
      <c r="H533" s="636"/>
      <c r="I533" s="636"/>
      <c r="J533" s="636"/>
      <c r="K533" s="636"/>
      <c r="L533" s="636"/>
      <c r="M533" s="636"/>
      <c r="N533" s="637">
        <f t="shared" si="14"/>
        <v>0</v>
      </c>
      <c r="O533" s="637">
        <f t="shared" si="15"/>
        <v>0</v>
      </c>
      <c r="P533" s="639"/>
    </row>
    <row r="534" spans="1:16" ht="15.5" x14ac:dyDescent="0.25">
      <c r="A534" s="631">
        <v>514</v>
      </c>
      <c r="B534" s="632"/>
      <c r="C534" s="680"/>
      <c r="D534" s="680"/>
      <c r="E534" s="634"/>
      <c r="F534" s="634"/>
      <c r="G534" s="635"/>
      <c r="H534" s="636"/>
      <c r="I534" s="636"/>
      <c r="J534" s="636"/>
      <c r="K534" s="636"/>
      <c r="L534" s="636"/>
      <c r="M534" s="636"/>
      <c r="N534" s="637">
        <f t="shared" ref="N534:N597" si="16">ROUND(M534*20%,2)</f>
        <v>0</v>
      </c>
      <c r="O534" s="637">
        <f t="shared" ref="O534:O597" si="17">ROUND(M534,2)+N534</f>
        <v>0</v>
      </c>
      <c r="P534" s="639"/>
    </row>
    <row r="535" spans="1:16" ht="15.5" x14ac:dyDescent="0.25">
      <c r="A535" s="631">
        <v>515</v>
      </c>
      <c r="B535" s="632"/>
      <c r="C535" s="680"/>
      <c r="D535" s="680"/>
      <c r="E535" s="634"/>
      <c r="F535" s="634"/>
      <c r="G535" s="635"/>
      <c r="H535" s="636"/>
      <c r="I535" s="636"/>
      <c r="J535" s="636"/>
      <c r="K535" s="636"/>
      <c r="L535" s="636"/>
      <c r="M535" s="636"/>
      <c r="N535" s="637">
        <f t="shared" si="16"/>
        <v>0</v>
      </c>
      <c r="O535" s="637">
        <f t="shared" si="17"/>
        <v>0</v>
      </c>
      <c r="P535" s="639"/>
    </row>
    <row r="536" spans="1:16" ht="15.5" x14ac:dyDescent="0.25">
      <c r="A536" s="631">
        <v>516</v>
      </c>
      <c r="B536" s="632"/>
      <c r="C536" s="680"/>
      <c r="D536" s="680"/>
      <c r="E536" s="634"/>
      <c r="F536" s="634"/>
      <c r="G536" s="635"/>
      <c r="H536" s="636"/>
      <c r="I536" s="636"/>
      <c r="J536" s="636"/>
      <c r="K536" s="636"/>
      <c r="L536" s="636"/>
      <c r="M536" s="636"/>
      <c r="N536" s="637">
        <f t="shared" si="16"/>
        <v>0</v>
      </c>
      <c r="O536" s="637">
        <f t="shared" si="17"/>
        <v>0</v>
      </c>
      <c r="P536" s="639"/>
    </row>
    <row r="537" spans="1:16" ht="15.5" x14ac:dyDescent="0.25">
      <c r="A537" s="631">
        <v>517</v>
      </c>
      <c r="B537" s="632"/>
      <c r="C537" s="680"/>
      <c r="D537" s="680"/>
      <c r="E537" s="634"/>
      <c r="F537" s="634"/>
      <c r="G537" s="635"/>
      <c r="H537" s="636"/>
      <c r="I537" s="636"/>
      <c r="J537" s="636"/>
      <c r="K537" s="636"/>
      <c r="L537" s="636"/>
      <c r="M537" s="636"/>
      <c r="N537" s="637">
        <f t="shared" si="16"/>
        <v>0</v>
      </c>
      <c r="O537" s="637">
        <f t="shared" si="17"/>
        <v>0</v>
      </c>
      <c r="P537" s="639"/>
    </row>
    <row r="538" spans="1:16" ht="15.5" x14ac:dyDescent="0.25">
      <c r="A538" s="631">
        <v>518</v>
      </c>
      <c r="B538" s="632"/>
      <c r="C538" s="680"/>
      <c r="D538" s="680"/>
      <c r="E538" s="634"/>
      <c r="F538" s="634"/>
      <c r="G538" s="635"/>
      <c r="H538" s="636"/>
      <c r="I538" s="636"/>
      <c r="J538" s="636"/>
      <c r="K538" s="636"/>
      <c r="L538" s="636"/>
      <c r="M538" s="636"/>
      <c r="N538" s="637">
        <f t="shared" si="16"/>
        <v>0</v>
      </c>
      <c r="O538" s="637">
        <f t="shared" si="17"/>
        <v>0</v>
      </c>
      <c r="P538" s="639"/>
    </row>
    <row r="539" spans="1:16" ht="15.5" x14ac:dyDescent="0.25">
      <c r="A539" s="631">
        <v>519</v>
      </c>
      <c r="B539" s="632"/>
      <c r="C539" s="680"/>
      <c r="D539" s="680"/>
      <c r="E539" s="634"/>
      <c r="F539" s="634"/>
      <c r="G539" s="635"/>
      <c r="H539" s="636"/>
      <c r="I539" s="636"/>
      <c r="J539" s="636"/>
      <c r="K539" s="636"/>
      <c r="L539" s="636"/>
      <c r="M539" s="636"/>
      <c r="N539" s="637">
        <f t="shared" si="16"/>
        <v>0</v>
      </c>
      <c r="O539" s="637">
        <f t="shared" si="17"/>
        <v>0</v>
      </c>
      <c r="P539" s="639"/>
    </row>
    <row r="540" spans="1:16" ht="15.5" x14ac:dyDescent="0.25">
      <c r="A540" s="631">
        <v>520</v>
      </c>
      <c r="B540" s="632"/>
      <c r="C540" s="680"/>
      <c r="D540" s="680"/>
      <c r="E540" s="634"/>
      <c r="F540" s="634"/>
      <c r="G540" s="635"/>
      <c r="H540" s="636"/>
      <c r="I540" s="636"/>
      <c r="J540" s="636"/>
      <c r="K540" s="636"/>
      <c r="L540" s="636"/>
      <c r="M540" s="636"/>
      <c r="N540" s="637">
        <f t="shared" si="16"/>
        <v>0</v>
      </c>
      <c r="O540" s="637">
        <f t="shared" si="17"/>
        <v>0</v>
      </c>
      <c r="P540" s="639"/>
    </row>
    <row r="541" spans="1:16" ht="15.5" x14ac:dyDescent="0.25">
      <c r="A541" s="631">
        <v>521</v>
      </c>
      <c r="B541" s="632"/>
      <c r="C541" s="680"/>
      <c r="D541" s="680"/>
      <c r="E541" s="634"/>
      <c r="F541" s="634"/>
      <c r="G541" s="635"/>
      <c r="H541" s="636"/>
      <c r="I541" s="636"/>
      <c r="J541" s="636"/>
      <c r="K541" s="636"/>
      <c r="L541" s="636"/>
      <c r="M541" s="636"/>
      <c r="N541" s="637">
        <f t="shared" si="16"/>
        <v>0</v>
      </c>
      <c r="O541" s="637">
        <f t="shared" si="17"/>
        <v>0</v>
      </c>
      <c r="P541" s="639"/>
    </row>
    <row r="542" spans="1:16" ht="15.5" x14ac:dyDescent="0.25">
      <c r="A542" s="631">
        <v>522</v>
      </c>
      <c r="B542" s="632"/>
      <c r="C542" s="680"/>
      <c r="D542" s="680"/>
      <c r="E542" s="634"/>
      <c r="F542" s="634"/>
      <c r="G542" s="635"/>
      <c r="H542" s="636"/>
      <c r="I542" s="636"/>
      <c r="J542" s="636"/>
      <c r="K542" s="636"/>
      <c r="L542" s="636"/>
      <c r="M542" s="636"/>
      <c r="N542" s="637">
        <f t="shared" si="16"/>
        <v>0</v>
      </c>
      <c r="O542" s="637">
        <f t="shared" si="17"/>
        <v>0</v>
      </c>
      <c r="P542" s="639"/>
    </row>
    <row r="543" spans="1:16" ht="15.5" x14ac:dyDescent="0.25">
      <c r="A543" s="631">
        <v>523</v>
      </c>
      <c r="B543" s="632"/>
      <c r="C543" s="680"/>
      <c r="D543" s="680"/>
      <c r="E543" s="634"/>
      <c r="F543" s="634"/>
      <c r="G543" s="635"/>
      <c r="H543" s="636"/>
      <c r="I543" s="636"/>
      <c r="J543" s="636"/>
      <c r="K543" s="636"/>
      <c r="L543" s="636"/>
      <c r="M543" s="636"/>
      <c r="N543" s="637">
        <f t="shared" si="16"/>
        <v>0</v>
      </c>
      <c r="O543" s="637">
        <f t="shared" si="17"/>
        <v>0</v>
      </c>
      <c r="P543" s="639"/>
    </row>
    <row r="544" spans="1:16" ht="15.5" x14ac:dyDescent="0.25">
      <c r="A544" s="631">
        <v>524</v>
      </c>
      <c r="B544" s="632"/>
      <c r="C544" s="680"/>
      <c r="D544" s="680"/>
      <c r="E544" s="634"/>
      <c r="F544" s="634"/>
      <c r="G544" s="635"/>
      <c r="H544" s="636"/>
      <c r="I544" s="636"/>
      <c r="J544" s="636"/>
      <c r="K544" s="636"/>
      <c r="L544" s="636"/>
      <c r="M544" s="636"/>
      <c r="N544" s="637">
        <f t="shared" si="16"/>
        <v>0</v>
      </c>
      <c r="O544" s="637">
        <f t="shared" si="17"/>
        <v>0</v>
      </c>
      <c r="P544" s="639"/>
    </row>
    <row r="545" spans="1:16" ht="15.5" x14ac:dyDescent="0.25">
      <c r="A545" s="631">
        <v>525</v>
      </c>
      <c r="B545" s="632"/>
      <c r="C545" s="680"/>
      <c r="D545" s="680"/>
      <c r="E545" s="634"/>
      <c r="F545" s="634"/>
      <c r="G545" s="635"/>
      <c r="H545" s="636"/>
      <c r="I545" s="636"/>
      <c r="J545" s="636"/>
      <c r="K545" s="636"/>
      <c r="L545" s="636"/>
      <c r="M545" s="636"/>
      <c r="N545" s="637">
        <f t="shared" si="16"/>
        <v>0</v>
      </c>
      <c r="O545" s="637">
        <f t="shared" si="17"/>
        <v>0</v>
      </c>
      <c r="P545" s="639"/>
    </row>
    <row r="546" spans="1:16" ht="15.5" x14ac:dyDescent="0.25">
      <c r="A546" s="631">
        <v>526</v>
      </c>
      <c r="B546" s="632"/>
      <c r="C546" s="680"/>
      <c r="D546" s="680"/>
      <c r="E546" s="634"/>
      <c r="F546" s="634"/>
      <c r="G546" s="635"/>
      <c r="H546" s="636"/>
      <c r="I546" s="636"/>
      <c r="J546" s="636"/>
      <c r="K546" s="636"/>
      <c r="L546" s="636"/>
      <c r="M546" s="636"/>
      <c r="N546" s="637">
        <f t="shared" si="16"/>
        <v>0</v>
      </c>
      <c r="O546" s="637">
        <f t="shared" si="17"/>
        <v>0</v>
      </c>
      <c r="P546" s="639"/>
    </row>
    <row r="547" spans="1:16" ht="15.5" x14ac:dyDescent="0.25">
      <c r="A547" s="631">
        <v>527</v>
      </c>
      <c r="B547" s="632"/>
      <c r="C547" s="680"/>
      <c r="D547" s="680"/>
      <c r="E547" s="634"/>
      <c r="F547" s="634"/>
      <c r="G547" s="635"/>
      <c r="H547" s="636"/>
      <c r="I547" s="636"/>
      <c r="J547" s="636"/>
      <c r="K547" s="636"/>
      <c r="L547" s="636"/>
      <c r="M547" s="636"/>
      <c r="N547" s="637">
        <f t="shared" si="16"/>
        <v>0</v>
      </c>
      <c r="O547" s="637">
        <f t="shared" si="17"/>
        <v>0</v>
      </c>
      <c r="P547" s="639"/>
    </row>
    <row r="548" spans="1:16" ht="15.5" x14ac:dyDescent="0.25">
      <c r="A548" s="631">
        <v>528</v>
      </c>
      <c r="B548" s="632"/>
      <c r="C548" s="680"/>
      <c r="D548" s="680"/>
      <c r="E548" s="634"/>
      <c r="F548" s="634"/>
      <c r="G548" s="635"/>
      <c r="H548" s="636"/>
      <c r="I548" s="636"/>
      <c r="J548" s="636"/>
      <c r="K548" s="636"/>
      <c r="L548" s="636"/>
      <c r="M548" s="636"/>
      <c r="N548" s="637">
        <f t="shared" si="16"/>
        <v>0</v>
      </c>
      <c r="O548" s="637">
        <f t="shared" si="17"/>
        <v>0</v>
      </c>
      <c r="P548" s="639"/>
    </row>
    <row r="549" spans="1:16" ht="15.5" x14ac:dyDescent="0.25">
      <c r="A549" s="631">
        <v>529</v>
      </c>
      <c r="B549" s="632"/>
      <c r="C549" s="680"/>
      <c r="D549" s="680"/>
      <c r="E549" s="634"/>
      <c r="F549" s="634"/>
      <c r="G549" s="635"/>
      <c r="H549" s="636"/>
      <c r="I549" s="636"/>
      <c r="J549" s="636"/>
      <c r="K549" s="636"/>
      <c r="L549" s="636"/>
      <c r="M549" s="636"/>
      <c r="N549" s="637">
        <f t="shared" si="16"/>
        <v>0</v>
      </c>
      <c r="O549" s="637">
        <f t="shared" si="17"/>
        <v>0</v>
      </c>
      <c r="P549" s="639"/>
    </row>
    <row r="550" spans="1:16" ht="15.5" x14ac:dyDescent="0.25">
      <c r="A550" s="631">
        <v>530</v>
      </c>
      <c r="B550" s="632"/>
      <c r="C550" s="680"/>
      <c r="D550" s="680"/>
      <c r="E550" s="634"/>
      <c r="F550" s="634"/>
      <c r="G550" s="635"/>
      <c r="H550" s="636"/>
      <c r="I550" s="636"/>
      <c r="J550" s="636"/>
      <c r="K550" s="636"/>
      <c r="L550" s="636"/>
      <c r="M550" s="636"/>
      <c r="N550" s="637">
        <f t="shared" si="16"/>
        <v>0</v>
      </c>
      <c r="O550" s="637">
        <f t="shared" si="17"/>
        <v>0</v>
      </c>
      <c r="P550" s="639"/>
    </row>
    <row r="551" spans="1:16" ht="15.5" x14ac:dyDescent="0.25">
      <c r="A551" s="631">
        <v>531</v>
      </c>
      <c r="B551" s="632"/>
      <c r="C551" s="680"/>
      <c r="D551" s="680"/>
      <c r="E551" s="634"/>
      <c r="F551" s="634"/>
      <c r="G551" s="635"/>
      <c r="H551" s="636"/>
      <c r="I551" s="636"/>
      <c r="J551" s="636"/>
      <c r="K551" s="636"/>
      <c r="L551" s="636"/>
      <c r="M551" s="636"/>
      <c r="N551" s="637">
        <f t="shared" si="16"/>
        <v>0</v>
      </c>
      <c r="O551" s="637">
        <f t="shared" si="17"/>
        <v>0</v>
      </c>
      <c r="P551" s="639"/>
    </row>
    <row r="552" spans="1:16" ht="15.5" x14ac:dyDescent="0.25">
      <c r="A552" s="631">
        <v>532</v>
      </c>
      <c r="B552" s="632"/>
      <c r="C552" s="680"/>
      <c r="D552" s="680"/>
      <c r="E552" s="634"/>
      <c r="F552" s="634"/>
      <c r="G552" s="635"/>
      <c r="H552" s="636"/>
      <c r="I552" s="636"/>
      <c r="J552" s="636"/>
      <c r="K552" s="636"/>
      <c r="L552" s="636"/>
      <c r="M552" s="636"/>
      <c r="N552" s="637">
        <f t="shared" si="16"/>
        <v>0</v>
      </c>
      <c r="O552" s="637">
        <f t="shared" si="17"/>
        <v>0</v>
      </c>
      <c r="P552" s="639"/>
    </row>
    <row r="553" spans="1:16" ht="15.5" x14ac:dyDescent="0.25">
      <c r="A553" s="631">
        <v>533</v>
      </c>
      <c r="B553" s="632"/>
      <c r="C553" s="680"/>
      <c r="D553" s="680"/>
      <c r="E553" s="634"/>
      <c r="F553" s="634"/>
      <c r="G553" s="635"/>
      <c r="H553" s="636"/>
      <c r="I553" s="636"/>
      <c r="J553" s="636"/>
      <c r="K553" s="636"/>
      <c r="L553" s="636"/>
      <c r="M553" s="636"/>
      <c r="N553" s="637">
        <f t="shared" si="16"/>
        <v>0</v>
      </c>
      <c r="O553" s="637">
        <f t="shared" si="17"/>
        <v>0</v>
      </c>
      <c r="P553" s="639"/>
    </row>
    <row r="554" spans="1:16" ht="15.5" x14ac:dyDescent="0.25">
      <c r="A554" s="631">
        <v>534</v>
      </c>
      <c r="B554" s="632"/>
      <c r="C554" s="680"/>
      <c r="D554" s="680"/>
      <c r="E554" s="634"/>
      <c r="F554" s="634"/>
      <c r="G554" s="635"/>
      <c r="H554" s="636"/>
      <c r="I554" s="636"/>
      <c r="J554" s="636"/>
      <c r="K554" s="636"/>
      <c r="L554" s="636"/>
      <c r="M554" s="636"/>
      <c r="N554" s="637">
        <f t="shared" si="16"/>
        <v>0</v>
      </c>
      <c r="O554" s="637">
        <f t="shared" si="17"/>
        <v>0</v>
      </c>
      <c r="P554" s="639"/>
    </row>
    <row r="555" spans="1:16" ht="15.5" x14ac:dyDescent="0.25">
      <c r="A555" s="631">
        <v>535</v>
      </c>
      <c r="B555" s="632"/>
      <c r="C555" s="680"/>
      <c r="D555" s="680"/>
      <c r="E555" s="634"/>
      <c r="F555" s="634"/>
      <c r="G555" s="635"/>
      <c r="H555" s="636"/>
      <c r="I555" s="636"/>
      <c r="J555" s="636"/>
      <c r="K555" s="636"/>
      <c r="L555" s="636"/>
      <c r="M555" s="636"/>
      <c r="N555" s="637">
        <f t="shared" si="16"/>
        <v>0</v>
      </c>
      <c r="O555" s="637">
        <f t="shared" si="17"/>
        <v>0</v>
      </c>
      <c r="P555" s="639"/>
    </row>
    <row r="556" spans="1:16" ht="15.5" x14ac:dyDescent="0.25">
      <c r="A556" s="631">
        <v>536</v>
      </c>
      <c r="B556" s="632"/>
      <c r="C556" s="680"/>
      <c r="D556" s="680"/>
      <c r="E556" s="634"/>
      <c r="F556" s="634"/>
      <c r="G556" s="635"/>
      <c r="H556" s="636"/>
      <c r="I556" s="636"/>
      <c r="J556" s="636"/>
      <c r="K556" s="636"/>
      <c r="L556" s="636"/>
      <c r="M556" s="636"/>
      <c r="N556" s="637">
        <f t="shared" si="16"/>
        <v>0</v>
      </c>
      <c r="O556" s="637">
        <f t="shared" si="17"/>
        <v>0</v>
      </c>
      <c r="P556" s="639"/>
    </row>
    <row r="557" spans="1:16" ht="15.5" x14ac:dyDescent="0.25">
      <c r="A557" s="631">
        <v>537</v>
      </c>
      <c r="B557" s="632"/>
      <c r="C557" s="680"/>
      <c r="D557" s="680"/>
      <c r="E557" s="634"/>
      <c r="F557" s="634"/>
      <c r="G557" s="635"/>
      <c r="H557" s="636"/>
      <c r="I557" s="636"/>
      <c r="J557" s="636"/>
      <c r="K557" s="636"/>
      <c r="L557" s="636"/>
      <c r="M557" s="636"/>
      <c r="N557" s="637">
        <f t="shared" si="16"/>
        <v>0</v>
      </c>
      <c r="O557" s="637">
        <f t="shared" si="17"/>
        <v>0</v>
      </c>
      <c r="P557" s="639"/>
    </row>
    <row r="558" spans="1:16" ht="15.5" x14ac:dyDescent="0.25">
      <c r="A558" s="631">
        <v>538</v>
      </c>
      <c r="B558" s="632"/>
      <c r="C558" s="680"/>
      <c r="D558" s="680"/>
      <c r="E558" s="634"/>
      <c r="F558" s="634"/>
      <c r="G558" s="635"/>
      <c r="H558" s="636"/>
      <c r="I558" s="636"/>
      <c r="J558" s="636"/>
      <c r="K558" s="636"/>
      <c r="L558" s="636"/>
      <c r="M558" s="636"/>
      <c r="N558" s="637">
        <f t="shared" si="16"/>
        <v>0</v>
      </c>
      <c r="O558" s="637">
        <f t="shared" si="17"/>
        <v>0</v>
      </c>
      <c r="P558" s="639"/>
    </row>
    <row r="559" spans="1:16" ht="15.5" x14ac:dyDescent="0.25">
      <c r="A559" s="631">
        <v>539</v>
      </c>
      <c r="B559" s="632"/>
      <c r="C559" s="680"/>
      <c r="D559" s="680"/>
      <c r="E559" s="634"/>
      <c r="F559" s="634"/>
      <c r="G559" s="635"/>
      <c r="H559" s="636"/>
      <c r="I559" s="636"/>
      <c r="J559" s="636"/>
      <c r="K559" s="636"/>
      <c r="L559" s="636"/>
      <c r="M559" s="636"/>
      <c r="N559" s="637">
        <f t="shared" si="16"/>
        <v>0</v>
      </c>
      <c r="O559" s="637">
        <f t="shared" si="17"/>
        <v>0</v>
      </c>
      <c r="P559" s="639"/>
    </row>
    <row r="560" spans="1:16" ht="15.5" x14ac:dyDescent="0.25">
      <c r="A560" s="631">
        <v>540</v>
      </c>
      <c r="B560" s="632"/>
      <c r="C560" s="680"/>
      <c r="D560" s="680"/>
      <c r="E560" s="634"/>
      <c r="F560" s="634"/>
      <c r="G560" s="635"/>
      <c r="H560" s="636"/>
      <c r="I560" s="636"/>
      <c r="J560" s="636"/>
      <c r="K560" s="636"/>
      <c r="L560" s="636"/>
      <c r="M560" s="636"/>
      <c r="N560" s="637">
        <f t="shared" si="16"/>
        <v>0</v>
      </c>
      <c r="O560" s="637">
        <f t="shared" si="17"/>
        <v>0</v>
      </c>
      <c r="P560" s="639"/>
    </row>
    <row r="561" spans="1:16" ht="15.5" x14ac:dyDescent="0.25">
      <c r="A561" s="631">
        <v>541</v>
      </c>
      <c r="B561" s="632"/>
      <c r="C561" s="680"/>
      <c r="D561" s="680"/>
      <c r="E561" s="634"/>
      <c r="F561" s="634"/>
      <c r="G561" s="635"/>
      <c r="H561" s="636"/>
      <c r="I561" s="636"/>
      <c r="J561" s="636"/>
      <c r="K561" s="636"/>
      <c r="L561" s="636"/>
      <c r="M561" s="636"/>
      <c r="N561" s="637">
        <f t="shared" si="16"/>
        <v>0</v>
      </c>
      <c r="O561" s="637">
        <f t="shared" si="17"/>
        <v>0</v>
      </c>
      <c r="P561" s="639"/>
    </row>
    <row r="562" spans="1:16" ht="15.5" x14ac:dyDescent="0.25">
      <c r="A562" s="631">
        <v>542</v>
      </c>
      <c r="B562" s="632"/>
      <c r="C562" s="680"/>
      <c r="D562" s="680"/>
      <c r="E562" s="634"/>
      <c r="F562" s="634"/>
      <c r="G562" s="635"/>
      <c r="H562" s="636"/>
      <c r="I562" s="636"/>
      <c r="J562" s="636"/>
      <c r="K562" s="636"/>
      <c r="L562" s="636"/>
      <c r="M562" s="636"/>
      <c r="N562" s="637">
        <f t="shared" si="16"/>
        <v>0</v>
      </c>
      <c r="O562" s="637">
        <f t="shared" si="17"/>
        <v>0</v>
      </c>
      <c r="P562" s="639"/>
    </row>
    <row r="563" spans="1:16" ht="15.5" x14ac:dyDescent="0.25">
      <c r="A563" s="631">
        <v>543</v>
      </c>
      <c r="B563" s="632"/>
      <c r="C563" s="680"/>
      <c r="D563" s="680"/>
      <c r="E563" s="634"/>
      <c r="F563" s="634"/>
      <c r="G563" s="635"/>
      <c r="H563" s="636"/>
      <c r="I563" s="636"/>
      <c r="J563" s="636"/>
      <c r="K563" s="636"/>
      <c r="L563" s="636"/>
      <c r="M563" s="636"/>
      <c r="N563" s="637">
        <f t="shared" si="16"/>
        <v>0</v>
      </c>
      <c r="O563" s="637">
        <f t="shared" si="17"/>
        <v>0</v>
      </c>
      <c r="P563" s="639"/>
    </row>
    <row r="564" spans="1:16" ht="15.5" x14ac:dyDescent="0.25">
      <c r="A564" s="631">
        <v>544</v>
      </c>
      <c r="B564" s="632"/>
      <c r="C564" s="680"/>
      <c r="D564" s="680"/>
      <c r="E564" s="634"/>
      <c r="F564" s="634"/>
      <c r="G564" s="635"/>
      <c r="H564" s="636"/>
      <c r="I564" s="636"/>
      <c r="J564" s="636"/>
      <c r="K564" s="636"/>
      <c r="L564" s="636"/>
      <c r="M564" s="636"/>
      <c r="N564" s="637">
        <f t="shared" si="16"/>
        <v>0</v>
      </c>
      <c r="O564" s="637">
        <f t="shared" si="17"/>
        <v>0</v>
      </c>
      <c r="P564" s="639"/>
    </row>
    <row r="565" spans="1:16" ht="15.5" x14ac:dyDescent="0.25">
      <c r="A565" s="631">
        <v>545</v>
      </c>
      <c r="B565" s="632"/>
      <c r="C565" s="680"/>
      <c r="D565" s="680"/>
      <c r="E565" s="634"/>
      <c r="F565" s="634"/>
      <c r="G565" s="635"/>
      <c r="H565" s="636"/>
      <c r="I565" s="636"/>
      <c r="J565" s="636"/>
      <c r="K565" s="636"/>
      <c r="L565" s="636"/>
      <c r="M565" s="636"/>
      <c r="N565" s="637">
        <f t="shared" si="16"/>
        <v>0</v>
      </c>
      <c r="O565" s="637">
        <f t="shared" si="17"/>
        <v>0</v>
      </c>
      <c r="P565" s="639"/>
    </row>
    <row r="566" spans="1:16" ht="15.5" x14ac:dyDescent="0.25">
      <c r="A566" s="631">
        <v>546</v>
      </c>
      <c r="B566" s="632"/>
      <c r="C566" s="680"/>
      <c r="D566" s="680"/>
      <c r="E566" s="634"/>
      <c r="F566" s="634"/>
      <c r="G566" s="635"/>
      <c r="H566" s="636"/>
      <c r="I566" s="636"/>
      <c r="J566" s="636"/>
      <c r="K566" s="636"/>
      <c r="L566" s="636"/>
      <c r="M566" s="636"/>
      <c r="N566" s="637">
        <f t="shared" si="16"/>
        <v>0</v>
      </c>
      <c r="O566" s="637">
        <f t="shared" si="17"/>
        <v>0</v>
      </c>
      <c r="P566" s="639"/>
    </row>
    <row r="567" spans="1:16" ht="15.5" x14ac:dyDescent="0.25">
      <c r="A567" s="631">
        <v>547</v>
      </c>
      <c r="B567" s="632"/>
      <c r="C567" s="680"/>
      <c r="D567" s="680"/>
      <c r="E567" s="634"/>
      <c r="F567" s="634"/>
      <c r="G567" s="635"/>
      <c r="H567" s="636"/>
      <c r="I567" s="636"/>
      <c r="J567" s="636"/>
      <c r="K567" s="636"/>
      <c r="L567" s="636"/>
      <c r="M567" s="636"/>
      <c r="N567" s="637">
        <f t="shared" si="16"/>
        <v>0</v>
      </c>
      <c r="O567" s="637">
        <f t="shared" si="17"/>
        <v>0</v>
      </c>
      <c r="P567" s="639"/>
    </row>
    <row r="568" spans="1:16" ht="15.5" x14ac:dyDescent="0.25">
      <c r="A568" s="631">
        <v>548</v>
      </c>
      <c r="B568" s="632"/>
      <c r="C568" s="680"/>
      <c r="D568" s="680"/>
      <c r="E568" s="634"/>
      <c r="F568" s="634"/>
      <c r="G568" s="635"/>
      <c r="H568" s="636"/>
      <c r="I568" s="636"/>
      <c r="J568" s="636"/>
      <c r="K568" s="636"/>
      <c r="L568" s="636"/>
      <c r="M568" s="636"/>
      <c r="N568" s="637">
        <f t="shared" si="16"/>
        <v>0</v>
      </c>
      <c r="O568" s="637">
        <f t="shared" si="17"/>
        <v>0</v>
      </c>
      <c r="P568" s="639"/>
    </row>
    <row r="569" spans="1:16" ht="15.5" x14ac:dyDescent="0.25">
      <c r="A569" s="631">
        <v>549</v>
      </c>
      <c r="B569" s="632"/>
      <c r="C569" s="680"/>
      <c r="D569" s="680"/>
      <c r="E569" s="634"/>
      <c r="F569" s="634"/>
      <c r="G569" s="635"/>
      <c r="H569" s="636"/>
      <c r="I569" s="636"/>
      <c r="J569" s="636"/>
      <c r="K569" s="636"/>
      <c r="L569" s="636"/>
      <c r="M569" s="636"/>
      <c r="N569" s="637">
        <f t="shared" si="16"/>
        <v>0</v>
      </c>
      <c r="O569" s="637">
        <f t="shared" si="17"/>
        <v>0</v>
      </c>
      <c r="P569" s="639"/>
    </row>
    <row r="570" spans="1:16" ht="15.5" x14ac:dyDescent="0.25">
      <c r="A570" s="631">
        <v>550</v>
      </c>
      <c r="B570" s="632"/>
      <c r="C570" s="680"/>
      <c r="D570" s="680"/>
      <c r="E570" s="634"/>
      <c r="F570" s="634"/>
      <c r="G570" s="635"/>
      <c r="H570" s="636"/>
      <c r="I570" s="636"/>
      <c r="J570" s="636"/>
      <c r="K570" s="636"/>
      <c r="L570" s="636"/>
      <c r="M570" s="636"/>
      <c r="N570" s="637">
        <f t="shared" si="16"/>
        <v>0</v>
      </c>
      <c r="O570" s="637">
        <f t="shared" si="17"/>
        <v>0</v>
      </c>
      <c r="P570" s="639"/>
    </row>
    <row r="571" spans="1:16" ht="15.5" x14ac:dyDescent="0.25">
      <c r="A571" s="631">
        <v>551</v>
      </c>
      <c r="B571" s="632"/>
      <c r="C571" s="680"/>
      <c r="D571" s="680"/>
      <c r="E571" s="634"/>
      <c r="F571" s="634"/>
      <c r="G571" s="635"/>
      <c r="H571" s="636"/>
      <c r="I571" s="636"/>
      <c r="J571" s="636"/>
      <c r="K571" s="636"/>
      <c r="L571" s="636"/>
      <c r="M571" s="636"/>
      <c r="N571" s="637">
        <f t="shared" si="16"/>
        <v>0</v>
      </c>
      <c r="O571" s="637">
        <f t="shared" si="17"/>
        <v>0</v>
      </c>
      <c r="P571" s="639"/>
    </row>
    <row r="572" spans="1:16" ht="15.5" x14ac:dyDescent="0.25">
      <c r="A572" s="631">
        <v>552</v>
      </c>
      <c r="B572" s="632"/>
      <c r="C572" s="680"/>
      <c r="D572" s="680"/>
      <c r="E572" s="634"/>
      <c r="F572" s="634"/>
      <c r="G572" s="635"/>
      <c r="H572" s="636"/>
      <c r="I572" s="636"/>
      <c r="J572" s="636"/>
      <c r="K572" s="636"/>
      <c r="L572" s="636"/>
      <c r="M572" s="636"/>
      <c r="N572" s="637">
        <f t="shared" si="16"/>
        <v>0</v>
      </c>
      <c r="O572" s="637">
        <f t="shared" si="17"/>
        <v>0</v>
      </c>
      <c r="P572" s="639"/>
    </row>
    <row r="573" spans="1:16" ht="15.5" x14ac:dyDescent="0.25">
      <c r="A573" s="631">
        <v>553</v>
      </c>
      <c r="B573" s="632"/>
      <c r="C573" s="680"/>
      <c r="D573" s="680"/>
      <c r="E573" s="634"/>
      <c r="F573" s="634"/>
      <c r="G573" s="635"/>
      <c r="H573" s="636"/>
      <c r="I573" s="636"/>
      <c r="J573" s="636"/>
      <c r="K573" s="636"/>
      <c r="L573" s="636"/>
      <c r="M573" s="636"/>
      <c r="N573" s="637">
        <f t="shared" si="16"/>
        <v>0</v>
      </c>
      <c r="O573" s="637">
        <f t="shared" si="17"/>
        <v>0</v>
      </c>
      <c r="P573" s="639"/>
    </row>
    <row r="574" spans="1:16" ht="15.5" x14ac:dyDescent="0.25">
      <c r="A574" s="631">
        <v>554</v>
      </c>
      <c r="B574" s="632"/>
      <c r="C574" s="680"/>
      <c r="D574" s="680"/>
      <c r="E574" s="634"/>
      <c r="F574" s="634"/>
      <c r="G574" s="635"/>
      <c r="H574" s="636"/>
      <c r="I574" s="636"/>
      <c r="J574" s="636"/>
      <c r="K574" s="636"/>
      <c r="L574" s="636"/>
      <c r="M574" s="636"/>
      <c r="N574" s="637">
        <f t="shared" si="16"/>
        <v>0</v>
      </c>
      <c r="O574" s="637">
        <f t="shared" si="17"/>
        <v>0</v>
      </c>
      <c r="P574" s="639"/>
    </row>
    <row r="575" spans="1:16" ht="15.5" x14ac:dyDescent="0.25">
      <c r="A575" s="631">
        <v>555</v>
      </c>
      <c r="B575" s="632"/>
      <c r="C575" s="680"/>
      <c r="D575" s="680"/>
      <c r="E575" s="634"/>
      <c r="F575" s="634"/>
      <c r="G575" s="635"/>
      <c r="H575" s="636"/>
      <c r="I575" s="636"/>
      <c r="J575" s="636"/>
      <c r="K575" s="636"/>
      <c r="L575" s="636"/>
      <c r="M575" s="636"/>
      <c r="N575" s="637">
        <f t="shared" si="16"/>
        <v>0</v>
      </c>
      <c r="O575" s="637">
        <f t="shared" si="17"/>
        <v>0</v>
      </c>
      <c r="P575" s="639"/>
    </row>
    <row r="576" spans="1:16" ht="15.5" x14ac:dyDescent="0.25">
      <c r="A576" s="631">
        <v>556</v>
      </c>
      <c r="B576" s="632"/>
      <c r="C576" s="680"/>
      <c r="D576" s="680"/>
      <c r="E576" s="634"/>
      <c r="F576" s="634"/>
      <c r="G576" s="635"/>
      <c r="H576" s="636"/>
      <c r="I576" s="636"/>
      <c r="J576" s="636"/>
      <c r="K576" s="636"/>
      <c r="L576" s="636"/>
      <c r="M576" s="636"/>
      <c r="N576" s="637">
        <f t="shared" si="16"/>
        <v>0</v>
      </c>
      <c r="O576" s="637">
        <f t="shared" si="17"/>
        <v>0</v>
      </c>
      <c r="P576" s="639"/>
    </row>
    <row r="577" spans="1:16" ht="15.5" x14ac:dyDescent="0.25">
      <c r="A577" s="631">
        <v>557</v>
      </c>
      <c r="B577" s="632"/>
      <c r="C577" s="680"/>
      <c r="D577" s="680"/>
      <c r="E577" s="634"/>
      <c r="F577" s="634"/>
      <c r="G577" s="635"/>
      <c r="H577" s="636"/>
      <c r="I577" s="636"/>
      <c r="J577" s="636"/>
      <c r="K577" s="636"/>
      <c r="L577" s="636"/>
      <c r="M577" s="636"/>
      <c r="N577" s="637">
        <f t="shared" si="16"/>
        <v>0</v>
      </c>
      <c r="O577" s="637">
        <f t="shared" si="17"/>
        <v>0</v>
      </c>
      <c r="P577" s="639"/>
    </row>
    <row r="578" spans="1:16" ht="15.5" x14ac:dyDescent="0.25">
      <c r="A578" s="631">
        <v>558</v>
      </c>
      <c r="B578" s="632"/>
      <c r="C578" s="680"/>
      <c r="D578" s="680"/>
      <c r="E578" s="634"/>
      <c r="F578" s="634"/>
      <c r="G578" s="635"/>
      <c r="H578" s="636"/>
      <c r="I578" s="636"/>
      <c r="J578" s="636"/>
      <c r="K578" s="636"/>
      <c r="L578" s="636"/>
      <c r="M578" s="636"/>
      <c r="N578" s="637">
        <f t="shared" si="16"/>
        <v>0</v>
      </c>
      <c r="O578" s="637">
        <f t="shared" si="17"/>
        <v>0</v>
      </c>
      <c r="P578" s="639"/>
    </row>
    <row r="579" spans="1:16" ht="15.5" x14ac:dyDescent="0.25">
      <c r="A579" s="631">
        <v>559</v>
      </c>
      <c r="B579" s="632"/>
      <c r="C579" s="680"/>
      <c r="D579" s="680"/>
      <c r="E579" s="634"/>
      <c r="F579" s="634"/>
      <c r="G579" s="635"/>
      <c r="H579" s="636"/>
      <c r="I579" s="636"/>
      <c r="J579" s="636"/>
      <c r="K579" s="636"/>
      <c r="L579" s="636"/>
      <c r="M579" s="636"/>
      <c r="N579" s="637">
        <f t="shared" si="16"/>
        <v>0</v>
      </c>
      <c r="O579" s="637">
        <f t="shared" si="17"/>
        <v>0</v>
      </c>
      <c r="P579" s="639"/>
    </row>
    <row r="580" spans="1:16" ht="15.5" x14ac:dyDescent="0.25">
      <c r="A580" s="631">
        <v>560</v>
      </c>
      <c r="B580" s="632"/>
      <c r="C580" s="680"/>
      <c r="D580" s="680"/>
      <c r="E580" s="634"/>
      <c r="F580" s="634"/>
      <c r="G580" s="635"/>
      <c r="H580" s="636"/>
      <c r="I580" s="636"/>
      <c r="J580" s="636"/>
      <c r="K580" s="636"/>
      <c r="L580" s="636"/>
      <c r="M580" s="636"/>
      <c r="N580" s="637">
        <f t="shared" si="16"/>
        <v>0</v>
      </c>
      <c r="O580" s="637">
        <f t="shared" si="17"/>
        <v>0</v>
      </c>
      <c r="P580" s="639"/>
    </row>
    <row r="581" spans="1:16" ht="15.5" x14ac:dyDescent="0.25">
      <c r="A581" s="631">
        <v>561</v>
      </c>
      <c r="B581" s="632"/>
      <c r="C581" s="680"/>
      <c r="D581" s="680"/>
      <c r="E581" s="634"/>
      <c r="F581" s="634"/>
      <c r="G581" s="635"/>
      <c r="H581" s="636"/>
      <c r="I581" s="636"/>
      <c r="J581" s="636"/>
      <c r="K581" s="636"/>
      <c r="L581" s="636"/>
      <c r="M581" s="636"/>
      <c r="N581" s="637">
        <f t="shared" si="16"/>
        <v>0</v>
      </c>
      <c r="O581" s="637">
        <f t="shared" si="17"/>
        <v>0</v>
      </c>
      <c r="P581" s="639"/>
    </row>
    <row r="582" spans="1:16" ht="15.5" x14ac:dyDescent="0.25">
      <c r="A582" s="631">
        <v>562</v>
      </c>
      <c r="B582" s="632"/>
      <c r="C582" s="680"/>
      <c r="D582" s="680"/>
      <c r="E582" s="634"/>
      <c r="F582" s="634"/>
      <c r="G582" s="635"/>
      <c r="H582" s="636"/>
      <c r="I582" s="636"/>
      <c r="J582" s="636"/>
      <c r="K582" s="636"/>
      <c r="L582" s="636"/>
      <c r="M582" s="636"/>
      <c r="N582" s="637">
        <f t="shared" si="16"/>
        <v>0</v>
      </c>
      <c r="O582" s="637">
        <f t="shared" si="17"/>
        <v>0</v>
      </c>
      <c r="P582" s="639"/>
    </row>
    <row r="583" spans="1:16" ht="15.5" x14ac:dyDescent="0.25">
      <c r="A583" s="631">
        <v>563</v>
      </c>
      <c r="B583" s="632"/>
      <c r="C583" s="680"/>
      <c r="D583" s="680"/>
      <c r="E583" s="634"/>
      <c r="F583" s="634"/>
      <c r="G583" s="635"/>
      <c r="H583" s="636"/>
      <c r="I583" s="636"/>
      <c r="J583" s="636"/>
      <c r="K583" s="636"/>
      <c r="L583" s="636"/>
      <c r="M583" s="636"/>
      <c r="N583" s="637">
        <f t="shared" si="16"/>
        <v>0</v>
      </c>
      <c r="O583" s="637">
        <f t="shared" si="17"/>
        <v>0</v>
      </c>
      <c r="P583" s="639"/>
    </row>
    <row r="584" spans="1:16" ht="15.5" x14ac:dyDescent="0.25">
      <c r="A584" s="631">
        <v>564</v>
      </c>
      <c r="B584" s="632"/>
      <c r="C584" s="680"/>
      <c r="D584" s="680"/>
      <c r="E584" s="634"/>
      <c r="F584" s="634"/>
      <c r="G584" s="635"/>
      <c r="H584" s="636"/>
      <c r="I584" s="636"/>
      <c r="J584" s="636"/>
      <c r="K584" s="636"/>
      <c r="L584" s="636"/>
      <c r="M584" s="636"/>
      <c r="N584" s="637">
        <f t="shared" si="16"/>
        <v>0</v>
      </c>
      <c r="O584" s="637">
        <f t="shared" si="17"/>
        <v>0</v>
      </c>
      <c r="P584" s="639"/>
    </row>
    <row r="585" spans="1:16" ht="15.5" x14ac:dyDescent="0.25">
      <c r="A585" s="631">
        <v>565</v>
      </c>
      <c r="B585" s="632"/>
      <c r="C585" s="680"/>
      <c r="D585" s="680"/>
      <c r="E585" s="634"/>
      <c r="F585" s="634"/>
      <c r="G585" s="635"/>
      <c r="H585" s="636"/>
      <c r="I585" s="636"/>
      <c r="J585" s="636"/>
      <c r="K585" s="636"/>
      <c r="L585" s="636"/>
      <c r="M585" s="636"/>
      <c r="N585" s="637">
        <f t="shared" si="16"/>
        <v>0</v>
      </c>
      <c r="O585" s="637">
        <f t="shared" si="17"/>
        <v>0</v>
      </c>
      <c r="P585" s="639"/>
    </row>
    <row r="586" spans="1:16" ht="15.5" x14ac:dyDescent="0.25">
      <c r="A586" s="631">
        <v>566</v>
      </c>
      <c r="B586" s="632"/>
      <c r="C586" s="680"/>
      <c r="D586" s="680"/>
      <c r="E586" s="634"/>
      <c r="F586" s="634"/>
      <c r="G586" s="635"/>
      <c r="H586" s="636"/>
      <c r="I586" s="636"/>
      <c r="J586" s="636"/>
      <c r="K586" s="636"/>
      <c r="L586" s="636"/>
      <c r="M586" s="636"/>
      <c r="N586" s="637">
        <f t="shared" si="16"/>
        <v>0</v>
      </c>
      <c r="O586" s="637">
        <f t="shared" si="17"/>
        <v>0</v>
      </c>
      <c r="P586" s="639"/>
    </row>
    <row r="587" spans="1:16" ht="15.5" x14ac:dyDescent="0.25">
      <c r="A587" s="631">
        <v>567</v>
      </c>
      <c r="B587" s="632"/>
      <c r="C587" s="680"/>
      <c r="D587" s="680"/>
      <c r="E587" s="634"/>
      <c r="F587" s="634"/>
      <c r="G587" s="635"/>
      <c r="H587" s="636"/>
      <c r="I587" s="636"/>
      <c r="J587" s="636"/>
      <c r="K587" s="636"/>
      <c r="L587" s="636"/>
      <c r="M587" s="636"/>
      <c r="N587" s="637">
        <f t="shared" si="16"/>
        <v>0</v>
      </c>
      <c r="O587" s="637">
        <f t="shared" si="17"/>
        <v>0</v>
      </c>
      <c r="P587" s="639"/>
    </row>
    <row r="588" spans="1:16" ht="15.5" x14ac:dyDescent="0.25">
      <c r="A588" s="631">
        <v>568</v>
      </c>
      <c r="B588" s="632"/>
      <c r="C588" s="680"/>
      <c r="D588" s="680"/>
      <c r="E588" s="634"/>
      <c r="F588" s="634"/>
      <c r="G588" s="635"/>
      <c r="H588" s="636"/>
      <c r="I588" s="636"/>
      <c r="J588" s="636"/>
      <c r="K588" s="636"/>
      <c r="L588" s="636"/>
      <c r="M588" s="636"/>
      <c r="N588" s="637">
        <f t="shared" si="16"/>
        <v>0</v>
      </c>
      <c r="O588" s="637">
        <f t="shared" si="17"/>
        <v>0</v>
      </c>
      <c r="P588" s="639"/>
    </row>
    <row r="589" spans="1:16" ht="15.5" x14ac:dyDescent="0.25">
      <c r="A589" s="631">
        <v>569</v>
      </c>
      <c r="B589" s="632"/>
      <c r="C589" s="680"/>
      <c r="D589" s="680"/>
      <c r="E589" s="634"/>
      <c r="F589" s="634"/>
      <c r="G589" s="635"/>
      <c r="H589" s="636"/>
      <c r="I589" s="636"/>
      <c r="J589" s="636"/>
      <c r="K589" s="636"/>
      <c r="L589" s="636"/>
      <c r="M589" s="636"/>
      <c r="N589" s="637">
        <f t="shared" si="16"/>
        <v>0</v>
      </c>
      <c r="O589" s="637">
        <f t="shared" si="17"/>
        <v>0</v>
      </c>
      <c r="P589" s="639"/>
    </row>
    <row r="590" spans="1:16" ht="15.5" x14ac:dyDescent="0.25">
      <c r="A590" s="631">
        <v>570</v>
      </c>
      <c r="B590" s="632"/>
      <c r="C590" s="680"/>
      <c r="D590" s="680"/>
      <c r="E590" s="634"/>
      <c r="F590" s="634"/>
      <c r="G590" s="635"/>
      <c r="H590" s="636"/>
      <c r="I590" s="636"/>
      <c r="J590" s="636"/>
      <c r="K590" s="636"/>
      <c r="L590" s="636"/>
      <c r="M590" s="636"/>
      <c r="N590" s="637">
        <f t="shared" si="16"/>
        <v>0</v>
      </c>
      <c r="O590" s="637">
        <f t="shared" si="17"/>
        <v>0</v>
      </c>
      <c r="P590" s="639"/>
    </row>
    <row r="591" spans="1:16" ht="15.5" x14ac:dyDescent="0.25">
      <c r="A591" s="631">
        <v>571</v>
      </c>
      <c r="B591" s="632"/>
      <c r="C591" s="680"/>
      <c r="D591" s="680"/>
      <c r="E591" s="634"/>
      <c r="F591" s="634"/>
      <c r="G591" s="635"/>
      <c r="H591" s="636"/>
      <c r="I591" s="636"/>
      <c r="J591" s="636"/>
      <c r="K591" s="636"/>
      <c r="L591" s="636"/>
      <c r="M591" s="636"/>
      <c r="N591" s="637">
        <f t="shared" si="16"/>
        <v>0</v>
      </c>
      <c r="O591" s="637">
        <f t="shared" si="17"/>
        <v>0</v>
      </c>
      <c r="P591" s="639"/>
    </row>
    <row r="592" spans="1:16" ht="15.5" x14ac:dyDescent="0.25">
      <c r="A592" s="631">
        <v>572</v>
      </c>
      <c r="B592" s="632"/>
      <c r="C592" s="680"/>
      <c r="D592" s="680"/>
      <c r="E592" s="634"/>
      <c r="F592" s="634"/>
      <c r="G592" s="635"/>
      <c r="H592" s="636"/>
      <c r="I592" s="636"/>
      <c r="J592" s="636"/>
      <c r="K592" s="636"/>
      <c r="L592" s="636"/>
      <c r="M592" s="636"/>
      <c r="N592" s="637">
        <f t="shared" si="16"/>
        <v>0</v>
      </c>
      <c r="O592" s="637">
        <f t="shared" si="17"/>
        <v>0</v>
      </c>
      <c r="P592" s="639"/>
    </row>
    <row r="593" spans="1:16" ht="15.5" x14ac:dyDescent="0.25">
      <c r="A593" s="631">
        <v>573</v>
      </c>
      <c r="B593" s="632"/>
      <c r="C593" s="680"/>
      <c r="D593" s="680"/>
      <c r="E593" s="634"/>
      <c r="F593" s="634"/>
      <c r="G593" s="635"/>
      <c r="H593" s="636"/>
      <c r="I593" s="636"/>
      <c r="J593" s="636"/>
      <c r="K593" s="636"/>
      <c r="L593" s="636"/>
      <c r="M593" s="636"/>
      <c r="N593" s="637">
        <f t="shared" si="16"/>
        <v>0</v>
      </c>
      <c r="O593" s="637">
        <f t="shared" si="17"/>
        <v>0</v>
      </c>
      <c r="P593" s="639"/>
    </row>
    <row r="594" spans="1:16" ht="15.5" x14ac:dyDescent="0.25">
      <c r="A594" s="631">
        <v>574</v>
      </c>
      <c r="B594" s="632"/>
      <c r="C594" s="680"/>
      <c r="D594" s="680"/>
      <c r="E594" s="634"/>
      <c r="F594" s="634"/>
      <c r="G594" s="635"/>
      <c r="H594" s="636"/>
      <c r="I594" s="636"/>
      <c r="J594" s="636"/>
      <c r="K594" s="636"/>
      <c r="L594" s="636"/>
      <c r="M594" s="636"/>
      <c r="N594" s="637">
        <f t="shared" si="16"/>
        <v>0</v>
      </c>
      <c r="O594" s="637">
        <f t="shared" si="17"/>
        <v>0</v>
      </c>
      <c r="P594" s="639"/>
    </row>
    <row r="595" spans="1:16" ht="15.5" x14ac:dyDescent="0.25">
      <c r="A595" s="631">
        <v>575</v>
      </c>
      <c r="B595" s="632"/>
      <c r="C595" s="680"/>
      <c r="D595" s="680"/>
      <c r="E595" s="634"/>
      <c r="F595" s="634"/>
      <c r="G595" s="635"/>
      <c r="H595" s="636"/>
      <c r="I595" s="636"/>
      <c r="J595" s="636"/>
      <c r="K595" s="636"/>
      <c r="L595" s="636"/>
      <c r="M595" s="636"/>
      <c r="N595" s="637">
        <f t="shared" si="16"/>
        <v>0</v>
      </c>
      <c r="O595" s="637">
        <f t="shared" si="17"/>
        <v>0</v>
      </c>
      <c r="P595" s="639"/>
    </row>
    <row r="596" spans="1:16" ht="15.5" x14ac:dyDescent="0.25">
      <c r="A596" s="631">
        <v>576</v>
      </c>
      <c r="B596" s="632"/>
      <c r="C596" s="680"/>
      <c r="D596" s="680"/>
      <c r="E596" s="634"/>
      <c r="F596" s="634"/>
      <c r="G596" s="635"/>
      <c r="H596" s="636"/>
      <c r="I596" s="636"/>
      <c r="J596" s="636"/>
      <c r="K596" s="636"/>
      <c r="L596" s="636"/>
      <c r="M596" s="636"/>
      <c r="N596" s="637">
        <f t="shared" si="16"/>
        <v>0</v>
      </c>
      <c r="O596" s="637">
        <f t="shared" si="17"/>
        <v>0</v>
      </c>
      <c r="P596" s="639"/>
    </row>
    <row r="597" spans="1:16" ht="15.5" x14ac:dyDescent="0.25">
      <c r="A597" s="631">
        <v>577</v>
      </c>
      <c r="B597" s="632"/>
      <c r="C597" s="680"/>
      <c r="D597" s="680"/>
      <c r="E597" s="634"/>
      <c r="F597" s="634"/>
      <c r="G597" s="635"/>
      <c r="H597" s="636"/>
      <c r="I597" s="636"/>
      <c r="J597" s="636"/>
      <c r="K597" s="636"/>
      <c r="L597" s="636"/>
      <c r="M597" s="636"/>
      <c r="N597" s="637">
        <f t="shared" si="16"/>
        <v>0</v>
      </c>
      <c r="O597" s="637">
        <f t="shared" si="17"/>
        <v>0</v>
      </c>
      <c r="P597" s="639"/>
    </row>
    <row r="598" spans="1:16" ht="15.5" x14ac:dyDescent="0.25">
      <c r="A598" s="631">
        <v>578</v>
      </c>
      <c r="B598" s="632"/>
      <c r="C598" s="680"/>
      <c r="D598" s="680"/>
      <c r="E598" s="634"/>
      <c r="F598" s="634"/>
      <c r="G598" s="635"/>
      <c r="H598" s="636"/>
      <c r="I598" s="636"/>
      <c r="J598" s="636"/>
      <c r="K598" s="636"/>
      <c r="L598" s="636"/>
      <c r="M598" s="636"/>
      <c r="N598" s="637">
        <f t="shared" ref="N598:N661" si="18">ROUND(M598*20%,2)</f>
        <v>0</v>
      </c>
      <c r="O598" s="637">
        <f t="shared" ref="O598:O661" si="19">ROUND(M598,2)+N598</f>
        <v>0</v>
      </c>
      <c r="P598" s="639"/>
    </row>
    <row r="599" spans="1:16" ht="15.5" x14ac:dyDescent="0.25">
      <c r="A599" s="631">
        <v>579</v>
      </c>
      <c r="B599" s="632"/>
      <c r="C599" s="680"/>
      <c r="D599" s="680"/>
      <c r="E599" s="634"/>
      <c r="F599" s="634"/>
      <c r="G599" s="635"/>
      <c r="H599" s="636"/>
      <c r="I599" s="636"/>
      <c r="J599" s="636"/>
      <c r="K599" s="636"/>
      <c r="L599" s="636"/>
      <c r="M599" s="636"/>
      <c r="N599" s="637">
        <f t="shared" si="18"/>
        <v>0</v>
      </c>
      <c r="O599" s="637">
        <f t="shared" si="19"/>
        <v>0</v>
      </c>
      <c r="P599" s="639"/>
    </row>
    <row r="600" spans="1:16" ht="15.5" x14ac:dyDescent="0.25">
      <c r="A600" s="631">
        <v>580</v>
      </c>
      <c r="B600" s="632"/>
      <c r="C600" s="680"/>
      <c r="D600" s="680"/>
      <c r="E600" s="634"/>
      <c r="F600" s="634"/>
      <c r="G600" s="635"/>
      <c r="H600" s="636"/>
      <c r="I600" s="636"/>
      <c r="J600" s="636"/>
      <c r="K600" s="636"/>
      <c r="L600" s="636"/>
      <c r="M600" s="636"/>
      <c r="N600" s="637">
        <f t="shared" si="18"/>
        <v>0</v>
      </c>
      <c r="O600" s="637">
        <f t="shared" si="19"/>
        <v>0</v>
      </c>
      <c r="P600" s="639"/>
    </row>
    <row r="601" spans="1:16" ht="15.5" x14ac:dyDescent="0.25">
      <c r="A601" s="631">
        <v>581</v>
      </c>
      <c r="B601" s="632"/>
      <c r="C601" s="680"/>
      <c r="D601" s="680"/>
      <c r="E601" s="634"/>
      <c r="F601" s="634"/>
      <c r="G601" s="635"/>
      <c r="H601" s="636"/>
      <c r="I601" s="636"/>
      <c r="J601" s="636"/>
      <c r="K601" s="636"/>
      <c r="L601" s="636"/>
      <c r="M601" s="636"/>
      <c r="N601" s="637">
        <f t="shared" si="18"/>
        <v>0</v>
      </c>
      <c r="O601" s="637">
        <f t="shared" si="19"/>
        <v>0</v>
      </c>
      <c r="P601" s="639"/>
    </row>
    <row r="602" spans="1:16" ht="15.5" x14ac:dyDescent="0.25">
      <c r="A602" s="631">
        <v>582</v>
      </c>
      <c r="B602" s="632"/>
      <c r="C602" s="680"/>
      <c r="D602" s="680"/>
      <c r="E602" s="634"/>
      <c r="F602" s="634"/>
      <c r="G602" s="635"/>
      <c r="H602" s="636"/>
      <c r="I602" s="636"/>
      <c r="J602" s="636"/>
      <c r="K602" s="636"/>
      <c r="L602" s="636"/>
      <c r="M602" s="636"/>
      <c r="N602" s="637">
        <f t="shared" si="18"/>
        <v>0</v>
      </c>
      <c r="O602" s="637">
        <f t="shared" si="19"/>
        <v>0</v>
      </c>
      <c r="P602" s="639"/>
    </row>
    <row r="603" spans="1:16" ht="15.5" x14ac:dyDescent="0.25">
      <c r="A603" s="631">
        <v>583</v>
      </c>
      <c r="B603" s="632"/>
      <c r="C603" s="680"/>
      <c r="D603" s="680"/>
      <c r="E603" s="634"/>
      <c r="F603" s="634"/>
      <c r="G603" s="635"/>
      <c r="H603" s="636"/>
      <c r="I603" s="636"/>
      <c r="J603" s="636"/>
      <c r="K603" s="636"/>
      <c r="L603" s="636"/>
      <c r="M603" s="636"/>
      <c r="N603" s="637">
        <f t="shared" si="18"/>
        <v>0</v>
      </c>
      <c r="O603" s="637">
        <f t="shared" si="19"/>
        <v>0</v>
      </c>
      <c r="P603" s="639"/>
    </row>
    <row r="604" spans="1:16" ht="15.5" x14ac:dyDescent="0.25">
      <c r="A604" s="631">
        <v>584</v>
      </c>
      <c r="B604" s="632"/>
      <c r="C604" s="680"/>
      <c r="D604" s="680"/>
      <c r="E604" s="634"/>
      <c r="F604" s="634"/>
      <c r="G604" s="635"/>
      <c r="H604" s="636"/>
      <c r="I604" s="636"/>
      <c r="J604" s="636"/>
      <c r="K604" s="636"/>
      <c r="L604" s="636"/>
      <c r="M604" s="636"/>
      <c r="N604" s="637">
        <f t="shared" si="18"/>
        <v>0</v>
      </c>
      <c r="O604" s="637">
        <f t="shared" si="19"/>
        <v>0</v>
      </c>
      <c r="P604" s="639"/>
    </row>
    <row r="605" spans="1:16" ht="15.5" x14ac:dyDescent="0.25">
      <c r="A605" s="631">
        <v>585</v>
      </c>
      <c r="B605" s="632"/>
      <c r="C605" s="680"/>
      <c r="D605" s="680"/>
      <c r="E605" s="634"/>
      <c r="F605" s="634"/>
      <c r="G605" s="635"/>
      <c r="H605" s="636"/>
      <c r="I605" s="636"/>
      <c r="J605" s="636"/>
      <c r="K605" s="636"/>
      <c r="L605" s="636"/>
      <c r="M605" s="636"/>
      <c r="N605" s="637">
        <f t="shared" si="18"/>
        <v>0</v>
      </c>
      <c r="O605" s="637">
        <f t="shared" si="19"/>
        <v>0</v>
      </c>
      <c r="P605" s="639"/>
    </row>
    <row r="606" spans="1:16" ht="15.5" x14ac:dyDescent="0.25">
      <c r="A606" s="631">
        <v>586</v>
      </c>
      <c r="B606" s="632"/>
      <c r="C606" s="680"/>
      <c r="D606" s="680"/>
      <c r="E606" s="634"/>
      <c r="F606" s="634"/>
      <c r="G606" s="635"/>
      <c r="H606" s="636"/>
      <c r="I606" s="636"/>
      <c r="J606" s="636"/>
      <c r="K606" s="636"/>
      <c r="L606" s="636"/>
      <c r="M606" s="636"/>
      <c r="N606" s="637">
        <f t="shared" si="18"/>
        <v>0</v>
      </c>
      <c r="O606" s="637">
        <f t="shared" si="19"/>
        <v>0</v>
      </c>
      <c r="P606" s="639"/>
    </row>
    <row r="607" spans="1:16" ht="15.5" x14ac:dyDescent="0.25">
      <c r="A607" s="631">
        <v>587</v>
      </c>
      <c r="B607" s="632"/>
      <c r="C607" s="680"/>
      <c r="D607" s="680"/>
      <c r="E607" s="634"/>
      <c r="F607" s="634"/>
      <c r="G607" s="635"/>
      <c r="H607" s="636"/>
      <c r="I607" s="636"/>
      <c r="J607" s="636"/>
      <c r="K607" s="636"/>
      <c r="L607" s="636"/>
      <c r="M607" s="636"/>
      <c r="N607" s="637">
        <f t="shared" si="18"/>
        <v>0</v>
      </c>
      <c r="O607" s="637">
        <f t="shared" si="19"/>
        <v>0</v>
      </c>
      <c r="P607" s="639"/>
    </row>
    <row r="608" spans="1:16" ht="15.5" x14ac:dyDescent="0.25">
      <c r="A608" s="631">
        <v>588</v>
      </c>
      <c r="B608" s="632"/>
      <c r="C608" s="680"/>
      <c r="D608" s="680"/>
      <c r="E608" s="634"/>
      <c r="F608" s="634"/>
      <c r="G608" s="635"/>
      <c r="H608" s="636"/>
      <c r="I608" s="636"/>
      <c r="J608" s="636"/>
      <c r="K608" s="636"/>
      <c r="L608" s="636"/>
      <c r="M608" s="636"/>
      <c r="N608" s="637">
        <f t="shared" si="18"/>
        <v>0</v>
      </c>
      <c r="O608" s="637">
        <f t="shared" si="19"/>
        <v>0</v>
      </c>
      <c r="P608" s="639"/>
    </row>
    <row r="609" spans="1:16" ht="15.5" x14ac:dyDescent="0.25">
      <c r="A609" s="631">
        <v>589</v>
      </c>
      <c r="B609" s="632"/>
      <c r="C609" s="680"/>
      <c r="D609" s="680"/>
      <c r="E609" s="634"/>
      <c r="F609" s="634"/>
      <c r="G609" s="635"/>
      <c r="H609" s="636"/>
      <c r="I609" s="636"/>
      <c r="J609" s="636"/>
      <c r="K609" s="636"/>
      <c r="L609" s="636"/>
      <c r="M609" s="636"/>
      <c r="N609" s="637">
        <f t="shared" si="18"/>
        <v>0</v>
      </c>
      <c r="O609" s="637">
        <f t="shared" si="19"/>
        <v>0</v>
      </c>
      <c r="P609" s="639"/>
    </row>
    <row r="610" spans="1:16" ht="15.5" x14ac:dyDescent="0.25">
      <c r="A610" s="631">
        <v>590</v>
      </c>
      <c r="B610" s="632"/>
      <c r="C610" s="680"/>
      <c r="D610" s="680"/>
      <c r="E610" s="634"/>
      <c r="F610" s="634"/>
      <c r="G610" s="635"/>
      <c r="H610" s="636"/>
      <c r="I610" s="636"/>
      <c r="J610" s="636"/>
      <c r="K610" s="636"/>
      <c r="L610" s="636"/>
      <c r="M610" s="636"/>
      <c r="N610" s="637">
        <f t="shared" si="18"/>
        <v>0</v>
      </c>
      <c r="O610" s="637">
        <f t="shared" si="19"/>
        <v>0</v>
      </c>
      <c r="P610" s="639"/>
    </row>
    <row r="611" spans="1:16" ht="15.5" x14ac:dyDescent="0.25">
      <c r="A611" s="631">
        <v>591</v>
      </c>
      <c r="B611" s="632"/>
      <c r="C611" s="680"/>
      <c r="D611" s="680"/>
      <c r="E611" s="634"/>
      <c r="F611" s="634"/>
      <c r="G611" s="635"/>
      <c r="H611" s="636"/>
      <c r="I611" s="636"/>
      <c r="J611" s="636"/>
      <c r="K611" s="636"/>
      <c r="L611" s="636"/>
      <c r="M611" s="636"/>
      <c r="N611" s="637">
        <f t="shared" si="18"/>
        <v>0</v>
      </c>
      <c r="O611" s="637">
        <f t="shared" si="19"/>
        <v>0</v>
      </c>
      <c r="P611" s="639"/>
    </row>
    <row r="612" spans="1:16" ht="15.5" x14ac:dyDescent="0.25">
      <c r="A612" s="631">
        <v>592</v>
      </c>
      <c r="B612" s="632"/>
      <c r="C612" s="680"/>
      <c r="D612" s="680"/>
      <c r="E612" s="634"/>
      <c r="F612" s="634"/>
      <c r="G612" s="635"/>
      <c r="H612" s="636"/>
      <c r="I612" s="636"/>
      <c r="J612" s="636"/>
      <c r="K612" s="636"/>
      <c r="L612" s="636"/>
      <c r="M612" s="636"/>
      <c r="N612" s="637">
        <f t="shared" si="18"/>
        <v>0</v>
      </c>
      <c r="O612" s="637">
        <f t="shared" si="19"/>
        <v>0</v>
      </c>
      <c r="P612" s="639"/>
    </row>
    <row r="613" spans="1:16" ht="15.5" x14ac:dyDescent="0.25">
      <c r="A613" s="631">
        <v>593</v>
      </c>
      <c r="B613" s="632"/>
      <c r="C613" s="680"/>
      <c r="D613" s="680"/>
      <c r="E613" s="634"/>
      <c r="F613" s="634"/>
      <c r="G613" s="635"/>
      <c r="H613" s="636"/>
      <c r="I613" s="636"/>
      <c r="J613" s="636"/>
      <c r="K613" s="636"/>
      <c r="L613" s="636"/>
      <c r="M613" s="636"/>
      <c r="N613" s="637">
        <f t="shared" si="18"/>
        <v>0</v>
      </c>
      <c r="O613" s="637">
        <f t="shared" si="19"/>
        <v>0</v>
      </c>
      <c r="P613" s="639"/>
    </row>
    <row r="614" spans="1:16" ht="15.5" x14ac:dyDescent="0.25">
      <c r="A614" s="631">
        <v>594</v>
      </c>
      <c r="B614" s="632"/>
      <c r="C614" s="680"/>
      <c r="D614" s="680"/>
      <c r="E614" s="634"/>
      <c r="F614" s="634"/>
      <c r="G614" s="635"/>
      <c r="H614" s="636"/>
      <c r="I614" s="636"/>
      <c r="J614" s="636"/>
      <c r="K614" s="636"/>
      <c r="L614" s="636"/>
      <c r="M614" s="636"/>
      <c r="N614" s="637">
        <f t="shared" si="18"/>
        <v>0</v>
      </c>
      <c r="O614" s="637">
        <f t="shared" si="19"/>
        <v>0</v>
      </c>
      <c r="P614" s="639"/>
    </row>
    <row r="615" spans="1:16" ht="15.5" x14ac:dyDescent="0.25">
      <c r="A615" s="631">
        <v>595</v>
      </c>
      <c r="B615" s="632"/>
      <c r="C615" s="680"/>
      <c r="D615" s="680"/>
      <c r="E615" s="634"/>
      <c r="F615" s="634"/>
      <c r="G615" s="635"/>
      <c r="H615" s="636"/>
      <c r="I615" s="636"/>
      <c r="J615" s="636"/>
      <c r="K615" s="636"/>
      <c r="L615" s="636"/>
      <c r="M615" s="636"/>
      <c r="N615" s="637">
        <f t="shared" si="18"/>
        <v>0</v>
      </c>
      <c r="O615" s="637">
        <f t="shared" si="19"/>
        <v>0</v>
      </c>
      <c r="P615" s="639"/>
    </row>
    <row r="616" spans="1:16" ht="15.5" x14ac:dyDescent="0.25">
      <c r="A616" s="631">
        <v>596</v>
      </c>
      <c r="B616" s="632"/>
      <c r="C616" s="680"/>
      <c r="D616" s="680"/>
      <c r="E616" s="634"/>
      <c r="F616" s="634"/>
      <c r="G616" s="635"/>
      <c r="H616" s="636"/>
      <c r="I616" s="636"/>
      <c r="J616" s="636"/>
      <c r="K616" s="636"/>
      <c r="L616" s="636"/>
      <c r="M616" s="636"/>
      <c r="N616" s="637">
        <f t="shared" si="18"/>
        <v>0</v>
      </c>
      <c r="O616" s="637">
        <f t="shared" si="19"/>
        <v>0</v>
      </c>
      <c r="P616" s="639"/>
    </row>
    <row r="617" spans="1:16" ht="15.5" x14ac:dyDescent="0.25">
      <c r="A617" s="631">
        <v>597</v>
      </c>
      <c r="B617" s="632"/>
      <c r="C617" s="680"/>
      <c r="D617" s="680"/>
      <c r="E617" s="634"/>
      <c r="F617" s="634"/>
      <c r="G617" s="635"/>
      <c r="H617" s="636"/>
      <c r="I617" s="636"/>
      <c r="J617" s="636"/>
      <c r="K617" s="636"/>
      <c r="L617" s="636"/>
      <c r="M617" s="636"/>
      <c r="N617" s="637">
        <f t="shared" si="18"/>
        <v>0</v>
      </c>
      <c r="O617" s="637">
        <f t="shared" si="19"/>
        <v>0</v>
      </c>
      <c r="P617" s="639"/>
    </row>
    <row r="618" spans="1:16" ht="15.5" x14ac:dyDescent="0.25">
      <c r="A618" s="631">
        <v>598</v>
      </c>
      <c r="B618" s="632"/>
      <c r="C618" s="680"/>
      <c r="D618" s="680"/>
      <c r="E618" s="634"/>
      <c r="F618" s="634"/>
      <c r="G618" s="635"/>
      <c r="H618" s="636"/>
      <c r="I618" s="636"/>
      <c r="J618" s="636"/>
      <c r="K618" s="636"/>
      <c r="L618" s="636"/>
      <c r="M618" s="636"/>
      <c r="N618" s="637">
        <f t="shared" si="18"/>
        <v>0</v>
      </c>
      <c r="O618" s="637">
        <f t="shared" si="19"/>
        <v>0</v>
      </c>
      <c r="P618" s="639"/>
    </row>
    <row r="619" spans="1:16" ht="15.5" x14ac:dyDescent="0.25">
      <c r="A619" s="631">
        <v>599</v>
      </c>
      <c r="B619" s="632"/>
      <c r="C619" s="680"/>
      <c r="D619" s="680"/>
      <c r="E619" s="634"/>
      <c r="F619" s="634"/>
      <c r="G619" s="635"/>
      <c r="H619" s="636"/>
      <c r="I619" s="636"/>
      <c r="J619" s="636"/>
      <c r="K619" s="636"/>
      <c r="L619" s="636"/>
      <c r="M619" s="636"/>
      <c r="N619" s="637">
        <f t="shared" si="18"/>
        <v>0</v>
      </c>
      <c r="O619" s="637">
        <f t="shared" si="19"/>
        <v>0</v>
      </c>
      <c r="P619" s="639"/>
    </row>
    <row r="620" spans="1:16" ht="15.5" x14ac:dyDescent="0.25">
      <c r="A620" s="631">
        <v>600</v>
      </c>
      <c r="B620" s="632"/>
      <c r="C620" s="680"/>
      <c r="D620" s="680"/>
      <c r="E620" s="634"/>
      <c r="F620" s="634"/>
      <c r="G620" s="635"/>
      <c r="H620" s="636"/>
      <c r="I620" s="636"/>
      <c r="J620" s="636"/>
      <c r="K620" s="636"/>
      <c r="L620" s="636"/>
      <c r="M620" s="636"/>
      <c r="N620" s="637">
        <f t="shared" si="18"/>
        <v>0</v>
      </c>
      <c r="O620" s="637">
        <f t="shared" si="19"/>
        <v>0</v>
      </c>
      <c r="P620" s="639"/>
    </row>
    <row r="621" spans="1:16" ht="15.5" x14ac:dyDescent="0.25">
      <c r="A621" s="631">
        <v>601</v>
      </c>
      <c r="B621" s="632"/>
      <c r="C621" s="680"/>
      <c r="D621" s="680"/>
      <c r="E621" s="634"/>
      <c r="F621" s="634"/>
      <c r="G621" s="635"/>
      <c r="H621" s="636"/>
      <c r="I621" s="636"/>
      <c r="J621" s="636"/>
      <c r="K621" s="636"/>
      <c r="L621" s="636"/>
      <c r="M621" s="636"/>
      <c r="N621" s="637">
        <f t="shared" si="18"/>
        <v>0</v>
      </c>
      <c r="O621" s="637">
        <f t="shared" si="19"/>
        <v>0</v>
      </c>
      <c r="P621" s="639"/>
    </row>
    <row r="622" spans="1:16" ht="15.5" x14ac:dyDescent="0.25">
      <c r="A622" s="631">
        <v>602</v>
      </c>
      <c r="B622" s="632"/>
      <c r="C622" s="680"/>
      <c r="D622" s="680"/>
      <c r="E622" s="634"/>
      <c r="F622" s="634"/>
      <c r="G622" s="635"/>
      <c r="H622" s="636"/>
      <c r="I622" s="636"/>
      <c r="J622" s="636"/>
      <c r="K622" s="636"/>
      <c r="L622" s="636"/>
      <c r="M622" s="636"/>
      <c r="N622" s="637">
        <f t="shared" si="18"/>
        <v>0</v>
      </c>
      <c r="O622" s="637">
        <f t="shared" si="19"/>
        <v>0</v>
      </c>
      <c r="P622" s="639"/>
    </row>
    <row r="623" spans="1:16" ht="15.5" x14ac:dyDescent="0.25">
      <c r="A623" s="631">
        <v>603</v>
      </c>
      <c r="B623" s="632"/>
      <c r="C623" s="680"/>
      <c r="D623" s="680"/>
      <c r="E623" s="634"/>
      <c r="F623" s="634"/>
      <c r="G623" s="635"/>
      <c r="H623" s="636"/>
      <c r="I623" s="636"/>
      <c r="J623" s="636"/>
      <c r="K623" s="636"/>
      <c r="L623" s="636"/>
      <c r="M623" s="636"/>
      <c r="N623" s="637">
        <f t="shared" si="18"/>
        <v>0</v>
      </c>
      <c r="O623" s="637">
        <f t="shared" si="19"/>
        <v>0</v>
      </c>
      <c r="P623" s="639"/>
    </row>
    <row r="624" spans="1:16" ht="15.5" x14ac:dyDescent="0.25">
      <c r="A624" s="631">
        <v>604</v>
      </c>
      <c r="B624" s="632"/>
      <c r="C624" s="680"/>
      <c r="D624" s="680"/>
      <c r="E624" s="634"/>
      <c r="F624" s="634"/>
      <c r="G624" s="635"/>
      <c r="H624" s="636"/>
      <c r="I624" s="636"/>
      <c r="J624" s="636"/>
      <c r="K624" s="636"/>
      <c r="L624" s="636"/>
      <c r="M624" s="636"/>
      <c r="N624" s="637">
        <f t="shared" si="18"/>
        <v>0</v>
      </c>
      <c r="O624" s="637">
        <f t="shared" si="19"/>
        <v>0</v>
      </c>
      <c r="P624" s="639"/>
    </row>
    <row r="625" spans="1:16" ht="15.5" x14ac:dyDescent="0.25">
      <c r="A625" s="631">
        <v>605</v>
      </c>
      <c r="B625" s="632"/>
      <c r="C625" s="680"/>
      <c r="D625" s="680"/>
      <c r="E625" s="634"/>
      <c r="F625" s="634"/>
      <c r="G625" s="635"/>
      <c r="H625" s="636"/>
      <c r="I625" s="636"/>
      <c r="J625" s="636"/>
      <c r="K625" s="636"/>
      <c r="L625" s="636"/>
      <c r="M625" s="636"/>
      <c r="N625" s="637">
        <f t="shared" si="18"/>
        <v>0</v>
      </c>
      <c r="O625" s="637">
        <f t="shared" si="19"/>
        <v>0</v>
      </c>
      <c r="P625" s="639"/>
    </row>
    <row r="626" spans="1:16" ht="15.5" x14ac:dyDescent="0.25">
      <c r="A626" s="631">
        <v>606</v>
      </c>
      <c r="B626" s="632"/>
      <c r="C626" s="680"/>
      <c r="D626" s="680"/>
      <c r="E626" s="634"/>
      <c r="F626" s="634"/>
      <c r="G626" s="635"/>
      <c r="H626" s="636"/>
      <c r="I626" s="636"/>
      <c r="J626" s="636"/>
      <c r="K626" s="636"/>
      <c r="L626" s="636"/>
      <c r="M626" s="636"/>
      <c r="N626" s="637">
        <f t="shared" si="18"/>
        <v>0</v>
      </c>
      <c r="O626" s="637">
        <f t="shared" si="19"/>
        <v>0</v>
      </c>
      <c r="P626" s="639"/>
    </row>
    <row r="627" spans="1:16" ht="15.5" x14ac:dyDescent="0.25">
      <c r="A627" s="631">
        <v>607</v>
      </c>
      <c r="B627" s="632"/>
      <c r="C627" s="680"/>
      <c r="D627" s="680"/>
      <c r="E627" s="634"/>
      <c r="F627" s="634"/>
      <c r="G627" s="635"/>
      <c r="H627" s="636"/>
      <c r="I627" s="636"/>
      <c r="J627" s="636"/>
      <c r="K627" s="636"/>
      <c r="L627" s="636"/>
      <c r="M627" s="636"/>
      <c r="N627" s="637">
        <f t="shared" si="18"/>
        <v>0</v>
      </c>
      <c r="O627" s="637">
        <f t="shared" si="19"/>
        <v>0</v>
      </c>
      <c r="P627" s="639"/>
    </row>
    <row r="628" spans="1:16" ht="15.5" x14ac:dyDescent="0.25">
      <c r="A628" s="631">
        <v>608</v>
      </c>
      <c r="B628" s="632"/>
      <c r="C628" s="680"/>
      <c r="D628" s="680"/>
      <c r="E628" s="634"/>
      <c r="F628" s="634"/>
      <c r="G628" s="635"/>
      <c r="H628" s="636"/>
      <c r="I628" s="636"/>
      <c r="J628" s="636"/>
      <c r="K628" s="636"/>
      <c r="L628" s="636"/>
      <c r="M628" s="636"/>
      <c r="N628" s="637">
        <f t="shared" si="18"/>
        <v>0</v>
      </c>
      <c r="O628" s="637">
        <f t="shared" si="19"/>
        <v>0</v>
      </c>
      <c r="P628" s="639"/>
    </row>
    <row r="629" spans="1:16" ht="15.5" x14ac:dyDescent="0.25">
      <c r="A629" s="631">
        <v>609</v>
      </c>
      <c r="B629" s="632"/>
      <c r="C629" s="680"/>
      <c r="D629" s="680"/>
      <c r="E629" s="634"/>
      <c r="F629" s="634"/>
      <c r="G629" s="635"/>
      <c r="H629" s="636"/>
      <c r="I629" s="636"/>
      <c r="J629" s="636"/>
      <c r="K629" s="636"/>
      <c r="L629" s="636"/>
      <c r="M629" s="636"/>
      <c r="N629" s="637">
        <f t="shared" si="18"/>
        <v>0</v>
      </c>
      <c r="O629" s="637">
        <f t="shared" si="19"/>
        <v>0</v>
      </c>
      <c r="P629" s="639"/>
    </row>
    <row r="630" spans="1:16" ht="15.5" x14ac:dyDescent="0.25">
      <c r="A630" s="631">
        <v>610</v>
      </c>
      <c r="B630" s="632"/>
      <c r="C630" s="680"/>
      <c r="D630" s="680"/>
      <c r="E630" s="634"/>
      <c r="F630" s="634"/>
      <c r="G630" s="635"/>
      <c r="H630" s="636"/>
      <c r="I630" s="636"/>
      <c r="J630" s="636"/>
      <c r="K630" s="636"/>
      <c r="L630" s="636"/>
      <c r="M630" s="636"/>
      <c r="N630" s="637">
        <f t="shared" si="18"/>
        <v>0</v>
      </c>
      <c r="O630" s="637">
        <f t="shared" si="19"/>
        <v>0</v>
      </c>
      <c r="P630" s="639"/>
    </row>
    <row r="631" spans="1:16" ht="15.5" x14ac:dyDescent="0.25">
      <c r="A631" s="631">
        <v>611</v>
      </c>
      <c r="B631" s="632"/>
      <c r="C631" s="680"/>
      <c r="D631" s="680"/>
      <c r="E631" s="634"/>
      <c r="F631" s="634"/>
      <c r="G631" s="635"/>
      <c r="H631" s="636"/>
      <c r="I631" s="636"/>
      <c r="J631" s="636"/>
      <c r="K631" s="636"/>
      <c r="L631" s="636"/>
      <c r="M631" s="636"/>
      <c r="N631" s="637">
        <f t="shared" si="18"/>
        <v>0</v>
      </c>
      <c r="O631" s="637">
        <f t="shared" si="19"/>
        <v>0</v>
      </c>
      <c r="P631" s="639"/>
    </row>
    <row r="632" spans="1:16" ht="15.5" x14ac:dyDescent="0.25">
      <c r="A632" s="631">
        <v>612</v>
      </c>
      <c r="B632" s="632"/>
      <c r="C632" s="680"/>
      <c r="D632" s="680"/>
      <c r="E632" s="634"/>
      <c r="F632" s="634"/>
      <c r="G632" s="635"/>
      <c r="H632" s="636"/>
      <c r="I632" s="636"/>
      <c r="J632" s="636"/>
      <c r="K632" s="636"/>
      <c r="L632" s="636"/>
      <c r="M632" s="636"/>
      <c r="N632" s="637">
        <f t="shared" si="18"/>
        <v>0</v>
      </c>
      <c r="O632" s="637">
        <f t="shared" si="19"/>
        <v>0</v>
      </c>
      <c r="P632" s="639"/>
    </row>
    <row r="633" spans="1:16" ht="15.5" x14ac:dyDescent="0.25">
      <c r="A633" s="631">
        <v>613</v>
      </c>
      <c r="B633" s="632"/>
      <c r="C633" s="680"/>
      <c r="D633" s="680"/>
      <c r="E633" s="634"/>
      <c r="F633" s="634"/>
      <c r="G633" s="635"/>
      <c r="H633" s="636"/>
      <c r="I633" s="636"/>
      <c r="J633" s="636"/>
      <c r="K633" s="636"/>
      <c r="L633" s="636"/>
      <c r="M633" s="636"/>
      <c r="N633" s="637">
        <f t="shared" si="18"/>
        <v>0</v>
      </c>
      <c r="O633" s="637">
        <f t="shared" si="19"/>
        <v>0</v>
      </c>
      <c r="P633" s="639"/>
    </row>
    <row r="634" spans="1:16" ht="15.5" x14ac:dyDescent="0.25">
      <c r="A634" s="631">
        <v>614</v>
      </c>
      <c r="B634" s="632"/>
      <c r="C634" s="680"/>
      <c r="D634" s="680"/>
      <c r="E634" s="634"/>
      <c r="F634" s="634"/>
      <c r="G634" s="635"/>
      <c r="H634" s="636"/>
      <c r="I634" s="636"/>
      <c r="J634" s="636"/>
      <c r="K634" s="636"/>
      <c r="L634" s="636"/>
      <c r="M634" s="636"/>
      <c r="N634" s="637">
        <f t="shared" si="18"/>
        <v>0</v>
      </c>
      <c r="O634" s="637">
        <f t="shared" si="19"/>
        <v>0</v>
      </c>
      <c r="P634" s="639"/>
    </row>
    <row r="635" spans="1:16" ht="15.5" x14ac:dyDescent="0.25">
      <c r="A635" s="631">
        <v>615</v>
      </c>
      <c r="B635" s="632"/>
      <c r="C635" s="680"/>
      <c r="D635" s="680"/>
      <c r="E635" s="634"/>
      <c r="F635" s="634"/>
      <c r="G635" s="635"/>
      <c r="H635" s="636"/>
      <c r="I635" s="636"/>
      <c r="J635" s="636"/>
      <c r="K635" s="636"/>
      <c r="L635" s="636"/>
      <c r="M635" s="636"/>
      <c r="N635" s="637">
        <f t="shared" si="18"/>
        <v>0</v>
      </c>
      <c r="O635" s="637">
        <f t="shared" si="19"/>
        <v>0</v>
      </c>
      <c r="P635" s="639"/>
    </row>
    <row r="636" spans="1:16" ht="15.5" x14ac:dyDescent="0.25">
      <c r="A636" s="631">
        <v>616</v>
      </c>
      <c r="B636" s="632"/>
      <c r="C636" s="680"/>
      <c r="D636" s="680"/>
      <c r="E636" s="634"/>
      <c r="F636" s="634"/>
      <c r="G636" s="635"/>
      <c r="H636" s="636"/>
      <c r="I636" s="636"/>
      <c r="J636" s="636"/>
      <c r="K636" s="636"/>
      <c r="L636" s="636"/>
      <c r="M636" s="636"/>
      <c r="N636" s="637">
        <f t="shared" si="18"/>
        <v>0</v>
      </c>
      <c r="O636" s="637">
        <f t="shared" si="19"/>
        <v>0</v>
      </c>
      <c r="P636" s="639"/>
    </row>
    <row r="637" spans="1:16" ht="15.5" x14ac:dyDescent="0.25">
      <c r="A637" s="631">
        <v>617</v>
      </c>
      <c r="B637" s="632"/>
      <c r="C637" s="680"/>
      <c r="D637" s="680"/>
      <c r="E637" s="634"/>
      <c r="F637" s="634"/>
      <c r="G637" s="635"/>
      <c r="H637" s="636"/>
      <c r="I637" s="636"/>
      <c r="J637" s="636"/>
      <c r="K637" s="636"/>
      <c r="L637" s="636"/>
      <c r="M637" s="636"/>
      <c r="N637" s="637">
        <f t="shared" si="18"/>
        <v>0</v>
      </c>
      <c r="O637" s="637">
        <f t="shared" si="19"/>
        <v>0</v>
      </c>
      <c r="P637" s="639"/>
    </row>
    <row r="638" spans="1:16" ht="15.5" x14ac:dyDescent="0.25">
      <c r="A638" s="631">
        <v>618</v>
      </c>
      <c r="B638" s="632"/>
      <c r="C638" s="680"/>
      <c r="D638" s="680"/>
      <c r="E638" s="634"/>
      <c r="F638" s="634"/>
      <c r="G638" s="635"/>
      <c r="H638" s="636"/>
      <c r="I638" s="636"/>
      <c r="J638" s="636"/>
      <c r="K638" s="636"/>
      <c r="L638" s="636"/>
      <c r="M638" s="636"/>
      <c r="N638" s="637">
        <f t="shared" si="18"/>
        <v>0</v>
      </c>
      <c r="O638" s="637">
        <f t="shared" si="19"/>
        <v>0</v>
      </c>
      <c r="P638" s="639"/>
    </row>
    <row r="639" spans="1:16" ht="15.5" x14ac:dyDescent="0.25">
      <c r="A639" s="631">
        <v>619</v>
      </c>
      <c r="B639" s="632"/>
      <c r="C639" s="680"/>
      <c r="D639" s="680"/>
      <c r="E639" s="634"/>
      <c r="F639" s="634"/>
      <c r="G639" s="635"/>
      <c r="H639" s="636"/>
      <c r="I639" s="636"/>
      <c r="J639" s="636"/>
      <c r="K639" s="636"/>
      <c r="L639" s="636"/>
      <c r="M639" s="636"/>
      <c r="N639" s="637">
        <f t="shared" si="18"/>
        <v>0</v>
      </c>
      <c r="O639" s="637">
        <f t="shared" si="19"/>
        <v>0</v>
      </c>
      <c r="P639" s="639"/>
    </row>
    <row r="640" spans="1:16" ht="15.5" x14ac:dyDescent="0.25">
      <c r="A640" s="631">
        <v>620</v>
      </c>
      <c r="B640" s="632"/>
      <c r="C640" s="680"/>
      <c r="D640" s="680"/>
      <c r="E640" s="634"/>
      <c r="F640" s="634"/>
      <c r="G640" s="635"/>
      <c r="H640" s="636"/>
      <c r="I640" s="636"/>
      <c r="J640" s="636"/>
      <c r="K640" s="636"/>
      <c r="L640" s="636"/>
      <c r="M640" s="636"/>
      <c r="N640" s="637">
        <f t="shared" si="18"/>
        <v>0</v>
      </c>
      <c r="O640" s="637">
        <f t="shared" si="19"/>
        <v>0</v>
      </c>
      <c r="P640" s="639"/>
    </row>
    <row r="641" spans="1:16" ht="15.5" x14ac:dyDescent="0.25">
      <c r="A641" s="631">
        <v>621</v>
      </c>
      <c r="B641" s="632"/>
      <c r="C641" s="680"/>
      <c r="D641" s="680"/>
      <c r="E641" s="634"/>
      <c r="F641" s="634"/>
      <c r="G641" s="635"/>
      <c r="H641" s="636"/>
      <c r="I641" s="636"/>
      <c r="J641" s="636"/>
      <c r="K641" s="636"/>
      <c r="L641" s="636"/>
      <c r="M641" s="636"/>
      <c r="N641" s="637">
        <f t="shared" si="18"/>
        <v>0</v>
      </c>
      <c r="O641" s="637">
        <f t="shared" si="19"/>
        <v>0</v>
      </c>
      <c r="P641" s="639"/>
    </row>
    <row r="642" spans="1:16" ht="15.5" x14ac:dyDescent="0.25">
      <c r="A642" s="631">
        <v>622</v>
      </c>
      <c r="B642" s="632"/>
      <c r="C642" s="680"/>
      <c r="D642" s="680"/>
      <c r="E642" s="634"/>
      <c r="F642" s="634"/>
      <c r="G642" s="635"/>
      <c r="H642" s="636"/>
      <c r="I642" s="636"/>
      <c r="J642" s="636"/>
      <c r="K642" s="636"/>
      <c r="L642" s="636"/>
      <c r="M642" s="636"/>
      <c r="N642" s="637">
        <f t="shared" si="18"/>
        <v>0</v>
      </c>
      <c r="O642" s="637">
        <f t="shared" si="19"/>
        <v>0</v>
      </c>
      <c r="P642" s="639"/>
    </row>
    <row r="643" spans="1:16" ht="15.5" x14ac:dyDescent="0.25">
      <c r="A643" s="631">
        <v>623</v>
      </c>
      <c r="B643" s="632"/>
      <c r="C643" s="680"/>
      <c r="D643" s="680"/>
      <c r="E643" s="634"/>
      <c r="F643" s="634"/>
      <c r="G643" s="635"/>
      <c r="H643" s="636"/>
      <c r="I643" s="636"/>
      <c r="J643" s="636"/>
      <c r="K643" s="636"/>
      <c r="L643" s="636"/>
      <c r="M643" s="636"/>
      <c r="N643" s="637">
        <f t="shared" si="18"/>
        <v>0</v>
      </c>
      <c r="O643" s="637">
        <f t="shared" si="19"/>
        <v>0</v>
      </c>
      <c r="P643" s="639"/>
    </row>
    <row r="644" spans="1:16" ht="15.5" x14ac:dyDescent="0.25">
      <c r="A644" s="631">
        <v>624</v>
      </c>
      <c r="B644" s="632"/>
      <c r="C644" s="680"/>
      <c r="D644" s="680"/>
      <c r="E644" s="634"/>
      <c r="F644" s="634"/>
      <c r="G644" s="635"/>
      <c r="H644" s="636"/>
      <c r="I644" s="636"/>
      <c r="J644" s="636"/>
      <c r="K644" s="636"/>
      <c r="L644" s="636"/>
      <c r="M644" s="636"/>
      <c r="N644" s="637">
        <f t="shared" si="18"/>
        <v>0</v>
      </c>
      <c r="O644" s="637">
        <f t="shared" si="19"/>
        <v>0</v>
      </c>
      <c r="P644" s="639"/>
    </row>
    <row r="645" spans="1:16" ht="15.5" x14ac:dyDescent="0.25">
      <c r="A645" s="631">
        <v>625</v>
      </c>
      <c r="B645" s="632"/>
      <c r="C645" s="680"/>
      <c r="D645" s="680"/>
      <c r="E645" s="634"/>
      <c r="F645" s="634"/>
      <c r="G645" s="635"/>
      <c r="H645" s="636"/>
      <c r="I645" s="636"/>
      <c r="J645" s="636"/>
      <c r="K645" s="636"/>
      <c r="L645" s="636"/>
      <c r="M645" s="636"/>
      <c r="N645" s="637">
        <f t="shared" si="18"/>
        <v>0</v>
      </c>
      <c r="O645" s="637">
        <f t="shared" si="19"/>
        <v>0</v>
      </c>
      <c r="P645" s="639"/>
    </row>
    <row r="646" spans="1:16" ht="15.5" x14ac:dyDescent="0.25">
      <c r="A646" s="631">
        <v>626</v>
      </c>
      <c r="B646" s="632"/>
      <c r="C646" s="680"/>
      <c r="D646" s="680"/>
      <c r="E646" s="634"/>
      <c r="F646" s="634"/>
      <c r="G646" s="635"/>
      <c r="H646" s="636"/>
      <c r="I646" s="636"/>
      <c r="J646" s="636"/>
      <c r="K646" s="636"/>
      <c r="L646" s="636"/>
      <c r="M646" s="636"/>
      <c r="N646" s="637">
        <f t="shared" si="18"/>
        <v>0</v>
      </c>
      <c r="O646" s="637">
        <f t="shared" si="19"/>
        <v>0</v>
      </c>
      <c r="P646" s="639"/>
    </row>
    <row r="647" spans="1:16" ht="15.5" x14ac:dyDescent="0.25">
      <c r="A647" s="631">
        <v>627</v>
      </c>
      <c r="B647" s="632"/>
      <c r="C647" s="680"/>
      <c r="D647" s="680"/>
      <c r="E647" s="634"/>
      <c r="F647" s="634"/>
      <c r="G647" s="635"/>
      <c r="H647" s="636"/>
      <c r="I647" s="636"/>
      <c r="J647" s="636"/>
      <c r="K647" s="636"/>
      <c r="L647" s="636"/>
      <c r="M647" s="636"/>
      <c r="N647" s="637">
        <f t="shared" si="18"/>
        <v>0</v>
      </c>
      <c r="O647" s="637">
        <f t="shared" si="19"/>
        <v>0</v>
      </c>
      <c r="P647" s="639"/>
    </row>
    <row r="648" spans="1:16" ht="15.5" x14ac:dyDescent="0.25">
      <c r="A648" s="631">
        <v>628</v>
      </c>
      <c r="B648" s="632"/>
      <c r="C648" s="680"/>
      <c r="D648" s="680"/>
      <c r="E648" s="634"/>
      <c r="F648" s="634"/>
      <c r="G648" s="635"/>
      <c r="H648" s="636"/>
      <c r="I648" s="636"/>
      <c r="J648" s="636"/>
      <c r="K648" s="636"/>
      <c r="L648" s="636"/>
      <c r="M648" s="636"/>
      <c r="N648" s="637">
        <f t="shared" si="18"/>
        <v>0</v>
      </c>
      <c r="O648" s="637">
        <f t="shared" si="19"/>
        <v>0</v>
      </c>
      <c r="P648" s="639"/>
    </row>
    <row r="649" spans="1:16" ht="15.5" x14ac:dyDescent="0.25">
      <c r="A649" s="631">
        <v>629</v>
      </c>
      <c r="B649" s="632"/>
      <c r="C649" s="680"/>
      <c r="D649" s="680"/>
      <c r="E649" s="634"/>
      <c r="F649" s="634"/>
      <c r="G649" s="635"/>
      <c r="H649" s="636"/>
      <c r="I649" s="636"/>
      <c r="J649" s="636"/>
      <c r="K649" s="636"/>
      <c r="L649" s="636"/>
      <c r="M649" s="636"/>
      <c r="N649" s="637">
        <f t="shared" si="18"/>
        <v>0</v>
      </c>
      <c r="O649" s="637">
        <f t="shared" si="19"/>
        <v>0</v>
      </c>
      <c r="P649" s="639"/>
    </row>
    <row r="650" spans="1:16" ht="15.5" x14ac:dyDescent="0.25">
      <c r="A650" s="631">
        <v>630</v>
      </c>
      <c r="B650" s="632"/>
      <c r="C650" s="680"/>
      <c r="D650" s="680"/>
      <c r="E650" s="634"/>
      <c r="F650" s="634"/>
      <c r="G650" s="635"/>
      <c r="H650" s="636"/>
      <c r="I650" s="636"/>
      <c r="J650" s="636"/>
      <c r="K650" s="636"/>
      <c r="L650" s="636"/>
      <c r="M650" s="636"/>
      <c r="N650" s="637">
        <f t="shared" si="18"/>
        <v>0</v>
      </c>
      <c r="O650" s="637">
        <f t="shared" si="19"/>
        <v>0</v>
      </c>
      <c r="P650" s="639"/>
    </row>
    <row r="651" spans="1:16" ht="15.5" x14ac:dyDescent="0.25">
      <c r="A651" s="631">
        <v>631</v>
      </c>
      <c r="B651" s="632"/>
      <c r="C651" s="680"/>
      <c r="D651" s="680"/>
      <c r="E651" s="634"/>
      <c r="F651" s="634"/>
      <c r="G651" s="635"/>
      <c r="H651" s="636"/>
      <c r="I651" s="636"/>
      <c r="J651" s="636"/>
      <c r="K651" s="636"/>
      <c r="L651" s="636"/>
      <c r="M651" s="636"/>
      <c r="N651" s="637">
        <f t="shared" si="18"/>
        <v>0</v>
      </c>
      <c r="O651" s="637">
        <f t="shared" si="19"/>
        <v>0</v>
      </c>
      <c r="P651" s="639"/>
    </row>
    <row r="652" spans="1:16" ht="15.5" x14ac:dyDescent="0.25">
      <c r="A652" s="631">
        <v>632</v>
      </c>
      <c r="B652" s="632"/>
      <c r="C652" s="680"/>
      <c r="D652" s="680"/>
      <c r="E652" s="634"/>
      <c r="F652" s="634"/>
      <c r="G652" s="635"/>
      <c r="H652" s="636"/>
      <c r="I652" s="636"/>
      <c r="J652" s="636"/>
      <c r="K652" s="636"/>
      <c r="L652" s="636"/>
      <c r="M652" s="636"/>
      <c r="N652" s="637">
        <f t="shared" si="18"/>
        <v>0</v>
      </c>
      <c r="O652" s="637">
        <f t="shared" si="19"/>
        <v>0</v>
      </c>
      <c r="P652" s="639"/>
    </row>
    <row r="653" spans="1:16" ht="15.5" x14ac:dyDescent="0.25">
      <c r="A653" s="631">
        <v>633</v>
      </c>
      <c r="B653" s="632"/>
      <c r="C653" s="680"/>
      <c r="D653" s="680"/>
      <c r="E653" s="634"/>
      <c r="F653" s="634"/>
      <c r="G653" s="635"/>
      <c r="H653" s="636"/>
      <c r="I653" s="636"/>
      <c r="J653" s="636"/>
      <c r="K653" s="636"/>
      <c r="L653" s="636"/>
      <c r="M653" s="636"/>
      <c r="N653" s="637">
        <f t="shared" si="18"/>
        <v>0</v>
      </c>
      <c r="O653" s="637">
        <f t="shared" si="19"/>
        <v>0</v>
      </c>
      <c r="P653" s="639"/>
    </row>
    <row r="654" spans="1:16" ht="15.5" x14ac:dyDescent="0.25">
      <c r="A654" s="631">
        <v>634</v>
      </c>
      <c r="B654" s="632"/>
      <c r="C654" s="680"/>
      <c r="D654" s="680"/>
      <c r="E654" s="634"/>
      <c r="F654" s="634"/>
      <c r="G654" s="635"/>
      <c r="H654" s="636"/>
      <c r="I654" s="636"/>
      <c r="J654" s="636"/>
      <c r="K654" s="636"/>
      <c r="L654" s="636"/>
      <c r="M654" s="636"/>
      <c r="N654" s="637">
        <f t="shared" si="18"/>
        <v>0</v>
      </c>
      <c r="O654" s="637">
        <f t="shared" si="19"/>
        <v>0</v>
      </c>
      <c r="P654" s="639"/>
    </row>
    <row r="655" spans="1:16" ht="15.5" x14ac:dyDescent="0.25">
      <c r="A655" s="631">
        <v>635</v>
      </c>
      <c r="B655" s="632"/>
      <c r="C655" s="680"/>
      <c r="D655" s="680"/>
      <c r="E655" s="634"/>
      <c r="F655" s="634"/>
      <c r="G655" s="635"/>
      <c r="H655" s="636"/>
      <c r="I655" s="636"/>
      <c r="J655" s="636"/>
      <c r="K655" s="636"/>
      <c r="L655" s="636"/>
      <c r="M655" s="636"/>
      <c r="N655" s="637">
        <f t="shared" si="18"/>
        <v>0</v>
      </c>
      <c r="O655" s="637">
        <f t="shared" si="19"/>
        <v>0</v>
      </c>
      <c r="P655" s="639"/>
    </row>
    <row r="656" spans="1:16" ht="15.5" x14ac:dyDescent="0.25">
      <c r="A656" s="631">
        <v>636</v>
      </c>
      <c r="B656" s="632"/>
      <c r="C656" s="680"/>
      <c r="D656" s="680"/>
      <c r="E656" s="634"/>
      <c r="F656" s="634"/>
      <c r="G656" s="635"/>
      <c r="H656" s="636"/>
      <c r="I656" s="636"/>
      <c r="J656" s="636"/>
      <c r="K656" s="636"/>
      <c r="L656" s="636"/>
      <c r="M656" s="636"/>
      <c r="N656" s="637">
        <f t="shared" si="18"/>
        <v>0</v>
      </c>
      <c r="O656" s="637">
        <f t="shared" si="19"/>
        <v>0</v>
      </c>
      <c r="P656" s="639"/>
    </row>
    <row r="657" spans="1:16" ht="15.5" x14ac:dyDescent="0.25">
      <c r="A657" s="631">
        <v>637</v>
      </c>
      <c r="B657" s="632"/>
      <c r="C657" s="680"/>
      <c r="D657" s="680"/>
      <c r="E657" s="634"/>
      <c r="F657" s="634"/>
      <c r="G657" s="635"/>
      <c r="H657" s="636"/>
      <c r="I657" s="636"/>
      <c r="J657" s="636"/>
      <c r="K657" s="636"/>
      <c r="L657" s="636"/>
      <c r="M657" s="636"/>
      <c r="N657" s="637">
        <f t="shared" si="18"/>
        <v>0</v>
      </c>
      <c r="O657" s="637">
        <f t="shared" si="19"/>
        <v>0</v>
      </c>
      <c r="P657" s="639"/>
    </row>
    <row r="658" spans="1:16" ht="15.5" x14ac:dyDescent="0.25">
      <c r="A658" s="631">
        <v>638</v>
      </c>
      <c r="B658" s="632"/>
      <c r="C658" s="680"/>
      <c r="D658" s="680"/>
      <c r="E658" s="634"/>
      <c r="F658" s="634"/>
      <c r="G658" s="635"/>
      <c r="H658" s="636"/>
      <c r="I658" s="636"/>
      <c r="J658" s="636"/>
      <c r="K658" s="636"/>
      <c r="L658" s="636"/>
      <c r="M658" s="636"/>
      <c r="N658" s="637">
        <f t="shared" si="18"/>
        <v>0</v>
      </c>
      <c r="O658" s="637">
        <f t="shared" si="19"/>
        <v>0</v>
      </c>
      <c r="P658" s="639"/>
    </row>
    <row r="659" spans="1:16" ht="15.5" x14ac:dyDescent="0.25">
      <c r="A659" s="631">
        <v>639</v>
      </c>
      <c r="B659" s="632"/>
      <c r="C659" s="680"/>
      <c r="D659" s="680"/>
      <c r="E659" s="634"/>
      <c r="F659" s="634"/>
      <c r="G659" s="635"/>
      <c r="H659" s="636"/>
      <c r="I659" s="636"/>
      <c r="J659" s="636"/>
      <c r="K659" s="636"/>
      <c r="L659" s="636"/>
      <c r="M659" s="636"/>
      <c r="N659" s="637">
        <f t="shared" si="18"/>
        <v>0</v>
      </c>
      <c r="O659" s="637">
        <f t="shared" si="19"/>
        <v>0</v>
      </c>
      <c r="P659" s="639"/>
    </row>
    <row r="660" spans="1:16" ht="15.5" x14ac:dyDescent="0.25">
      <c r="A660" s="631">
        <v>640</v>
      </c>
      <c r="B660" s="632"/>
      <c r="C660" s="680"/>
      <c r="D660" s="680"/>
      <c r="E660" s="634"/>
      <c r="F660" s="634"/>
      <c r="G660" s="635"/>
      <c r="H660" s="636"/>
      <c r="I660" s="636"/>
      <c r="J660" s="636"/>
      <c r="K660" s="636"/>
      <c r="L660" s="636"/>
      <c r="M660" s="636"/>
      <c r="N660" s="637">
        <f t="shared" si="18"/>
        <v>0</v>
      </c>
      <c r="O660" s="637">
        <f t="shared" si="19"/>
        <v>0</v>
      </c>
      <c r="P660" s="639"/>
    </row>
    <row r="661" spans="1:16" ht="15.5" x14ac:dyDescent="0.25">
      <c r="A661" s="631">
        <v>641</v>
      </c>
      <c r="B661" s="632"/>
      <c r="C661" s="680"/>
      <c r="D661" s="680"/>
      <c r="E661" s="634"/>
      <c r="F661" s="634"/>
      <c r="G661" s="635"/>
      <c r="H661" s="636"/>
      <c r="I661" s="636"/>
      <c r="J661" s="636"/>
      <c r="K661" s="636"/>
      <c r="L661" s="636"/>
      <c r="M661" s="636"/>
      <c r="N661" s="637">
        <f t="shared" si="18"/>
        <v>0</v>
      </c>
      <c r="O661" s="637">
        <f t="shared" si="19"/>
        <v>0</v>
      </c>
      <c r="P661" s="639"/>
    </row>
    <row r="662" spans="1:16" ht="15.5" x14ac:dyDescent="0.25">
      <c r="A662" s="631">
        <v>642</v>
      </c>
      <c r="B662" s="632"/>
      <c r="C662" s="680"/>
      <c r="D662" s="680"/>
      <c r="E662" s="634"/>
      <c r="F662" s="634"/>
      <c r="G662" s="635"/>
      <c r="H662" s="636"/>
      <c r="I662" s="636"/>
      <c r="J662" s="636"/>
      <c r="K662" s="636"/>
      <c r="L662" s="636"/>
      <c r="M662" s="636"/>
      <c r="N662" s="637">
        <f t="shared" ref="N662:N725" si="20">ROUND(M662*20%,2)</f>
        <v>0</v>
      </c>
      <c r="O662" s="637">
        <f t="shared" ref="O662:O725" si="21">ROUND(M662,2)+N662</f>
        <v>0</v>
      </c>
      <c r="P662" s="639"/>
    </row>
    <row r="663" spans="1:16" ht="15.5" x14ac:dyDescent="0.25">
      <c r="A663" s="631">
        <v>643</v>
      </c>
      <c r="B663" s="632"/>
      <c r="C663" s="680"/>
      <c r="D663" s="680"/>
      <c r="E663" s="634"/>
      <c r="F663" s="634"/>
      <c r="G663" s="635"/>
      <c r="H663" s="636"/>
      <c r="I663" s="636"/>
      <c r="J663" s="636"/>
      <c r="K663" s="636"/>
      <c r="L663" s="636"/>
      <c r="M663" s="636"/>
      <c r="N663" s="637">
        <f t="shared" si="20"/>
        <v>0</v>
      </c>
      <c r="O663" s="637">
        <f t="shared" si="21"/>
        <v>0</v>
      </c>
      <c r="P663" s="639"/>
    </row>
    <row r="664" spans="1:16" ht="15.5" x14ac:dyDescent="0.25">
      <c r="A664" s="631">
        <v>644</v>
      </c>
      <c r="B664" s="632"/>
      <c r="C664" s="680"/>
      <c r="D664" s="680"/>
      <c r="E664" s="634"/>
      <c r="F664" s="634"/>
      <c r="G664" s="635"/>
      <c r="H664" s="636"/>
      <c r="I664" s="636"/>
      <c r="J664" s="636"/>
      <c r="K664" s="636"/>
      <c r="L664" s="636"/>
      <c r="M664" s="636"/>
      <c r="N664" s="637">
        <f t="shared" si="20"/>
        <v>0</v>
      </c>
      <c r="O664" s="637">
        <f t="shared" si="21"/>
        <v>0</v>
      </c>
      <c r="P664" s="639"/>
    </row>
    <row r="665" spans="1:16" ht="15.5" x14ac:dyDescent="0.25">
      <c r="A665" s="631">
        <v>645</v>
      </c>
      <c r="B665" s="632"/>
      <c r="C665" s="680"/>
      <c r="D665" s="680"/>
      <c r="E665" s="634"/>
      <c r="F665" s="634"/>
      <c r="G665" s="635"/>
      <c r="H665" s="636"/>
      <c r="I665" s="636"/>
      <c r="J665" s="636"/>
      <c r="K665" s="636"/>
      <c r="L665" s="636"/>
      <c r="M665" s="636"/>
      <c r="N665" s="637">
        <f t="shared" si="20"/>
        <v>0</v>
      </c>
      <c r="O665" s="637">
        <f t="shared" si="21"/>
        <v>0</v>
      </c>
      <c r="P665" s="639"/>
    </row>
    <row r="666" spans="1:16" ht="15.5" x14ac:dyDescent="0.25">
      <c r="A666" s="631">
        <v>646</v>
      </c>
      <c r="B666" s="632"/>
      <c r="C666" s="680"/>
      <c r="D666" s="680"/>
      <c r="E666" s="634"/>
      <c r="F666" s="634"/>
      <c r="G666" s="635"/>
      <c r="H666" s="636"/>
      <c r="I666" s="636"/>
      <c r="J666" s="636"/>
      <c r="K666" s="636"/>
      <c r="L666" s="636"/>
      <c r="M666" s="636"/>
      <c r="N666" s="637">
        <f t="shared" si="20"/>
        <v>0</v>
      </c>
      <c r="O666" s="637">
        <f t="shared" si="21"/>
        <v>0</v>
      </c>
      <c r="P666" s="639"/>
    </row>
    <row r="667" spans="1:16" ht="15.5" x14ac:dyDescent="0.25">
      <c r="A667" s="631">
        <v>647</v>
      </c>
      <c r="B667" s="632"/>
      <c r="C667" s="680"/>
      <c r="D667" s="680"/>
      <c r="E667" s="634"/>
      <c r="F667" s="634"/>
      <c r="G667" s="635"/>
      <c r="H667" s="636"/>
      <c r="I667" s="636"/>
      <c r="J667" s="636"/>
      <c r="K667" s="636"/>
      <c r="L667" s="636"/>
      <c r="M667" s="636"/>
      <c r="N667" s="637">
        <f t="shared" si="20"/>
        <v>0</v>
      </c>
      <c r="O667" s="637">
        <f t="shared" si="21"/>
        <v>0</v>
      </c>
      <c r="P667" s="639"/>
    </row>
    <row r="668" spans="1:16" ht="15.5" x14ac:dyDescent="0.25">
      <c r="A668" s="631">
        <v>648</v>
      </c>
      <c r="B668" s="632"/>
      <c r="C668" s="680"/>
      <c r="D668" s="680"/>
      <c r="E668" s="634"/>
      <c r="F668" s="634"/>
      <c r="G668" s="635"/>
      <c r="H668" s="636"/>
      <c r="I668" s="636"/>
      <c r="J668" s="636"/>
      <c r="K668" s="636"/>
      <c r="L668" s="636"/>
      <c r="M668" s="636"/>
      <c r="N668" s="637">
        <f t="shared" si="20"/>
        <v>0</v>
      </c>
      <c r="O668" s="637">
        <f t="shared" si="21"/>
        <v>0</v>
      </c>
      <c r="P668" s="639"/>
    </row>
    <row r="669" spans="1:16" ht="15.5" x14ac:dyDescent="0.25">
      <c r="A669" s="631">
        <v>649</v>
      </c>
      <c r="B669" s="632"/>
      <c r="C669" s="680"/>
      <c r="D669" s="680"/>
      <c r="E669" s="634"/>
      <c r="F669" s="634"/>
      <c r="G669" s="635"/>
      <c r="H669" s="636"/>
      <c r="I669" s="636"/>
      <c r="J669" s="636"/>
      <c r="K669" s="636"/>
      <c r="L669" s="636"/>
      <c r="M669" s="636"/>
      <c r="N669" s="637">
        <f t="shared" si="20"/>
        <v>0</v>
      </c>
      <c r="O669" s="637">
        <f t="shared" si="21"/>
        <v>0</v>
      </c>
      <c r="P669" s="639"/>
    </row>
    <row r="670" spans="1:16" ht="15.5" x14ac:dyDescent="0.25">
      <c r="A670" s="631">
        <v>650</v>
      </c>
      <c r="B670" s="632"/>
      <c r="C670" s="680"/>
      <c r="D670" s="680"/>
      <c r="E670" s="634"/>
      <c r="F670" s="634"/>
      <c r="G670" s="635"/>
      <c r="H670" s="636"/>
      <c r="I670" s="636"/>
      <c r="J670" s="636"/>
      <c r="K670" s="636"/>
      <c r="L670" s="636"/>
      <c r="M670" s="636"/>
      <c r="N670" s="637">
        <f t="shared" si="20"/>
        <v>0</v>
      </c>
      <c r="O670" s="637">
        <f t="shared" si="21"/>
        <v>0</v>
      </c>
      <c r="P670" s="639"/>
    </row>
    <row r="671" spans="1:16" ht="15.5" x14ac:dyDescent="0.25">
      <c r="A671" s="631">
        <v>651</v>
      </c>
      <c r="B671" s="632"/>
      <c r="C671" s="680"/>
      <c r="D671" s="680"/>
      <c r="E671" s="634"/>
      <c r="F671" s="634"/>
      <c r="G671" s="635"/>
      <c r="H671" s="636"/>
      <c r="I671" s="636"/>
      <c r="J671" s="636"/>
      <c r="K671" s="636"/>
      <c r="L671" s="636"/>
      <c r="M671" s="636"/>
      <c r="N671" s="637">
        <f t="shared" si="20"/>
        <v>0</v>
      </c>
      <c r="O671" s="637">
        <f t="shared" si="21"/>
        <v>0</v>
      </c>
      <c r="P671" s="639"/>
    </row>
    <row r="672" spans="1:16" ht="15.5" x14ac:dyDescent="0.25">
      <c r="A672" s="631">
        <v>652</v>
      </c>
      <c r="B672" s="632"/>
      <c r="C672" s="680"/>
      <c r="D672" s="680"/>
      <c r="E672" s="634"/>
      <c r="F672" s="634"/>
      <c r="G672" s="635"/>
      <c r="H672" s="636"/>
      <c r="I672" s="636"/>
      <c r="J672" s="636"/>
      <c r="K672" s="636"/>
      <c r="L672" s="636"/>
      <c r="M672" s="636"/>
      <c r="N672" s="637">
        <f t="shared" si="20"/>
        <v>0</v>
      </c>
      <c r="O672" s="637">
        <f t="shared" si="21"/>
        <v>0</v>
      </c>
      <c r="P672" s="639"/>
    </row>
    <row r="673" spans="1:16" ht="15.5" x14ac:dyDescent="0.25">
      <c r="A673" s="631">
        <v>653</v>
      </c>
      <c r="B673" s="632"/>
      <c r="C673" s="680"/>
      <c r="D673" s="680"/>
      <c r="E673" s="634"/>
      <c r="F673" s="634"/>
      <c r="G673" s="635"/>
      <c r="H673" s="636"/>
      <c r="I673" s="636"/>
      <c r="J673" s="636"/>
      <c r="K673" s="636"/>
      <c r="L673" s="636"/>
      <c r="M673" s="636"/>
      <c r="N673" s="637">
        <f t="shared" si="20"/>
        <v>0</v>
      </c>
      <c r="O673" s="637">
        <f t="shared" si="21"/>
        <v>0</v>
      </c>
      <c r="P673" s="639"/>
    </row>
    <row r="674" spans="1:16" ht="15.5" x14ac:dyDescent="0.25">
      <c r="A674" s="631">
        <v>654</v>
      </c>
      <c r="B674" s="632"/>
      <c r="C674" s="680"/>
      <c r="D674" s="680"/>
      <c r="E674" s="634"/>
      <c r="F674" s="634"/>
      <c r="G674" s="635"/>
      <c r="H674" s="636"/>
      <c r="I674" s="636"/>
      <c r="J674" s="636"/>
      <c r="K674" s="636"/>
      <c r="L674" s="636"/>
      <c r="M674" s="636"/>
      <c r="N674" s="637">
        <f t="shared" si="20"/>
        <v>0</v>
      </c>
      <c r="O674" s="637">
        <f t="shared" si="21"/>
        <v>0</v>
      </c>
      <c r="P674" s="639"/>
    </row>
    <row r="675" spans="1:16" ht="15.5" x14ac:dyDescent="0.25">
      <c r="A675" s="631">
        <v>655</v>
      </c>
      <c r="B675" s="632"/>
      <c r="C675" s="680"/>
      <c r="D675" s="680"/>
      <c r="E675" s="634"/>
      <c r="F675" s="634"/>
      <c r="G675" s="635"/>
      <c r="H675" s="636"/>
      <c r="I675" s="636"/>
      <c r="J675" s="636"/>
      <c r="K675" s="636"/>
      <c r="L675" s="636"/>
      <c r="M675" s="636"/>
      <c r="N675" s="637">
        <f t="shared" si="20"/>
        <v>0</v>
      </c>
      <c r="O675" s="637">
        <f t="shared" si="21"/>
        <v>0</v>
      </c>
      <c r="P675" s="639"/>
    </row>
    <row r="676" spans="1:16" ht="15.5" x14ac:dyDescent="0.25">
      <c r="A676" s="631">
        <v>656</v>
      </c>
      <c r="B676" s="632"/>
      <c r="C676" s="680"/>
      <c r="D676" s="680"/>
      <c r="E676" s="634"/>
      <c r="F676" s="634"/>
      <c r="G676" s="635"/>
      <c r="H676" s="636"/>
      <c r="I676" s="636"/>
      <c r="J676" s="636"/>
      <c r="K676" s="636"/>
      <c r="L676" s="636"/>
      <c r="M676" s="636"/>
      <c r="N676" s="637">
        <f t="shared" si="20"/>
        <v>0</v>
      </c>
      <c r="O676" s="637">
        <f t="shared" si="21"/>
        <v>0</v>
      </c>
      <c r="P676" s="639"/>
    </row>
    <row r="677" spans="1:16" ht="15.5" x14ac:dyDescent="0.25">
      <c r="A677" s="631">
        <v>657</v>
      </c>
      <c r="B677" s="632"/>
      <c r="C677" s="680"/>
      <c r="D677" s="680"/>
      <c r="E677" s="634"/>
      <c r="F677" s="634"/>
      <c r="G677" s="635"/>
      <c r="H677" s="636"/>
      <c r="I677" s="636"/>
      <c r="J677" s="636"/>
      <c r="K677" s="636"/>
      <c r="L677" s="636"/>
      <c r="M677" s="636"/>
      <c r="N677" s="637">
        <f t="shared" si="20"/>
        <v>0</v>
      </c>
      <c r="O677" s="637">
        <f t="shared" si="21"/>
        <v>0</v>
      </c>
      <c r="P677" s="639"/>
    </row>
    <row r="678" spans="1:16" ht="15.5" x14ac:dyDescent="0.25">
      <c r="A678" s="631">
        <v>658</v>
      </c>
      <c r="B678" s="632"/>
      <c r="C678" s="680"/>
      <c r="D678" s="680"/>
      <c r="E678" s="634"/>
      <c r="F678" s="634"/>
      <c r="G678" s="635"/>
      <c r="H678" s="636"/>
      <c r="I678" s="636"/>
      <c r="J678" s="636"/>
      <c r="K678" s="636"/>
      <c r="L678" s="636"/>
      <c r="M678" s="636"/>
      <c r="N678" s="637">
        <f t="shared" si="20"/>
        <v>0</v>
      </c>
      <c r="O678" s="637">
        <f t="shared" si="21"/>
        <v>0</v>
      </c>
      <c r="P678" s="639"/>
    </row>
    <row r="679" spans="1:16" ht="15.5" x14ac:dyDescent="0.25">
      <c r="A679" s="631">
        <v>659</v>
      </c>
      <c r="B679" s="632"/>
      <c r="C679" s="680"/>
      <c r="D679" s="680"/>
      <c r="E679" s="634"/>
      <c r="F679" s="634"/>
      <c r="G679" s="635"/>
      <c r="H679" s="636"/>
      <c r="I679" s="636"/>
      <c r="J679" s="636"/>
      <c r="K679" s="636"/>
      <c r="L679" s="636"/>
      <c r="M679" s="636"/>
      <c r="N679" s="637">
        <f t="shared" si="20"/>
        <v>0</v>
      </c>
      <c r="O679" s="637">
        <f t="shared" si="21"/>
        <v>0</v>
      </c>
      <c r="P679" s="639"/>
    </row>
    <row r="680" spans="1:16" ht="15.5" x14ac:dyDescent="0.25">
      <c r="A680" s="631">
        <v>660</v>
      </c>
      <c r="B680" s="632"/>
      <c r="C680" s="680"/>
      <c r="D680" s="680"/>
      <c r="E680" s="634"/>
      <c r="F680" s="634"/>
      <c r="G680" s="635"/>
      <c r="H680" s="636"/>
      <c r="I680" s="636"/>
      <c r="J680" s="636"/>
      <c r="K680" s="636"/>
      <c r="L680" s="636"/>
      <c r="M680" s="636"/>
      <c r="N680" s="637">
        <f t="shared" si="20"/>
        <v>0</v>
      </c>
      <c r="O680" s="637">
        <f t="shared" si="21"/>
        <v>0</v>
      </c>
      <c r="P680" s="639"/>
    </row>
    <row r="681" spans="1:16" ht="15.5" x14ac:dyDescent="0.25">
      <c r="A681" s="631">
        <v>661</v>
      </c>
      <c r="B681" s="632"/>
      <c r="C681" s="680"/>
      <c r="D681" s="680"/>
      <c r="E681" s="634"/>
      <c r="F681" s="634"/>
      <c r="G681" s="635"/>
      <c r="H681" s="636"/>
      <c r="I681" s="636"/>
      <c r="J681" s="636"/>
      <c r="K681" s="636"/>
      <c r="L681" s="636"/>
      <c r="M681" s="636"/>
      <c r="N681" s="637">
        <f t="shared" si="20"/>
        <v>0</v>
      </c>
      <c r="O681" s="637">
        <f t="shared" si="21"/>
        <v>0</v>
      </c>
      <c r="P681" s="639"/>
    </row>
    <row r="682" spans="1:16" ht="15.5" x14ac:dyDescent="0.25">
      <c r="A682" s="631">
        <v>662</v>
      </c>
      <c r="B682" s="632"/>
      <c r="C682" s="680"/>
      <c r="D682" s="680"/>
      <c r="E682" s="634"/>
      <c r="F682" s="634"/>
      <c r="G682" s="635"/>
      <c r="H682" s="636"/>
      <c r="I682" s="636"/>
      <c r="J682" s="636"/>
      <c r="K682" s="636"/>
      <c r="L682" s="636"/>
      <c r="M682" s="636"/>
      <c r="N682" s="637">
        <f t="shared" si="20"/>
        <v>0</v>
      </c>
      <c r="O682" s="637">
        <f t="shared" si="21"/>
        <v>0</v>
      </c>
      <c r="P682" s="639"/>
    </row>
    <row r="683" spans="1:16" ht="15.5" x14ac:dyDescent="0.25">
      <c r="A683" s="631">
        <v>663</v>
      </c>
      <c r="B683" s="632"/>
      <c r="C683" s="680"/>
      <c r="D683" s="680"/>
      <c r="E683" s="634"/>
      <c r="F683" s="634"/>
      <c r="G683" s="635"/>
      <c r="H683" s="636"/>
      <c r="I683" s="636"/>
      <c r="J683" s="636"/>
      <c r="K683" s="636"/>
      <c r="L683" s="636"/>
      <c r="M683" s="636"/>
      <c r="N683" s="637">
        <f t="shared" si="20"/>
        <v>0</v>
      </c>
      <c r="O683" s="637">
        <f t="shared" si="21"/>
        <v>0</v>
      </c>
      <c r="P683" s="639"/>
    </row>
    <row r="684" spans="1:16" ht="15.5" x14ac:dyDescent="0.25">
      <c r="A684" s="631">
        <v>664</v>
      </c>
      <c r="B684" s="632"/>
      <c r="C684" s="680"/>
      <c r="D684" s="680"/>
      <c r="E684" s="634"/>
      <c r="F684" s="634"/>
      <c r="G684" s="635"/>
      <c r="H684" s="636"/>
      <c r="I684" s="636"/>
      <c r="J684" s="636"/>
      <c r="K684" s="636"/>
      <c r="L684" s="636"/>
      <c r="M684" s="636"/>
      <c r="N684" s="637">
        <f t="shared" si="20"/>
        <v>0</v>
      </c>
      <c r="O684" s="637">
        <f t="shared" si="21"/>
        <v>0</v>
      </c>
      <c r="P684" s="639"/>
    </row>
    <row r="685" spans="1:16" ht="15.5" x14ac:dyDescent="0.25">
      <c r="A685" s="631">
        <v>665</v>
      </c>
      <c r="B685" s="632"/>
      <c r="C685" s="680"/>
      <c r="D685" s="680"/>
      <c r="E685" s="634"/>
      <c r="F685" s="634"/>
      <c r="G685" s="635"/>
      <c r="H685" s="636"/>
      <c r="I685" s="636"/>
      <c r="J685" s="636"/>
      <c r="K685" s="636"/>
      <c r="L685" s="636"/>
      <c r="M685" s="636"/>
      <c r="N685" s="637">
        <f t="shared" si="20"/>
        <v>0</v>
      </c>
      <c r="O685" s="637">
        <f t="shared" si="21"/>
        <v>0</v>
      </c>
      <c r="P685" s="639"/>
    </row>
    <row r="686" spans="1:16" ht="15.5" x14ac:dyDescent="0.25">
      <c r="A686" s="631">
        <v>666</v>
      </c>
      <c r="B686" s="632"/>
      <c r="C686" s="680"/>
      <c r="D686" s="680"/>
      <c r="E686" s="634"/>
      <c r="F686" s="634"/>
      <c r="G686" s="635"/>
      <c r="H686" s="636"/>
      <c r="I686" s="636"/>
      <c r="J686" s="636"/>
      <c r="K686" s="636"/>
      <c r="L686" s="636"/>
      <c r="M686" s="636"/>
      <c r="N686" s="637">
        <f t="shared" si="20"/>
        <v>0</v>
      </c>
      <c r="O686" s="637">
        <f t="shared" si="21"/>
        <v>0</v>
      </c>
      <c r="P686" s="639"/>
    </row>
    <row r="687" spans="1:16" ht="15.5" x14ac:dyDescent="0.25">
      <c r="A687" s="631">
        <v>667</v>
      </c>
      <c r="B687" s="632"/>
      <c r="C687" s="680"/>
      <c r="D687" s="680"/>
      <c r="E687" s="634"/>
      <c r="F687" s="634"/>
      <c r="G687" s="635"/>
      <c r="H687" s="636"/>
      <c r="I687" s="636"/>
      <c r="J687" s="636"/>
      <c r="K687" s="636"/>
      <c r="L687" s="636"/>
      <c r="M687" s="636"/>
      <c r="N687" s="637">
        <f t="shared" si="20"/>
        <v>0</v>
      </c>
      <c r="O687" s="637">
        <f t="shared" si="21"/>
        <v>0</v>
      </c>
      <c r="P687" s="639"/>
    </row>
    <row r="688" spans="1:16" ht="15.5" x14ac:dyDescent="0.25">
      <c r="A688" s="631">
        <v>668</v>
      </c>
      <c r="B688" s="632"/>
      <c r="C688" s="680"/>
      <c r="D688" s="680"/>
      <c r="E688" s="634"/>
      <c r="F688" s="634"/>
      <c r="G688" s="635"/>
      <c r="H688" s="636"/>
      <c r="I688" s="636"/>
      <c r="J688" s="636"/>
      <c r="K688" s="636"/>
      <c r="L688" s="636"/>
      <c r="M688" s="636"/>
      <c r="N688" s="637">
        <f t="shared" si="20"/>
        <v>0</v>
      </c>
      <c r="O688" s="637">
        <f t="shared" si="21"/>
        <v>0</v>
      </c>
      <c r="P688" s="639"/>
    </row>
    <row r="689" spans="1:16" ht="15.5" x14ac:dyDescent="0.25">
      <c r="A689" s="631">
        <v>669</v>
      </c>
      <c r="B689" s="632"/>
      <c r="C689" s="680"/>
      <c r="D689" s="680"/>
      <c r="E689" s="634"/>
      <c r="F689" s="634"/>
      <c r="G689" s="635"/>
      <c r="H689" s="636"/>
      <c r="I689" s="636"/>
      <c r="J689" s="636"/>
      <c r="K689" s="636"/>
      <c r="L689" s="636"/>
      <c r="M689" s="636"/>
      <c r="N689" s="637">
        <f t="shared" si="20"/>
        <v>0</v>
      </c>
      <c r="O689" s="637">
        <f t="shared" si="21"/>
        <v>0</v>
      </c>
      <c r="P689" s="639"/>
    </row>
    <row r="690" spans="1:16" ht="15.5" x14ac:dyDescent="0.25">
      <c r="A690" s="631">
        <v>670</v>
      </c>
      <c r="B690" s="632"/>
      <c r="C690" s="680"/>
      <c r="D690" s="680"/>
      <c r="E690" s="634"/>
      <c r="F690" s="634"/>
      <c r="G690" s="635"/>
      <c r="H690" s="636"/>
      <c r="I690" s="636"/>
      <c r="J690" s="636"/>
      <c r="K690" s="636"/>
      <c r="L690" s="636"/>
      <c r="M690" s="636"/>
      <c r="N690" s="637">
        <f t="shared" si="20"/>
        <v>0</v>
      </c>
      <c r="O690" s="637">
        <f t="shared" si="21"/>
        <v>0</v>
      </c>
      <c r="P690" s="639"/>
    </row>
    <row r="691" spans="1:16" ht="15.5" x14ac:dyDescent="0.25">
      <c r="A691" s="631">
        <v>671</v>
      </c>
      <c r="B691" s="632"/>
      <c r="C691" s="680"/>
      <c r="D691" s="680"/>
      <c r="E691" s="634"/>
      <c r="F691" s="634"/>
      <c r="G691" s="635"/>
      <c r="H691" s="636"/>
      <c r="I691" s="636"/>
      <c r="J691" s="636"/>
      <c r="K691" s="636"/>
      <c r="L691" s="636"/>
      <c r="M691" s="636"/>
      <c r="N691" s="637">
        <f t="shared" si="20"/>
        <v>0</v>
      </c>
      <c r="O691" s="637">
        <f t="shared" si="21"/>
        <v>0</v>
      </c>
      <c r="P691" s="639"/>
    </row>
    <row r="692" spans="1:16" ht="15.5" x14ac:dyDescent="0.25">
      <c r="A692" s="631">
        <v>672</v>
      </c>
      <c r="B692" s="632"/>
      <c r="C692" s="680"/>
      <c r="D692" s="680"/>
      <c r="E692" s="634"/>
      <c r="F692" s="634"/>
      <c r="G692" s="635"/>
      <c r="H692" s="636"/>
      <c r="I692" s="636"/>
      <c r="J692" s="636"/>
      <c r="K692" s="636"/>
      <c r="L692" s="636"/>
      <c r="M692" s="636"/>
      <c r="N692" s="637">
        <f t="shared" si="20"/>
        <v>0</v>
      </c>
      <c r="O692" s="637">
        <f t="shared" si="21"/>
        <v>0</v>
      </c>
      <c r="P692" s="639"/>
    </row>
    <row r="693" spans="1:16" ht="15.5" x14ac:dyDescent="0.25">
      <c r="A693" s="631">
        <v>673</v>
      </c>
      <c r="B693" s="632"/>
      <c r="C693" s="680"/>
      <c r="D693" s="680"/>
      <c r="E693" s="634"/>
      <c r="F693" s="634"/>
      <c r="G693" s="635"/>
      <c r="H693" s="636"/>
      <c r="I693" s="636"/>
      <c r="J693" s="636"/>
      <c r="K693" s="636"/>
      <c r="L693" s="636"/>
      <c r="M693" s="636"/>
      <c r="N693" s="637">
        <f t="shared" si="20"/>
        <v>0</v>
      </c>
      <c r="O693" s="637">
        <f t="shared" si="21"/>
        <v>0</v>
      </c>
      <c r="P693" s="639"/>
    </row>
    <row r="694" spans="1:16" ht="15.5" x14ac:dyDescent="0.25">
      <c r="A694" s="631">
        <v>674</v>
      </c>
      <c r="B694" s="632"/>
      <c r="C694" s="680"/>
      <c r="D694" s="680"/>
      <c r="E694" s="634"/>
      <c r="F694" s="634"/>
      <c r="G694" s="635"/>
      <c r="H694" s="636"/>
      <c r="I694" s="636"/>
      <c r="J694" s="636"/>
      <c r="K694" s="636"/>
      <c r="L694" s="636"/>
      <c r="M694" s="636"/>
      <c r="N694" s="637">
        <f t="shared" si="20"/>
        <v>0</v>
      </c>
      <c r="O694" s="637">
        <f t="shared" si="21"/>
        <v>0</v>
      </c>
      <c r="P694" s="639"/>
    </row>
    <row r="695" spans="1:16" ht="15.5" x14ac:dyDescent="0.25">
      <c r="A695" s="631">
        <v>675</v>
      </c>
      <c r="B695" s="632"/>
      <c r="C695" s="680"/>
      <c r="D695" s="680"/>
      <c r="E695" s="634"/>
      <c r="F695" s="634"/>
      <c r="G695" s="635"/>
      <c r="H695" s="636"/>
      <c r="I695" s="636"/>
      <c r="J695" s="636"/>
      <c r="K695" s="636"/>
      <c r="L695" s="636"/>
      <c r="M695" s="636"/>
      <c r="N695" s="637">
        <f t="shared" si="20"/>
        <v>0</v>
      </c>
      <c r="O695" s="637">
        <f t="shared" si="21"/>
        <v>0</v>
      </c>
      <c r="P695" s="639"/>
    </row>
    <row r="696" spans="1:16" ht="15.5" x14ac:dyDescent="0.25">
      <c r="A696" s="631">
        <v>676</v>
      </c>
      <c r="B696" s="632"/>
      <c r="C696" s="680"/>
      <c r="D696" s="680"/>
      <c r="E696" s="634"/>
      <c r="F696" s="634"/>
      <c r="G696" s="635"/>
      <c r="H696" s="636"/>
      <c r="I696" s="636"/>
      <c r="J696" s="636"/>
      <c r="K696" s="636"/>
      <c r="L696" s="636"/>
      <c r="M696" s="636"/>
      <c r="N696" s="637">
        <f t="shared" si="20"/>
        <v>0</v>
      </c>
      <c r="O696" s="637">
        <f t="shared" si="21"/>
        <v>0</v>
      </c>
      <c r="P696" s="639"/>
    </row>
    <row r="697" spans="1:16" ht="15.5" x14ac:dyDescent="0.25">
      <c r="A697" s="631">
        <v>677</v>
      </c>
      <c r="B697" s="632"/>
      <c r="C697" s="680"/>
      <c r="D697" s="680"/>
      <c r="E697" s="634"/>
      <c r="F697" s="634"/>
      <c r="G697" s="635"/>
      <c r="H697" s="636"/>
      <c r="I697" s="636"/>
      <c r="J697" s="636"/>
      <c r="K697" s="636"/>
      <c r="L697" s="636"/>
      <c r="M697" s="636"/>
      <c r="N697" s="637">
        <f t="shared" si="20"/>
        <v>0</v>
      </c>
      <c r="O697" s="637">
        <f t="shared" si="21"/>
        <v>0</v>
      </c>
      <c r="P697" s="639"/>
    </row>
    <row r="698" spans="1:16" ht="15.5" x14ac:dyDescent="0.25">
      <c r="A698" s="631">
        <v>678</v>
      </c>
      <c r="B698" s="632"/>
      <c r="C698" s="680"/>
      <c r="D698" s="680"/>
      <c r="E698" s="634"/>
      <c r="F698" s="634"/>
      <c r="G698" s="635"/>
      <c r="H698" s="636"/>
      <c r="I698" s="636"/>
      <c r="J698" s="636"/>
      <c r="K698" s="636"/>
      <c r="L698" s="636"/>
      <c r="M698" s="636"/>
      <c r="N698" s="637">
        <f t="shared" si="20"/>
        <v>0</v>
      </c>
      <c r="O698" s="637">
        <f t="shared" si="21"/>
        <v>0</v>
      </c>
      <c r="P698" s="639"/>
    </row>
    <row r="699" spans="1:16" ht="15.5" x14ac:dyDescent="0.25">
      <c r="A699" s="631">
        <v>679</v>
      </c>
      <c r="B699" s="632"/>
      <c r="C699" s="680"/>
      <c r="D699" s="680"/>
      <c r="E699" s="634"/>
      <c r="F699" s="634"/>
      <c r="G699" s="635"/>
      <c r="H699" s="636"/>
      <c r="I699" s="636"/>
      <c r="J699" s="636"/>
      <c r="K699" s="636"/>
      <c r="L699" s="636"/>
      <c r="M699" s="636"/>
      <c r="N699" s="637">
        <f t="shared" si="20"/>
        <v>0</v>
      </c>
      <c r="O699" s="637">
        <f t="shared" si="21"/>
        <v>0</v>
      </c>
      <c r="P699" s="639"/>
    </row>
    <row r="700" spans="1:16" ht="15.5" x14ac:dyDescent="0.25">
      <c r="A700" s="631">
        <v>680</v>
      </c>
      <c r="B700" s="632"/>
      <c r="C700" s="680"/>
      <c r="D700" s="680"/>
      <c r="E700" s="634"/>
      <c r="F700" s="634"/>
      <c r="G700" s="635"/>
      <c r="H700" s="636"/>
      <c r="I700" s="636"/>
      <c r="J700" s="636"/>
      <c r="K700" s="636"/>
      <c r="L700" s="636"/>
      <c r="M700" s="636"/>
      <c r="N700" s="637">
        <f t="shared" si="20"/>
        <v>0</v>
      </c>
      <c r="O700" s="637">
        <f t="shared" si="21"/>
        <v>0</v>
      </c>
      <c r="P700" s="639"/>
    </row>
    <row r="701" spans="1:16" ht="15.5" x14ac:dyDescent="0.25">
      <c r="A701" s="631">
        <v>681</v>
      </c>
      <c r="B701" s="632"/>
      <c r="C701" s="680"/>
      <c r="D701" s="680"/>
      <c r="E701" s="634"/>
      <c r="F701" s="634"/>
      <c r="G701" s="635"/>
      <c r="H701" s="636"/>
      <c r="I701" s="636"/>
      <c r="J701" s="636"/>
      <c r="K701" s="636"/>
      <c r="L701" s="636"/>
      <c r="M701" s="636"/>
      <c r="N701" s="637">
        <f t="shared" si="20"/>
        <v>0</v>
      </c>
      <c r="O701" s="637">
        <f t="shared" si="21"/>
        <v>0</v>
      </c>
      <c r="P701" s="639"/>
    </row>
    <row r="702" spans="1:16" ht="15.5" x14ac:dyDescent="0.25">
      <c r="A702" s="631">
        <v>682</v>
      </c>
      <c r="B702" s="632"/>
      <c r="C702" s="680"/>
      <c r="D702" s="680"/>
      <c r="E702" s="634"/>
      <c r="F702" s="634"/>
      <c r="G702" s="635"/>
      <c r="H702" s="636"/>
      <c r="I702" s="636"/>
      <c r="J702" s="636"/>
      <c r="K702" s="636"/>
      <c r="L702" s="636"/>
      <c r="M702" s="636"/>
      <c r="N702" s="637">
        <f t="shared" si="20"/>
        <v>0</v>
      </c>
      <c r="O702" s="637">
        <f t="shared" si="21"/>
        <v>0</v>
      </c>
      <c r="P702" s="639"/>
    </row>
    <row r="703" spans="1:16" ht="15.5" x14ac:dyDescent="0.25">
      <c r="A703" s="631">
        <v>683</v>
      </c>
      <c r="B703" s="632"/>
      <c r="C703" s="680"/>
      <c r="D703" s="680"/>
      <c r="E703" s="634"/>
      <c r="F703" s="634"/>
      <c r="G703" s="635"/>
      <c r="H703" s="636"/>
      <c r="I703" s="636"/>
      <c r="J703" s="636"/>
      <c r="K703" s="636"/>
      <c r="L703" s="636"/>
      <c r="M703" s="636"/>
      <c r="N703" s="637">
        <f t="shared" si="20"/>
        <v>0</v>
      </c>
      <c r="O703" s="637">
        <f t="shared" si="21"/>
        <v>0</v>
      </c>
      <c r="P703" s="639"/>
    </row>
    <row r="704" spans="1:16" ht="15.5" x14ac:dyDescent="0.25">
      <c r="A704" s="631">
        <v>684</v>
      </c>
      <c r="B704" s="632"/>
      <c r="C704" s="680"/>
      <c r="D704" s="680"/>
      <c r="E704" s="634"/>
      <c r="F704" s="634"/>
      <c r="G704" s="635"/>
      <c r="H704" s="636"/>
      <c r="I704" s="636"/>
      <c r="J704" s="636"/>
      <c r="K704" s="636"/>
      <c r="L704" s="636"/>
      <c r="M704" s="636"/>
      <c r="N704" s="637">
        <f t="shared" si="20"/>
        <v>0</v>
      </c>
      <c r="O704" s="637">
        <f t="shared" si="21"/>
        <v>0</v>
      </c>
      <c r="P704" s="639"/>
    </row>
    <row r="705" spans="1:16" ht="15.5" x14ac:dyDescent="0.25">
      <c r="A705" s="631">
        <v>685</v>
      </c>
      <c r="B705" s="632"/>
      <c r="C705" s="680"/>
      <c r="D705" s="680"/>
      <c r="E705" s="634"/>
      <c r="F705" s="634"/>
      <c r="G705" s="635"/>
      <c r="H705" s="636"/>
      <c r="I705" s="636"/>
      <c r="J705" s="636"/>
      <c r="K705" s="636"/>
      <c r="L705" s="636"/>
      <c r="M705" s="636"/>
      <c r="N705" s="637">
        <f t="shared" si="20"/>
        <v>0</v>
      </c>
      <c r="O705" s="637">
        <f t="shared" si="21"/>
        <v>0</v>
      </c>
      <c r="P705" s="639"/>
    </row>
    <row r="706" spans="1:16" ht="15.5" x14ac:dyDescent="0.25">
      <c r="A706" s="631">
        <v>686</v>
      </c>
      <c r="B706" s="632"/>
      <c r="C706" s="680"/>
      <c r="D706" s="680"/>
      <c r="E706" s="634"/>
      <c r="F706" s="634"/>
      <c r="G706" s="635"/>
      <c r="H706" s="636"/>
      <c r="I706" s="636"/>
      <c r="J706" s="636"/>
      <c r="K706" s="636"/>
      <c r="L706" s="636"/>
      <c r="M706" s="636"/>
      <c r="N706" s="637">
        <f t="shared" si="20"/>
        <v>0</v>
      </c>
      <c r="O706" s="637">
        <f t="shared" si="21"/>
        <v>0</v>
      </c>
      <c r="P706" s="639"/>
    </row>
    <row r="707" spans="1:16" ht="15.5" x14ac:dyDescent="0.25">
      <c r="A707" s="631">
        <v>687</v>
      </c>
      <c r="B707" s="632"/>
      <c r="C707" s="680"/>
      <c r="D707" s="680"/>
      <c r="E707" s="634"/>
      <c r="F707" s="634"/>
      <c r="G707" s="635"/>
      <c r="H707" s="636"/>
      <c r="I707" s="636"/>
      <c r="J707" s="636"/>
      <c r="K707" s="636"/>
      <c r="L707" s="636"/>
      <c r="M707" s="636"/>
      <c r="N707" s="637">
        <f t="shared" si="20"/>
        <v>0</v>
      </c>
      <c r="O707" s="637">
        <f t="shared" si="21"/>
        <v>0</v>
      </c>
      <c r="P707" s="639"/>
    </row>
    <row r="708" spans="1:16" ht="15.5" x14ac:dyDescent="0.25">
      <c r="A708" s="631">
        <v>688</v>
      </c>
      <c r="B708" s="632"/>
      <c r="C708" s="680"/>
      <c r="D708" s="680"/>
      <c r="E708" s="634"/>
      <c r="F708" s="634"/>
      <c r="G708" s="635"/>
      <c r="H708" s="636"/>
      <c r="I708" s="636"/>
      <c r="J708" s="636"/>
      <c r="K708" s="636"/>
      <c r="L708" s="636"/>
      <c r="M708" s="636"/>
      <c r="N708" s="637">
        <f t="shared" si="20"/>
        <v>0</v>
      </c>
      <c r="O708" s="637">
        <f t="shared" si="21"/>
        <v>0</v>
      </c>
      <c r="P708" s="639"/>
    </row>
    <row r="709" spans="1:16" ht="15.5" x14ac:dyDescent="0.25">
      <c r="A709" s="631">
        <v>689</v>
      </c>
      <c r="B709" s="632"/>
      <c r="C709" s="680"/>
      <c r="D709" s="680"/>
      <c r="E709" s="634"/>
      <c r="F709" s="634"/>
      <c r="G709" s="635"/>
      <c r="H709" s="636"/>
      <c r="I709" s="636"/>
      <c r="J709" s="636"/>
      <c r="K709" s="636"/>
      <c r="L709" s="636"/>
      <c r="M709" s="636"/>
      <c r="N709" s="637">
        <f t="shared" si="20"/>
        <v>0</v>
      </c>
      <c r="O709" s="637">
        <f t="shared" si="21"/>
        <v>0</v>
      </c>
      <c r="P709" s="639"/>
    </row>
    <row r="710" spans="1:16" ht="15.5" x14ac:dyDescent="0.25">
      <c r="A710" s="631">
        <v>690</v>
      </c>
      <c r="B710" s="632"/>
      <c r="C710" s="680"/>
      <c r="D710" s="680"/>
      <c r="E710" s="634"/>
      <c r="F710" s="634"/>
      <c r="G710" s="635"/>
      <c r="H710" s="636"/>
      <c r="I710" s="636"/>
      <c r="J710" s="636"/>
      <c r="K710" s="636"/>
      <c r="L710" s="636"/>
      <c r="M710" s="636"/>
      <c r="N710" s="637">
        <f t="shared" si="20"/>
        <v>0</v>
      </c>
      <c r="O710" s="637">
        <f t="shared" si="21"/>
        <v>0</v>
      </c>
      <c r="P710" s="639"/>
    </row>
    <row r="711" spans="1:16" ht="15.5" x14ac:dyDescent="0.25">
      <c r="A711" s="631">
        <v>691</v>
      </c>
      <c r="B711" s="632"/>
      <c r="C711" s="680"/>
      <c r="D711" s="680"/>
      <c r="E711" s="634"/>
      <c r="F711" s="634"/>
      <c r="G711" s="635"/>
      <c r="H711" s="636"/>
      <c r="I711" s="636"/>
      <c r="J711" s="636"/>
      <c r="K711" s="636"/>
      <c r="L711" s="636"/>
      <c r="M711" s="636"/>
      <c r="N711" s="637">
        <f t="shared" si="20"/>
        <v>0</v>
      </c>
      <c r="O711" s="637">
        <f t="shared" si="21"/>
        <v>0</v>
      </c>
      <c r="P711" s="639"/>
    </row>
    <row r="712" spans="1:16" ht="15.5" x14ac:dyDescent="0.25">
      <c r="A712" s="631">
        <v>692</v>
      </c>
      <c r="B712" s="632"/>
      <c r="C712" s="680"/>
      <c r="D712" s="680"/>
      <c r="E712" s="634"/>
      <c r="F712" s="634"/>
      <c r="G712" s="635"/>
      <c r="H712" s="636"/>
      <c r="I712" s="636"/>
      <c r="J712" s="636"/>
      <c r="K712" s="636"/>
      <c r="L712" s="636"/>
      <c r="M712" s="636"/>
      <c r="N712" s="637">
        <f t="shared" si="20"/>
        <v>0</v>
      </c>
      <c r="O712" s="637">
        <f t="shared" si="21"/>
        <v>0</v>
      </c>
      <c r="P712" s="639"/>
    </row>
    <row r="713" spans="1:16" ht="15.5" x14ac:dyDescent="0.25">
      <c r="A713" s="631">
        <v>693</v>
      </c>
      <c r="B713" s="632"/>
      <c r="C713" s="680"/>
      <c r="D713" s="680"/>
      <c r="E713" s="634"/>
      <c r="F713" s="634"/>
      <c r="G713" s="635"/>
      <c r="H713" s="636"/>
      <c r="I713" s="636"/>
      <c r="J713" s="636"/>
      <c r="K713" s="636"/>
      <c r="L713" s="636"/>
      <c r="M713" s="636"/>
      <c r="N713" s="637">
        <f t="shared" si="20"/>
        <v>0</v>
      </c>
      <c r="O713" s="637">
        <f t="shared" si="21"/>
        <v>0</v>
      </c>
      <c r="P713" s="639"/>
    </row>
    <row r="714" spans="1:16" ht="15.5" x14ac:dyDescent="0.25">
      <c r="A714" s="631">
        <v>694</v>
      </c>
      <c r="B714" s="632"/>
      <c r="C714" s="680"/>
      <c r="D714" s="680"/>
      <c r="E714" s="634"/>
      <c r="F714" s="634"/>
      <c r="G714" s="635"/>
      <c r="H714" s="636"/>
      <c r="I714" s="636"/>
      <c r="J714" s="636"/>
      <c r="K714" s="636"/>
      <c r="L714" s="636"/>
      <c r="M714" s="636"/>
      <c r="N714" s="637">
        <f t="shared" si="20"/>
        <v>0</v>
      </c>
      <c r="O714" s="637">
        <f t="shared" si="21"/>
        <v>0</v>
      </c>
      <c r="P714" s="639"/>
    </row>
    <row r="715" spans="1:16" ht="15.5" x14ac:dyDescent="0.25">
      <c r="A715" s="631">
        <v>695</v>
      </c>
      <c r="B715" s="632"/>
      <c r="C715" s="680"/>
      <c r="D715" s="680"/>
      <c r="E715" s="634"/>
      <c r="F715" s="634"/>
      <c r="G715" s="635"/>
      <c r="H715" s="636"/>
      <c r="I715" s="636"/>
      <c r="J715" s="636"/>
      <c r="K715" s="636"/>
      <c r="L715" s="636"/>
      <c r="M715" s="636"/>
      <c r="N715" s="637">
        <f t="shared" si="20"/>
        <v>0</v>
      </c>
      <c r="O715" s="637">
        <f t="shared" si="21"/>
        <v>0</v>
      </c>
      <c r="P715" s="639"/>
    </row>
    <row r="716" spans="1:16" ht="15.5" x14ac:dyDescent="0.25">
      <c r="A716" s="631">
        <v>696</v>
      </c>
      <c r="B716" s="632"/>
      <c r="C716" s="680"/>
      <c r="D716" s="680"/>
      <c r="E716" s="634"/>
      <c r="F716" s="634"/>
      <c r="G716" s="635"/>
      <c r="H716" s="636"/>
      <c r="I716" s="636"/>
      <c r="J716" s="636"/>
      <c r="K716" s="636"/>
      <c r="L716" s="636"/>
      <c r="M716" s="636"/>
      <c r="N716" s="637">
        <f t="shared" si="20"/>
        <v>0</v>
      </c>
      <c r="O716" s="637">
        <f t="shared" si="21"/>
        <v>0</v>
      </c>
      <c r="P716" s="639"/>
    </row>
    <row r="717" spans="1:16" ht="15.5" x14ac:dyDescent="0.25">
      <c r="A717" s="631">
        <v>697</v>
      </c>
      <c r="B717" s="632"/>
      <c r="C717" s="680"/>
      <c r="D717" s="680"/>
      <c r="E717" s="634"/>
      <c r="F717" s="634"/>
      <c r="G717" s="635"/>
      <c r="H717" s="636"/>
      <c r="I717" s="636"/>
      <c r="J717" s="636"/>
      <c r="K717" s="636"/>
      <c r="L717" s="636"/>
      <c r="M717" s="636"/>
      <c r="N717" s="637">
        <f t="shared" si="20"/>
        <v>0</v>
      </c>
      <c r="O717" s="637">
        <f t="shared" si="21"/>
        <v>0</v>
      </c>
      <c r="P717" s="639"/>
    </row>
    <row r="718" spans="1:16" ht="15.5" x14ac:dyDescent="0.25">
      <c r="A718" s="631">
        <v>698</v>
      </c>
      <c r="B718" s="632"/>
      <c r="C718" s="680"/>
      <c r="D718" s="680"/>
      <c r="E718" s="634"/>
      <c r="F718" s="634"/>
      <c r="G718" s="635"/>
      <c r="H718" s="636"/>
      <c r="I718" s="636"/>
      <c r="J718" s="636"/>
      <c r="K718" s="636"/>
      <c r="L718" s="636"/>
      <c r="M718" s="636"/>
      <c r="N718" s="637">
        <f t="shared" si="20"/>
        <v>0</v>
      </c>
      <c r="O718" s="637">
        <f t="shared" si="21"/>
        <v>0</v>
      </c>
      <c r="P718" s="639"/>
    </row>
    <row r="719" spans="1:16" ht="15.5" x14ac:dyDescent="0.25">
      <c r="A719" s="631">
        <v>699</v>
      </c>
      <c r="B719" s="632"/>
      <c r="C719" s="680"/>
      <c r="D719" s="680"/>
      <c r="E719" s="634"/>
      <c r="F719" s="634"/>
      <c r="G719" s="635"/>
      <c r="H719" s="636"/>
      <c r="I719" s="636"/>
      <c r="J719" s="636"/>
      <c r="K719" s="636"/>
      <c r="L719" s="636"/>
      <c r="M719" s="636"/>
      <c r="N719" s="637">
        <f t="shared" si="20"/>
        <v>0</v>
      </c>
      <c r="O719" s="637">
        <f t="shared" si="21"/>
        <v>0</v>
      </c>
      <c r="P719" s="639"/>
    </row>
    <row r="720" spans="1:16" ht="15.5" x14ac:dyDescent="0.25">
      <c r="A720" s="631">
        <v>700</v>
      </c>
      <c r="B720" s="632"/>
      <c r="C720" s="680"/>
      <c r="D720" s="680"/>
      <c r="E720" s="634"/>
      <c r="F720" s="634"/>
      <c r="G720" s="635"/>
      <c r="H720" s="636"/>
      <c r="I720" s="636"/>
      <c r="J720" s="636"/>
      <c r="K720" s="636"/>
      <c r="L720" s="636"/>
      <c r="M720" s="636"/>
      <c r="N720" s="637">
        <f t="shared" si="20"/>
        <v>0</v>
      </c>
      <c r="O720" s="637">
        <f t="shared" si="21"/>
        <v>0</v>
      </c>
      <c r="P720" s="639"/>
    </row>
    <row r="721" spans="1:16" ht="15.5" x14ac:dyDescent="0.25">
      <c r="A721" s="631">
        <v>701</v>
      </c>
      <c r="B721" s="632"/>
      <c r="C721" s="680"/>
      <c r="D721" s="680"/>
      <c r="E721" s="634"/>
      <c r="F721" s="634"/>
      <c r="G721" s="635"/>
      <c r="H721" s="636"/>
      <c r="I721" s="636"/>
      <c r="J721" s="636"/>
      <c r="K721" s="636"/>
      <c r="L721" s="636"/>
      <c r="M721" s="636"/>
      <c r="N721" s="637">
        <f t="shared" si="20"/>
        <v>0</v>
      </c>
      <c r="O721" s="637">
        <f t="shared" si="21"/>
        <v>0</v>
      </c>
      <c r="P721" s="639"/>
    </row>
    <row r="722" spans="1:16" ht="15.5" x14ac:dyDescent="0.25">
      <c r="A722" s="631">
        <v>702</v>
      </c>
      <c r="B722" s="632"/>
      <c r="C722" s="680"/>
      <c r="D722" s="680"/>
      <c r="E722" s="634"/>
      <c r="F722" s="634"/>
      <c r="G722" s="635"/>
      <c r="H722" s="636"/>
      <c r="I722" s="636"/>
      <c r="J722" s="636"/>
      <c r="K722" s="636"/>
      <c r="L722" s="636"/>
      <c r="M722" s="636"/>
      <c r="N722" s="637">
        <f t="shared" si="20"/>
        <v>0</v>
      </c>
      <c r="O722" s="637">
        <f t="shared" si="21"/>
        <v>0</v>
      </c>
      <c r="P722" s="639"/>
    </row>
    <row r="723" spans="1:16" ht="15.5" x14ac:dyDescent="0.25">
      <c r="A723" s="631">
        <v>703</v>
      </c>
      <c r="B723" s="632"/>
      <c r="C723" s="680"/>
      <c r="D723" s="680"/>
      <c r="E723" s="634"/>
      <c r="F723" s="634"/>
      <c r="G723" s="635"/>
      <c r="H723" s="636"/>
      <c r="I723" s="636"/>
      <c r="J723" s="636"/>
      <c r="K723" s="636"/>
      <c r="L723" s="636"/>
      <c r="M723" s="636"/>
      <c r="N723" s="637">
        <f t="shared" si="20"/>
        <v>0</v>
      </c>
      <c r="O723" s="637">
        <f t="shared" si="21"/>
        <v>0</v>
      </c>
      <c r="P723" s="639"/>
    </row>
    <row r="724" spans="1:16" ht="15.5" x14ac:dyDescent="0.25">
      <c r="A724" s="631">
        <v>704</v>
      </c>
      <c r="B724" s="632"/>
      <c r="C724" s="680"/>
      <c r="D724" s="680"/>
      <c r="E724" s="634"/>
      <c r="F724" s="634"/>
      <c r="G724" s="635"/>
      <c r="H724" s="636"/>
      <c r="I724" s="636"/>
      <c r="J724" s="636"/>
      <c r="K724" s="636"/>
      <c r="L724" s="636"/>
      <c r="M724" s="636"/>
      <c r="N724" s="637">
        <f t="shared" si="20"/>
        <v>0</v>
      </c>
      <c r="O724" s="637">
        <f t="shared" si="21"/>
        <v>0</v>
      </c>
      <c r="P724" s="639"/>
    </row>
    <row r="725" spans="1:16" ht="15.5" x14ac:dyDescent="0.25">
      <c r="A725" s="631">
        <v>705</v>
      </c>
      <c r="B725" s="632"/>
      <c r="C725" s="680"/>
      <c r="D725" s="680"/>
      <c r="E725" s="634"/>
      <c r="F725" s="634"/>
      <c r="G725" s="635"/>
      <c r="H725" s="636"/>
      <c r="I725" s="636"/>
      <c r="J725" s="636"/>
      <c r="K725" s="636"/>
      <c r="L725" s="636"/>
      <c r="M725" s="636"/>
      <c r="N725" s="637">
        <f t="shared" si="20"/>
        <v>0</v>
      </c>
      <c r="O725" s="637">
        <f t="shared" si="21"/>
        <v>0</v>
      </c>
      <c r="P725" s="639"/>
    </row>
    <row r="726" spans="1:16" ht="15.5" x14ac:dyDescent="0.25">
      <c r="A726" s="631">
        <v>706</v>
      </c>
      <c r="B726" s="632"/>
      <c r="C726" s="680"/>
      <c r="D726" s="680"/>
      <c r="E726" s="634"/>
      <c r="F726" s="634"/>
      <c r="G726" s="635"/>
      <c r="H726" s="636"/>
      <c r="I726" s="636"/>
      <c r="J726" s="636"/>
      <c r="K726" s="636"/>
      <c r="L726" s="636"/>
      <c r="M726" s="636"/>
      <c r="N726" s="637">
        <f t="shared" ref="N726:N789" si="22">ROUND(M726*20%,2)</f>
        <v>0</v>
      </c>
      <c r="O726" s="637">
        <f t="shared" ref="O726:O789" si="23">ROUND(M726,2)+N726</f>
        <v>0</v>
      </c>
      <c r="P726" s="639"/>
    </row>
    <row r="727" spans="1:16" ht="15.5" x14ac:dyDescent="0.25">
      <c r="A727" s="631">
        <v>707</v>
      </c>
      <c r="B727" s="632"/>
      <c r="C727" s="680"/>
      <c r="D727" s="680"/>
      <c r="E727" s="634"/>
      <c r="F727" s="634"/>
      <c r="G727" s="635"/>
      <c r="H727" s="636"/>
      <c r="I727" s="636"/>
      <c r="J727" s="636"/>
      <c r="K727" s="636"/>
      <c r="L727" s="636"/>
      <c r="M727" s="636"/>
      <c r="N727" s="637">
        <f t="shared" si="22"/>
        <v>0</v>
      </c>
      <c r="O727" s="637">
        <f t="shared" si="23"/>
        <v>0</v>
      </c>
      <c r="P727" s="639"/>
    </row>
    <row r="728" spans="1:16" ht="15.5" x14ac:dyDescent="0.25">
      <c r="A728" s="631">
        <v>708</v>
      </c>
      <c r="B728" s="632"/>
      <c r="C728" s="680"/>
      <c r="D728" s="680"/>
      <c r="E728" s="634"/>
      <c r="F728" s="634"/>
      <c r="G728" s="635"/>
      <c r="H728" s="636"/>
      <c r="I728" s="636"/>
      <c r="J728" s="636"/>
      <c r="K728" s="636"/>
      <c r="L728" s="636"/>
      <c r="M728" s="636"/>
      <c r="N728" s="637">
        <f t="shared" si="22"/>
        <v>0</v>
      </c>
      <c r="O728" s="637">
        <f t="shared" si="23"/>
        <v>0</v>
      </c>
      <c r="P728" s="639"/>
    </row>
    <row r="729" spans="1:16" ht="15.5" x14ac:dyDescent="0.25">
      <c r="A729" s="631">
        <v>709</v>
      </c>
      <c r="B729" s="632"/>
      <c r="C729" s="680"/>
      <c r="D729" s="680"/>
      <c r="E729" s="634"/>
      <c r="F729" s="634"/>
      <c r="G729" s="635"/>
      <c r="H729" s="636"/>
      <c r="I729" s="636"/>
      <c r="J729" s="636"/>
      <c r="K729" s="636"/>
      <c r="L729" s="636"/>
      <c r="M729" s="636"/>
      <c r="N729" s="637">
        <f t="shared" si="22"/>
        <v>0</v>
      </c>
      <c r="O729" s="637">
        <f t="shared" si="23"/>
        <v>0</v>
      </c>
      <c r="P729" s="639"/>
    </row>
    <row r="730" spans="1:16" ht="15.5" x14ac:dyDescent="0.25">
      <c r="A730" s="631">
        <v>710</v>
      </c>
      <c r="B730" s="632"/>
      <c r="C730" s="680"/>
      <c r="D730" s="680"/>
      <c r="E730" s="634"/>
      <c r="F730" s="634"/>
      <c r="G730" s="635"/>
      <c r="H730" s="636"/>
      <c r="I730" s="636"/>
      <c r="J730" s="636"/>
      <c r="K730" s="636"/>
      <c r="L730" s="636"/>
      <c r="M730" s="636"/>
      <c r="N730" s="637">
        <f t="shared" si="22"/>
        <v>0</v>
      </c>
      <c r="O730" s="637">
        <f t="shared" si="23"/>
        <v>0</v>
      </c>
      <c r="P730" s="639"/>
    </row>
    <row r="731" spans="1:16" ht="15.5" x14ac:dyDescent="0.25">
      <c r="A731" s="631">
        <v>711</v>
      </c>
      <c r="B731" s="632"/>
      <c r="C731" s="680"/>
      <c r="D731" s="680"/>
      <c r="E731" s="634"/>
      <c r="F731" s="634"/>
      <c r="G731" s="635"/>
      <c r="H731" s="636"/>
      <c r="I731" s="636"/>
      <c r="J731" s="636"/>
      <c r="K731" s="636"/>
      <c r="L731" s="636"/>
      <c r="M731" s="636"/>
      <c r="N731" s="637">
        <f t="shared" si="22"/>
        <v>0</v>
      </c>
      <c r="O731" s="637">
        <f t="shared" si="23"/>
        <v>0</v>
      </c>
      <c r="P731" s="639"/>
    </row>
    <row r="732" spans="1:16" ht="15.5" x14ac:dyDescent="0.25">
      <c r="A732" s="631">
        <v>712</v>
      </c>
      <c r="B732" s="632"/>
      <c r="C732" s="680"/>
      <c r="D732" s="680"/>
      <c r="E732" s="634"/>
      <c r="F732" s="634"/>
      <c r="G732" s="635"/>
      <c r="H732" s="636"/>
      <c r="I732" s="636"/>
      <c r="J732" s="636"/>
      <c r="K732" s="636"/>
      <c r="L732" s="636"/>
      <c r="M732" s="636"/>
      <c r="N732" s="637">
        <f t="shared" si="22"/>
        <v>0</v>
      </c>
      <c r="O732" s="637">
        <f t="shared" si="23"/>
        <v>0</v>
      </c>
      <c r="P732" s="639"/>
    </row>
    <row r="733" spans="1:16" ht="15.5" x14ac:dyDescent="0.25">
      <c r="A733" s="631">
        <v>713</v>
      </c>
      <c r="B733" s="632"/>
      <c r="C733" s="680"/>
      <c r="D733" s="680"/>
      <c r="E733" s="634"/>
      <c r="F733" s="634"/>
      <c r="G733" s="635"/>
      <c r="H733" s="636"/>
      <c r="I733" s="636"/>
      <c r="J733" s="636"/>
      <c r="K733" s="636"/>
      <c r="L733" s="636"/>
      <c r="M733" s="636"/>
      <c r="N733" s="637">
        <f t="shared" si="22"/>
        <v>0</v>
      </c>
      <c r="O733" s="637">
        <f t="shared" si="23"/>
        <v>0</v>
      </c>
      <c r="P733" s="639"/>
    </row>
    <row r="734" spans="1:16" ht="15.5" x14ac:dyDescent="0.25">
      <c r="A734" s="631">
        <v>714</v>
      </c>
      <c r="B734" s="632"/>
      <c r="C734" s="680"/>
      <c r="D734" s="680"/>
      <c r="E734" s="634"/>
      <c r="F734" s="634"/>
      <c r="G734" s="635"/>
      <c r="H734" s="636"/>
      <c r="I734" s="636"/>
      <c r="J734" s="636"/>
      <c r="K734" s="636"/>
      <c r="L734" s="636"/>
      <c r="M734" s="636"/>
      <c r="N734" s="637">
        <f t="shared" si="22"/>
        <v>0</v>
      </c>
      <c r="O734" s="637">
        <f t="shared" si="23"/>
        <v>0</v>
      </c>
      <c r="P734" s="639"/>
    </row>
    <row r="735" spans="1:16" ht="15.5" x14ac:dyDescent="0.25">
      <c r="A735" s="631">
        <v>715</v>
      </c>
      <c r="B735" s="632"/>
      <c r="C735" s="680"/>
      <c r="D735" s="680"/>
      <c r="E735" s="634"/>
      <c r="F735" s="634"/>
      <c r="G735" s="635"/>
      <c r="H735" s="636"/>
      <c r="I735" s="636"/>
      <c r="J735" s="636"/>
      <c r="K735" s="636"/>
      <c r="L735" s="636"/>
      <c r="M735" s="636"/>
      <c r="N735" s="637">
        <f t="shared" si="22"/>
        <v>0</v>
      </c>
      <c r="O735" s="637">
        <f t="shared" si="23"/>
        <v>0</v>
      </c>
      <c r="P735" s="639"/>
    </row>
    <row r="736" spans="1:16" ht="15.5" x14ac:dyDescent="0.25">
      <c r="A736" s="631">
        <v>716</v>
      </c>
      <c r="B736" s="632"/>
      <c r="C736" s="680"/>
      <c r="D736" s="680"/>
      <c r="E736" s="634"/>
      <c r="F736" s="634"/>
      <c r="G736" s="635"/>
      <c r="H736" s="636"/>
      <c r="I736" s="636"/>
      <c r="J736" s="636"/>
      <c r="K736" s="636"/>
      <c r="L736" s="636"/>
      <c r="M736" s="636"/>
      <c r="N736" s="637">
        <f t="shared" si="22"/>
        <v>0</v>
      </c>
      <c r="O736" s="637">
        <f t="shared" si="23"/>
        <v>0</v>
      </c>
      <c r="P736" s="639"/>
    </row>
    <row r="737" spans="1:16" ht="15.5" x14ac:dyDescent="0.25">
      <c r="A737" s="631">
        <v>717</v>
      </c>
      <c r="B737" s="632"/>
      <c r="C737" s="680"/>
      <c r="D737" s="680"/>
      <c r="E737" s="634"/>
      <c r="F737" s="634"/>
      <c r="G737" s="635"/>
      <c r="H737" s="636"/>
      <c r="I737" s="636"/>
      <c r="J737" s="636"/>
      <c r="K737" s="636"/>
      <c r="L737" s="636"/>
      <c r="M737" s="636"/>
      <c r="N737" s="637">
        <f t="shared" si="22"/>
        <v>0</v>
      </c>
      <c r="O737" s="637">
        <f t="shared" si="23"/>
        <v>0</v>
      </c>
      <c r="P737" s="639"/>
    </row>
    <row r="738" spans="1:16" ht="15.5" x14ac:dyDescent="0.25">
      <c r="A738" s="631">
        <v>718</v>
      </c>
      <c r="B738" s="632"/>
      <c r="C738" s="680"/>
      <c r="D738" s="680"/>
      <c r="E738" s="634"/>
      <c r="F738" s="634"/>
      <c r="G738" s="635"/>
      <c r="H738" s="636"/>
      <c r="I738" s="636"/>
      <c r="J738" s="636"/>
      <c r="K738" s="636"/>
      <c r="L738" s="636"/>
      <c r="M738" s="636"/>
      <c r="N738" s="637">
        <f t="shared" si="22"/>
        <v>0</v>
      </c>
      <c r="O738" s="637">
        <f t="shared" si="23"/>
        <v>0</v>
      </c>
      <c r="P738" s="639"/>
    </row>
    <row r="739" spans="1:16" ht="15.5" x14ac:dyDescent="0.25">
      <c r="A739" s="631">
        <v>719</v>
      </c>
      <c r="B739" s="632"/>
      <c r="C739" s="680"/>
      <c r="D739" s="680"/>
      <c r="E739" s="634"/>
      <c r="F739" s="634"/>
      <c r="G739" s="635"/>
      <c r="H739" s="636"/>
      <c r="I739" s="636"/>
      <c r="J739" s="636"/>
      <c r="K739" s="636"/>
      <c r="L739" s="636"/>
      <c r="M739" s="636"/>
      <c r="N739" s="637">
        <f t="shared" si="22"/>
        <v>0</v>
      </c>
      <c r="O739" s="637">
        <f t="shared" si="23"/>
        <v>0</v>
      </c>
      <c r="P739" s="639"/>
    </row>
    <row r="740" spans="1:16" ht="15.5" x14ac:dyDescent="0.25">
      <c r="A740" s="631">
        <v>720</v>
      </c>
      <c r="B740" s="632"/>
      <c r="C740" s="680"/>
      <c r="D740" s="680"/>
      <c r="E740" s="634"/>
      <c r="F740" s="634"/>
      <c r="G740" s="635"/>
      <c r="H740" s="636"/>
      <c r="I740" s="636"/>
      <c r="J740" s="636"/>
      <c r="K740" s="636"/>
      <c r="L740" s="636"/>
      <c r="M740" s="636"/>
      <c r="N740" s="637">
        <f t="shared" si="22"/>
        <v>0</v>
      </c>
      <c r="O740" s="637">
        <f t="shared" si="23"/>
        <v>0</v>
      </c>
      <c r="P740" s="639"/>
    </row>
    <row r="741" spans="1:16" ht="15.5" x14ac:dyDescent="0.25">
      <c r="A741" s="631">
        <v>721</v>
      </c>
      <c r="B741" s="632"/>
      <c r="C741" s="680"/>
      <c r="D741" s="680"/>
      <c r="E741" s="634"/>
      <c r="F741" s="634"/>
      <c r="G741" s="635"/>
      <c r="H741" s="636"/>
      <c r="I741" s="636"/>
      <c r="J741" s="636"/>
      <c r="K741" s="636"/>
      <c r="L741" s="636"/>
      <c r="M741" s="636"/>
      <c r="N741" s="637">
        <f t="shared" si="22"/>
        <v>0</v>
      </c>
      <c r="O741" s="637">
        <f t="shared" si="23"/>
        <v>0</v>
      </c>
      <c r="P741" s="639"/>
    </row>
    <row r="742" spans="1:16" ht="15.5" x14ac:dyDescent="0.25">
      <c r="A742" s="631">
        <v>722</v>
      </c>
      <c r="B742" s="632"/>
      <c r="C742" s="680"/>
      <c r="D742" s="680"/>
      <c r="E742" s="634"/>
      <c r="F742" s="634"/>
      <c r="G742" s="635"/>
      <c r="H742" s="636"/>
      <c r="I742" s="636"/>
      <c r="J742" s="636"/>
      <c r="K742" s="636"/>
      <c r="L742" s="636"/>
      <c r="M742" s="636"/>
      <c r="N742" s="637">
        <f t="shared" si="22"/>
        <v>0</v>
      </c>
      <c r="O742" s="637">
        <f t="shared" si="23"/>
        <v>0</v>
      </c>
      <c r="P742" s="639"/>
    </row>
    <row r="743" spans="1:16" ht="15.5" x14ac:dyDescent="0.25">
      <c r="A743" s="631">
        <v>723</v>
      </c>
      <c r="B743" s="632"/>
      <c r="C743" s="680"/>
      <c r="D743" s="680"/>
      <c r="E743" s="634"/>
      <c r="F743" s="634"/>
      <c r="G743" s="635"/>
      <c r="H743" s="636"/>
      <c r="I743" s="636"/>
      <c r="J743" s="636"/>
      <c r="K743" s="636"/>
      <c r="L743" s="636"/>
      <c r="M743" s="636"/>
      <c r="N743" s="637">
        <f t="shared" si="22"/>
        <v>0</v>
      </c>
      <c r="O743" s="637">
        <f t="shared" si="23"/>
        <v>0</v>
      </c>
      <c r="P743" s="639"/>
    </row>
    <row r="744" spans="1:16" ht="15.5" x14ac:dyDescent="0.25">
      <c r="A744" s="631">
        <v>724</v>
      </c>
      <c r="B744" s="632"/>
      <c r="C744" s="680"/>
      <c r="D744" s="680"/>
      <c r="E744" s="634"/>
      <c r="F744" s="634"/>
      <c r="G744" s="635"/>
      <c r="H744" s="636"/>
      <c r="I744" s="636"/>
      <c r="J744" s="636"/>
      <c r="K744" s="636"/>
      <c r="L744" s="636"/>
      <c r="M744" s="636"/>
      <c r="N744" s="637">
        <f t="shared" si="22"/>
        <v>0</v>
      </c>
      <c r="O744" s="637">
        <f t="shared" si="23"/>
        <v>0</v>
      </c>
      <c r="P744" s="639"/>
    </row>
    <row r="745" spans="1:16" ht="15.5" x14ac:dyDescent="0.25">
      <c r="A745" s="631">
        <v>725</v>
      </c>
      <c r="B745" s="632"/>
      <c r="C745" s="680"/>
      <c r="D745" s="680"/>
      <c r="E745" s="634"/>
      <c r="F745" s="634"/>
      <c r="G745" s="635"/>
      <c r="H745" s="636"/>
      <c r="I745" s="636"/>
      <c r="J745" s="636"/>
      <c r="K745" s="636"/>
      <c r="L745" s="636"/>
      <c r="M745" s="636"/>
      <c r="N745" s="637">
        <f t="shared" si="22"/>
        <v>0</v>
      </c>
      <c r="O745" s="637">
        <f t="shared" si="23"/>
        <v>0</v>
      </c>
      <c r="P745" s="639"/>
    </row>
    <row r="746" spans="1:16" ht="15.5" x14ac:dyDescent="0.25">
      <c r="A746" s="631">
        <v>726</v>
      </c>
      <c r="B746" s="632"/>
      <c r="C746" s="680"/>
      <c r="D746" s="680"/>
      <c r="E746" s="634"/>
      <c r="F746" s="634"/>
      <c r="G746" s="635"/>
      <c r="H746" s="636"/>
      <c r="I746" s="636"/>
      <c r="J746" s="636"/>
      <c r="K746" s="636"/>
      <c r="L746" s="636"/>
      <c r="M746" s="636"/>
      <c r="N746" s="637">
        <f t="shared" si="22"/>
        <v>0</v>
      </c>
      <c r="O746" s="637">
        <f t="shared" si="23"/>
        <v>0</v>
      </c>
      <c r="P746" s="639"/>
    </row>
    <row r="747" spans="1:16" ht="15.5" x14ac:dyDescent="0.25">
      <c r="A747" s="631">
        <v>727</v>
      </c>
      <c r="B747" s="632"/>
      <c r="C747" s="680"/>
      <c r="D747" s="680"/>
      <c r="E747" s="634"/>
      <c r="F747" s="634"/>
      <c r="G747" s="635"/>
      <c r="H747" s="636"/>
      <c r="I747" s="636"/>
      <c r="J747" s="636"/>
      <c r="K747" s="636"/>
      <c r="L747" s="636"/>
      <c r="M747" s="636"/>
      <c r="N747" s="637">
        <f t="shared" si="22"/>
        <v>0</v>
      </c>
      <c r="O747" s="637">
        <f t="shared" si="23"/>
        <v>0</v>
      </c>
      <c r="P747" s="639"/>
    </row>
    <row r="748" spans="1:16" ht="15.5" x14ac:dyDescent="0.25">
      <c r="A748" s="631">
        <v>728</v>
      </c>
      <c r="B748" s="632"/>
      <c r="C748" s="680"/>
      <c r="D748" s="680"/>
      <c r="E748" s="634"/>
      <c r="F748" s="634"/>
      <c r="G748" s="635"/>
      <c r="H748" s="636"/>
      <c r="I748" s="636"/>
      <c r="J748" s="636"/>
      <c r="K748" s="636"/>
      <c r="L748" s="636"/>
      <c r="M748" s="636"/>
      <c r="N748" s="637">
        <f t="shared" si="22"/>
        <v>0</v>
      </c>
      <c r="O748" s="637">
        <f t="shared" si="23"/>
        <v>0</v>
      </c>
      <c r="P748" s="639"/>
    </row>
    <row r="749" spans="1:16" ht="15.5" x14ac:dyDescent="0.25">
      <c r="A749" s="631">
        <v>729</v>
      </c>
      <c r="B749" s="632"/>
      <c r="C749" s="680"/>
      <c r="D749" s="680"/>
      <c r="E749" s="634"/>
      <c r="F749" s="634"/>
      <c r="G749" s="635"/>
      <c r="H749" s="636"/>
      <c r="I749" s="636"/>
      <c r="J749" s="636"/>
      <c r="K749" s="636"/>
      <c r="L749" s="636"/>
      <c r="M749" s="636"/>
      <c r="N749" s="637">
        <f t="shared" si="22"/>
        <v>0</v>
      </c>
      <c r="O749" s="637">
        <f t="shared" si="23"/>
        <v>0</v>
      </c>
      <c r="P749" s="639"/>
    </row>
    <row r="750" spans="1:16" ht="15.5" x14ac:dyDescent="0.25">
      <c r="A750" s="631">
        <v>730</v>
      </c>
      <c r="B750" s="632"/>
      <c r="C750" s="680"/>
      <c r="D750" s="680"/>
      <c r="E750" s="634"/>
      <c r="F750" s="634"/>
      <c r="G750" s="635"/>
      <c r="H750" s="636"/>
      <c r="I750" s="636"/>
      <c r="J750" s="636"/>
      <c r="K750" s="636"/>
      <c r="L750" s="636"/>
      <c r="M750" s="636"/>
      <c r="N750" s="637">
        <f t="shared" si="22"/>
        <v>0</v>
      </c>
      <c r="O750" s="637">
        <f t="shared" si="23"/>
        <v>0</v>
      </c>
      <c r="P750" s="639"/>
    </row>
    <row r="751" spans="1:16" ht="15.5" x14ac:dyDescent="0.25">
      <c r="A751" s="631">
        <v>731</v>
      </c>
      <c r="B751" s="632"/>
      <c r="C751" s="680"/>
      <c r="D751" s="680"/>
      <c r="E751" s="634"/>
      <c r="F751" s="634"/>
      <c r="G751" s="635"/>
      <c r="H751" s="636"/>
      <c r="I751" s="636"/>
      <c r="J751" s="636"/>
      <c r="K751" s="636"/>
      <c r="L751" s="636"/>
      <c r="M751" s="636"/>
      <c r="N751" s="637">
        <f t="shared" si="22"/>
        <v>0</v>
      </c>
      <c r="O751" s="637">
        <f t="shared" si="23"/>
        <v>0</v>
      </c>
      <c r="P751" s="639"/>
    </row>
    <row r="752" spans="1:16" ht="15.5" x14ac:dyDescent="0.25">
      <c r="A752" s="631">
        <v>732</v>
      </c>
      <c r="B752" s="632"/>
      <c r="C752" s="680"/>
      <c r="D752" s="680"/>
      <c r="E752" s="634"/>
      <c r="F752" s="634"/>
      <c r="G752" s="635"/>
      <c r="H752" s="636"/>
      <c r="I752" s="636"/>
      <c r="J752" s="636"/>
      <c r="K752" s="636"/>
      <c r="L752" s="636"/>
      <c r="M752" s="636"/>
      <c r="N752" s="637">
        <f t="shared" si="22"/>
        <v>0</v>
      </c>
      <c r="O752" s="637">
        <f t="shared" si="23"/>
        <v>0</v>
      </c>
      <c r="P752" s="639"/>
    </row>
    <row r="753" spans="1:16" ht="15.5" x14ac:dyDescent="0.25">
      <c r="A753" s="631">
        <v>733</v>
      </c>
      <c r="B753" s="632"/>
      <c r="C753" s="680"/>
      <c r="D753" s="680"/>
      <c r="E753" s="634"/>
      <c r="F753" s="634"/>
      <c r="G753" s="635"/>
      <c r="H753" s="636"/>
      <c r="I753" s="636"/>
      <c r="J753" s="636"/>
      <c r="K753" s="636"/>
      <c r="L753" s="636"/>
      <c r="M753" s="636"/>
      <c r="N753" s="637">
        <f t="shared" si="22"/>
        <v>0</v>
      </c>
      <c r="O753" s="637">
        <f t="shared" si="23"/>
        <v>0</v>
      </c>
      <c r="P753" s="639"/>
    </row>
    <row r="754" spans="1:16" ht="15.5" x14ac:dyDescent="0.25">
      <c r="A754" s="631">
        <v>734</v>
      </c>
      <c r="B754" s="632"/>
      <c r="C754" s="680"/>
      <c r="D754" s="680"/>
      <c r="E754" s="634"/>
      <c r="F754" s="634"/>
      <c r="G754" s="635"/>
      <c r="H754" s="636"/>
      <c r="I754" s="636"/>
      <c r="J754" s="636"/>
      <c r="K754" s="636"/>
      <c r="L754" s="636"/>
      <c r="M754" s="636"/>
      <c r="N754" s="637">
        <f t="shared" si="22"/>
        <v>0</v>
      </c>
      <c r="O754" s="637">
        <f t="shared" si="23"/>
        <v>0</v>
      </c>
      <c r="P754" s="639"/>
    </row>
    <row r="755" spans="1:16" ht="15.5" x14ac:dyDescent="0.25">
      <c r="A755" s="631">
        <v>735</v>
      </c>
      <c r="B755" s="632"/>
      <c r="C755" s="680"/>
      <c r="D755" s="680"/>
      <c r="E755" s="634"/>
      <c r="F755" s="634"/>
      <c r="G755" s="635"/>
      <c r="H755" s="636"/>
      <c r="I755" s="636"/>
      <c r="J755" s="636"/>
      <c r="K755" s="636"/>
      <c r="L755" s="636"/>
      <c r="M755" s="636"/>
      <c r="N755" s="637">
        <f t="shared" si="22"/>
        <v>0</v>
      </c>
      <c r="O755" s="637">
        <f t="shared" si="23"/>
        <v>0</v>
      </c>
      <c r="P755" s="639"/>
    </row>
    <row r="756" spans="1:16" ht="15.5" x14ac:dyDescent="0.25">
      <c r="A756" s="631">
        <v>736</v>
      </c>
      <c r="B756" s="632"/>
      <c r="C756" s="680"/>
      <c r="D756" s="680"/>
      <c r="E756" s="634"/>
      <c r="F756" s="634"/>
      <c r="G756" s="635"/>
      <c r="H756" s="636"/>
      <c r="I756" s="636"/>
      <c r="J756" s="636"/>
      <c r="K756" s="636"/>
      <c r="L756" s="636"/>
      <c r="M756" s="636"/>
      <c r="N756" s="637">
        <f t="shared" si="22"/>
        <v>0</v>
      </c>
      <c r="O756" s="637">
        <f t="shared" si="23"/>
        <v>0</v>
      </c>
      <c r="P756" s="639"/>
    </row>
    <row r="757" spans="1:16" ht="15.5" x14ac:dyDescent="0.25">
      <c r="A757" s="631">
        <v>737</v>
      </c>
      <c r="B757" s="632"/>
      <c r="C757" s="680"/>
      <c r="D757" s="680"/>
      <c r="E757" s="634"/>
      <c r="F757" s="634"/>
      <c r="G757" s="635"/>
      <c r="H757" s="636"/>
      <c r="I757" s="636"/>
      <c r="J757" s="636"/>
      <c r="K757" s="636"/>
      <c r="L757" s="636"/>
      <c r="M757" s="636"/>
      <c r="N757" s="637">
        <f t="shared" si="22"/>
        <v>0</v>
      </c>
      <c r="O757" s="637">
        <f t="shared" si="23"/>
        <v>0</v>
      </c>
      <c r="P757" s="639"/>
    </row>
    <row r="758" spans="1:16" ht="15.5" x14ac:dyDescent="0.25">
      <c r="A758" s="631">
        <v>738</v>
      </c>
      <c r="B758" s="632"/>
      <c r="C758" s="680"/>
      <c r="D758" s="680"/>
      <c r="E758" s="634"/>
      <c r="F758" s="634"/>
      <c r="G758" s="635"/>
      <c r="H758" s="636"/>
      <c r="I758" s="636"/>
      <c r="J758" s="636"/>
      <c r="K758" s="636"/>
      <c r="L758" s="636"/>
      <c r="M758" s="636"/>
      <c r="N758" s="637">
        <f t="shared" si="22"/>
        <v>0</v>
      </c>
      <c r="O758" s="637">
        <f t="shared" si="23"/>
        <v>0</v>
      </c>
      <c r="P758" s="639"/>
    </row>
    <row r="759" spans="1:16" ht="15.5" x14ac:dyDescent="0.25">
      <c r="A759" s="631">
        <v>739</v>
      </c>
      <c r="B759" s="632"/>
      <c r="C759" s="680"/>
      <c r="D759" s="680"/>
      <c r="E759" s="634"/>
      <c r="F759" s="634"/>
      <c r="G759" s="635"/>
      <c r="H759" s="636"/>
      <c r="I759" s="636"/>
      <c r="J759" s="636"/>
      <c r="K759" s="636"/>
      <c r="L759" s="636"/>
      <c r="M759" s="636"/>
      <c r="N759" s="637">
        <f t="shared" si="22"/>
        <v>0</v>
      </c>
      <c r="O759" s="637">
        <f t="shared" si="23"/>
        <v>0</v>
      </c>
      <c r="P759" s="639"/>
    </row>
    <row r="760" spans="1:16" ht="15.5" x14ac:dyDescent="0.25">
      <c r="A760" s="631">
        <v>740</v>
      </c>
      <c r="B760" s="632"/>
      <c r="C760" s="680"/>
      <c r="D760" s="680"/>
      <c r="E760" s="634"/>
      <c r="F760" s="634"/>
      <c r="G760" s="635"/>
      <c r="H760" s="636"/>
      <c r="I760" s="636"/>
      <c r="J760" s="636"/>
      <c r="K760" s="636"/>
      <c r="L760" s="636"/>
      <c r="M760" s="636"/>
      <c r="N760" s="637">
        <f t="shared" si="22"/>
        <v>0</v>
      </c>
      <c r="O760" s="637">
        <f t="shared" si="23"/>
        <v>0</v>
      </c>
      <c r="P760" s="639"/>
    </row>
    <row r="761" spans="1:16" ht="15.5" x14ac:dyDescent="0.25">
      <c r="A761" s="631">
        <v>741</v>
      </c>
      <c r="B761" s="632"/>
      <c r="C761" s="680"/>
      <c r="D761" s="680"/>
      <c r="E761" s="634"/>
      <c r="F761" s="634"/>
      <c r="G761" s="635"/>
      <c r="H761" s="636"/>
      <c r="I761" s="636"/>
      <c r="J761" s="636"/>
      <c r="K761" s="636"/>
      <c r="L761" s="636"/>
      <c r="M761" s="636"/>
      <c r="N761" s="637">
        <f t="shared" si="22"/>
        <v>0</v>
      </c>
      <c r="O761" s="637">
        <f t="shared" si="23"/>
        <v>0</v>
      </c>
      <c r="P761" s="639"/>
    </row>
    <row r="762" spans="1:16" ht="15.5" x14ac:dyDescent="0.25">
      <c r="A762" s="631">
        <v>742</v>
      </c>
      <c r="B762" s="632"/>
      <c r="C762" s="680"/>
      <c r="D762" s="680"/>
      <c r="E762" s="634"/>
      <c r="F762" s="634"/>
      <c r="G762" s="635"/>
      <c r="H762" s="636"/>
      <c r="I762" s="636"/>
      <c r="J762" s="636"/>
      <c r="K762" s="636"/>
      <c r="L762" s="636"/>
      <c r="M762" s="636"/>
      <c r="N762" s="637">
        <f t="shared" si="22"/>
        <v>0</v>
      </c>
      <c r="O762" s="637">
        <f t="shared" si="23"/>
        <v>0</v>
      </c>
      <c r="P762" s="639"/>
    </row>
    <row r="763" spans="1:16" ht="15.5" x14ac:dyDescent="0.25">
      <c r="A763" s="631">
        <v>743</v>
      </c>
      <c r="B763" s="632"/>
      <c r="C763" s="680"/>
      <c r="D763" s="680"/>
      <c r="E763" s="634"/>
      <c r="F763" s="634"/>
      <c r="G763" s="635"/>
      <c r="H763" s="636"/>
      <c r="I763" s="636"/>
      <c r="J763" s="636"/>
      <c r="K763" s="636"/>
      <c r="L763" s="636"/>
      <c r="M763" s="636"/>
      <c r="N763" s="637">
        <f t="shared" si="22"/>
        <v>0</v>
      </c>
      <c r="O763" s="637">
        <f t="shared" si="23"/>
        <v>0</v>
      </c>
      <c r="P763" s="639"/>
    </row>
    <row r="764" spans="1:16" ht="15.5" x14ac:dyDescent="0.25">
      <c r="A764" s="631">
        <v>744</v>
      </c>
      <c r="B764" s="632"/>
      <c r="C764" s="680"/>
      <c r="D764" s="680"/>
      <c r="E764" s="634"/>
      <c r="F764" s="634"/>
      <c r="G764" s="635"/>
      <c r="H764" s="636"/>
      <c r="I764" s="636"/>
      <c r="J764" s="636"/>
      <c r="K764" s="636"/>
      <c r="L764" s="636"/>
      <c r="M764" s="636"/>
      <c r="N764" s="637">
        <f t="shared" si="22"/>
        <v>0</v>
      </c>
      <c r="O764" s="637">
        <f t="shared" si="23"/>
        <v>0</v>
      </c>
      <c r="P764" s="639"/>
    </row>
    <row r="765" spans="1:16" ht="15.5" x14ac:dyDescent="0.25">
      <c r="A765" s="631">
        <v>745</v>
      </c>
      <c r="B765" s="632"/>
      <c r="C765" s="680"/>
      <c r="D765" s="680"/>
      <c r="E765" s="634"/>
      <c r="F765" s="634"/>
      <c r="G765" s="635"/>
      <c r="H765" s="636"/>
      <c r="I765" s="636"/>
      <c r="J765" s="636"/>
      <c r="K765" s="636"/>
      <c r="L765" s="636"/>
      <c r="M765" s="636"/>
      <c r="N765" s="637">
        <f t="shared" si="22"/>
        <v>0</v>
      </c>
      <c r="O765" s="637">
        <f t="shared" si="23"/>
        <v>0</v>
      </c>
      <c r="P765" s="639"/>
    </row>
    <row r="766" spans="1:16" ht="15.5" x14ac:dyDescent="0.25">
      <c r="A766" s="631">
        <v>746</v>
      </c>
      <c r="B766" s="632"/>
      <c r="C766" s="680"/>
      <c r="D766" s="680"/>
      <c r="E766" s="634"/>
      <c r="F766" s="634"/>
      <c r="G766" s="635"/>
      <c r="H766" s="636"/>
      <c r="I766" s="636"/>
      <c r="J766" s="636"/>
      <c r="K766" s="636"/>
      <c r="L766" s="636"/>
      <c r="M766" s="636"/>
      <c r="N766" s="637">
        <f t="shared" si="22"/>
        <v>0</v>
      </c>
      <c r="O766" s="637">
        <f t="shared" si="23"/>
        <v>0</v>
      </c>
      <c r="P766" s="639"/>
    </row>
    <row r="767" spans="1:16" ht="15.5" x14ac:dyDescent="0.25">
      <c r="A767" s="631">
        <v>747</v>
      </c>
      <c r="B767" s="632"/>
      <c r="C767" s="680"/>
      <c r="D767" s="680"/>
      <c r="E767" s="634"/>
      <c r="F767" s="634"/>
      <c r="G767" s="635"/>
      <c r="H767" s="636"/>
      <c r="I767" s="636"/>
      <c r="J767" s="636"/>
      <c r="K767" s="636"/>
      <c r="L767" s="636"/>
      <c r="M767" s="636"/>
      <c r="N767" s="637">
        <f t="shared" si="22"/>
        <v>0</v>
      </c>
      <c r="O767" s="637">
        <f t="shared" si="23"/>
        <v>0</v>
      </c>
      <c r="P767" s="639"/>
    </row>
    <row r="768" spans="1:16" ht="15.5" x14ac:dyDescent="0.25">
      <c r="A768" s="631">
        <v>748</v>
      </c>
      <c r="B768" s="632"/>
      <c r="C768" s="680"/>
      <c r="D768" s="680"/>
      <c r="E768" s="634"/>
      <c r="F768" s="634"/>
      <c r="G768" s="635"/>
      <c r="H768" s="636"/>
      <c r="I768" s="636"/>
      <c r="J768" s="636"/>
      <c r="K768" s="636"/>
      <c r="L768" s="636"/>
      <c r="M768" s="636"/>
      <c r="N768" s="637">
        <f t="shared" si="22"/>
        <v>0</v>
      </c>
      <c r="O768" s="637">
        <f t="shared" si="23"/>
        <v>0</v>
      </c>
      <c r="P768" s="639"/>
    </row>
    <row r="769" spans="1:16" ht="15.5" x14ac:dyDescent="0.25">
      <c r="A769" s="631">
        <v>749</v>
      </c>
      <c r="B769" s="632"/>
      <c r="C769" s="680"/>
      <c r="D769" s="680"/>
      <c r="E769" s="634"/>
      <c r="F769" s="634"/>
      <c r="G769" s="635"/>
      <c r="H769" s="636"/>
      <c r="I769" s="636"/>
      <c r="J769" s="636"/>
      <c r="K769" s="636"/>
      <c r="L769" s="636"/>
      <c r="M769" s="636"/>
      <c r="N769" s="637">
        <f t="shared" si="22"/>
        <v>0</v>
      </c>
      <c r="O769" s="637">
        <f t="shared" si="23"/>
        <v>0</v>
      </c>
      <c r="P769" s="639"/>
    </row>
    <row r="770" spans="1:16" ht="15.5" x14ac:dyDescent="0.25">
      <c r="A770" s="631">
        <v>750</v>
      </c>
      <c r="B770" s="632"/>
      <c r="C770" s="680"/>
      <c r="D770" s="680"/>
      <c r="E770" s="634"/>
      <c r="F770" s="634"/>
      <c r="G770" s="635"/>
      <c r="H770" s="636"/>
      <c r="I770" s="636"/>
      <c r="J770" s="636"/>
      <c r="K770" s="636"/>
      <c r="L770" s="636"/>
      <c r="M770" s="636"/>
      <c r="N770" s="637">
        <f t="shared" si="22"/>
        <v>0</v>
      </c>
      <c r="O770" s="637">
        <f t="shared" si="23"/>
        <v>0</v>
      </c>
      <c r="P770" s="639"/>
    </row>
    <row r="771" spans="1:16" ht="15.5" x14ac:dyDescent="0.25">
      <c r="A771" s="631">
        <v>751</v>
      </c>
      <c r="B771" s="632"/>
      <c r="C771" s="680"/>
      <c r="D771" s="680"/>
      <c r="E771" s="634"/>
      <c r="F771" s="634"/>
      <c r="G771" s="635"/>
      <c r="H771" s="636"/>
      <c r="I771" s="636"/>
      <c r="J771" s="636"/>
      <c r="K771" s="636"/>
      <c r="L771" s="636"/>
      <c r="M771" s="636"/>
      <c r="N771" s="637">
        <f t="shared" si="22"/>
        <v>0</v>
      </c>
      <c r="O771" s="637">
        <f t="shared" si="23"/>
        <v>0</v>
      </c>
      <c r="P771" s="639"/>
    </row>
    <row r="772" spans="1:16" ht="15.5" x14ac:dyDescent="0.25">
      <c r="A772" s="631">
        <v>752</v>
      </c>
      <c r="B772" s="632"/>
      <c r="C772" s="680"/>
      <c r="D772" s="680"/>
      <c r="E772" s="634"/>
      <c r="F772" s="634"/>
      <c r="G772" s="635"/>
      <c r="H772" s="636"/>
      <c r="I772" s="636"/>
      <c r="J772" s="636"/>
      <c r="K772" s="636"/>
      <c r="L772" s="636"/>
      <c r="M772" s="636"/>
      <c r="N772" s="637">
        <f t="shared" si="22"/>
        <v>0</v>
      </c>
      <c r="O772" s="637">
        <f t="shared" si="23"/>
        <v>0</v>
      </c>
      <c r="P772" s="639"/>
    </row>
    <row r="773" spans="1:16" ht="15.5" x14ac:dyDescent="0.25">
      <c r="A773" s="631">
        <v>753</v>
      </c>
      <c r="B773" s="632"/>
      <c r="C773" s="680"/>
      <c r="D773" s="680"/>
      <c r="E773" s="634"/>
      <c r="F773" s="634"/>
      <c r="G773" s="635"/>
      <c r="H773" s="636"/>
      <c r="I773" s="636"/>
      <c r="J773" s="636"/>
      <c r="K773" s="636"/>
      <c r="L773" s="636"/>
      <c r="M773" s="636"/>
      <c r="N773" s="637">
        <f t="shared" si="22"/>
        <v>0</v>
      </c>
      <c r="O773" s="637">
        <f t="shared" si="23"/>
        <v>0</v>
      </c>
      <c r="P773" s="639"/>
    </row>
    <row r="774" spans="1:16" ht="15.5" x14ac:dyDescent="0.25">
      <c r="A774" s="631">
        <v>754</v>
      </c>
      <c r="B774" s="632"/>
      <c r="C774" s="680"/>
      <c r="D774" s="680"/>
      <c r="E774" s="634"/>
      <c r="F774" s="634"/>
      <c r="G774" s="635"/>
      <c r="H774" s="636"/>
      <c r="I774" s="636"/>
      <c r="J774" s="636"/>
      <c r="K774" s="636"/>
      <c r="L774" s="636"/>
      <c r="M774" s="636"/>
      <c r="N774" s="637">
        <f t="shared" si="22"/>
        <v>0</v>
      </c>
      <c r="O774" s="637">
        <f t="shared" si="23"/>
        <v>0</v>
      </c>
      <c r="P774" s="639"/>
    </row>
    <row r="775" spans="1:16" ht="15.5" x14ac:dyDescent="0.25">
      <c r="A775" s="631">
        <v>755</v>
      </c>
      <c r="B775" s="632"/>
      <c r="C775" s="680"/>
      <c r="D775" s="680"/>
      <c r="E775" s="634"/>
      <c r="F775" s="634"/>
      <c r="G775" s="635"/>
      <c r="H775" s="636"/>
      <c r="I775" s="636"/>
      <c r="J775" s="636"/>
      <c r="K775" s="636"/>
      <c r="L775" s="636"/>
      <c r="M775" s="636"/>
      <c r="N775" s="637">
        <f t="shared" si="22"/>
        <v>0</v>
      </c>
      <c r="O775" s="637">
        <f t="shared" si="23"/>
        <v>0</v>
      </c>
      <c r="P775" s="639"/>
    </row>
    <row r="776" spans="1:16" ht="15.5" x14ac:dyDescent="0.25">
      <c r="A776" s="631">
        <v>756</v>
      </c>
      <c r="B776" s="632"/>
      <c r="C776" s="680"/>
      <c r="D776" s="680"/>
      <c r="E776" s="634"/>
      <c r="F776" s="634"/>
      <c r="G776" s="635"/>
      <c r="H776" s="636"/>
      <c r="I776" s="636"/>
      <c r="J776" s="636"/>
      <c r="K776" s="636"/>
      <c r="L776" s="636"/>
      <c r="M776" s="636"/>
      <c r="N776" s="637">
        <f t="shared" si="22"/>
        <v>0</v>
      </c>
      <c r="O776" s="637">
        <f t="shared" si="23"/>
        <v>0</v>
      </c>
      <c r="P776" s="639"/>
    </row>
    <row r="777" spans="1:16" ht="15.5" x14ac:dyDescent="0.25">
      <c r="A777" s="631">
        <v>757</v>
      </c>
      <c r="B777" s="632"/>
      <c r="C777" s="680"/>
      <c r="D777" s="680"/>
      <c r="E777" s="634"/>
      <c r="F777" s="634"/>
      <c r="G777" s="635"/>
      <c r="H777" s="636"/>
      <c r="I777" s="636"/>
      <c r="J777" s="636"/>
      <c r="K777" s="636"/>
      <c r="L777" s="636"/>
      <c r="M777" s="636"/>
      <c r="N777" s="637">
        <f t="shared" si="22"/>
        <v>0</v>
      </c>
      <c r="O777" s="637">
        <f t="shared" si="23"/>
        <v>0</v>
      </c>
      <c r="P777" s="639"/>
    </row>
    <row r="778" spans="1:16" ht="15.5" x14ac:dyDescent="0.25">
      <c r="A778" s="631">
        <v>758</v>
      </c>
      <c r="B778" s="632"/>
      <c r="C778" s="680"/>
      <c r="D778" s="680"/>
      <c r="E778" s="634"/>
      <c r="F778" s="634"/>
      <c r="G778" s="635"/>
      <c r="H778" s="636"/>
      <c r="I778" s="636"/>
      <c r="J778" s="636"/>
      <c r="K778" s="636"/>
      <c r="L778" s="636"/>
      <c r="M778" s="636"/>
      <c r="N778" s="637">
        <f t="shared" si="22"/>
        <v>0</v>
      </c>
      <c r="O778" s="637">
        <f t="shared" si="23"/>
        <v>0</v>
      </c>
      <c r="P778" s="639"/>
    </row>
    <row r="779" spans="1:16" ht="15.5" x14ac:dyDescent="0.25">
      <c r="A779" s="631">
        <v>759</v>
      </c>
      <c r="B779" s="632"/>
      <c r="C779" s="680"/>
      <c r="D779" s="680"/>
      <c r="E779" s="634"/>
      <c r="F779" s="634"/>
      <c r="G779" s="635"/>
      <c r="H779" s="636"/>
      <c r="I779" s="636"/>
      <c r="J779" s="636"/>
      <c r="K779" s="636"/>
      <c r="L779" s="636"/>
      <c r="M779" s="636"/>
      <c r="N779" s="637">
        <f t="shared" si="22"/>
        <v>0</v>
      </c>
      <c r="O779" s="637">
        <f t="shared" si="23"/>
        <v>0</v>
      </c>
      <c r="P779" s="639"/>
    </row>
    <row r="780" spans="1:16" ht="15.5" x14ac:dyDescent="0.25">
      <c r="A780" s="631">
        <v>760</v>
      </c>
      <c r="B780" s="632"/>
      <c r="C780" s="680"/>
      <c r="D780" s="680"/>
      <c r="E780" s="634"/>
      <c r="F780" s="634"/>
      <c r="G780" s="635"/>
      <c r="H780" s="636"/>
      <c r="I780" s="636"/>
      <c r="J780" s="636"/>
      <c r="K780" s="636"/>
      <c r="L780" s="636"/>
      <c r="M780" s="636"/>
      <c r="N780" s="637">
        <f t="shared" si="22"/>
        <v>0</v>
      </c>
      <c r="O780" s="637">
        <f t="shared" si="23"/>
        <v>0</v>
      </c>
      <c r="P780" s="639"/>
    </row>
    <row r="781" spans="1:16" ht="15.5" x14ac:dyDescent="0.25">
      <c r="A781" s="631">
        <v>761</v>
      </c>
      <c r="B781" s="632"/>
      <c r="C781" s="680"/>
      <c r="D781" s="680"/>
      <c r="E781" s="634"/>
      <c r="F781" s="634"/>
      <c r="G781" s="635"/>
      <c r="H781" s="636"/>
      <c r="I781" s="636"/>
      <c r="J781" s="636"/>
      <c r="K781" s="636"/>
      <c r="L781" s="636"/>
      <c r="M781" s="636"/>
      <c r="N781" s="637">
        <f t="shared" si="22"/>
        <v>0</v>
      </c>
      <c r="O781" s="637">
        <f t="shared" si="23"/>
        <v>0</v>
      </c>
      <c r="P781" s="639"/>
    </row>
    <row r="782" spans="1:16" ht="15.5" x14ac:dyDescent="0.25">
      <c r="A782" s="631">
        <v>762</v>
      </c>
      <c r="B782" s="632"/>
      <c r="C782" s="680"/>
      <c r="D782" s="680"/>
      <c r="E782" s="634"/>
      <c r="F782" s="634"/>
      <c r="G782" s="635"/>
      <c r="H782" s="636"/>
      <c r="I782" s="636"/>
      <c r="J782" s="636"/>
      <c r="K782" s="636"/>
      <c r="L782" s="636"/>
      <c r="M782" s="636"/>
      <c r="N782" s="637">
        <f t="shared" si="22"/>
        <v>0</v>
      </c>
      <c r="O782" s="637">
        <f t="shared" si="23"/>
        <v>0</v>
      </c>
      <c r="P782" s="639"/>
    </row>
    <row r="783" spans="1:16" ht="15.5" x14ac:dyDescent="0.25">
      <c r="A783" s="631">
        <v>763</v>
      </c>
      <c r="B783" s="632"/>
      <c r="C783" s="680"/>
      <c r="D783" s="680"/>
      <c r="E783" s="634"/>
      <c r="F783" s="634"/>
      <c r="G783" s="635"/>
      <c r="H783" s="636"/>
      <c r="I783" s="636"/>
      <c r="J783" s="636"/>
      <c r="K783" s="636"/>
      <c r="L783" s="636"/>
      <c r="M783" s="636"/>
      <c r="N783" s="637">
        <f t="shared" si="22"/>
        <v>0</v>
      </c>
      <c r="O783" s="637">
        <f t="shared" si="23"/>
        <v>0</v>
      </c>
      <c r="P783" s="639"/>
    </row>
    <row r="784" spans="1:16" ht="15.5" x14ac:dyDescent="0.25">
      <c r="A784" s="631">
        <v>764</v>
      </c>
      <c r="B784" s="632"/>
      <c r="C784" s="680"/>
      <c r="D784" s="680"/>
      <c r="E784" s="634"/>
      <c r="F784" s="634"/>
      <c r="G784" s="635"/>
      <c r="H784" s="636"/>
      <c r="I784" s="636"/>
      <c r="J784" s="636"/>
      <c r="K784" s="636"/>
      <c r="L784" s="636"/>
      <c r="M784" s="636"/>
      <c r="N784" s="637">
        <f t="shared" si="22"/>
        <v>0</v>
      </c>
      <c r="O784" s="637">
        <f t="shared" si="23"/>
        <v>0</v>
      </c>
      <c r="P784" s="639"/>
    </row>
    <row r="785" spans="1:16" ht="15.5" x14ac:dyDescent="0.25">
      <c r="A785" s="631">
        <v>765</v>
      </c>
      <c r="B785" s="632"/>
      <c r="C785" s="680"/>
      <c r="D785" s="680"/>
      <c r="E785" s="634"/>
      <c r="F785" s="634"/>
      <c r="G785" s="635"/>
      <c r="H785" s="636"/>
      <c r="I785" s="636"/>
      <c r="J785" s="636"/>
      <c r="K785" s="636"/>
      <c r="L785" s="636"/>
      <c r="M785" s="636"/>
      <c r="N785" s="637">
        <f t="shared" si="22"/>
        <v>0</v>
      </c>
      <c r="O785" s="637">
        <f t="shared" si="23"/>
        <v>0</v>
      </c>
      <c r="P785" s="639"/>
    </row>
    <row r="786" spans="1:16" ht="15.5" x14ac:dyDescent="0.25">
      <c r="A786" s="631">
        <v>766</v>
      </c>
      <c r="B786" s="632"/>
      <c r="C786" s="680"/>
      <c r="D786" s="680"/>
      <c r="E786" s="634"/>
      <c r="F786" s="634"/>
      <c r="G786" s="635"/>
      <c r="H786" s="636"/>
      <c r="I786" s="636"/>
      <c r="J786" s="636"/>
      <c r="K786" s="636"/>
      <c r="L786" s="636"/>
      <c r="M786" s="636"/>
      <c r="N786" s="637">
        <f t="shared" si="22"/>
        <v>0</v>
      </c>
      <c r="O786" s="637">
        <f t="shared" si="23"/>
        <v>0</v>
      </c>
      <c r="P786" s="639"/>
    </row>
    <row r="787" spans="1:16" ht="15.5" x14ac:dyDescent="0.25">
      <c r="A787" s="631">
        <v>767</v>
      </c>
      <c r="B787" s="632"/>
      <c r="C787" s="680"/>
      <c r="D787" s="680"/>
      <c r="E787" s="634"/>
      <c r="F787" s="634"/>
      <c r="G787" s="635"/>
      <c r="H787" s="636"/>
      <c r="I787" s="636"/>
      <c r="J787" s="636"/>
      <c r="K787" s="636"/>
      <c r="L787" s="636"/>
      <c r="M787" s="636"/>
      <c r="N787" s="637">
        <f t="shared" si="22"/>
        <v>0</v>
      </c>
      <c r="O787" s="637">
        <f t="shared" si="23"/>
        <v>0</v>
      </c>
      <c r="P787" s="639"/>
    </row>
    <row r="788" spans="1:16" ht="15.5" x14ac:dyDescent="0.25">
      <c r="A788" s="631">
        <v>768</v>
      </c>
      <c r="B788" s="632"/>
      <c r="C788" s="680"/>
      <c r="D788" s="680"/>
      <c r="E788" s="634"/>
      <c r="F788" s="634"/>
      <c r="G788" s="635"/>
      <c r="H788" s="636"/>
      <c r="I788" s="636"/>
      <c r="J788" s="636"/>
      <c r="K788" s="636"/>
      <c r="L788" s="636"/>
      <c r="M788" s="636"/>
      <c r="N788" s="637">
        <f t="shared" si="22"/>
        <v>0</v>
      </c>
      <c r="O788" s="637">
        <f t="shared" si="23"/>
        <v>0</v>
      </c>
      <c r="P788" s="639"/>
    </row>
    <row r="789" spans="1:16" ht="15.5" x14ac:dyDescent="0.25">
      <c r="A789" s="631">
        <v>769</v>
      </c>
      <c r="B789" s="632"/>
      <c r="C789" s="680"/>
      <c r="D789" s="680"/>
      <c r="E789" s="634"/>
      <c r="F789" s="634"/>
      <c r="G789" s="635"/>
      <c r="H789" s="636"/>
      <c r="I789" s="636"/>
      <c r="J789" s="636"/>
      <c r="K789" s="636"/>
      <c r="L789" s="636"/>
      <c r="M789" s="636"/>
      <c r="N789" s="637">
        <f t="shared" si="22"/>
        <v>0</v>
      </c>
      <c r="O789" s="637">
        <f t="shared" si="23"/>
        <v>0</v>
      </c>
      <c r="P789" s="639"/>
    </row>
    <row r="790" spans="1:16" ht="15.5" x14ac:dyDescent="0.25">
      <c r="A790" s="631">
        <v>770</v>
      </c>
      <c r="B790" s="632"/>
      <c r="C790" s="680"/>
      <c r="D790" s="680"/>
      <c r="E790" s="634"/>
      <c r="F790" s="634"/>
      <c r="G790" s="635"/>
      <c r="H790" s="636"/>
      <c r="I790" s="636"/>
      <c r="J790" s="636"/>
      <c r="K790" s="636"/>
      <c r="L790" s="636"/>
      <c r="M790" s="636"/>
      <c r="N790" s="637">
        <f t="shared" ref="N790:N853" si="24">ROUND(M790*20%,2)</f>
        <v>0</v>
      </c>
      <c r="O790" s="637">
        <f t="shared" ref="O790:O853" si="25">ROUND(M790,2)+N790</f>
        <v>0</v>
      </c>
      <c r="P790" s="639"/>
    </row>
    <row r="791" spans="1:16" ht="15.5" x14ac:dyDescent="0.25">
      <c r="A791" s="631">
        <v>771</v>
      </c>
      <c r="B791" s="632"/>
      <c r="C791" s="680"/>
      <c r="D791" s="680"/>
      <c r="E791" s="634"/>
      <c r="F791" s="634"/>
      <c r="G791" s="635"/>
      <c r="H791" s="636"/>
      <c r="I791" s="636"/>
      <c r="J791" s="636"/>
      <c r="K791" s="636"/>
      <c r="L791" s="636"/>
      <c r="M791" s="636"/>
      <c r="N791" s="637">
        <f t="shared" si="24"/>
        <v>0</v>
      </c>
      <c r="O791" s="637">
        <f t="shared" si="25"/>
        <v>0</v>
      </c>
      <c r="P791" s="639"/>
    </row>
    <row r="792" spans="1:16" ht="15.5" x14ac:dyDescent="0.25">
      <c r="A792" s="631">
        <v>772</v>
      </c>
      <c r="B792" s="632"/>
      <c r="C792" s="680"/>
      <c r="D792" s="680"/>
      <c r="E792" s="634"/>
      <c r="F792" s="634"/>
      <c r="G792" s="635"/>
      <c r="H792" s="636"/>
      <c r="I792" s="636"/>
      <c r="J792" s="636"/>
      <c r="K792" s="636"/>
      <c r="L792" s="636"/>
      <c r="M792" s="636"/>
      <c r="N792" s="637">
        <f t="shared" si="24"/>
        <v>0</v>
      </c>
      <c r="O792" s="637">
        <f t="shared" si="25"/>
        <v>0</v>
      </c>
      <c r="P792" s="639"/>
    </row>
    <row r="793" spans="1:16" ht="15.5" x14ac:dyDescent="0.25">
      <c r="A793" s="631">
        <v>773</v>
      </c>
      <c r="B793" s="632"/>
      <c r="C793" s="680"/>
      <c r="D793" s="680"/>
      <c r="E793" s="634"/>
      <c r="F793" s="634"/>
      <c r="G793" s="635"/>
      <c r="H793" s="636"/>
      <c r="I793" s="636"/>
      <c r="J793" s="636"/>
      <c r="K793" s="636"/>
      <c r="L793" s="636"/>
      <c r="M793" s="636"/>
      <c r="N793" s="637">
        <f t="shared" si="24"/>
        <v>0</v>
      </c>
      <c r="O793" s="637">
        <f t="shared" si="25"/>
        <v>0</v>
      </c>
      <c r="P793" s="639"/>
    </row>
    <row r="794" spans="1:16" ht="15.5" x14ac:dyDescent="0.25">
      <c r="A794" s="631">
        <v>774</v>
      </c>
      <c r="B794" s="632"/>
      <c r="C794" s="680"/>
      <c r="D794" s="680"/>
      <c r="E794" s="634"/>
      <c r="F794" s="634"/>
      <c r="G794" s="635"/>
      <c r="H794" s="636"/>
      <c r="I794" s="636"/>
      <c r="J794" s="636"/>
      <c r="K794" s="636"/>
      <c r="L794" s="636"/>
      <c r="M794" s="636"/>
      <c r="N794" s="637">
        <f t="shared" si="24"/>
        <v>0</v>
      </c>
      <c r="O794" s="637">
        <f t="shared" si="25"/>
        <v>0</v>
      </c>
      <c r="P794" s="639"/>
    </row>
    <row r="795" spans="1:16" ht="15.5" x14ac:dyDescent="0.25">
      <c r="A795" s="631">
        <v>775</v>
      </c>
      <c r="B795" s="632"/>
      <c r="C795" s="680"/>
      <c r="D795" s="680"/>
      <c r="E795" s="634"/>
      <c r="F795" s="634"/>
      <c r="G795" s="635"/>
      <c r="H795" s="636"/>
      <c r="I795" s="636"/>
      <c r="J795" s="636"/>
      <c r="K795" s="636"/>
      <c r="L795" s="636"/>
      <c r="M795" s="636"/>
      <c r="N795" s="637">
        <f t="shared" si="24"/>
        <v>0</v>
      </c>
      <c r="O795" s="637">
        <f t="shared" si="25"/>
        <v>0</v>
      </c>
      <c r="P795" s="639"/>
    </row>
    <row r="796" spans="1:16" ht="15.5" x14ac:dyDescent="0.25">
      <c r="A796" s="631">
        <v>776</v>
      </c>
      <c r="B796" s="632"/>
      <c r="C796" s="680"/>
      <c r="D796" s="680"/>
      <c r="E796" s="634"/>
      <c r="F796" s="634"/>
      <c r="G796" s="635"/>
      <c r="H796" s="636"/>
      <c r="I796" s="636"/>
      <c r="J796" s="636"/>
      <c r="K796" s="636"/>
      <c r="L796" s="636"/>
      <c r="M796" s="636"/>
      <c r="N796" s="637">
        <f t="shared" si="24"/>
        <v>0</v>
      </c>
      <c r="O796" s="637">
        <f t="shared" si="25"/>
        <v>0</v>
      </c>
      <c r="P796" s="639"/>
    </row>
    <row r="797" spans="1:16" ht="15.5" x14ac:dyDescent="0.25">
      <c r="A797" s="631">
        <v>777</v>
      </c>
      <c r="B797" s="632"/>
      <c r="C797" s="680"/>
      <c r="D797" s="680"/>
      <c r="E797" s="634"/>
      <c r="F797" s="634"/>
      <c r="G797" s="635"/>
      <c r="H797" s="636"/>
      <c r="I797" s="636"/>
      <c r="J797" s="636"/>
      <c r="K797" s="636"/>
      <c r="L797" s="636"/>
      <c r="M797" s="636"/>
      <c r="N797" s="637">
        <f t="shared" si="24"/>
        <v>0</v>
      </c>
      <c r="O797" s="637">
        <f t="shared" si="25"/>
        <v>0</v>
      </c>
      <c r="P797" s="639"/>
    </row>
    <row r="798" spans="1:16" ht="15.5" x14ac:dyDescent="0.25">
      <c r="A798" s="631">
        <v>778</v>
      </c>
      <c r="B798" s="632"/>
      <c r="C798" s="680"/>
      <c r="D798" s="680"/>
      <c r="E798" s="634"/>
      <c r="F798" s="634"/>
      <c r="G798" s="635"/>
      <c r="H798" s="636"/>
      <c r="I798" s="636"/>
      <c r="J798" s="636"/>
      <c r="K798" s="636"/>
      <c r="L798" s="636"/>
      <c r="M798" s="636"/>
      <c r="N798" s="637">
        <f t="shared" si="24"/>
        <v>0</v>
      </c>
      <c r="O798" s="637">
        <f t="shared" si="25"/>
        <v>0</v>
      </c>
      <c r="P798" s="639"/>
    </row>
    <row r="799" spans="1:16" ht="15.5" x14ac:dyDescent="0.25">
      <c r="A799" s="631">
        <v>779</v>
      </c>
      <c r="B799" s="632"/>
      <c r="C799" s="680"/>
      <c r="D799" s="680"/>
      <c r="E799" s="634"/>
      <c r="F799" s="634"/>
      <c r="G799" s="635"/>
      <c r="H799" s="636"/>
      <c r="I799" s="636"/>
      <c r="J799" s="636"/>
      <c r="K799" s="636"/>
      <c r="L799" s="636"/>
      <c r="M799" s="636"/>
      <c r="N799" s="637">
        <f t="shared" si="24"/>
        <v>0</v>
      </c>
      <c r="O799" s="637">
        <f t="shared" si="25"/>
        <v>0</v>
      </c>
      <c r="P799" s="639"/>
    </row>
    <row r="800" spans="1:16" ht="15.5" x14ac:dyDescent="0.25">
      <c r="A800" s="631">
        <v>780</v>
      </c>
      <c r="B800" s="632"/>
      <c r="C800" s="680"/>
      <c r="D800" s="680"/>
      <c r="E800" s="634"/>
      <c r="F800" s="634"/>
      <c r="G800" s="635"/>
      <c r="H800" s="636"/>
      <c r="I800" s="636"/>
      <c r="J800" s="636"/>
      <c r="K800" s="636"/>
      <c r="L800" s="636"/>
      <c r="M800" s="636"/>
      <c r="N800" s="637">
        <f t="shared" si="24"/>
        <v>0</v>
      </c>
      <c r="O800" s="637">
        <f t="shared" si="25"/>
        <v>0</v>
      </c>
      <c r="P800" s="639"/>
    </row>
    <row r="801" spans="1:16" ht="15.5" x14ac:dyDescent="0.25">
      <c r="A801" s="631">
        <v>781</v>
      </c>
      <c r="B801" s="632"/>
      <c r="C801" s="680"/>
      <c r="D801" s="680"/>
      <c r="E801" s="634"/>
      <c r="F801" s="634"/>
      <c r="G801" s="635"/>
      <c r="H801" s="636"/>
      <c r="I801" s="636"/>
      <c r="J801" s="636"/>
      <c r="K801" s="636"/>
      <c r="L801" s="636"/>
      <c r="M801" s="636"/>
      <c r="N801" s="637">
        <f t="shared" si="24"/>
        <v>0</v>
      </c>
      <c r="O801" s="637">
        <f t="shared" si="25"/>
        <v>0</v>
      </c>
      <c r="P801" s="639"/>
    </row>
    <row r="802" spans="1:16" ht="15.5" x14ac:dyDescent="0.25">
      <c r="A802" s="631">
        <v>782</v>
      </c>
      <c r="B802" s="632"/>
      <c r="C802" s="680"/>
      <c r="D802" s="680"/>
      <c r="E802" s="634"/>
      <c r="F802" s="634"/>
      <c r="G802" s="635"/>
      <c r="H802" s="636"/>
      <c r="I802" s="636"/>
      <c r="J802" s="636"/>
      <c r="K802" s="636"/>
      <c r="L802" s="636"/>
      <c r="M802" s="636"/>
      <c r="N802" s="637">
        <f t="shared" si="24"/>
        <v>0</v>
      </c>
      <c r="O802" s="637">
        <f t="shared" si="25"/>
        <v>0</v>
      </c>
      <c r="P802" s="639"/>
    </row>
    <row r="803" spans="1:16" ht="15.5" x14ac:dyDescent="0.25">
      <c r="A803" s="631">
        <v>783</v>
      </c>
      <c r="B803" s="632"/>
      <c r="C803" s="680"/>
      <c r="D803" s="680"/>
      <c r="E803" s="634"/>
      <c r="F803" s="634"/>
      <c r="G803" s="635"/>
      <c r="H803" s="636"/>
      <c r="I803" s="636"/>
      <c r="J803" s="636"/>
      <c r="K803" s="636"/>
      <c r="L803" s="636"/>
      <c r="M803" s="636"/>
      <c r="N803" s="637">
        <f t="shared" si="24"/>
        <v>0</v>
      </c>
      <c r="O803" s="637">
        <f t="shared" si="25"/>
        <v>0</v>
      </c>
      <c r="P803" s="639"/>
    </row>
    <row r="804" spans="1:16" ht="15.5" x14ac:dyDescent="0.25">
      <c r="A804" s="631">
        <v>784</v>
      </c>
      <c r="B804" s="632"/>
      <c r="C804" s="680"/>
      <c r="D804" s="680"/>
      <c r="E804" s="634"/>
      <c r="F804" s="634"/>
      <c r="G804" s="635"/>
      <c r="H804" s="636"/>
      <c r="I804" s="636"/>
      <c r="J804" s="636"/>
      <c r="K804" s="636"/>
      <c r="L804" s="636"/>
      <c r="M804" s="636"/>
      <c r="N804" s="637">
        <f t="shared" si="24"/>
        <v>0</v>
      </c>
      <c r="O804" s="637">
        <f t="shared" si="25"/>
        <v>0</v>
      </c>
      <c r="P804" s="639"/>
    </row>
    <row r="805" spans="1:16" ht="15.5" x14ac:dyDescent="0.25">
      <c r="A805" s="631">
        <v>785</v>
      </c>
      <c r="B805" s="632"/>
      <c r="C805" s="680"/>
      <c r="D805" s="680"/>
      <c r="E805" s="634"/>
      <c r="F805" s="634"/>
      <c r="G805" s="635"/>
      <c r="H805" s="636"/>
      <c r="I805" s="636"/>
      <c r="J805" s="636"/>
      <c r="K805" s="636"/>
      <c r="L805" s="636"/>
      <c r="M805" s="636"/>
      <c r="N805" s="637">
        <f t="shared" si="24"/>
        <v>0</v>
      </c>
      <c r="O805" s="637">
        <f t="shared" si="25"/>
        <v>0</v>
      </c>
      <c r="P805" s="639"/>
    </row>
    <row r="806" spans="1:16" ht="15.5" x14ac:dyDescent="0.25">
      <c r="A806" s="631">
        <v>786</v>
      </c>
      <c r="B806" s="632"/>
      <c r="C806" s="680"/>
      <c r="D806" s="680"/>
      <c r="E806" s="634"/>
      <c r="F806" s="634"/>
      <c r="G806" s="635"/>
      <c r="H806" s="636"/>
      <c r="I806" s="636"/>
      <c r="J806" s="636"/>
      <c r="K806" s="636"/>
      <c r="L806" s="636"/>
      <c r="M806" s="636"/>
      <c r="N806" s="637">
        <f t="shared" si="24"/>
        <v>0</v>
      </c>
      <c r="O806" s="637">
        <f t="shared" si="25"/>
        <v>0</v>
      </c>
      <c r="P806" s="639"/>
    </row>
    <row r="807" spans="1:16" ht="15.5" x14ac:dyDescent="0.25">
      <c r="A807" s="631">
        <v>787</v>
      </c>
      <c r="B807" s="632"/>
      <c r="C807" s="680"/>
      <c r="D807" s="680"/>
      <c r="E807" s="634"/>
      <c r="F807" s="634"/>
      <c r="G807" s="635"/>
      <c r="H807" s="636"/>
      <c r="I807" s="636"/>
      <c r="J807" s="636"/>
      <c r="K807" s="636"/>
      <c r="L807" s="636"/>
      <c r="M807" s="636"/>
      <c r="N807" s="637">
        <f t="shared" si="24"/>
        <v>0</v>
      </c>
      <c r="O807" s="637">
        <f t="shared" si="25"/>
        <v>0</v>
      </c>
      <c r="P807" s="639"/>
    </row>
    <row r="808" spans="1:16" ht="15.5" x14ac:dyDescent="0.25">
      <c r="A808" s="631">
        <v>788</v>
      </c>
      <c r="B808" s="632"/>
      <c r="C808" s="680"/>
      <c r="D808" s="680"/>
      <c r="E808" s="634"/>
      <c r="F808" s="634"/>
      <c r="G808" s="635"/>
      <c r="H808" s="636"/>
      <c r="I808" s="636"/>
      <c r="J808" s="636"/>
      <c r="K808" s="636"/>
      <c r="L808" s="636"/>
      <c r="M808" s="636"/>
      <c r="N808" s="637">
        <f t="shared" si="24"/>
        <v>0</v>
      </c>
      <c r="O808" s="637">
        <f t="shared" si="25"/>
        <v>0</v>
      </c>
      <c r="P808" s="639"/>
    </row>
    <row r="809" spans="1:16" ht="15.5" x14ac:dyDescent="0.25">
      <c r="A809" s="631">
        <v>789</v>
      </c>
      <c r="B809" s="632"/>
      <c r="C809" s="680"/>
      <c r="D809" s="680"/>
      <c r="E809" s="634"/>
      <c r="F809" s="634"/>
      <c r="G809" s="635"/>
      <c r="H809" s="636"/>
      <c r="I809" s="636"/>
      <c r="J809" s="636"/>
      <c r="K809" s="636"/>
      <c r="L809" s="636"/>
      <c r="M809" s="636"/>
      <c r="N809" s="637">
        <f t="shared" si="24"/>
        <v>0</v>
      </c>
      <c r="O809" s="637">
        <f t="shared" si="25"/>
        <v>0</v>
      </c>
      <c r="P809" s="639"/>
    </row>
    <row r="810" spans="1:16" ht="15.5" x14ac:dyDescent="0.25">
      <c r="A810" s="631">
        <v>790</v>
      </c>
      <c r="B810" s="632"/>
      <c r="C810" s="680"/>
      <c r="D810" s="680"/>
      <c r="E810" s="634"/>
      <c r="F810" s="634"/>
      <c r="G810" s="635"/>
      <c r="H810" s="636"/>
      <c r="I810" s="636"/>
      <c r="J810" s="636"/>
      <c r="K810" s="636"/>
      <c r="L810" s="636"/>
      <c r="M810" s="636"/>
      <c r="N810" s="637">
        <f t="shared" si="24"/>
        <v>0</v>
      </c>
      <c r="O810" s="637">
        <f t="shared" si="25"/>
        <v>0</v>
      </c>
      <c r="P810" s="639"/>
    </row>
    <row r="811" spans="1:16" ht="15.5" x14ac:dyDescent="0.25">
      <c r="A811" s="631">
        <v>791</v>
      </c>
      <c r="B811" s="632"/>
      <c r="C811" s="680"/>
      <c r="D811" s="680"/>
      <c r="E811" s="634"/>
      <c r="F811" s="634"/>
      <c r="G811" s="635"/>
      <c r="H811" s="636"/>
      <c r="I811" s="636"/>
      <c r="J811" s="636"/>
      <c r="K811" s="636"/>
      <c r="L811" s="636"/>
      <c r="M811" s="636"/>
      <c r="N811" s="637">
        <f t="shared" si="24"/>
        <v>0</v>
      </c>
      <c r="O811" s="637">
        <f t="shared" si="25"/>
        <v>0</v>
      </c>
      <c r="P811" s="639"/>
    </row>
    <row r="812" spans="1:16" ht="15.5" x14ac:dyDescent="0.25">
      <c r="A812" s="631">
        <v>792</v>
      </c>
      <c r="B812" s="632"/>
      <c r="C812" s="680"/>
      <c r="D812" s="680"/>
      <c r="E812" s="634"/>
      <c r="F812" s="634"/>
      <c r="G812" s="635"/>
      <c r="H812" s="636"/>
      <c r="I812" s="636"/>
      <c r="J812" s="636"/>
      <c r="K812" s="636"/>
      <c r="L812" s="636"/>
      <c r="M812" s="636"/>
      <c r="N812" s="637">
        <f t="shared" si="24"/>
        <v>0</v>
      </c>
      <c r="O812" s="637">
        <f t="shared" si="25"/>
        <v>0</v>
      </c>
      <c r="P812" s="639"/>
    </row>
    <row r="813" spans="1:16" ht="15.5" x14ac:dyDescent="0.25">
      <c r="A813" s="631">
        <v>793</v>
      </c>
      <c r="B813" s="632"/>
      <c r="C813" s="680"/>
      <c r="D813" s="680"/>
      <c r="E813" s="634"/>
      <c r="F813" s="634"/>
      <c r="G813" s="635"/>
      <c r="H813" s="636"/>
      <c r="I813" s="636"/>
      <c r="J813" s="636"/>
      <c r="K813" s="636"/>
      <c r="L813" s="636"/>
      <c r="M813" s="636"/>
      <c r="N813" s="637">
        <f t="shared" si="24"/>
        <v>0</v>
      </c>
      <c r="O813" s="637">
        <f t="shared" si="25"/>
        <v>0</v>
      </c>
      <c r="P813" s="639"/>
    </row>
    <row r="814" spans="1:16" ht="15.5" x14ac:dyDescent="0.25">
      <c r="A814" s="631">
        <v>794</v>
      </c>
      <c r="B814" s="632"/>
      <c r="C814" s="680"/>
      <c r="D814" s="680"/>
      <c r="E814" s="634"/>
      <c r="F814" s="634"/>
      <c r="G814" s="635"/>
      <c r="H814" s="636"/>
      <c r="I814" s="636"/>
      <c r="J814" s="636"/>
      <c r="K814" s="636"/>
      <c r="L814" s="636"/>
      <c r="M814" s="636"/>
      <c r="N814" s="637">
        <f t="shared" si="24"/>
        <v>0</v>
      </c>
      <c r="O814" s="637">
        <f t="shared" si="25"/>
        <v>0</v>
      </c>
      <c r="P814" s="639"/>
    </row>
    <row r="815" spans="1:16" ht="15.5" x14ac:dyDescent="0.25">
      <c r="A815" s="631">
        <v>795</v>
      </c>
      <c r="B815" s="632"/>
      <c r="C815" s="680"/>
      <c r="D815" s="680"/>
      <c r="E815" s="634"/>
      <c r="F815" s="634"/>
      <c r="G815" s="635"/>
      <c r="H815" s="636"/>
      <c r="I815" s="636"/>
      <c r="J815" s="636"/>
      <c r="K815" s="636"/>
      <c r="L815" s="636"/>
      <c r="M815" s="636"/>
      <c r="N815" s="637">
        <f t="shared" si="24"/>
        <v>0</v>
      </c>
      <c r="O815" s="637">
        <f t="shared" si="25"/>
        <v>0</v>
      </c>
      <c r="P815" s="639"/>
    </row>
    <row r="816" spans="1:16" ht="15.5" x14ac:dyDescent="0.25">
      <c r="A816" s="631">
        <v>796</v>
      </c>
      <c r="B816" s="632"/>
      <c r="C816" s="680"/>
      <c r="D816" s="680"/>
      <c r="E816" s="634"/>
      <c r="F816" s="634"/>
      <c r="G816" s="635"/>
      <c r="H816" s="636"/>
      <c r="I816" s="636"/>
      <c r="J816" s="636"/>
      <c r="K816" s="636"/>
      <c r="L816" s="636"/>
      <c r="M816" s="636"/>
      <c r="N816" s="637">
        <f t="shared" si="24"/>
        <v>0</v>
      </c>
      <c r="O816" s="637">
        <f t="shared" si="25"/>
        <v>0</v>
      </c>
      <c r="P816" s="639"/>
    </row>
    <row r="817" spans="1:16" ht="15.5" x14ac:dyDescent="0.25">
      <c r="A817" s="631">
        <v>797</v>
      </c>
      <c r="B817" s="632"/>
      <c r="C817" s="680"/>
      <c r="D817" s="680"/>
      <c r="E817" s="634"/>
      <c r="F817" s="634"/>
      <c r="G817" s="635"/>
      <c r="H817" s="636"/>
      <c r="I817" s="636"/>
      <c r="J817" s="636"/>
      <c r="K817" s="636"/>
      <c r="L817" s="636"/>
      <c r="M817" s="636"/>
      <c r="N817" s="637">
        <f t="shared" si="24"/>
        <v>0</v>
      </c>
      <c r="O817" s="637">
        <f t="shared" si="25"/>
        <v>0</v>
      </c>
      <c r="P817" s="639"/>
    </row>
    <row r="818" spans="1:16" ht="15.5" x14ac:dyDescent="0.25">
      <c r="A818" s="631">
        <v>798</v>
      </c>
      <c r="B818" s="632"/>
      <c r="C818" s="680"/>
      <c r="D818" s="680"/>
      <c r="E818" s="634"/>
      <c r="F818" s="634"/>
      <c r="G818" s="635"/>
      <c r="H818" s="636"/>
      <c r="I818" s="636"/>
      <c r="J818" s="636"/>
      <c r="K818" s="636"/>
      <c r="L818" s="636"/>
      <c r="M818" s="636"/>
      <c r="N818" s="637">
        <f t="shared" si="24"/>
        <v>0</v>
      </c>
      <c r="O818" s="637">
        <f t="shared" si="25"/>
        <v>0</v>
      </c>
      <c r="P818" s="639"/>
    </row>
    <row r="819" spans="1:16" ht="15.5" x14ac:dyDescent="0.25">
      <c r="A819" s="631">
        <v>799</v>
      </c>
      <c r="B819" s="632"/>
      <c r="C819" s="680"/>
      <c r="D819" s="680"/>
      <c r="E819" s="634"/>
      <c r="F819" s="634"/>
      <c r="G819" s="635"/>
      <c r="H819" s="636"/>
      <c r="I819" s="636"/>
      <c r="J819" s="636"/>
      <c r="K819" s="636"/>
      <c r="L819" s="636"/>
      <c r="M819" s="636"/>
      <c r="N819" s="637">
        <f t="shared" si="24"/>
        <v>0</v>
      </c>
      <c r="O819" s="637">
        <f t="shared" si="25"/>
        <v>0</v>
      </c>
      <c r="P819" s="639"/>
    </row>
    <row r="820" spans="1:16" ht="15.5" x14ac:dyDescent="0.25">
      <c r="A820" s="631">
        <v>800</v>
      </c>
      <c r="B820" s="632"/>
      <c r="C820" s="680"/>
      <c r="D820" s="680"/>
      <c r="E820" s="634"/>
      <c r="F820" s="634"/>
      <c r="G820" s="635"/>
      <c r="H820" s="636"/>
      <c r="I820" s="636"/>
      <c r="J820" s="636"/>
      <c r="K820" s="636"/>
      <c r="L820" s="636"/>
      <c r="M820" s="636"/>
      <c r="N820" s="637">
        <f t="shared" si="24"/>
        <v>0</v>
      </c>
      <c r="O820" s="637">
        <f t="shared" si="25"/>
        <v>0</v>
      </c>
      <c r="P820" s="639"/>
    </row>
    <row r="821" spans="1:16" ht="15.5" x14ac:dyDescent="0.25">
      <c r="A821" s="631">
        <v>801</v>
      </c>
      <c r="B821" s="632"/>
      <c r="C821" s="680"/>
      <c r="D821" s="680"/>
      <c r="E821" s="634"/>
      <c r="F821" s="634"/>
      <c r="G821" s="635"/>
      <c r="H821" s="636"/>
      <c r="I821" s="636"/>
      <c r="J821" s="636"/>
      <c r="K821" s="636"/>
      <c r="L821" s="636"/>
      <c r="M821" s="636"/>
      <c r="N821" s="637">
        <f t="shared" si="24"/>
        <v>0</v>
      </c>
      <c r="O821" s="637">
        <f t="shared" si="25"/>
        <v>0</v>
      </c>
      <c r="P821" s="639"/>
    </row>
    <row r="822" spans="1:16" ht="15.5" x14ac:dyDescent="0.25">
      <c r="A822" s="631">
        <v>802</v>
      </c>
      <c r="B822" s="632"/>
      <c r="C822" s="680"/>
      <c r="D822" s="680"/>
      <c r="E822" s="634"/>
      <c r="F822" s="634"/>
      <c r="G822" s="635"/>
      <c r="H822" s="636"/>
      <c r="I822" s="636"/>
      <c r="J822" s="636"/>
      <c r="K822" s="636"/>
      <c r="L822" s="636"/>
      <c r="M822" s="636"/>
      <c r="N822" s="637">
        <f t="shared" si="24"/>
        <v>0</v>
      </c>
      <c r="O822" s="637">
        <f t="shared" si="25"/>
        <v>0</v>
      </c>
      <c r="P822" s="639"/>
    </row>
    <row r="823" spans="1:16" ht="15.5" x14ac:dyDescent="0.25">
      <c r="A823" s="631">
        <v>803</v>
      </c>
      <c r="B823" s="632"/>
      <c r="C823" s="680"/>
      <c r="D823" s="680"/>
      <c r="E823" s="634"/>
      <c r="F823" s="634"/>
      <c r="G823" s="635"/>
      <c r="H823" s="636"/>
      <c r="I823" s="636"/>
      <c r="J823" s="636"/>
      <c r="K823" s="636"/>
      <c r="L823" s="636"/>
      <c r="M823" s="636"/>
      <c r="N823" s="637">
        <f t="shared" si="24"/>
        <v>0</v>
      </c>
      <c r="O823" s="637">
        <f t="shared" si="25"/>
        <v>0</v>
      </c>
      <c r="P823" s="639"/>
    </row>
    <row r="824" spans="1:16" ht="15.5" x14ac:dyDescent="0.25">
      <c r="A824" s="631">
        <v>804</v>
      </c>
      <c r="B824" s="632"/>
      <c r="C824" s="680"/>
      <c r="D824" s="680"/>
      <c r="E824" s="634"/>
      <c r="F824" s="634"/>
      <c r="G824" s="635"/>
      <c r="H824" s="636"/>
      <c r="I824" s="636"/>
      <c r="J824" s="636"/>
      <c r="K824" s="636"/>
      <c r="L824" s="636"/>
      <c r="M824" s="636"/>
      <c r="N824" s="637">
        <f t="shared" si="24"/>
        <v>0</v>
      </c>
      <c r="O824" s="637">
        <f t="shared" si="25"/>
        <v>0</v>
      </c>
      <c r="P824" s="639"/>
    </row>
    <row r="825" spans="1:16" ht="15.5" x14ac:dyDescent="0.25">
      <c r="A825" s="631">
        <v>805</v>
      </c>
      <c r="B825" s="632"/>
      <c r="C825" s="680"/>
      <c r="D825" s="680"/>
      <c r="E825" s="634"/>
      <c r="F825" s="634"/>
      <c r="G825" s="635"/>
      <c r="H825" s="636"/>
      <c r="I825" s="636"/>
      <c r="J825" s="636"/>
      <c r="K825" s="636"/>
      <c r="L825" s="636"/>
      <c r="M825" s="636"/>
      <c r="N825" s="637">
        <f t="shared" si="24"/>
        <v>0</v>
      </c>
      <c r="O825" s="637">
        <f t="shared" si="25"/>
        <v>0</v>
      </c>
      <c r="P825" s="639"/>
    </row>
    <row r="826" spans="1:16" ht="15.5" x14ac:dyDescent="0.25">
      <c r="A826" s="631">
        <v>806</v>
      </c>
      <c r="B826" s="632"/>
      <c r="C826" s="680"/>
      <c r="D826" s="680"/>
      <c r="E826" s="634"/>
      <c r="F826" s="634"/>
      <c r="G826" s="635"/>
      <c r="H826" s="636"/>
      <c r="I826" s="636"/>
      <c r="J826" s="636"/>
      <c r="K826" s="636"/>
      <c r="L826" s="636"/>
      <c r="M826" s="636"/>
      <c r="N826" s="637">
        <f t="shared" si="24"/>
        <v>0</v>
      </c>
      <c r="O826" s="637">
        <f t="shared" si="25"/>
        <v>0</v>
      </c>
      <c r="P826" s="639"/>
    </row>
    <row r="827" spans="1:16" ht="15.5" x14ac:dyDescent="0.25">
      <c r="A827" s="631">
        <v>807</v>
      </c>
      <c r="B827" s="632"/>
      <c r="C827" s="680"/>
      <c r="D827" s="680"/>
      <c r="E827" s="634"/>
      <c r="F827" s="634"/>
      <c r="G827" s="635"/>
      <c r="H827" s="636"/>
      <c r="I827" s="636"/>
      <c r="J827" s="636"/>
      <c r="K827" s="636"/>
      <c r="L827" s="636"/>
      <c r="M827" s="636"/>
      <c r="N827" s="637">
        <f t="shared" si="24"/>
        <v>0</v>
      </c>
      <c r="O827" s="637">
        <f t="shared" si="25"/>
        <v>0</v>
      </c>
      <c r="P827" s="639"/>
    </row>
    <row r="828" spans="1:16" ht="15.5" x14ac:dyDescent="0.25">
      <c r="A828" s="631">
        <v>808</v>
      </c>
      <c r="B828" s="632"/>
      <c r="C828" s="680"/>
      <c r="D828" s="680"/>
      <c r="E828" s="634"/>
      <c r="F828" s="634"/>
      <c r="G828" s="635"/>
      <c r="H828" s="636"/>
      <c r="I828" s="636"/>
      <c r="J828" s="636"/>
      <c r="K828" s="636"/>
      <c r="L828" s="636"/>
      <c r="M828" s="636"/>
      <c r="N828" s="637">
        <f t="shared" si="24"/>
        <v>0</v>
      </c>
      <c r="O828" s="637">
        <f t="shared" si="25"/>
        <v>0</v>
      </c>
      <c r="P828" s="639"/>
    </row>
    <row r="829" spans="1:16" ht="15.5" x14ac:dyDescent="0.25">
      <c r="A829" s="631">
        <v>809</v>
      </c>
      <c r="B829" s="632"/>
      <c r="C829" s="680"/>
      <c r="D829" s="680"/>
      <c r="E829" s="634"/>
      <c r="F829" s="634"/>
      <c r="G829" s="635"/>
      <c r="H829" s="636"/>
      <c r="I829" s="636"/>
      <c r="J829" s="636"/>
      <c r="K829" s="636"/>
      <c r="L829" s="636"/>
      <c r="M829" s="636"/>
      <c r="N829" s="637">
        <f t="shared" si="24"/>
        <v>0</v>
      </c>
      <c r="O829" s="637">
        <f t="shared" si="25"/>
        <v>0</v>
      </c>
      <c r="P829" s="639"/>
    </row>
    <row r="830" spans="1:16" ht="15.5" x14ac:dyDescent="0.25">
      <c r="A830" s="631">
        <v>810</v>
      </c>
      <c r="B830" s="632"/>
      <c r="C830" s="680"/>
      <c r="D830" s="680"/>
      <c r="E830" s="634"/>
      <c r="F830" s="634"/>
      <c r="G830" s="635"/>
      <c r="H830" s="636"/>
      <c r="I830" s="636"/>
      <c r="J830" s="636"/>
      <c r="K830" s="636"/>
      <c r="L830" s="636"/>
      <c r="M830" s="636"/>
      <c r="N830" s="637">
        <f t="shared" si="24"/>
        <v>0</v>
      </c>
      <c r="O830" s="637">
        <f t="shared" si="25"/>
        <v>0</v>
      </c>
      <c r="P830" s="639"/>
    </row>
    <row r="831" spans="1:16" ht="15.5" x14ac:dyDescent="0.25">
      <c r="A831" s="631">
        <v>811</v>
      </c>
      <c r="B831" s="632"/>
      <c r="C831" s="680"/>
      <c r="D831" s="680"/>
      <c r="E831" s="634"/>
      <c r="F831" s="634"/>
      <c r="G831" s="635"/>
      <c r="H831" s="636"/>
      <c r="I831" s="636"/>
      <c r="J831" s="636"/>
      <c r="K831" s="636"/>
      <c r="L831" s="636"/>
      <c r="M831" s="636"/>
      <c r="N831" s="637">
        <f t="shared" si="24"/>
        <v>0</v>
      </c>
      <c r="O831" s="637">
        <f t="shared" si="25"/>
        <v>0</v>
      </c>
      <c r="P831" s="639"/>
    </row>
    <row r="832" spans="1:16" ht="15.5" x14ac:dyDescent="0.25">
      <c r="A832" s="631">
        <v>812</v>
      </c>
      <c r="B832" s="632"/>
      <c r="C832" s="680"/>
      <c r="D832" s="680"/>
      <c r="E832" s="634"/>
      <c r="F832" s="634"/>
      <c r="G832" s="635"/>
      <c r="H832" s="636"/>
      <c r="I832" s="636"/>
      <c r="J832" s="636"/>
      <c r="K832" s="636"/>
      <c r="L832" s="636"/>
      <c r="M832" s="636"/>
      <c r="N832" s="637">
        <f t="shared" si="24"/>
        <v>0</v>
      </c>
      <c r="O832" s="637">
        <f t="shared" si="25"/>
        <v>0</v>
      </c>
      <c r="P832" s="639"/>
    </row>
    <row r="833" spans="1:16" ht="15.5" x14ac:dyDescent="0.25">
      <c r="A833" s="631">
        <v>813</v>
      </c>
      <c r="B833" s="632"/>
      <c r="C833" s="680"/>
      <c r="D833" s="680"/>
      <c r="E833" s="634"/>
      <c r="F833" s="634"/>
      <c r="G833" s="635"/>
      <c r="H833" s="636"/>
      <c r="I833" s="636"/>
      <c r="J833" s="636"/>
      <c r="K833" s="636"/>
      <c r="L833" s="636"/>
      <c r="M833" s="636"/>
      <c r="N833" s="637">
        <f t="shared" si="24"/>
        <v>0</v>
      </c>
      <c r="O833" s="637">
        <f t="shared" si="25"/>
        <v>0</v>
      </c>
      <c r="P833" s="639"/>
    </row>
    <row r="834" spans="1:16" ht="15.5" x14ac:dyDescent="0.25">
      <c r="A834" s="631">
        <v>814</v>
      </c>
      <c r="B834" s="632"/>
      <c r="C834" s="680"/>
      <c r="D834" s="680"/>
      <c r="E834" s="634"/>
      <c r="F834" s="634"/>
      <c r="G834" s="635"/>
      <c r="H834" s="636"/>
      <c r="I834" s="636"/>
      <c r="J834" s="636"/>
      <c r="K834" s="636"/>
      <c r="L834" s="636"/>
      <c r="M834" s="636"/>
      <c r="N834" s="637">
        <f t="shared" si="24"/>
        <v>0</v>
      </c>
      <c r="O834" s="637">
        <f t="shared" si="25"/>
        <v>0</v>
      </c>
      <c r="P834" s="639"/>
    </row>
    <row r="835" spans="1:16" ht="15.5" x14ac:dyDescent="0.25">
      <c r="A835" s="631">
        <v>815</v>
      </c>
      <c r="B835" s="632"/>
      <c r="C835" s="680"/>
      <c r="D835" s="680"/>
      <c r="E835" s="634"/>
      <c r="F835" s="634"/>
      <c r="G835" s="635"/>
      <c r="H835" s="636"/>
      <c r="I835" s="636"/>
      <c r="J835" s="636"/>
      <c r="K835" s="636"/>
      <c r="L835" s="636"/>
      <c r="M835" s="636"/>
      <c r="N835" s="637">
        <f t="shared" si="24"/>
        <v>0</v>
      </c>
      <c r="O835" s="637">
        <f t="shared" si="25"/>
        <v>0</v>
      </c>
      <c r="P835" s="639"/>
    </row>
    <row r="836" spans="1:16" ht="15.5" x14ac:dyDescent="0.25">
      <c r="A836" s="631">
        <v>816</v>
      </c>
      <c r="B836" s="632"/>
      <c r="C836" s="680"/>
      <c r="D836" s="680"/>
      <c r="E836" s="634"/>
      <c r="F836" s="634"/>
      <c r="G836" s="635"/>
      <c r="H836" s="636"/>
      <c r="I836" s="636"/>
      <c r="J836" s="636"/>
      <c r="K836" s="636"/>
      <c r="L836" s="636"/>
      <c r="M836" s="636"/>
      <c r="N836" s="637">
        <f t="shared" si="24"/>
        <v>0</v>
      </c>
      <c r="O836" s="637">
        <f t="shared" si="25"/>
        <v>0</v>
      </c>
      <c r="P836" s="639"/>
    </row>
    <row r="837" spans="1:16" ht="15.5" x14ac:dyDescent="0.25">
      <c r="A837" s="631">
        <v>817</v>
      </c>
      <c r="B837" s="632"/>
      <c r="C837" s="680"/>
      <c r="D837" s="680"/>
      <c r="E837" s="634"/>
      <c r="F837" s="634"/>
      <c r="G837" s="635"/>
      <c r="H837" s="636"/>
      <c r="I837" s="636"/>
      <c r="J837" s="636"/>
      <c r="K837" s="636"/>
      <c r="L837" s="636"/>
      <c r="M837" s="636"/>
      <c r="N837" s="637">
        <f t="shared" si="24"/>
        <v>0</v>
      </c>
      <c r="O837" s="637">
        <f t="shared" si="25"/>
        <v>0</v>
      </c>
      <c r="P837" s="639"/>
    </row>
    <row r="838" spans="1:16" ht="15.5" x14ac:dyDescent="0.25">
      <c r="A838" s="631">
        <v>818</v>
      </c>
      <c r="B838" s="632"/>
      <c r="C838" s="680"/>
      <c r="D838" s="680"/>
      <c r="E838" s="634"/>
      <c r="F838" s="634"/>
      <c r="G838" s="635"/>
      <c r="H838" s="636"/>
      <c r="I838" s="636"/>
      <c r="J838" s="636"/>
      <c r="K838" s="636"/>
      <c r="L838" s="636"/>
      <c r="M838" s="636"/>
      <c r="N838" s="637">
        <f t="shared" si="24"/>
        <v>0</v>
      </c>
      <c r="O838" s="637">
        <f t="shared" si="25"/>
        <v>0</v>
      </c>
      <c r="P838" s="639"/>
    </row>
    <row r="839" spans="1:16" ht="15.5" x14ac:dyDescent="0.25">
      <c r="A839" s="631">
        <v>819</v>
      </c>
      <c r="B839" s="632"/>
      <c r="C839" s="680"/>
      <c r="D839" s="680"/>
      <c r="E839" s="634"/>
      <c r="F839" s="634"/>
      <c r="G839" s="635"/>
      <c r="H839" s="636"/>
      <c r="I839" s="636"/>
      <c r="J839" s="636"/>
      <c r="K839" s="636"/>
      <c r="L839" s="636"/>
      <c r="M839" s="636"/>
      <c r="N839" s="637">
        <f t="shared" si="24"/>
        <v>0</v>
      </c>
      <c r="O839" s="637">
        <f t="shared" si="25"/>
        <v>0</v>
      </c>
      <c r="P839" s="639"/>
    </row>
    <row r="840" spans="1:16" ht="15.5" x14ac:dyDescent="0.25">
      <c r="A840" s="631">
        <v>820</v>
      </c>
      <c r="B840" s="632"/>
      <c r="C840" s="680"/>
      <c r="D840" s="680"/>
      <c r="E840" s="634"/>
      <c r="F840" s="634"/>
      <c r="G840" s="635"/>
      <c r="H840" s="636"/>
      <c r="I840" s="636"/>
      <c r="J840" s="636"/>
      <c r="K840" s="636"/>
      <c r="L840" s="636"/>
      <c r="M840" s="636"/>
      <c r="N840" s="637">
        <f t="shared" si="24"/>
        <v>0</v>
      </c>
      <c r="O840" s="637">
        <f t="shared" si="25"/>
        <v>0</v>
      </c>
      <c r="P840" s="639"/>
    </row>
    <row r="841" spans="1:16" ht="15.5" x14ac:dyDescent="0.25">
      <c r="A841" s="631">
        <v>821</v>
      </c>
      <c r="B841" s="632"/>
      <c r="C841" s="680"/>
      <c r="D841" s="680"/>
      <c r="E841" s="634"/>
      <c r="F841" s="634"/>
      <c r="G841" s="635"/>
      <c r="H841" s="636"/>
      <c r="I841" s="636"/>
      <c r="J841" s="636"/>
      <c r="K841" s="636"/>
      <c r="L841" s="636"/>
      <c r="M841" s="636"/>
      <c r="N841" s="637">
        <f t="shared" si="24"/>
        <v>0</v>
      </c>
      <c r="O841" s="637">
        <f t="shared" si="25"/>
        <v>0</v>
      </c>
      <c r="P841" s="639"/>
    </row>
    <row r="842" spans="1:16" ht="15.5" x14ac:dyDescent="0.25">
      <c r="A842" s="631">
        <v>822</v>
      </c>
      <c r="B842" s="632"/>
      <c r="C842" s="680"/>
      <c r="D842" s="680"/>
      <c r="E842" s="634"/>
      <c r="F842" s="634"/>
      <c r="G842" s="635"/>
      <c r="H842" s="636"/>
      <c r="I842" s="636"/>
      <c r="J842" s="636"/>
      <c r="K842" s="636"/>
      <c r="L842" s="636"/>
      <c r="M842" s="636"/>
      <c r="N842" s="637">
        <f t="shared" si="24"/>
        <v>0</v>
      </c>
      <c r="O842" s="637">
        <f t="shared" si="25"/>
        <v>0</v>
      </c>
      <c r="P842" s="639"/>
    </row>
    <row r="843" spans="1:16" ht="15.5" x14ac:dyDescent="0.25">
      <c r="A843" s="631">
        <v>823</v>
      </c>
      <c r="B843" s="632"/>
      <c r="C843" s="680"/>
      <c r="D843" s="680"/>
      <c r="E843" s="634"/>
      <c r="F843" s="634"/>
      <c r="G843" s="635"/>
      <c r="H843" s="636"/>
      <c r="I843" s="636"/>
      <c r="J843" s="636"/>
      <c r="K843" s="636"/>
      <c r="L843" s="636"/>
      <c r="M843" s="636"/>
      <c r="N843" s="637">
        <f t="shared" si="24"/>
        <v>0</v>
      </c>
      <c r="O843" s="637">
        <f t="shared" si="25"/>
        <v>0</v>
      </c>
      <c r="P843" s="639"/>
    </row>
    <row r="844" spans="1:16" ht="15.5" x14ac:dyDescent="0.25">
      <c r="A844" s="631">
        <v>824</v>
      </c>
      <c r="B844" s="632"/>
      <c r="C844" s="680"/>
      <c r="D844" s="680"/>
      <c r="E844" s="634"/>
      <c r="F844" s="634"/>
      <c r="G844" s="635"/>
      <c r="H844" s="636"/>
      <c r="I844" s="636"/>
      <c r="J844" s="636"/>
      <c r="K844" s="636"/>
      <c r="L844" s="636"/>
      <c r="M844" s="636"/>
      <c r="N844" s="637">
        <f t="shared" si="24"/>
        <v>0</v>
      </c>
      <c r="O844" s="637">
        <f t="shared" si="25"/>
        <v>0</v>
      </c>
      <c r="P844" s="639"/>
    </row>
    <row r="845" spans="1:16" ht="15.5" x14ac:dyDescent="0.25">
      <c r="A845" s="631">
        <v>825</v>
      </c>
      <c r="B845" s="632"/>
      <c r="C845" s="680"/>
      <c r="D845" s="680"/>
      <c r="E845" s="634"/>
      <c r="F845" s="634"/>
      <c r="G845" s="635"/>
      <c r="H845" s="636"/>
      <c r="I845" s="636"/>
      <c r="J845" s="636"/>
      <c r="K845" s="636"/>
      <c r="L845" s="636"/>
      <c r="M845" s="636"/>
      <c r="N845" s="637">
        <f t="shared" si="24"/>
        <v>0</v>
      </c>
      <c r="O845" s="637">
        <f t="shared" si="25"/>
        <v>0</v>
      </c>
      <c r="P845" s="639"/>
    </row>
    <row r="846" spans="1:16" ht="15.5" x14ac:dyDescent="0.25">
      <c r="A846" s="631">
        <v>826</v>
      </c>
      <c r="B846" s="632"/>
      <c r="C846" s="680"/>
      <c r="D846" s="680"/>
      <c r="E846" s="634"/>
      <c r="F846" s="634"/>
      <c r="G846" s="635"/>
      <c r="H846" s="636"/>
      <c r="I846" s="636"/>
      <c r="J846" s="636"/>
      <c r="K846" s="636"/>
      <c r="L846" s="636"/>
      <c r="M846" s="636"/>
      <c r="N846" s="637">
        <f t="shared" si="24"/>
        <v>0</v>
      </c>
      <c r="O846" s="637">
        <f t="shared" si="25"/>
        <v>0</v>
      </c>
      <c r="P846" s="639"/>
    </row>
    <row r="847" spans="1:16" ht="15.5" x14ac:dyDescent="0.25">
      <c r="A847" s="631">
        <v>827</v>
      </c>
      <c r="B847" s="632"/>
      <c r="C847" s="680"/>
      <c r="D847" s="680"/>
      <c r="E847" s="634"/>
      <c r="F847" s="634"/>
      <c r="G847" s="635"/>
      <c r="H847" s="636"/>
      <c r="I847" s="636"/>
      <c r="J847" s="636"/>
      <c r="K847" s="636"/>
      <c r="L847" s="636"/>
      <c r="M847" s="636"/>
      <c r="N847" s="637">
        <f t="shared" si="24"/>
        <v>0</v>
      </c>
      <c r="O847" s="637">
        <f t="shared" si="25"/>
        <v>0</v>
      </c>
      <c r="P847" s="639"/>
    </row>
    <row r="848" spans="1:16" ht="15.5" x14ac:dyDescent="0.25">
      <c r="A848" s="631">
        <v>828</v>
      </c>
      <c r="B848" s="632"/>
      <c r="C848" s="680"/>
      <c r="D848" s="680"/>
      <c r="E848" s="634"/>
      <c r="F848" s="634"/>
      <c r="G848" s="635"/>
      <c r="H848" s="636"/>
      <c r="I848" s="636"/>
      <c r="J848" s="636"/>
      <c r="K848" s="636"/>
      <c r="L848" s="636"/>
      <c r="M848" s="636"/>
      <c r="N848" s="637">
        <f t="shared" si="24"/>
        <v>0</v>
      </c>
      <c r="O848" s="637">
        <f t="shared" si="25"/>
        <v>0</v>
      </c>
      <c r="P848" s="639"/>
    </row>
    <row r="849" spans="1:16" ht="15.5" x14ac:dyDescent="0.25">
      <c r="A849" s="631">
        <v>829</v>
      </c>
      <c r="B849" s="632"/>
      <c r="C849" s="680"/>
      <c r="D849" s="680"/>
      <c r="E849" s="634"/>
      <c r="F849" s="634"/>
      <c r="G849" s="635"/>
      <c r="H849" s="636"/>
      <c r="I849" s="636"/>
      <c r="J849" s="636"/>
      <c r="K849" s="636"/>
      <c r="L849" s="636"/>
      <c r="M849" s="636"/>
      <c r="N849" s="637">
        <f t="shared" si="24"/>
        <v>0</v>
      </c>
      <c r="O849" s="637">
        <f t="shared" si="25"/>
        <v>0</v>
      </c>
      <c r="P849" s="639"/>
    </row>
    <row r="850" spans="1:16" ht="15.5" x14ac:dyDescent="0.25">
      <c r="A850" s="631">
        <v>830</v>
      </c>
      <c r="B850" s="632"/>
      <c r="C850" s="680"/>
      <c r="D850" s="680"/>
      <c r="E850" s="634"/>
      <c r="F850" s="634"/>
      <c r="G850" s="635"/>
      <c r="H850" s="636"/>
      <c r="I850" s="636"/>
      <c r="J850" s="636"/>
      <c r="K850" s="636"/>
      <c r="L850" s="636"/>
      <c r="M850" s="636"/>
      <c r="N850" s="637">
        <f t="shared" si="24"/>
        <v>0</v>
      </c>
      <c r="O850" s="637">
        <f t="shared" si="25"/>
        <v>0</v>
      </c>
      <c r="P850" s="639"/>
    </row>
    <row r="851" spans="1:16" ht="15.5" x14ac:dyDescent="0.25">
      <c r="A851" s="631">
        <v>831</v>
      </c>
      <c r="B851" s="632"/>
      <c r="C851" s="680"/>
      <c r="D851" s="680"/>
      <c r="E851" s="634"/>
      <c r="F851" s="634"/>
      <c r="G851" s="635"/>
      <c r="H851" s="636"/>
      <c r="I851" s="636"/>
      <c r="J851" s="636"/>
      <c r="K851" s="636"/>
      <c r="L851" s="636"/>
      <c r="M851" s="636"/>
      <c r="N851" s="637">
        <f t="shared" si="24"/>
        <v>0</v>
      </c>
      <c r="O851" s="637">
        <f t="shared" si="25"/>
        <v>0</v>
      </c>
      <c r="P851" s="639"/>
    </row>
    <row r="852" spans="1:16" ht="15.5" x14ac:dyDescent="0.25">
      <c r="A852" s="631">
        <v>832</v>
      </c>
      <c r="B852" s="632"/>
      <c r="C852" s="680"/>
      <c r="D852" s="680"/>
      <c r="E852" s="634"/>
      <c r="F852" s="634"/>
      <c r="G852" s="635"/>
      <c r="H852" s="636"/>
      <c r="I852" s="636"/>
      <c r="J852" s="636"/>
      <c r="K852" s="636"/>
      <c r="L852" s="636"/>
      <c r="M852" s="636"/>
      <c r="N852" s="637">
        <f t="shared" si="24"/>
        <v>0</v>
      </c>
      <c r="O852" s="637">
        <f t="shared" si="25"/>
        <v>0</v>
      </c>
      <c r="P852" s="639"/>
    </row>
    <row r="853" spans="1:16" ht="15.5" x14ac:dyDescent="0.25">
      <c r="A853" s="631">
        <v>833</v>
      </c>
      <c r="B853" s="632"/>
      <c r="C853" s="680"/>
      <c r="D853" s="680"/>
      <c r="E853" s="634"/>
      <c r="F853" s="634"/>
      <c r="G853" s="635"/>
      <c r="H853" s="636"/>
      <c r="I853" s="636"/>
      <c r="J853" s="636"/>
      <c r="K853" s="636"/>
      <c r="L853" s="636"/>
      <c r="M853" s="636"/>
      <c r="N853" s="637">
        <f t="shared" si="24"/>
        <v>0</v>
      </c>
      <c r="O853" s="637">
        <f t="shared" si="25"/>
        <v>0</v>
      </c>
      <c r="P853" s="639"/>
    </row>
    <row r="854" spans="1:16" ht="15.5" x14ac:dyDescent="0.25">
      <c r="A854" s="631">
        <v>834</v>
      </c>
      <c r="B854" s="632"/>
      <c r="C854" s="680"/>
      <c r="D854" s="680"/>
      <c r="E854" s="634"/>
      <c r="F854" s="634"/>
      <c r="G854" s="635"/>
      <c r="H854" s="636"/>
      <c r="I854" s="636"/>
      <c r="J854" s="636"/>
      <c r="K854" s="636"/>
      <c r="L854" s="636"/>
      <c r="M854" s="636"/>
      <c r="N854" s="637">
        <f t="shared" ref="N854:N917" si="26">ROUND(M854*20%,2)</f>
        <v>0</v>
      </c>
      <c r="O854" s="637">
        <f t="shared" ref="O854:O917" si="27">ROUND(M854,2)+N854</f>
        <v>0</v>
      </c>
      <c r="P854" s="639"/>
    </row>
    <row r="855" spans="1:16" ht="15.5" x14ac:dyDescent="0.25">
      <c r="A855" s="631">
        <v>835</v>
      </c>
      <c r="B855" s="632"/>
      <c r="C855" s="680"/>
      <c r="D855" s="680"/>
      <c r="E855" s="634"/>
      <c r="F855" s="634"/>
      <c r="G855" s="635"/>
      <c r="H855" s="636"/>
      <c r="I855" s="636"/>
      <c r="J855" s="636"/>
      <c r="K855" s="636"/>
      <c r="L855" s="636"/>
      <c r="M855" s="636"/>
      <c r="N855" s="637">
        <f t="shared" si="26"/>
        <v>0</v>
      </c>
      <c r="O855" s="637">
        <f t="shared" si="27"/>
        <v>0</v>
      </c>
      <c r="P855" s="639"/>
    </row>
    <row r="856" spans="1:16" ht="15.5" x14ac:dyDescent="0.25">
      <c r="A856" s="631">
        <v>836</v>
      </c>
      <c r="B856" s="632"/>
      <c r="C856" s="680"/>
      <c r="D856" s="680"/>
      <c r="E856" s="634"/>
      <c r="F856" s="634"/>
      <c r="G856" s="635"/>
      <c r="H856" s="636"/>
      <c r="I856" s="636"/>
      <c r="J856" s="636"/>
      <c r="K856" s="636"/>
      <c r="L856" s="636"/>
      <c r="M856" s="636"/>
      <c r="N856" s="637">
        <f t="shared" si="26"/>
        <v>0</v>
      </c>
      <c r="O856" s="637">
        <f t="shared" si="27"/>
        <v>0</v>
      </c>
      <c r="P856" s="639"/>
    </row>
    <row r="857" spans="1:16" ht="15.5" x14ac:dyDescent="0.25">
      <c r="A857" s="631">
        <v>837</v>
      </c>
      <c r="B857" s="632"/>
      <c r="C857" s="680"/>
      <c r="D857" s="680"/>
      <c r="E857" s="634"/>
      <c r="F857" s="634"/>
      <c r="G857" s="635"/>
      <c r="H857" s="636"/>
      <c r="I857" s="636"/>
      <c r="J857" s="636"/>
      <c r="K857" s="636"/>
      <c r="L857" s="636"/>
      <c r="M857" s="636"/>
      <c r="N857" s="637">
        <f t="shared" si="26"/>
        <v>0</v>
      </c>
      <c r="O857" s="637">
        <f t="shared" si="27"/>
        <v>0</v>
      </c>
      <c r="P857" s="639"/>
    </row>
    <row r="858" spans="1:16" ht="15.5" x14ac:dyDescent="0.25">
      <c r="A858" s="631">
        <v>838</v>
      </c>
      <c r="B858" s="632"/>
      <c r="C858" s="680"/>
      <c r="D858" s="680"/>
      <c r="E858" s="634"/>
      <c r="F858" s="634"/>
      <c r="G858" s="635"/>
      <c r="H858" s="636"/>
      <c r="I858" s="636"/>
      <c r="J858" s="636"/>
      <c r="K858" s="636"/>
      <c r="L858" s="636"/>
      <c r="M858" s="636"/>
      <c r="N858" s="637">
        <f t="shared" si="26"/>
        <v>0</v>
      </c>
      <c r="O858" s="637">
        <f t="shared" si="27"/>
        <v>0</v>
      </c>
      <c r="P858" s="639"/>
    </row>
    <row r="859" spans="1:16" ht="15.5" x14ac:dyDescent="0.25">
      <c r="A859" s="631">
        <v>839</v>
      </c>
      <c r="B859" s="632"/>
      <c r="C859" s="680"/>
      <c r="D859" s="680"/>
      <c r="E859" s="634"/>
      <c r="F859" s="634"/>
      <c r="G859" s="635"/>
      <c r="H859" s="636"/>
      <c r="I859" s="636"/>
      <c r="J859" s="636"/>
      <c r="K859" s="636"/>
      <c r="L859" s="636"/>
      <c r="M859" s="636"/>
      <c r="N859" s="637">
        <f t="shared" si="26"/>
        <v>0</v>
      </c>
      <c r="O859" s="637">
        <f t="shared" si="27"/>
        <v>0</v>
      </c>
      <c r="P859" s="639"/>
    </row>
    <row r="860" spans="1:16" ht="15.5" x14ac:dyDescent="0.25">
      <c r="A860" s="631">
        <v>840</v>
      </c>
      <c r="B860" s="632"/>
      <c r="C860" s="680"/>
      <c r="D860" s="680"/>
      <c r="E860" s="634"/>
      <c r="F860" s="634"/>
      <c r="G860" s="635"/>
      <c r="H860" s="636"/>
      <c r="I860" s="636"/>
      <c r="J860" s="636"/>
      <c r="K860" s="636"/>
      <c r="L860" s="636"/>
      <c r="M860" s="636"/>
      <c r="N860" s="637">
        <f t="shared" si="26"/>
        <v>0</v>
      </c>
      <c r="O860" s="637">
        <f t="shared" si="27"/>
        <v>0</v>
      </c>
      <c r="P860" s="639"/>
    </row>
    <row r="861" spans="1:16" ht="15.5" x14ac:dyDescent="0.25">
      <c r="A861" s="631">
        <v>841</v>
      </c>
      <c r="B861" s="632"/>
      <c r="C861" s="680"/>
      <c r="D861" s="680"/>
      <c r="E861" s="634"/>
      <c r="F861" s="634"/>
      <c r="G861" s="635"/>
      <c r="H861" s="636"/>
      <c r="I861" s="636"/>
      <c r="J861" s="636"/>
      <c r="K861" s="636"/>
      <c r="L861" s="636"/>
      <c r="M861" s="636"/>
      <c r="N861" s="637">
        <f t="shared" si="26"/>
        <v>0</v>
      </c>
      <c r="O861" s="637">
        <f t="shared" si="27"/>
        <v>0</v>
      </c>
      <c r="P861" s="639"/>
    </row>
    <row r="862" spans="1:16" ht="15.5" x14ac:dyDescent="0.25">
      <c r="A862" s="631">
        <v>842</v>
      </c>
      <c r="B862" s="632"/>
      <c r="C862" s="680"/>
      <c r="D862" s="680"/>
      <c r="E862" s="634"/>
      <c r="F862" s="634"/>
      <c r="G862" s="635"/>
      <c r="H862" s="636"/>
      <c r="I862" s="636"/>
      <c r="J862" s="636"/>
      <c r="K862" s="636"/>
      <c r="L862" s="636"/>
      <c r="M862" s="636"/>
      <c r="N862" s="637">
        <f t="shared" si="26"/>
        <v>0</v>
      </c>
      <c r="O862" s="637">
        <f t="shared" si="27"/>
        <v>0</v>
      </c>
      <c r="P862" s="639"/>
    </row>
    <row r="863" spans="1:16" ht="15.5" x14ac:dyDescent="0.25">
      <c r="A863" s="631">
        <v>843</v>
      </c>
      <c r="B863" s="632"/>
      <c r="C863" s="680"/>
      <c r="D863" s="680"/>
      <c r="E863" s="634"/>
      <c r="F863" s="634"/>
      <c r="G863" s="635"/>
      <c r="H863" s="636"/>
      <c r="I863" s="636"/>
      <c r="J863" s="636"/>
      <c r="K863" s="636"/>
      <c r="L863" s="636"/>
      <c r="M863" s="636"/>
      <c r="N863" s="637">
        <f t="shared" si="26"/>
        <v>0</v>
      </c>
      <c r="O863" s="637">
        <f t="shared" si="27"/>
        <v>0</v>
      </c>
      <c r="P863" s="639"/>
    </row>
    <row r="864" spans="1:16" ht="15.5" x14ac:dyDescent="0.25">
      <c r="A864" s="631">
        <v>844</v>
      </c>
      <c r="B864" s="632"/>
      <c r="C864" s="680"/>
      <c r="D864" s="680"/>
      <c r="E864" s="634"/>
      <c r="F864" s="634"/>
      <c r="G864" s="635"/>
      <c r="H864" s="636"/>
      <c r="I864" s="636"/>
      <c r="J864" s="636"/>
      <c r="K864" s="636"/>
      <c r="L864" s="636"/>
      <c r="M864" s="636"/>
      <c r="N864" s="637">
        <f t="shared" si="26"/>
        <v>0</v>
      </c>
      <c r="O864" s="637">
        <f t="shared" si="27"/>
        <v>0</v>
      </c>
      <c r="P864" s="639"/>
    </row>
    <row r="865" spans="1:16" ht="15.5" x14ac:dyDescent="0.25">
      <c r="A865" s="631">
        <v>845</v>
      </c>
      <c r="B865" s="632"/>
      <c r="C865" s="680"/>
      <c r="D865" s="680"/>
      <c r="E865" s="634"/>
      <c r="F865" s="634"/>
      <c r="G865" s="635"/>
      <c r="H865" s="636"/>
      <c r="I865" s="636"/>
      <c r="J865" s="636"/>
      <c r="K865" s="636"/>
      <c r="L865" s="636"/>
      <c r="M865" s="636"/>
      <c r="N865" s="637">
        <f t="shared" si="26"/>
        <v>0</v>
      </c>
      <c r="O865" s="637">
        <f t="shared" si="27"/>
        <v>0</v>
      </c>
      <c r="P865" s="639"/>
    </row>
    <row r="866" spans="1:16" ht="15.5" x14ac:dyDescent="0.25">
      <c r="A866" s="631">
        <v>846</v>
      </c>
      <c r="B866" s="632"/>
      <c r="C866" s="680"/>
      <c r="D866" s="680"/>
      <c r="E866" s="634"/>
      <c r="F866" s="634"/>
      <c r="G866" s="635"/>
      <c r="H866" s="636"/>
      <c r="I866" s="636"/>
      <c r="J866" s="636"/>
      <c r="K866" s="636"/>
      <c r="L866" s="636"/>
      <c r="M866" s="636"/>
      <c r="N866" s="637">
        <f t="shared" si="26"/>
        <v>0</v>
      </c>
      <c r="O866" s="637">
        <f t="shared" si="27"/>
        <v>0</v>
      </c>
      <c r="P866" s="639"/>
    </row>
    <row r="867" spans="1:16" ht="15.5" x14ac:dyDescent="0.25">
      <c r="A867" s="631">
        <v>847</v>
      </c>
      <c r="B867" s="632"/>
      <c r="C867" s="680"/>
      <c r="D867" s="680"/>
      <c r="E867" s="634"/>
      <c r="F867" s="634"/>
      <c r="G867" s="635"/>
      <c r="H867" s="636"/>
      <c r="I867" s="636"/>
      <c r="J867" s="636"/>
      <c r="K867" s="636"/>
      <c r="L867" s="636"/>
      <c r="M867" s="636"/>
      <c r="N867" s="637">
        <f t="shared" si="26"/>
        <v>0</v>
      </c>
      <c r="O867" s="637">
        <f t="shared" si="27"/>
        <v>0</v>
      </c>
      <c r="P867" s="639"/>
    </row>
    <row r="868" spans="1:16" ht="15.5" x14ac:dyDescent="0.25">
      <c r="A868" s="631">
        <v>848</v>
      </c>
      <c r="B868" s="632"/>
      <c r="C868" s="680"/>
      <c r="D868" s="680"/>
      <c r="E868" s="634"/>
      <c r="F868" s="634"/>
      <c r="G868" s="635"/>
      <c r="H868" s="636"/>
      <c r="I868" s="636"/>
      <c r="J868" s="636"/>
      <c r="K868" s="636"/>
      <c r="L868" s="636"/>
      <c r="M868" s="636"/>
      <c r="N868" s="637">
        <f t="shared" si="26"/>
        <v>0</v>
      </c>
      <c r="O868" s="637">
        <f t="shared" si="27"/>
        <v>0</v>
      </c>
      <c r="P868" s="639"/>
    </row>
    <row r="869" spans="1:16" ht="15.5" x14ac:dyDescent="0.25">
      <c r="A869" s="631">
        <v>849</v>
      </c>
      <c r="B869" s="632"/>
      <c r="C869" s="680"/>
      <c r="D869" s="680"/>
      <c r="E869" s="634"/>
      <c r="F869" s="634"/>
      <c r="G869" s="635"/>
      <c r="H869" s="636"/>
      <c r="I869" s="636"/>
      <c r="J869" s="636"/>
      <c r="K869" s="636"/>
      <c r="L869" s="636"/>
      <c r="M869" s="636"/>
      <c r="N869" s="637">
        <f t="shared" si="26"/>
        <v>0</v>
      </c>
      <c r="O869" s="637">
        <f t="shared" si="27"/>
        <v>0</v>
      </c>
      <c r="P869" s="639"/>
    </row>
    <row r="870" spans="1:16" ht="15.5" x14ac:dyDescent="0.25">
      <c r="A870" s="631">
        <v>850</v>
      </c>
      <c r="B870" s="632"/>
      <c r="C870" s="680"/>
      <c r="D870" s="680"/>
      <c r="E870" s="634"/>
      <c r="F870" s="634"/>
      <c r="G870" s="635"/>
      <c r="H870" s="636"/>
      <c r="I870" s="636"/>
      <c r="J870" s="636"/>
      <c r="K870" s="636"/>
      <c r="L870" s="636"/>
      <c r="M870" s="636"/>
      <c r="N870" s="637">
        <f t="shared" si="26"/>
        <v>0</v>
      </c>
      <c r="O870" s="637">
        <f t="shared" si="27"/>
        <v>0</v>
      </c>
      <c r="P870" s="639"/>
    </row>
    <row r="871" spans="1:16" ht="15.5" x14ac:dyDescent="0.25">
      <c r="A871" s="631">
        <v>851</v>
      </c>
      <c r="B871" s="632"/>
      <c r="C871" s="680"/>
      <c r="D871" s="680"/>
      <c r="E871" s="634"/>
      <c r="F871" s="634"/>
      <c r="G871" s="635"/>
      <c r="H871" s="636"/>
      <c r="I871" s="636"/>
      <c r="J871" s="636"/>
      <c r="K871" s="636"/>
      <c r="L871" s="636"/>
      <c r="M871" s="636"/>
      <c r="N871" s="637">
        <f t="shared" si="26"/>
        <v>0</v>
      </c>
      <c r="O871" s="637">
        <f t="shared" si="27"/>
        <v>0</v>
      </c>
      <c r="P871" s="639"/>
    </row>
    <row r="872" spans="1:16" ht="15.5" x14ac:dyDescent="0.25">
      <c r="A872" s="631">
        <v>852</v>
      </c>
      <c r="B872" s="632"/>
      <c r="C872" s="680"/>
      <c r="D872" s="680"/>
      <c r="E872" s="634"/>
      <c r="F872" s="634"/>
      <c r="G872" s="635"/>
      <c r="H872" s="636"/>
      <c r="I872" s="636"/>
      <c r="J872" s="636"/>
      <c r="K872" s="636"/>
      <c r="L872" s="636"/>
      <c r="M872" s="636"/>
      <c r="N872" s="637">
        <f t="shared" si="26"/>
        <v>0</v>
      </c>
      <c r="O872" s="637">
        <f t="shared" si="27"/>
        <v>0</v>
      </c>
      <c r="P872" s="639"/>
    </row>
    <row r="873" spans="1:16" ht="15.5" x14ac:dyDescent="0.25">
      <c r="A873" s="631">
        <v>853</v>
      </c>
      <c r="B873" s="632"/>
      <c r="C873" s="680"/>
      <c r="D873" s="680"/>
      <c r="E873" s="634"/>
      <c r="F873" s="634"/>
      <c r="G873" s="635"/>
      <c r="H873" s="636"/>
      <c r="I873" s="636"/>
      <c r="J873" s="636"/>
      <c r="K873" s="636"/>
      <c r="L873" s="636"/>
      <c r="M873" s="636"/>
      <c r="N873" s="637">
        <f t="shared" si="26"/>
        <v>0</v>
      </c>
      <c r="O873" s="637">
        <f t="shared" si="27"/>
        <v>0</v>
      </c>
      <c r="P873" s="639"/>
    </row>
    <row r="874" spans="1:16" ht="15.5" x14ac:dyDescent="0.25">
      <c r="A874" s="631">
        <v>854</v>
      </c>
      <c r="B874" s="632"/>
      <c r="C874" s="680"/>
      <c r="D874" s="680"/>
      <c r="E874" s="634"/>
      <c r="F874" s="634"/>
      <c r="G874" s="635"/>
      <c r="H874" s="636"/>
      <c r="I874" s="636"/>
      <c r="J874" s="636"/>
      <c r="K874" s="636"/>
      <c r="L874" s="636"/>
      <c r="M874" s="636"/>
      <c r="N874" s="637">
        <f t="shared" si="26"/>
        <v>0</v>
      </c>
      <c r="O874" s="637">
        <f t="shared" si="27"/>
        <v>0</v>
      </c>
      <c r="P874" s="639"/>
    </row>
    <row r="875" spans="1:16" ht="15.5" x14ac:dyDescent="0.25">
      <c r="A875" s="631">
        <v>855</v>
      </c>
      <c r="B875" s="632"/>
      <c r="C875" s="680"/>
      <c r="D875" s="680"/>
      <c r="E875" s="634"/>
      <c r="F875" s="634"/>
      <c r="G875" s="635"/>
      <c r="H875" s="636"/>
      <c r="I875" s="636"/>
      <c r="J875" s="636"/>
      <c r="K875" s="636"/>
      <c r="L875" s="636"/>
      <c r="M875" s="636"/>
      <c r="N875" s="637">
        <f t="shared" si="26"/>
        <v>0</v>
      </c>
      <c r="O875" s="637">
        <f t="shared" si="27"/>
        <v>0</v>
      </c>
      <c r="P875" s="639"/>
    </row>
    <row r="876" spans="1:16" ht="15.5" x14ac:dyDescent="0.25">
      <c r="A876" s="631">
        <v>856</v>
      </c>
      <c r="B876" s="632"/>
      <c r="C876" s="680"/>
      <c r="D876" s="680"/>
      <c r="E876" s="634"/>
      <c r="F876" s="634"/>
      <c r="G876" s="635"/>
      <c r="H876" s="636"/>
      <c r="I876" s="636"/>
      <c r="J876" s="636"/>
      <c r="K876" s="636"/>
      <c r="L876" s="636"/>
      <c r="M876" s="636"/>
      <c r="N876" s="637">
        <f t="shared" si="26"/>
        <v>0</v>
      </c>
      <c r="O876" s="637">
        <f t="shared" si="27"/>
        <v>0</v>
      </c>
      <c r="P876" s="639"/>
    </row>
    <row r="877" spans="1:16" ht="15.5" x14ac:dyDescent="0.25">
      <c r="A877" s="631">
        <v>857</v>
      </c>
      <c r="B877" s="632"/>
      <c r="C877" s="680"/>
      <c r="D877" s="680"/>
      <c r="E877" s="634"/>
      <c r="F877" s="634"/>
      <c r="G877" s="635"/>
      <c r="H877" s="636"/>
      <c r="I877" s="636"/>
      <c r="J877" s="636"/>
      <c r="K877" s="636"/>
      <c r="L877" s="636"/>
      <c r="M877" s="636"/>
      <c r="N877" s="637">
        <f t="shared" si="26"/>
        <v>0</v>
      </c>
      <c r="O877" s="637">
        <f t="shared" si="27"/>
        <v>0</v>
      </c>
      <c r="P877" s="639"/>
    </row>
    <row r="878" spans="1:16" ht="15.5" x14ac:dyDescent="0.25">
      <c r="A878" s="631">
        <v>858</v>
      </c>
      <c r="B878" s="632"/>
      <c r="C878" s="680"/>
      <c r="D878" s="680"/>
      <c r="E878" s="634"/>
      <c r="F878" s="634"/>
      <c r="G878" s="635"/>
      <c r="H878" s="636"/>
      <c r="I878" s="636"/>
      <c r="J878" s="636"/>
      <c r="K878" s="636"/>
      <c r="L878" s="636"/>
      <c r="M878" s="636"/>
      <c r="N878" s="637">
        <f t="shared" si="26"/>
        <v>0</v>
      </c>
      <c r="O878" s="637">
        <f t="shared" si="27"/>
        <v>0</v>
      </c>
      <c r="P878" s="639"/>
    </row>
    <row r="879" spans="1:16" ht="15.5" x14ac:dyDescent="0.25">
      <c r="A879" s="631">
        <v>859</v>
      </c>
      <c r="B879" s="632"/>
      <c r="C879" s="680"/>
      <c r="D879" s="680"/>
      <c r="E879" s="634"/>
      <c r="F879" s="634"/>
      <c r="G879" s="635"/>
      <c r="H879" s="636"/>
      <c r="I879" s="636"/>
      <c r="J879" s="636"/>
      <c r="K879" s="636"/>
      <c r="L879" s="636"/>
      <c r="M879" s="636"/>
      <c r="N879" s="637">
        <f t="shared" si="26"/>
        <v>0</v>
      </c>
      <c r="O879" s="637">
        <f t="shared" si="27"/>
        <v>0</v>
      </c>
      <c r="P879" s="639"/>
    </row>
    <row r="880" spans="1:16" ht="15.5" x14ac:dyDescent="0.25">
      <c r="A880" s="631">
        <v>860</v>
      </c>
      <c r="B880" s="632"/>
      <c r="C880" s="680"/>
      <c r="D880" s="680"/>
      <c r="E880" s="634"/>
      <c r="F880" s="634"/>
      <c r="G880" s="635"/>
      <c r="H880" s="636"/>
      <c r="I880" s="636"/>
      <c r="J880" s="636"/>
      <c r="K880" s="636"/>
      <c r="L880" s="636"/>
      <c r="M880" s="636"/>
      <c r="N880" s="637">
        <f t="shared" si="26"/>
        <v>0</v>
      </c>
      <c r="O880" s="637">
        <f t="shared" si="27"/>
        <v>0</v>
      </c>
      <c r="P880" s="639"/>
    </row>
    <row r="881" spans="1:16" ht="15.5" x14ac:dyDescent="0.25">
      <c r="A881" s="631">
        <v>861</v>
      </c>
      <c r="B881" s="632"/>
      <c r="C881" s="680"/>
      <c r="D881" s="680"/>
      <c r="E881" s="634"/>
      <c r="F881" s="634"/>
      <c r="G881" s="635"/>
      <c r="H881" s="636"/>
      <c r="I881" s="636"/>
      <c r="J881" s="636"/>
      <c r="K881" s="636"/>
      <c r="L881" s="636"/>
      <c r="M881" s="636"/>
      <c r="N881" s="637">
        <f t="shared" si="26"/>
        <v>0</v>
      </c>
      <c r="O881" s="637">
        <f t="shared" si="27"/>
        <v>0</v>
      </c>
      <c r="P881" s="639"/>
    </row>
    <row r="882" spans="1:16" ht="15.5" x14ac:dyDescent="0.25">
      <c r="A882" s="631">
        <v>862</v>
      </c>
      <c r="B882" s="632"/>
      <c r="C882" s="680"/>
      <c r="D882" s="680"/>
      <c r="E882" s="634"/>
      <c r="F882" s="634"/>
      <c r="G882" s="635"/>
      <c r="H882" s="636"/>
      <c r="I882" s="636"/>
      <c r="J882" s="636"/>
      <c r="K882" s="636"/>
      <c r="L882" s="636"/>
      <c r="M882" s="636"/>
      <c r="N882" s="637">
        <f t="shared" si="26"/>
        <v>0</v>
      </c>
      <c r="O882" s="637">
        <f t="shared" si="27"/>
        <v>0</v>
      </c>
      <c r="P882" s="639"/>
    </row>
    <row r="883" spans="1:16" ht="15.5" x14ac:dyDescent="0.25">
      <c r="A883" s="631">
        <v>863</v>
      </c>
      <c r="B883" s="632"/>
      <c r="C883" s="680"/>
      <c r="D883" s="680"/>
      <c r="E883" s="634"/>
      <c r="F883" s="634"/>
      <c r="G883" s="635"/>
      <c r="H883" s="636"/>
      <c r="I883" s="636"/>
      <c r="J883" s="636"/>
      <c r="K883" s="636"/>
      <c r="L883" s="636"/>
      <c r="M883" s="636"/>
      <c r="N883" s="637">
        <f t="shared" si="26"/>
        <v>0</v>
      </c>
      <c r="O883" s="637">
        <f t="shared" si="27"/>
        <v>0</v>
      </c>
      <c r="P883" s="639"/>
    </row>
    <row r="884" spans="1:16" ht="15.5" x14ac:dyDescent="0.25">
      <c r="A884" s="631">
        <v>864</v>
      </c>
      <c r="B884" s="632"/>
      <c r="C884" s="680"/>
      <c r="D884" s="680"/>
      <c r="E884" s="634"/>
      <c r="F884" s="634"/>
      <c r="G884" s="635"/>
      <c r="H884" s="636"/>
      <c r="I884" s="636"/>
      <c r="J884" s="636"/>
      <c r="K884" s="636"/>
      <c r="L884" s="636"/>
      <c r="M884" s="636"/>
      <c r="N884" s="637">
        <f t="shared" si="26"/>
        <v>0</v>
      </c>
      <c r="O884" s="637">
        <f t="shared" si="27"/>
        <v>0</v>
      </c>
      <c r="P884" s="639"/>
    </row>
    <row r="885" spans="1:16" ht="15.5" x14ac:dyDescent="0.25">
      <c r="A885" s="631">
        <v>865</v>
      </c>
      <c r="B885" s="632"/>
      <c r="C885" s="680"/>
      <c r="D885" s="680"/>
      <c r="E885" s="634"/>
      <c r="F885" s="634"/>
      <c r="G885" s="635"/>
      <c r="H885" s="636"/>
      <c r="I885" s="636"/>
      <c r="J885" s="636"/>
      <c r="K885" s="636"/>
      <c r="L885" s="636"/>
      <c r="M885" s="636"/>
      <c r="N885" s="637">
        <f t="shared" si="26"/>
        <v>0</v>
      </c>
      <c r="O885" s="637">
        <f t="shared" si="27"/>
        <v>0</v>
      </c>
      <c r="P885" s="639"/>
    </row>
    <row r="886" spans="1:16" ht="15.5" x14ac:dyDescent="0.25">
      <c r="A886" s="631">
        <v>866</v>
      </c>
      <c r="B886" s="632"/>
      <c r="C886" s="680"/>
      <c r="D886" s="680"/>
      <c r="E886" s="634"/>
      <c r="F886" s="634"/>
      <c r="G886" s="635"/>
      <c r="H886" s="636"/>
      <c r="I886" s="636"/>
      <c r="J886" s="636"/>
      <c r="K886" s="636"/>
      <c r="L886" s="636"/>
      <c r="M886" s="636"/>
      <c r="N886" s="637">
        <f t="shared" si="26"/>
        <v>0</v>
      </c>
      <c r="O886" s="637">
        <f t="shared" si="27"/>
        <v>0</v>
      </c>
      <c r="P886" s="639"/>
    </row>
    <row r="887" spans="1:16" ht="15.5" x14ac:dyDescent="0.25">
      <c r="A887" s="631">
        <v>867</v>
      </c>
      <c r="B887" s="632"/>
      <c r="C887" s="680"/>
      <c r="D887" s="680"/>
      <c r="E887" s="634"/>
      <c r="F887" s="634"/>
      <c r="G887" s="635"/>
      <c r="H887" s="636"/>
      <c r="I887" s="636"/>
      <c r="J887" s="636"/>
      <c r="K887" s="636"/>
      <c r="L887" s="636"/>
      <c r="M887" s="636"/>
      <c r="N887" s="637">
        <f t="shared" si="26"/>
        <v>0</v>
      </c>
      <c r="O887" s="637">
        <f t="shared" si="27"/>
        <v>0</v>
      </c>
      <c r="P887" s="639"/>
    </row>
    <row r="888" spans="1:16" ht="15.5" x14ac:dyDescent="0.25">
      <c r="A888" s="631">
        <v>868</v>
      </c>
      <c r="B888" s="632"/>
      <c r="C888" s="680"/>
      <c r="D888" s="680"/>
      <c r="E888" s="634"/>
      <c r="F888" s="634"/>
      <c r="G888" s="635"/>
      <c r="H888" s="636"/>
      <c r="I888" s="636"/>
      <c r="J888" s="636"/>
      <c r="K888" s="636"/>
      <c r="L888" s="636"/>
      <c r="M888" s="636"/>
      <c r="N888" s="637">
        <f t="shared" si="26"/>
        <v>0</v>
      </c>
      <c r="O888" s="637">
        <f t="shared" si="27"/>
        <v>0</v>
      </c>
      <c r="P888" s="639"/>
    </row>
    <row r="889" spans="1:16" ht="15.5" x14ac:dyDescent="0.25">
      <c r="A889" s="631">
        <v>869</v>
      </c>
      <c r="B889" s="632"/>
      <c r="C889" s="680"/>
      <c r="D889" s="680"/>
      <c r="E889" s="634"/>
      <c r="F889" s="634"/>
      <c r="G889" s="635"/>
      <c r="H889" s="636"/>
      <c r="I889" s="636"/>
      <c r="J889" s="636"/>
      <c r="K889" s="636"/>
      <c r="L889" s="636"/>
      <c r="M889" s="636"/>
      <c r="N889" s="637">
        <f t="shared" si="26"/>
        <v>0</v>
      </c>
      <c r="O889" s="637">
        <f t="shared" si="27"/>
        <v>0</v>
      </c>
      <c r="P889" s="639"/>
    </row>
    <row r="890" spans="1:16" ht="15.5" x14ac:dyDescent="0.25">
      <c r="A890" s="631">
        <v>870</v>
      </c>
      <c r="B890" s="632"/>
      <c r="C890" s="680"/>
      <c r="D890" s="680"/>
      <c r="E890" s="634"/>
      <c r="F890" s="634"/>
      <c r="G890" s="635"/>
      <c r="H890" s="636"/>
      <c r="I890" s="636"/>
      <c r="J890" s="636"/>
      <c r="K890" s="636"/>
      <c r="L890" s="636"/>
      <c r="M890" s="636"/>
      <c r="N890" s="637">
        <f t="shared" si="26"/>
        <v>0</v>
      </c>
      <c r="O890" s="637">
        <f t="shared" si="27"/>
        <v>0</v>
      </c>
      <c r="P890" s="639"/>
    </row>
    <row r="891" spans="1:16" ht="15.5" x14ac:dyDescent="0.25">
      <c r="A891" s="631">
        <v>871</v>
      </c>
      <c r="B891" s="632"/>
      <c r="C891" s="680"/>
      <c r="D891" s="680"/>
      <c r="E891" s="634"/>
      <c r="F891" s="634"/>
      <c r="G891" s="635"/>
      <c r="H891" s="636"/>
      <c r="I891" s="636"/>
      <c r="J891" s="636"/>
      <c r="K891" s="636"/>
      <c r="L891" s="636"/>
      <c r="M891" s="636"/>
      <c r="N891" s="637">
        <f t="shared" si="26"/>
        <v>0</v>
      </c>
      <c r="O891" s="637">
        <f t="shared" si="27"/>
        <v>0</v>
      </c>
      <c r="P891" s="639"/>
    </row>
    <row r="892" spans="1:16" ht="15.5" x14ac:dyDescent="0.25">
      <c r="A892" s="631">
        <v>872</v>
      </c>
      <c r="B892" s="632"/>
      <c r="C892" s="680"/>
      <c r="D892" s="680"/>
      <c r="E892" s="634"/>
      <c r="F892" s="634"/>
      <c r="G892" s="635"/>
      <c r="H892" s="636"/>
      <c r="I892" s="636"/>
      <c r="J892" s="636"/>
      <c r="K892" s="636"/>
      <c r="L892" s="636"/>
      <c r="M892" s="636"/>
      <c r="N892" s="637">
        <f t="shared" si="26"/>
        <v>0</v>
      </c>
      <c r="O892" s="637">
        <f t="shared" si="27"/>
        <v>0</v>
      </c>
      <c r="P892" s="639"/>
    </row>
    <row r="893" spans="1:16" ht="15.5" x14ac:dyDescent="0.25">
      <c r="A893" s="631">
        <v>873</v>
      </c>
      <c r="B893" s="632"/>
      <c r="C893" s="680"/>
      <c r="D893" s="680"/>
      <c r="E893" s="634"/>
      <c r="F893" s="634"/>
      <c r="G893" s="635"/>
      <c r="H893" s="636"/>
      <c r="I893" s="636"/>
      <c r="J893" s="636"/>
      <c r="K893" s="636"/>
      <c r="L893" s="636"/>
      <c r="M893" s="636"/>
      <c r="N893" s="637">
        <f t="shared" si="26"/>
        <v>0</v>
      </c>
      <c r="O893" s="637">
        <f t="shared" si="27"/>
        <v>0</v>
      </c>
      <c r="P893" s="639"/>
    </row>
    <row r="894" spans="1:16" ht="15.5" x14ac:dyDescent="0.25">
      <c r="A894" s="631">
        <v>874</v>
      </c>
      <c r="B894" s="632"/>
      <c r="C894" s="680"/>
      <c r="D894" s="680"/>
      <c r="E894" s="634"/>
      <c r="F894" s="634"/>
      <c r="G894" s="635"/>
      <c r="H894" s="636"/>
      <c r="I894" s="636"/>
      <c r="J894" s="636"/>
      <c r="K894" s="636"/>
      <c r="L894" s="636"/>
      <c r="M894" s="636"/>
      <c r="N894" s="637">
        <f t="shared" si="26"/>
        <v>0</v>
      </c>
      <c r="O894" s="637">
        <f t="shared" si="27"/>
        <v>0</v>
      </c>
      <c r="P894" s="639"/>
    </row>
    <row r="895" spans="1:16" ht="15.5" x14ac:dyDescent="0.25">
      <c r="A895" s="631">
        <v>875</v>
      </c>
      <c r="B895" s="632"/>
      <c r="C895" s="680"/>
      <c r="D895" s="680"/>
      <c r="E895" s="634"/>
      <c r="F895" s="634"/>
      <c r="G895" s="635"/>
      <c r="H895" s="636"/>
      <c r="I895" s="636"/>
      <c r="J895" s="636"/>
      <c r="K895" s="636"/>
      <c r="L895" s="636"/>
      <c r="M895" s="636"/>
      <c r="N895" s="637">
        <f t="shared" si="26"/>
        <v>0</v>
      </c>
      <c r="O895" s="637">
        <f t="shared" si="27"/>
        <v>0</v>
      </c>
      <c r="P895" s="639"/>
    </row>
    <row r="896" spans="1:16" ht="15.5" x14ac:dyDescent="0.25">
      <c r="A896" s="631">
        <v>876</v>
      </c>
      <c r="B896" s="632"/>
      <c r="C896" s="680"/>
      <c r="D896" s="680"/>
      <c r="E896" s="634"/>
      <c r="F896" s="634"/>
      <c r="G896" s="635"/>
      <c r="H896" s="636"/>
      <c r="I896" s="636"/>
      <c r="J896" s="636"/>
      <c r="K896" s="636"/>
      <c r="L896" s="636"/>
      <c r="M896" s="636"/>
      <c r="N896" s="637">
        <f t="shared" si="26"/>
        <v>0</v>
      </c>
      <c r="O896" s="637">
        <f t="shared" si="27"/>
        <v>0</v>
      </c>
      <c r="P896" s="639"/>
    </row>
    <row r="897" spans="1:16" ht="15.5" x14ac:dyDescent="0.25">
      <c r="A897" s="631">
        <v>877</v>
      </c>
      <c r="B897" s="632"/>
      <c r="C897" s="680"/>
      <c r="D897" s="680"/>
      <c r="E897" s="634"/>
      <c r="F897" s="634"/>
      <c r="G897" s="635"/>
      <c r="H897" s="636"/>
      <c r="I897" s="636"/>
      <c r="J897" s="636"/>
      <c r="K897" s="636"/>
      <c r="L897" s="636"/>
      <c r="M897" s="636"/>
      <c r="N897" s="637">
        <f t="shared" si="26"/>
        <v>0</v>
      </c>
      <c r="O897" s="637">
        <f t="shared" si="27"/>
        <v>0</v>
      </c>
      <c r="P897" s="639"/>
    </row>
    <row r="898" spans="1:16" ht="15.5" x14ac:dyDescent="0.25">
      <c r="A898" s="631">
        <v>878</v>
      </c>
      <c r="B898" s="632"/>
      <c r="C898" s="680"/>
      <c r="D898" s="680"/>
      <c r="E898" s="634"/>
      <c r="F898" s="634"/>
      <c r="G898" s="635"/>
      <c r="H898" s="636"/>
      <c r="I898" s="636"/>
      <c r="J898" s="636"/>
      <c r="K898" s="636"/>
      <c r="L898" s="636"/>
      <c r="M898" s="636"/>
      <c r="N898" s="637">
        <f t="shared" si="26"/>
        <v>0</v>
      </c>
      <c r="O898" s="637">
        <f t="shared" si="27"/>
        <v>0</v>
      </c>
      <c r="P898" s="639"/>
    </row>
    <row r="899" spans="1:16" ht="15.5" x14ac:dyDescent="0.25">
      <c r="A899" s="631">
        <v>879</v>
      </c>
      <c r="B899" s="632"/>
      <c r="C899" s="680"/>
      <c r="D899" s="680"/>
      <c r="E899" s="634"/>
      <c r="F899" s="634"/>
      <c r="G899" s="635"/>
      <c r="H899" s="636"/>
      <c r="I899" s="636"/>
      <c r="J899" s="636"/>
      <c r="K899" s="636"/>
      <c r="L899" s="636"/>
      <c r="M899" s="636"/>
      <c r="N899" s="637">
        <f t="shared" si="26"/>
        <v>0</v>
      </c>
      <c r="O899" s="637">
        <f t="shared" si="27"/>
        <v>0</v>
      </c>
      <c r="P899" s="639"/>
    </row>
    <row r="900" spans="1:16" ht="15.5" x14ac:dyDescent="0.25">
      <c r="A900" s="631">
        <v>880</v>
      </c>
      <c r="B900" s="632"/>
      <c r="C900" s="680"/>
      <c r="D900" s="680"/>
      <c r="E900" s="634"/>
      <c r="F900" s="634"/>
      <c r="G900" s="635"/>
      <c r="H900" s="636"/>
      <c r="I900" s="636"/>
      <c r="J900" s="636"/>
      <c r="K900" s="636"/>
      <c r="L900" s="636"/>
      <c r="M900" s="636"/>
      <c r="N900" s="637">
        <f t="shared" si="26"/>
        <v>0</v>
      </c>
      <c r="O900" s="637">
        <f t="shared" si="27"/>
        <v>0</v>
      </c>
      <c r="P900" s="639"/>
    </row>
    <row r="901" spans="1:16" ht="15.5" x14ac:dyDescent="0.25">
      <c r="A901" s="631">
        <v>881</v>
      </c>
      <c r="B901" s="632"/>
      <c r="C901" s="680"/>
      <c r="D901" s="680"/>
      <c r="E901" s="634"/>
      <c r="F901" s="634"/>
      <c r="G901" s="635"/>
      <c r="H901" s="636"/>
      <c r="I901" s="636"/>
      <c r="J901" s="636"/>
      <c r="K901" s="636"/>
      <c r="L901" s="636"/>
      <c r="M901" s="636"/>
      <c r="N901" s="637">
        <f t="shared" si="26"/>
        <v>0</v>
      </c>
      <c r="O901" s="637">
        <f t="shared" si="27"/>
        <v>0</v>
      </c>
      <c r="P901" s="639"/>
    </row>
    <row r="902" spans="1:16" ht="15.5" x14ac:dyDescent="0.25">
      <c r="A902" s="631">
        <v>882</v>
      </c>
      <c r="B902" s="632"/>
      <c r="C902" s="680"/>
      <c r="D902" s="680"/>
      <c r="E902" s="634"/>
      <c r="F902" s="634"/>
      <c r="G902" s="635"/>
      <c r="H902" s="636"/>
      <c r="I902" s="636"/>
      <c r="J902" s="636"/>
      <c r="K902" s="636"/>
      <c r="L902" s="636"/>
      <c r="M902" s="636"/>
      <c r="N902" s="637">
        <f t="shared" si="26"/>
        <v>0</v>
      </c>
      <c r="O902" s="637">
        <f t="shared" si="27"/>
        <v>0</v>
      </c>
      <c r="P902" s="639"/>
    </row>
    <row r="903" spans="1:16" ht="15.5" x14ac:dyDescent="0.25">
      <c r="A903" s="631">
        <v>883</v>
      </c>
      <c r="B903" s="632"/>
      <c r="C903" s="680"/>
      <c r="D903" s="680"/>
      <c r="E903" s="634"/>
      <c r="F903" s="634"/>
      <c r="G903" s="635"/>
      <c r="H903" s="636"/>
      <c r="I903" s="636"/>
      <c r="J903" s="636"/>
      <c r="K903" s="636"/>
      <c r="L903" s="636"/>
      <c r="M903" s="636"/>
      <c r="N903" s="637">
        <f t="shared" si="26"/>
        <v>0</v>
      </c>
      <c r="O903" s="637">
        <f t="shared" si="27"/>
        <v>0</v>
      </c>
      <c r="P903" s="639"/>
    </row>
    <row r="904" spans="1:16" ht="15.5" x14ac:dyDescent="0.25">
      <c r="A904" s="631">
        <v>884</v>
      </c>
      <c r="B904" s="632"/>
      <c r="C904" s="680"/>
      <c r="D904" s="680"/>
      <c r="E904" s="634"/>
      <c r="F904" s="634"/>
      <c r="G904" s="635"/>
      <c r="H904" s="636"/>
      <c r="I904" s="636"/>
      <c r="J904" s="636"/>
      <c r="K904" s="636"/>
      <c r="L904" s="636"/>
      <c r="M904" s="636"/>
      <c r="N904" s="637">
        <f t="shared" si="26"/>
        <v>0</v>
      </c>
      <c r="O904" s="637">
        <f t="shared" si="27"/>
        <v>0</v>
      </c>
      <c r="P904" s="639"/>
    </row>
    <row r="905" spans="1:16" ht="15.5" x14ac:dyDescent="0.25">
      <c r="A905" s="631">
        <v>885</v>
      </c>
      <c r="B905" s="632"/>
      <c r="C905" s="680"/>
      <c r="D905" s="680"/>
      <c r="E905" s="634"/>
      <c r="F905" s="634"/>
      <c r="G905" s="635"/>
      <c r="H905" s="636"/>
      <c r="I905" s="636"/>
      <c r="J905" s="636"/>
      <c r="K905" s="636"/>
      <c r="L905" s="636"/>
      <c r="M905" s="636"/>
      <c r="N905" s="637">
        <f t="shared" si="26"/>
        <v>0</v>
      </c>
      <c r="O905" s="637">
        <f t="shared" si="27"/>
        <v>0</v>
      </c>
      <c r="P905" s="639"/>
    </row>
    <row r="906" spans="1:16" ht="15.5" x14ac:dyDescent="0.25">
      <c r="A906" s="631">
        <v>886</v>
      </c>
      <c r="B906" s="632"/>
      <c r="C906" s="680"/>
      <c r="D906" s="680"/>
      <c r="E906" s="634"/>
      <c r="F906" s="634"/>
      <c r="G906" s="635"/>
      <c r="H906" s="636"/>
      <c r="I906" s="636"/>
      <c r="J906" s="636"/>
      <c r="K906" s="636"/>
      <c r="L906" s="636"/>
      <c r="M906" s="636"/>
      <c r="N906" s="637">
        <f t="shared" si="26"/>
        <v>0</v>
      </c>
      <c r="O906" s="637">
        <f t="shared" si="27"/>
        <v>0</v>
      </c>
      <c r="P906" s="639"/>
    </row>
    <row r="907" spans="1:16" ht="15.5" x14ac:dyDescent="0.25">
      <c r="A907" s="631">
        <v>887</v>
      </c>
      <c r="B907" s="632"/>
      <c r="C907" s="680"/>
      <c r="D907" s="680"/>
      <c r="E907" s="634"/>
      <c r="F907" s="634"/>
      <c r="G907" s="635"/>
      <c r="H907" s="636"/>
      <c r="I907" s="636"/>
      <c r="J907" s="636"/>
      <c r="K907" s="636"/>
      <c r="L907" s="636"/>
      <c r="M907" s="636"/>
      <c r="N907" s="637">
        <f t="shared" si="26"/>
        <v>0</v>
      </c>
      <c r="O907" s="637">
        <f t="shared" si="27"/>
        <v>0</v>
      </c>
      <c r="P907" s="639"/>
    </row>
    <row r="908" spans="1:16" ht="15.5" x14ac:dyDescent="0.25">
      <c r="A908" s="631">
        <v>888</v>
      </c>
      <c r="B908" s="632"/>
      <c r="C908" s="680"/>
      <c r="D908" s="680"/>
      <c r="E908" s="634"/>
      <c r="F908" s="634"/>
      <c r="G908" s="635"/>
      <c r="H908" s="636"/>
      <c r="I908" s="636"/>
      <c r="J908" s="636"/>
      <c r="K908" s="636"/>
      <c r="L908" s="636"/>
      <c r="M908" s="636"/>
      <c r="N908" s="637">
        <f t="shared" si="26"/>
        <v>0</v>
      </c>
      <c r="O908" s="637">
        <f t="shared" si="27"/>
        <v>0</v>
      </c>
      <c r="P908" s="639"/>
    </row>
    <row r="909" spans="1:16" ht="15.5" x14ac:dyDescent="0.25">
      <c r="A909" s="631">
        <v>889</v>
      </c>
      <c r="B909" s="632"/>
      <c r="C909" s="680"/>
      <c r="D909" s="680"/>
      <c r="E909" s="634"/>
      <c r="F909" s="634"/>
      <c r="G909" s="635"/>
      <c r="H909" s="636"/>
      <c r="I909" s="636"/>
      <c r="J909" s="636"/>
      <c r="K909" s="636"/>
      <c r="L909" s="636"/>
      <c r="M909" s="636"/>
      <c r="N909" s="637">
        <f t="shared" si="26"/>
        <v>0</v>
      </c>
      <c r="O909" s="637">
        <f t="shared" si="27"/>
        <v>0</v>
      </c>
      <c r="P909" s="639"/>
    </row>
    <row r="910" spans="1:16" ht="15.5" x14ac:dyDescent="0.25">
      <c r="A910" s="631">
        <v>890</v>
      </c>
      <c r="B910" s="632"/>
      <c r="C910" s="680"/>
      <c r="D910" s="680"/>
      <c r="E910" s="634"/>
      <c r="F910" s="634"/>
      <c r="G910" s="635"/>
      <c r="H910" s="636"/>
      <c r="I910" s="636"/>
      <c r="J910" s="636"/>
      <c r="K910" s="636"/>
      <c r="L910" s="636"/>
      <c r="M910" s="636"/>
      <c r="N910" s="637">
        <f t="shared" si="26"/>
        <v>0</v>
      </c>
      <c r="O910" s="637">
        <f t="shared" si="27"/>
        <v>0</v>
      </c>
      <c r="P910" s="639"/>
    </row>
    <row r="911" spans="1:16" ht="15.5" x14ac:dyDescent="0.25">
      <c r="A911" s="631">
        <v>891</v>
      </c>
      <c r="B911" s="632"/>
      <c r="C911" s="680"/>
      <c r="D911" s="680"/>
      <c r="E911" s="634"/>
      <c r="F911" s="634"/>
      <c r="G911" s="635"/>
      <c r="H911" s="636"/>
      <c r="I911" s="636"/>
      <c r="J911" s="636"/>
      <c r="K911" s="636"/>
      <c r="L911" s="636"/>
      <c r="M911" s="636"/>
      <c r="N911" s="637">
        <f t="shared" si="26"/>
        <v>0</v>
      </c>
      <c r="O911" s="637">
        <f t="shared" si="27"/>
        <v>0</v>
      </c>
      <c r="P911" s="639"/>
    </row>
    <row r="912" spans="1:16" ht="15.5" x14ac:dyDescent="0.25">
      <c r="A912" s="631">
        <v>892</v>
      </c>
      <c r="B912" s="632"/>
      <c r="C912" s="680"/>
      <c r="D912" s="680"/>
      <c r="E912" s="634"/>
      <c r="F912" s="634"/>
      <c r="G912" s="635"/>
      <c r="H912" s="636"/>
      <c r="I912" s="636"/>
      <c r="J912" s="636"/>
      <c r="K912" s="636"/>
      <c r="L912" s="636"/>
      <c r="M912" s="636"/>
      <c r="N912" s="637">
        <f t="shared" si="26"/>
        <v>0</v>
      </c>
      <c r="O912" s="637">
        <f t="shared" si="27"/>
        <v>0</v>
      </c>
      <c r="P912" s="639"/>
    </row>
    <row r="913" spans="1:16" ht="15.5" x14ac:dyDescent="0.25">
      <c r="A913" s="631">
        <v>893</v>
      </c>
      <c r="B913" s="632"/>
      <c r="C913" s="680"/>
      <c r="D913" s="680"/>
      <c r="E913" s="634"/>
      <c r="F913" s="634"/>
      <c r="G913" s="635"/>
      <c r="H913" s="636"/>
      <c r="I913" s="636"/>
      <c r="J913" s="636"/>
      <c r="K913" s="636"/>
      <c r="L913" s="636"/>
      <c r="M913" s="636"/>
      <c r="N913" s="637">
        <f t="shared" si="26"/>
        <v>0</v>
      </c>
      <c r="O913" s="637">
        <f t="shared" si="27"/>
        <v>0</v>
      </c>
      <c r="P913" s="639"/>
    </row>
    <row r="914" spans="1:16" ht="15.5" x14ac:dyDescent="0.25">
      <c r="A914" s="631">
        <v>894</v>
      </c>
      <c r="B914" s="632"/>
      <c r="C914" s="680"/>
      <c r="D914" s="680"/>
      <c r="E914" s="634"/>
      <c r="F914" s="634"/>
      <c r="G914" s="635"/>
      <c r="H914" s="636"/>
      <c r="I914" s="636"/>
      <c r="J914" s="636"/>
      <c r="K914" s="636"/>
      <c r="L914" s="636"/>
      <c r="M914" s="636"/>
      <c r="N914" s="637">
        <f t="shared" si="26"/>
        <v>0</v>
      </c>
      <c r="O914" s="637">
        <f t="shared" si="27"/>
        <v>0</v>
      </c>
      <c r="P914" s="639"/>
    </row>
    <row r="915" spans="1:16" ht="15.5" x14ac:dyDescent="0.25">
      <c r="A915" s="631">
        <v>895</v>
      </c>
      <c r="B915" s="632"/>
      <c r="C915" s="680"/>
      <c r="D915" s="680"/>
      <c r="E915" s="634"/>
      <c r="F915" s="634"/>
      <c r="G915" s="635"/>
      <c r="H915" s="636"/>
      <c r="I915" s="636"/>
      <c r="J915" s="636"/>
      <c r="K915" s="636"/>
      <c r="L915" s="636"/>
      <c r="M915" s="636"/>
      <c r="N915" s="637">
        <f t="shared" si="26"/>
        <v>0</v>
      </c>
      <c r="O915" s="637">
        <f t="shared" si="27"/>
        <v>0</v>
      </c>
      <c r="P915" s="639"/>
    </row>
    <row r="916" spans="1:16" ht="15.5" x14ac:dyDescent="0.25">
      <c r="A916" s="631">
        <v>896</v>
      </c>
      <c r="B916" s="632"/>
      <c r="C916" s="680"/>
      <c r="D916" s="680"/>
      <c r="E916" s="634"/>
      <c r="F916" s="634"/>
      <c r="G916" s="635"/>
      <c r="H916" s="636"/>
      <c r="I916" s="636"/>
      <c r="J916" s="636"/>
      <c r="K916" s="636"/>
      <c r="L916" s="636"/>
      <c r="M916" s="636"/>
      <c r="N916" s="637">
        <f t="shared" si="26"/>
        <v>0</v>
      </c>
      <c r="O916" s="637">
        <f t="shared" si="27"/>
        <v>0</v>
      </c>
      <c r="P916" s="639"/>
    </row>
    <row r="917" spans="1:16" ht="15.5" x14ac:dyDescent="0.25">
      <c r="A917" s="631">
        <v>897</v>
      </c>
      <c r="B917" s="632"/>
      <c r="C917" s="680"/>
      <c r="D917" s="680"/>
      <c r="E917" s="634"/>
      <c r="F917" s="634"/>
      <c r="G917" s="635"/>
      <c r="H917" s="636"/>
      <c r="I917" s="636"/>
      <c r="J917" s="636"/>
      <c r="K917" s="636"/>
      <c r="L917" s="636"/>
      <c r="M917" s="636"/>
      <c r="N917" s="637">
        <f t="shared" si="26"/>
        <v>0</v>
      </c>
      <c r="O917" s="637">
        <f t="shared" si="27"/>
        <v>0</v>
      </c>
      <c r="P917" s="639"/>
    </row>
    <row r="918" spans="1:16" ht="15.5" x14ac:dyDescent="0.25">
      <c r="A918" s="631">
        <v>898</v>
      </c>
      <c r="B918" s="632"/>
      <c r="C918" s="680"/>
      <c r="D918" s="680"/>
      <c r="E918" s="634"/>
      <c r="F918" s="634"/>
      <c r="G918" s="635"/>
      <c r="H918" s="636"/>
      <c r="I918" s="636"/>
      <c r="J918" s="636"/>
      <c r="K918" s="636"/>
      <c r="L918" s="636"/>
      <c r="M918" s="636"/>
      <c r="N918" s="637">
        <f t="shared" ref="N918:N981" si="28">ROUND(M918*20%,2)</f>
        <v>0</v>
      </c>
      <c r="O918" s="637">
        <f t="shared" ref="O918:O981" si="29">ROUND(M918,2)+N918</f>
        <v>0</v>
      </c>
      <c r="P918" s="639"/>
    </row>
    <row r="919" spans="1:16" ht="15.5" x14ac:dyDescent="0.25">
      <c r="A919" s="631">
        <v>899</v>
      </c>
      <c r="B919" s="632"/>
      <c r="C919" s="680"/>
      <c r="D919" s="680"/>
      <c r="E919" s="634"/>
      <c r="F919" s="634"/>
      <c r="G919" s="635"/>
      <c r="H919" s="636"/>
      <c r="I919" s="636"/>
      <c r="J919" s="636"/>
      <c r="K919" s="636"/>
      <c r="L919" s="636"/>
      <c r="M919" s="636"/>
      <c r="N919" s="637">
        <f t="shared" si="28"/>
        <v>0</v>
      </c>
      <c r="O919" s="637">
        <f t="shared" si="29"/>
        <v>0</v>
      </c>
      <c r="P919" s="639"/>
    </row>
    <row r="920" spans="1:16" ht="15.5" x14ac:dyDescent="0.25">
      <c r="A920" s="631">
        <v>900</v>
      </c>
      <c r="B920" s="632"/>
      <c r="C920" s="680"/>
      <c r="D920" s="680"/>
      <c r="E920" s="634"/>
      <c r="F920" s="634"/>
      <c r="G920" s="635"/>
      <c r="H920" s="636"/>
      <c r="I920" s="636"/>
      <c r="J920" s="636"/>
      <c r="K920" s="636"/>
      <c r="L920" s="636"/>
      <c r="M920" s="636"/>
      <c r="N920" s="637">
        <f t="shared" si="28"/>
        <v>0</v>
      </c>
      <c r="O920" s="637">
        <f t="shared" si="29"/>
        <v>0</v>
      </c>
      <c r="P920" s="639"/>
    </row>
    <row r="921" spans="1:16" ht="15.5" x14ac:dyDescent="0.25">
      <c r="A921" s="631">
        <v>901</v>
      </c>
      <c r="B921" s="632"/>
      <c r="C921" s="680"/>
      <c r="D921" s="680"/>
      <c r="E921" s="634"/>
      <c r="F921" s="634"/>
      <c r="G921" s="635"/>
      <c r="H921" s="636"/>
      <c r="I921" s="636"/>
      <c r="J921" s="636"/>
      <c r="K921" s="636"/>
      <c r="L921" s="636"/>
      <c r="M921" s="636"/>
      <c r="N921" s="637">
        <f t="shared" si="28"/>
        <v>0</v>
      </c>
      <c r="O921" s="637">
        <f t="shared" si="29"/>
        <v>0</v>
      </c>
      <c r="P921" s="639"/>
    </row>
    <row r="922" spans="1:16" ht="15.5" x14ac:dyDescent="0.25">
      <c r="A922" s="631">
        <v>902</v>
      </c>
      <c r="B922" s="632"/>
      <c r="C922" s="680"/>
      <c r="D922" s="680"/>
      <c r="E922" s="634"/>
      <c r="F922" s="634"/>
      <c r="G922" s="635"/>
      <c r="H922" s="636"/>
      <c r="I922" s="636"/>
      <c r="J922" s="636"/>
      <c r="K922" s="636"/>
      <c r="L922" s="636"/>
      <c r="M922" s="636"/>
      <c r="N922" s="637">
        <f t="shared" si="28"/>
        <v>0</v>
      </c>
      <c r="O922" s="637">
        <f t="shared" si="29"/>
        <v>0</v>
      </c>
      <c r="P922" s="639"/>
    </row>
    <row r="923" spans="1:16" ht="15.5" x14ac:dyDescent="0.25">
      <c r="A923" s="631">
        <v>903</v>
      </c>
      <c r="B923" s="632"/>
      <c r="C923" s="680"/>
      <c r="D923" s="680"/>
      <c r="E923" s="634"/>
      <c r="F923" s="634"/>
      <c r="G923" s="635"/>
      <c r="H923" s="636"/>
      <c r="I923" s="636"/>
      <c r="J923" s="636"/>
      <c r="K923" s="636"/>
      <c r="L923" s="636"/>
      <c r="M923" s="636"/>
      <c r="N923" s="637">
        <f t="shared" si="28"/>
        <v>0</v>
      </c>
      <c r="O923" s="637">
        <f t="shared" si="29"/>
        <v>0</v>
      </c>
      <c r="P923" s="639"/>
    </row>
    <row r="924" spans="1:16" ht="15.5" x14ac:dyDescent="0.25">
      <c r="A924" s="631">
        <v>904</v>
      </c>
      <c r="B924" s="632"/>
      <c r="C924" s="680"/>
      <c r="D924" s="680"/>
      <c r="E924" s="634"/>
      <c r="F924" s="634"/>
      <c r="G924" s="635"/>
      <c r="H924" s="636"/>
      <c r="I924" s="636"/>
      <c r="J924" s="636"/>
      <c r="K924" s="636"/>
      <c r="L924" s="636"/>
      <c r="M924" s="636"/>
      <c r="N924" s="637">
        <f t="shared" si="28"/>
        <v>0</v>
      </c>
      <c r="O924" s="637">
        <f t="shared" si="29"/>
        <v>0</v>
      </c>
      <c r="P924" s="639"/>
    </row>
    <row r="925" spans="1:16" ht="15.5" x14ac:dyDescent="0.25">
      <c r="A925" s="631">
        <v>905</v>
      </c>
      <c r="B925" s="632"/>
      <c r="C925" s="680"/>
      <c r="D925" s="680"/>
      <c r="E925" s="634"/>
      <c r="F925" s="634"/>
      <c r="G925" s="635"/>
      <c r="H925" s="636"/>
      <c r="I925" s="636"/>
      <c r="J925" s="636"/>
      <c r="K925" s="636"/>
      <c r="L925" s="636"/>
      <c r="M925" s="636"/>
      <c r="N925" s="637">
        <f t="shared" si="28"/>
        <v>0</v>
      </c>
      <c r="O925" s="637">
        <f t="shared" si="29"/>
        <v>0</v>
      </c>
      <c r="P925" s="639"/>
    </row>
    <row r="926" spans="1:16" ht="15.5" x14ac:dyDescent="0.25">
      <c r="A926" s="631">
        <v>906</v>
      </c>
      <c r="B926" s="632"/>
      <c r="C926" s="680"/>
      <c r="D926" s="680"/>
      <c r="E926" s="634"/>
      <c r="F926" s="634"/>
      <c r="G926" s="635"/>
      <c r="H926" s="636"/>
      <c r="I926" s="636"/>
      <c r="J926" s="636"/>
      <c r="K926" s="636"/>
      <c r="L926" s="636"/>
      <c r="M926" s="636"/>
      <c r="N926" s="637">
        <f t="shared" si="28"/>
        <v>0</v>
      </c>
      <c r="O926" s="637">
        <f t="shared" si="29"/>
        <v>0</v>
      </c>
      <c r="P926" s="639"/>
    </row>
    <row r="927" spans="1:16" ht="15.5" x14ac:dyDescent="0.25">
      <c r="A927" s="631">
        <v>907</v>
      </c>
      <c r="B927" s="632"/>
      <c r="C927" s="680"/>
      <c r="D927" s="680"/>
      <c r="E927" s="634"/>
      <c r="F927" s="634"/>
      <c r="G927" s="635"/>
      <c r="H927" s="636"/>
      <c r="I927" s="636"/>
      <c r="J927" s="636"/>
      <c r="K927" s="636"/>
      <c r="L927" s="636"/>
      <c r="M927" s="636"/>
      <c r="N927" s="637">
        <f t="shared" si="28"/>
        <v>0</v>
      </c>
      <c r="O927" s="637">
        <f t="shared" si="29"/>
        <v>0</v>
      </c>
      <c r="P927" s="639"/>
    </row>
    <row r="928" spans="1:16" ht="15.5" x14ac:dyDescent="0.25">
      <c r="A928" s="631">
        <v>908</v>
      </c>
      <c r="B928" s="632"/>
      <c r="C928" s="680"/>
      <c r="D928" s="680"/>
      <c r="E928" s="634"/>
      <c r="F928" s="634"/>
      <c r="G928" s="635"/>
      <c r="H928" s="636"/>
      <c r="I928" s="636"/>
      <c r="J928" s="636"/>
      <c r="K928" s="636"/>
      <c r="L928" s="636"/>
      <c r="M928" s="636"/>
      <c r="N928" s="637">
        <f t="shared" si="28"/>
        <v>0</v>
      </c>
      <c r="O928" s="637">
        <f t="shared" si="29"/>
        <v>0</v>
      </c>
      <c r="P928" s="639"/>
    </row>
    <row r="929" spans="1:16" ht="15.5" x14ac:dyDescent="0.25">
      <c r="A929" s="631">
        <v>909</v>
      </c>
      <c r="B929" s="632"/>
      <c r="C929" s="680"/>
      <c r="D929" s="680"/>
      <c r="E929" s="634"/>
      <c r="F929" s="634"/>
      <c r="G929" s="635"/>
      <c r="H929" s="636"/>
      <c r="I929" s="636"/>
      <c r="J929" s="636"/>
      <c r="K929" s="636"/>
      <c r="L929" s="636"/>
      <c r="M929" s="636"/>
      <c r="N929" s="637">
        <f t="shared" si="28"/>
        <v>0</v>
      </c>
      <c r="O929" s="637">
        <f t="shared" si="29"/>
        <v>0</v>
      </c>
      <c r="P929" s="639"/>
    </row>
    <row r="930" spans="1:16" ht="15.5" x14ac:dyDescent="0.25">
      <c r="A930" s="631">
        <v>910</v>
      </c>
      <c r="B930" s="632"/>
      <c r="C930" s="680"/>
      <c r="D930" s="680"/>
      <c r="E930" s="634"/>
      <c r="F930" s="634"/>
      <c r="G930" s="635"/>
      <c r="H930" s="636"/>
      <c r="I930" s="636"/>
      <c r="J930" s="636"/>
      <c r="K930" s="636"/>
      <c r="L930" s="636"/>
      <c r="M930" s="636"/>
      <c r="N930" s="637">
        <f t="shared" si="28"/>
        <v>0</v>
      </c>
      <c r="O930" s="637">
        <f t="shared" si="29"/>
        <v>0</v>
      </c>
      <c r="P930" s="639"/>
    </row>
    <row r="931" spans="1:16" ht="15.5" x14ac:dyDescent="0.25">
      <c r="A931" s="631">
        <v>911</v>
      </c>
      <c r="B931" s="632"/>
      <c r="C931" s="680"/>
      <c r="D931" s="680"/>
      <c r="E931" s="634"/>
      <c r="F931" s="634"/>
      <c r="G931" s="635"/>
      <c r="H931" s="636"/>
      <c r="I931" s="636"/>
      <c r="J931" s="636"/>
      <c r="K931" s="636"/>
      <c r="L931" s="636"/>
      <c r="M931" s="636"/>
      <c r="N931" s="637">
        <f t="shared" si="28"/>
        <v>0</v>
      </c>
      <c r="O931" s="637">
        <f t="shared" si="29"/>
        <v>0</v>
      </c>
      <c r="P931" s="639"/>
    </row>
    <row r="932" spans="1:16" ht="15.5" x14ac:dyDescent="0.25">
      <c r="A932" s="631">
        <v>912</v>
      </c>
      <c r="B932" s="632"/>
      <c r="C932" s="680"/>
      <c r="D932" s="680"/>
      <c r="E932" s="634"/>
      <c r="F932" s="634"/>
      <c r="G932" s="635"/>
      <c r="H932" s="636"/>
      <c r="I932" s="636"/>
      <c r="J932" s="636"/>
      <c r="K932" s="636"/>
      <c r="L932" s="636"/>
      <c r="M932" s="636"/>
      <c r="N932" s="637">
        <f t="shared" si="28"/>
        <v>0</v>
      </c>
      <c r="O932" s="637">
        <f t="shared" si="29"/>
        <v>0</v>
      </c>
      <c r="P932" s="639"/>
    </row>
    <row r="933" spans="1:16" ht="15.5" x14ac:dyDescent="0.25">
      <c r="A933" s="631">
        <v>913</v>
      </c>
      <c r="B933" s="632"/>
      <c r="C933" s="680"/>
      <c r="D933" s="680"/>
      <c r="E933" s="634"/>
      <c r="F933" s="634"/>
      <c r="G933" s="635"/>
      <c r="H933" s="636"/>
      <c r="I933" s="636"/>
      <c r="J933" s="636"/>
      <c r="K933" s="636"/>
      <c r="L933" s="636"/>
      <c r="M933" s="636"/>
      <c r="N933" s="637">
        <f t="shared" si="28"/>
        <v>0</v>
      </c>
      <c r="O933" s="637">
        <f t="shared" si="29"/>
        <v>0</v>
      </c>
      <c r="P933" s="639"/>
    </row>
    <row r="934" spans="1:16" ht="15.5" x14ac:dyDescent="0.25">
      <c r="A934" s="631">
        <v>914</v>
      </c>
      <c r="B934" s="632"/>
      <c r="C934" s="680"/>
      <c r="D934" s="680"/>
      <c r="E934" s="634"/>
      <c r="F934" s="634"/>
      <c r="G934" s="635"/>
      <c r="H934" s="636"/>
      <c r="I934" s="636"/>
      <c r="J934" s="636"/>
      <c r="K934" s="636"/>
      <c r="L934" s="636"/>
      <c r="M934" s="636"/>
      <c r="N934" s="637">
        <f t="shared" si="28"/>
        <v>0</v>
      </c>
      <c r="O934" s="637">
        <f t="shared" si="29"/>
        <v>0</v>
      </c>
      <c r="P934" s="639"/>
    </row>
    <row r="935" spans="1:16" ht="15.5" x14ac:dyDescent="0.25">
      <c r="A935" s="631">
        <v>915</v>
      </c>
      <c r="B935" s="632"/>
      <c r="C935" s="680"/>
      <c r="D935" s="680"/>
      <c r="E935" s="634"/>
      <c r="F935" s="634"/>
      <c r="G935" s="635"/>
      <c r="H935" s="636"/>
      <c r="I935" s="636"/>
      <c r="J935" s="636"/>
      <c r="K935" s="636"/>
      <c r="L935" s="636"/>
      <c r="M935" s="636"/>
      <c r="N935" s="637">
        <f t="shared" si="28"/>
        <v>0</v>
      </c>
      <c r="O935" s="637">
        <f t="shared" si="29"/>
        <v>0</v>
      </c>
      <c r="P935" s="639"/>
    </row>
    <row r="936" spans="1:16" ht="15.5" x14ac:dyDescent="0.25">
      <c r="A936" s="631">
        <v>916</v>
      </c>
      <c r="B936" s="632"/>
      <c r="C936" s="680"/>
      <c r="D936" s="680"/>
      <c r="E936" s="634"/>
      <c r="F936" s="634"/>
      <c r="G936" s="635"/>
      <c r="H936" s="636"/>
      <c r="I936" s="636"/>
      <c r="J936" s="636"/>
      <c r="K936" s="636"/>
      <c r="L936" s="636"/>
      <c r="M936" s="636"/>
      <c r="N936" s="637">
        <f t="shared" si="28"/>
        <v>0</v>
      </c>
      <c r="O936" s="637">
        <f t="shared" si="29"/>
        <v>0</v>
      </c>
      <c r="P936" s="639"/>
    </row>
    <row r="937" spans="1:16" ht="15.5" x14ac:dyDescent="0.25">
      <c r="A937" s="631">
        <v>917</v>
      </c>
      <c r="B937" s="632"/>
      <c r="C937" s="680"/>
      <c r="D937" s="680"/>
      <c r="E937" s="634"/>
      <c r="F937" s="634"/>
      <c r="G937" s="635"/>
      <c r="H937" s="636"/>
      <c r="I937" s="636"/>
      <c r="J937" s="636"/>
      <c r="K937" s="636"/>
      <c r="L937" s="636"/>
      <c r="M937" s="636"/>
      <c r="N937" s="637">
        <f t="shared" si="28"/>
        <v>0</v>
      </c>
      <c r="O937" s="637">
        <f t="shared" si="29"/>
        <v>0</v>
      </c>
      <c r="P937" s="639"/>
    </row>
    <row r="938" spans="1:16" ht="15.5" x14ac:dyDescent="0.25">
      <c r="A938" s="631">
        <v>918</v>
      </c>
      <c r="B938" s="632"/>
      <c r="C938" s="680"/>
      <c r="D938" s="680"/>
      <c r="E938" s="634"/>
      <c r="F938" s="634"/>
      <c r="G938" s="635"/>
      <c r="H938" s="636"/>
      <c r="I938" s="636"/>
      <c r="J938" s="636"/>
      <c r="K938" s="636"/>
      <c r="L938" s="636"/>
      <c r="M938" s="636"/>
      <c r="N938" s="637">
        <f t="shared" si="28"/>
        <v>0</v>
      </c>
      <c r="O938" s="637">
        <f t="shared" si="29"/>
        <v>0</v>
      </c>
      <c r="P938" s="639"/>
    </row>
    <row r="939" spans="1:16" ht="15.5" x14ac:dyDescent="0.25">
      <c r="A939" s="631">
        <v>919</v>
      </c>
      <c r="B939" s="632"/>
      <c r="C939" s="680"/>
      <c r="D939" s="680"/>
      <c r="E939" s="634"/>
      <c r="F939" s="634"/>
      <c r="G939" s="635"/>
      <c r="H939" s="636"/>
      <c r="I939" s="636"/>
      <c r="J939" s="636"/>
      <c r="K939" s="636"/>
      <c r="L939" s="636"/>
      <c r="M939" s="636"/>
      <c r="N939" s="637">
        <f t="shared" si="28"/>
        <v>0</v>
      </c>
      <c r="O939" s="637">
        <f t="shared" si="29"/>
        <v>0</v>
      </c>
      <c r="P939" s="639"/>
    </row>
    <row r="940" spans="1:16" ht="15.5" x14ac:dyDescent="0.25">
      <c r="A940" s="631">
        <v>920</v>
      </c>
      <c r="B940" s="632"/>
      <c r="C940" s="680"/>
      <c r="D940" s="680"/>
      <c r="E940" s="634"/>
      <c r="F940" s="634"/>
      <c r="G940" s="635"/>
      <c r="H940" s="636"/>
      <c r="I940" s="636"/>
      <c r="J940" s="636"/>
      <c r="K940" s="636"/>
      <c r="L940" s="636"/>
      <c r="M940" s="636"/>
      <c r="N940" s="637">
        <f t="shared" si="28"/>
        <v>0</v>
      </c>
      <c r="O940" s="637">
        <f t="shared" si="29"/>
        <v>0</v>
      </c>
      <c r="P940" s="639"/>
    </row>
    <row r="941" spans="1:16" ht="15.5" x14ac:dyDescent="0.25">
      <c r="A941" s="631">
        <v>921</v>
      </c>
      <c r="B941" s="632"/>
      <c r="C941" s="680"/>
      <c r="D941" s="680"/>
      <c r="E941" s="634"/>
      <c r="F941" s="634"/>
      <c r="G941" s="635"/>
      <c r="H941" s="636"/>
      <c r="I941" s="636"/>
      <c r="J941" s="636"/>
      <c r="K941" s="636"/>
      <c r="L941" s="636"/>
      <c r="M941" s="636"/>
      <c r="N941" s="637">
        <f t="shared" si="28"/>
        <v>0</v>
      </c>
      <c r="O941" s="637">
        <f t="shared" si="29"/>
        <v>0</v>
      </c>
      <c r="P941" s="639"/>
    </row>
    <row r="942" spans="1:16" ht="15.5" x14ac:dyDescent="0.25">
      <c r="A942" s="631">
        <v>922</v>
      </c>
      <c r="B942" s="632"/>
      <c r="C942" s="680"/>
      <c r="D942" s="680"/>
      <c r="E942" s="634"/>
      <c r="F942" s="634"/>
      <c r="G942" s="635"/>
      <c r="H942" s="636"/>
      <c r="I942" s="636"/>
      <c r="J942" s="636"/>
      <c r="K942" s="636"/>
      <c r="L942" s="636"/>
      <c r="M942" s="636"/>
      <c r="N942" s="637">
        <f t="shared" si="28"/>
        <v>0</v>
      </c>
      <c r="O942" s="637">
        <f t="shared" si="29"/>
        <v>0</v>
      </c>
      <c r="P942" s="639"/>
    </row>
    <row r="943" spans="1:16" ht="15.5" x14ac:dyDescent="0.25">
      <c r="A943" s="631">
        <v>923</v>
      </c>
      <c r="B943" s="632"/>
      <c r="C943" s="680"/>
      <c r="D943" s="680"/>
      <c r="E943" s="634"/>
      <c r="F943" s="634"/>
      <c r="G943" s="635"/>
      <c r="H943" s="636"/>
      <c r="I943" s="636"/>
      <c r="J943" s="636"/>
      <c r="K943" s="636"/>
      <c r="L943" s="636"/>
      <c r="M943" s="636"/>
      <c r="N943" s="637">
        <f t="shared" si="28"/>
        <v>0</v>
      </c>
      <c r="O943" s="637">
        <f t="shared" si="29"/>
        <v>0</v>
      </c>
      <c r="P943" s="639"/>
    </row>
    <row r="944" spans="1:16" ht="15.5" x14ac:dyDescent="0.25">
      <c r="A944" s="631">
        <v>924</v>
      </c>
      <c r="B944" s="632"/>
      <c r="C944" s="680"/>
      <c r="D944" s="680"/>
      <c r="E944" s="634"/>
      <c r="F944" s="634"/>
      <c r="G944" s="635"/>
      <c r="H944" s="636"/>
      <c r="I944" s="636"/>
      <c r="J944" s="636"/>
      <c r="K944" s="636"/>
      <c r="L944" s="636"/>
      <c r="M944" s="636"/>
      <c r="N944" s="637">
        <f t="shared" si="28"/>
        <v>0</v>
      </c>
      <c r="O944" s="637">
        <f t="shared" si="29"/>
        <v>0</v>
      </c>
      <c r="P944" s="639"/>
    </row>
    <row r="945" spans="1:16" ht="15.5" x14ac:dyDescent="0.25">
      <c r="A945" s="631">
        <v>925</v>
      </c>
      <c r="B945" s="632"/>
      <c r="C945" s="680"/>
      <c r="D945" s="680"/>
      <c r="E945" s="634"/>
      <c r="F945" s="634"/>
      <c r="G945" s="635"/>
      <c r="H945" s="636"/>
      <c r="I945" s="636"/>
      <c r="J945" s="636"/>
      <c r="K945" s="636"/>
      <c r="L945" s="636"/>
      <c r="M945" s="636"/>
      <c r="N945" s="637">
        <f t="shared" si="28"/>
        <v>0</v>
      </c>
      <c r="O945" s="637">
        <f t="shared" si="29"/>
        <v>0</v>
      </c>
      <c r="P945" s="639"/>
    </row>
    <row r="946" spans="1:16" ht="15.5" x14ac:dyDescent="0.25">
      <c r="A946" s="631">
        <v>926</v>
      </c>
      <c r="B946" s="632"/>
      <c r="C946" s="680"/>
      <c r="D946" s="680"/>
      <c r="E946" s="634"/>
      <c r="F946" s="634"/>
      <c r="G946" s="635"/>
      <c r="H946" s="636"/>
      <c r="I946" s="636"/>
      <c r="J946" s="636"/>
      <c r="K946" s="636"/>
      <c r="L946" s="636"/>
      <c r="M946" s="636"/>
      <c r="N946" s="637">
        <f t="shared" si="28"/>
        <v>0</v>
      </c>
      <c r="O946" s="637">
        <f t="shared" si="29"/>
        <v>0</v>
      </c>
      <c r="P946" s="639"/>
    </row>
    <row r="947" spans="1:16" ht="15.5" x14ac:dyDescent="0.25">
      <c r="A947" s="631">
        <v>927</v>
      </c>
      <c r="B947" s="632"/>
      <c r="C947" s="680"/>
      <c r="D947" s="680"/>
      <c r="E947" s="634"/>
      <c r="F947" s="634"/>
      <c r="G947" s="635"/>
      <c r="H947" s="636"/>
      <c r="I947" s="636"/>
      <c r="J947" s="636"/>
      <c r="K947" s="636"/>
      <c r="L947" s="636"/>
      <c r="M947" s="636"/>
      <c r="N947" s="637">
        <f t="shared" si="28"/>
        <v>0</v>
      </c>
      <c r="O947" s="637">
        <f t="shared" si="29"/>
        <v>0</v>
      </c>
      <c r="P947" s="639"/>
    </row>
    <row r="948" spans="1:16" ht="15.5" x14ac:dyDescent="0.25">
      <c r="A948" s="631">
        <v>928</v>
      </c>
      <c r="B948" s="632"/>
      <c r="C948" s="680"/>
      <c r="D948" s="680"/>
      <c r="E948" s="634"/>
      <c r="F948" s="634"/>
      <c r="G948" s="635"/>
      <c r="H948" s="636"/>
      <c r="I948" s="636"/>
      <c r="J948" s="636"/>
      <c r="K948" s="636"/>
      <c r="L948" s="636"/>
      <c r="M948" s="636"/>
      <c r="N948" s="637">
        <f t="shared" si="28"/>
        <v>0</v>
      </c>
      <c r="O948" s="637">
        <f t="shared" si="29"/>
        <v>0</v>
      </c>
      <c r="P948" s="639"/>
    </row>
    <row r="949" spans="1:16" ht="15.5" x14ac:dyDescent="0.25">
      <c r="A949" s="631">
        <v>929</v>
      </c>
      <c r="B949" s="632"/>
      <c r="C949" s="680"/>
      <c r="D949" s="680"/>
      <c r="E949" s="634"/>
      <c r="F949" s="634"/>
      <c r="G949" s="635"/>
      <c r="H949" s="636"/>
      <c r="I949" s="636"/>
      <c r="J949" s="636"/>
      <c r="K949" s="636"/>
      <c r="L949" s="636"/>
      <c r="M949" s="636"/>
      <c r="N949" s="637">
        <f t="shared" si="28"/>
        <v>0</v>
      </c>
      <c r="O949" s="637">
        <f t="shared" si="29"/>
        <v>0</v>
      </c>
      <c r="P949" s="639"/>
    </row>
    <row r="950" spans="1:16" ht="15.5" x14ac:dyDescent="0.25">
      <c r="A950" s="631">
        <v>930</v>
      </c>
      <c r="B950" s="632"/>
      <c r="C950" s="680"/>
      <c r="D950" s="680"/>
      <c r="E950" s="634"/>
      <c r="F950" s="634"/>
      <c r="G950" s="635"/>
      <c r="H950" s="636"/>
      <c r="I950" s="636"/>
      <c r="J950" s="636"/>
      <c r="K950" s="636"/>
      <c r="L950" s="636"/>
      <c r="M950" s="636"/>
      <c r="N950" s="637">
        <f t="shared" si="28"/>
        <v>0</v>
      </c>
      <c r="O950" s="637">
        <f t="shared" si="29"/>
        <v>0</v>
      </c>
      <c r="P950" s="639"/>
    </row>
    <row r="951" spans="1:16" ht="15.5" x14ac:dyDescent="0.25">
      <c r="A951" s="631">
        <v>931</v>
      </c>
      <c r="B951" s="632"/>
      <c r="C951" s="680"/>
      <c r="D951" s="680"/>
      <c r="E951" s="634"/>
      <c r="F951" s="634"/>
      <c r="G951" s="635"/>
      <c r="H951" s="636"/>
      <c r="I951" s="636"/>
      <c r="J951" s="636"/>
      <c r="K951" s="636"/>
      <c r="L951" s="636"/>
      <c r="M951" s="636"/>
      <c r="N951" s="637">
        <f t="shared" si="28"/>
        <v>0</v>
      </c>
      <c r="O951" s="637">
        <f t="shared" si="29"/>
        <v>0</v>
      </c>
      <c r="P951" s="639"/>
    </row>
    <row r="952" spans="1:16" ht="15.5" x14ac:dyDescent="0.25">
      <c r="A952" s="631">
        <v>932</v>
      </c>
      <c r="B952" s="632"/>
      <c r="C952" s="680"/>
      <c r="D952" s="680"/>
      <c r="E952" s="634"/>
      <c r="F952" s="634"/>
      <c r="G952" s="635"/>
      <c r="H952" s="636"/>
      <c r="I952" s="636"/>
      <c r="J952" s="636"/>
      <c r="K952" s="636"/>
      <c r="L952" s="636"/>
      <c r="M952" s="636"/>
      <c r="N952" s="637">
        <f t="shared" si="28"/>
        <v>0</v>
      </c>
      <c r="O952" s="637">
        <f t="shared" si="29"/>
        <v>0</v>
      </c>
      <c r="P952" s="639"/>
    </row>
    <row r="953" spans="1:16" ht="15.5" x14ac:dyDescent="0.25">
      <c r="A953" s="631">
        <v>933</v>
      </c>
      <c r="B953" s="632"/>
      <c r="C953" s="680"/>
      <c r="D953" s="680"/>
      <c r="E953" s="634"/>
      <c r="F953" s="634"/>
      <c r="G953" s="635"/>
      <c r="H953" s="636"/>
      <c r="I953" s="636"/>
      <c r="J953" s="636"/>
      <c r="K953" s="636"/>
      <c r="L953" s="636"/>
      <c r="M953" s="636"/>
      <c r="N953" s="637">
        <f t="shared" si="28"/>
        <v>0</v>
      </c>
      <c r="O953" s="637">
        <f t="shared" si="29"/>
        <v>0</v>
      </c>
      <c r="P953" s="639"/>
    </row>
    <row r="954" spans="1:16" ht="15.5" x14ac:dyDescent="0.25">
      <c r="A954" s="631">
        <v>934</v>
      </c>
      <c r="B954" s="632"/>
      <c r="C954" s="680"/>
      <c r="D954" s="680"/>
      <c r="E954" s="634"/>
      <c r="F954" s="634"/>
      <c r="G954" s="635"/>
      <c r="H954" s="636"/>
      <c r="I954" s="636"/>
      <c r="J954" s="636"/>
      <c r="K954" s="636"/>
      <c r="L954" s="636"/>
      <c r="M954" s="636"/>
      <c r="N954" s="637">
        <f t="shared" si="28"/>
        <v>0</v>
      </c>
      <c r="O954" s="637">
        <f t="shared" si="29"/>
        <v>0</v>
      </c>
      <c r="P954" s="639"/>
    </row>
    <row r="955" spans="1:16" ht="15.5" x14ac:dyDescent="0.25">
      <c r="A955" s="631">
        <v>935</v>
      </c>
      <c r="B955" s="632"/>
      <c r="C955" s="680"/>
      <c r="D955" s="680"/>
      <c r="E955" s="634"/>
      <c r="F955" s="634"/>
      <c r="G955" s="635"/>
      <c r="H955" s="636"/>
      <c r="I955" s="636"/>
      <c r="J955" s="636"/>
      <c r="K955" s="636"/>
      <c r="L955" s="636"/>
      <c r="M955" s="636"/>
      <c r="N955" s="637">
        <f t="shared" si="28"/>
        <v>0</v>
      </c>
      <c r="O955" s="637">
        <f t="shared" si="29"/>
        <v>0</v>
      </c>
      <c r="P955" s="639"/>
    </row>
    <row r="956" spans="1:16" ht="15.5" x14ac:dyDescent="0.25">
      <c r="A956" s="631">
        <v>936</v>
      </c>
      <c r="B956" s="632"/>
      <c r="C956" s="680"/>
      <c r="D956" s="680"/>
      <c r="E956" s="634"/>
      <c r="F956" s="634"/>
      <c r="G956" s="635"/>
      <c r="H956" s="636"/>
      <c r="I956" s="636"/>
      <c r="J956" s="636"/>
      <c r="K956" s="636"/>
      <c r="L956" s="636"/>
      <c r="M956" s="636"/>
      <c r="N956" s="637">
        <f t="shared" si="28"/>
        <v>0</v>
      </c>
      <c r="O956" s="637">
        <f t="shared" si="29"/>
        <v>0</v>
      </c>
      <c r="P956" s="639"/>
    </row>
    <row r="957" spans="1:16" ht="15.5" x14ac:dyDescent="0.25">
      <c r="A957" s="631">
        <v>937</v>
      </c>
      <c r="B957" s="632"/>
      <c r="C957" s="680"/>
      <c r="D957" s="680"/>
      <c r="E957" s="634"/>
      <c r="F957" s="634"/>
      <c r="G957" s="635"/>
      <c r="H957" s="636"/>
      <c r="I957" s="636"/>
      <c r="J957" s="636"/>
      <c r="K957" s="636"/>
      <c r="L957" s="636"/>
      <c r="M957" s="636"/>
      <c r="N957" s="637">
        <f t="shared" si="28"/>
        <v>0</v>
      </c>
      <c r="O957" s="637">
        <f t="shared" si="29"/>
        <v>0</v>
      </c>
      <c r="P957" s="639"/>
    </row>
    <row r="958" spans="1:16" ht="15.5" x14ac:dyDescent="0.25">
      <c r="A958" s="631">
        <v>938</v>
      </c>
      <c r="B958" s="632"/>
      <c r="C958" s="680"/>
      <c r="D958" s="680"/>
      <c r="E958" s="634"/>
      <c r="F958" s="634"/>
      <c r="G958" s="635"/>
      <c r="H958" s="636"/>
      <c r="I958" s="636"/>
      <c r="J958" s="636"/>
      <c r="K958" s="636"/>
      <c r="L958" s="636"/>
      <c r="M958" s="636"/>
      <c r="N958" s="637">
        <f t="shared" si="28"/>
        <v>0</v>
      </c>
      <c r="O958" s="637">
        <f t="shared" si="29"/>
        <v>0</v>
      </c>
      <c r="P958" s="639"/>
    </row>
    <row r="959" spans="1:16" ht="15.5" x14ac:dyDescent="0.25">
      <c r="A959" s="631">
        <v>939</v>
      </c>
      <c r="B959" s="632"/>
      <c r="C959" s="680"/>
      <c r="D959" s="680"/>
      <c r="E959" s="634"/>
      <c r="F959" s="634"/>
      <c r="G959" s="635"/>
      <c r="H959" s="636"/>
      <c r="I959" s="636"/>
      <c r="J959" s="636"/>
      <c r="K959" s="636"/>
      <c r="L959" s="636"/>
      <c r="M959" s="636"/>
      <c r="N959" s="637">
        <f t="shared" si="28"/>
        <v>0</v>
      </c>
      <c r="O959" s="637">
        <f t="shared" si="29"/>
        <v>0</v>
      </c>
      <c r="P959" s="639"/>
    </row>
    <row r="960" spans="1:16" ht="15.5" x14ac:dyDescent="0.25">
      <c r="A960" s="631">
        <v>940</v>
      </c>
      <c r="B960" s="632"/>
      <c r="C960" s="680"/>
      <c r="D960" s="680"/>
      <c r="E960" s="634"/>
      <c r="F960" s="634"/>
      <c r="G960" s="635"/>
      <c r="H960" s="636"/>
      <c r="I960" s="636"/>
      <c r="J960" s="636"/>
      <c r="K960" s="636"/>
      <c r="L960" s="636"/>
      <c r="M960" s="636"/>
      <c r="N960" s="637">
        <f t="shared" si="28"/>
        <v>0</v>
      </c>
      <c r="O960" s="637">
        <f t="shared" si="29"/>
        <v>0</v>
      </c>
      <c r="P960" s="639"/>
    </row>
    <row r="961" spans="1:16" ht="15.5" x14ac:dyDescent="0.25">
      <c r="A961" s="631">
        <v>941</v>
      </c>
      <c r="B961" s="632"/>
      <c r="C961" s="680"/>
      <c r="D961" s="680"/>
      <c r="E961" s="634"/>
      <c r="F961" s="634"/>
      <c r="G961" s="635"/>
      <c r="H961" s="636"/>
      <c r="I961" s="636"/>
      <c r="J961" s="636"/>
      <c r="K961" s="636"/>
      <c r="L961" s="636"/>
      <c r="M961" s="636"/>
      <c r="N961" s="637">
        <f t="shared" si="28"/>
        <v>0</v>
      </c>
      <c r="O961" s="637">
        <f t="shared" si="29"/>
        <v>0</v>
      </c>
      <c r="P961" s="639"/>
    </row>
    <row r="962" spans="1:16" ht="15.5" x14ac:dyDescent="0.25">
      <c r="A962" s="631">
        <v>942</v>
      </c>
      <c r="B962" s="632"/>
      <c r="C962" s="680"/>
      <c r="D962" s="680"/>
      <c r="E962" s="634"/>
      <c r="F962" s="634"/>
      <c r="G962" s="635"/>
      <c r="H962" s="636"/>
      <c r="I962" s="636"/>
      <c r="J962" s="636"/>
      <c r="K962" s="636"/>
      <c r="L962" s="636"/>
      <c r="M962" s="636"/>
      <c r="N962" s="637">
        <f t="shared" si="28"/>
        <v>0</v>
      </c>
      <c r="O962" s="637">
        <f t="shared" si="29"/>
        <v>0</v>
      </c>
      <c r="P962" s="639"/>
    </row>
    <row r="963" spans="1:16" ht="15.5" x14ac:dyDescent="0.25">
      <c r="A963" s="631">
        <v>943</v>
      </c>
      <c r="B963" s="632"/>
      <c r="C963" s="680"/>
      <c r="D963" s="680"/>
      <c r="E963" s="634"/>
      <c r="F963" s="634"/>
      <c r="G963" s="635"/>
      <c r="H963" s="636"/>
      <c r="I963" s="636"/>
      <c r="J963" s="636"/>
      <c r="K963" s="636"/>
      <c r="L963" s="636"/>
      <c r="M963" s="636"/>
      <c r="N963" s="637">
        <f t="shared" si="28"/>
        <v>0</v>
      </c>
      <c r="O963" s="637">
        <f t="shared" si="29"/>
        <v>0</v>
      </c>
      <c r="P963" s="639"/>
    </row>
    <row r="964" spans="1:16" ht="15.5" x14ac:dyDescent="0.25">
      <c r="A964" s="631">
        <v>944</v>
      </c>
      <c r="B964" s="632"/>
      <c r="C964" s="680"/>
      <c r="D964" s="680"/>
      <c r="E964" s="634"/>
      <c r="F964" s="634"/>
      <c r="G964" s="635"/>
      <c r="H964" s="636"/>
      <c r="I964" s="636"/>
      <c r="J964" s="636"/>
      <c r="K964" s="636"/>
      <c r="L964" s="636"/>
      <c r="M964" s="636"/>
      <c r="N964" s="637">
        <f t="shared" si="28"/>
        <v>0</v>
      </c>
      <c r="O964" s="637">
        <f t="shared" si="29"/>
        <v>0</v>
      </c>
      <c r="P964" s="639"/>
    </row>
    <row r="965" spans="1:16" ht="15.5" x14ac:dyDescent="0.25">
      <c r="A965" s="631">
        <v>945</v>
      </c>
      <c r="B965" s="632"/>
      <c r="C965" s="680"/>
      <c r="D965" s="680"/>
      <c r="E965" s="634"/>
      <c r="F965" s="634"/>
      <c r="G965" s="635"/>
      <c r="H965" s="636"/>
      <c r="I965" s="636"/>
      <c r="J965" s="636"/>
      <c r="K965" s="636"/>
      <c r="L965" s="636"/>
      <c r="M965" s="636"/>
      <c r="N965" s="637">
        <f t="shared" si="28"/>
        <v>0</v>
      </c>
      <c r="O965" s="637">
        <f t="shared" si="29"/>
        <v>0</v>
      </c>
      <c r="P965" s="639"/>
    </row>
    <row r="966" spans="1:16" ht="15.5" x14ac:dyDescent="0.25">
      <c r="A966" s="631">
        <v>946</v>
      </c>
      <c r="B966" s="632"/>
      <c r="C966" s="680"/>
      <c r="D966" s="680"/>
      <c r="E966" s="634"/>
      <c r="F966" s="634"/>
      <c r="G966" s="635"/>
      <c r="H966" s="636"/>
      <c r="I966" s="636"/>
      <c r="J966" s="636"/>
      <c r="K966" s="636"/>
      <c r="L966" s="636"/>
      <c r="M966" s="636"/>
      <c r="N966" s="637">
        <f t="shared" si="28"/>
        <v>0</v>
      </c>
      <c r="O966" s="637">
        <f t="shared" si="29"/>
        <v>0</v>
      </c>
      <c r="P966" s="639"/>
    </row>
    <row r="967" spans="1:16" ht="15.5" x14ac:dyDescent="0.25">
      <c r="A967" s="631">
        <v>947</v>
      </c>
      <c r="B967" s="632"/>
      <c r="C967" s="680"/>
      <c r="D967" s="680"/>
      <c r="E967" s="634"/>
      <c r="F967" s="634"/>
      <c r="G967" s="635"/>
      <c r="H967" s="636"/>
      <c r="I967" s="636"/>
      <c r="J967" s="636"/>
      <c r="K967" s="636"/>
      <c r="L967" s="636"/>
      <c r="M967" s="636"/>
      <c r="N967" s="637">
        <f t="shared" si="28"/>
        <v>0</v>
      </c>
      <c r="O967" s="637">
        <f t="shared" si="29"/>
        <v>0</v>
      </c>
      <c r="P967" s="639"/>
    </row>
    <row r="968" spans="1:16" ht="15.5" x14ac:dyDescent="0.25">
      <c r="A968" s="631">
        <v>948</v>
      </c>
      <c r="B968" s="632"/>
      <c r="C968" s="680"/>
      <c r="D968" s="680"/>
      <c r="E968" s="634"/>
      <c r="F968" s="634"/>
      <c r="G968" s="635"/>
      <c r="H968" s="636"/>
      <c r="I968" s="636"/>
      <c r="J968" s="636"/>
      <c r="K968" s="636"/>
      <c r="L968" s="636"/>
      <c r="M968" s="636"/>
      <c r="N968" s="637">
        <f t="shared" si="28"/>
        <v>0</v>
      </c>
      <c r="O968" s="637">
        <f t="shared" si="29"/>
        <v>0</v>
      </c>
      <c r="P968" s="639"/>
    </row>
    <row r="969" spans="1:16" ht="15.5" x14ac:dyDescent="0.25">
      <c r="A969" s="631">
        <v>949</v>
      </c>
      <c r="B969" s="632"/>
      <c r="C969" s="680"/>
      <c r="D969" s="680"/>
      <c r="E969" s="634"/>
      <c r="F969" s="634"/>
      <c r="G969" s="635"/>
      <c r="H969" s="636"/>
      <c r="I969" s="636"/>
      <c r="J969" s="636"/>
      <c r="K969" s="636"/>
      <c r="L969" s="636"/>
      <c r="M969" s="636"/>
      <c r="N969" s="637">
        <f t="shared" si="28"/>
        <v>0</v>
      </c>
      <c r="O969" s="637">
        <f t="shared" si="29"/>
        <v>0</v>
      </c>
      <c r="P969" s="639"/>
    </row>
    <row r="970" spans="1:16" ht="15.5" x14ac:dyDescent="0.25">
      <c r="A970" s="631">
        <v>950</v>
      </c>
      <c r="B970" s="632"/>
      <c r="C970" s="680"/>
      <c r="D970" s="680"/>
      <c r="E970" s="634"/>
      <c r="F970" s="634"/>
      <c r="G970" s="635"/>
      <c r="H970" s="636"/>
      <c r="I970" s="636"/>
      <c r="J970" s="636"/>
      <c r="K970" s="636"/>
      <c r="L970" s="636"/>
      <c r="M970" s="636"/>
      <c r="N970" s="637">
        <f t="shared" si="28"/>
        <v>0</v>
      </c>
      <c r="O970" s="637">
        <f t="shared" si="29"/>
        <v>0</v>
      </c>
      <c r="P970" s="639"/>
    </row>
    <row r="971" spans="1:16" ht="15.5" x14ac:dyDescent="0.25">
      <c r="A971" s="631">
        <v>951</v>
      </c>
      <c r="B971" s="632"/>
      <c r="C971" s="680"/>
      <c r="D971" s="680"/>
      <c r="E971" s="634"/>
      <c r="F971" s="634"/>
      <c r="G971" s="635"/>
      <c r="H971" s="636"/>
      <c r="I971" s="636"/>
      <c r="J971" s="636"/>
      <c r="K971" s="636"/>
      <c r="L971" s="636"/>
      <c r="M971" s="636"/>
      <c r="N971" s="637">
        <f t="shared" si="28"/>
        <v>0</v>
      </c>
      <c r="O971" s="637">
        <f t="shared" si="29"/>
        <v>0</v>
      </c>
      <c r="P971" s="639"/>
    </row>
    <row r="972" spans="1:16" ht="15.5" x14ac:dyDescent="0.25">
      <c r="A972" s="631">
        <v>952</v>
      </c>
      <c r="B972" s="632"/>
      <c r="C972" s="680"/>
      <c r="D972" s="680"/>
      <c r="E972" s="634"/>
      <c r="F972" s="634"/>
      <c r="G972" s="635"/>
      <c r="H972" s="636"/>
      <c r="I972" s="636"/>
      <c r="J972" s="636"/>
      <c r="K972" s="636"/>
      <c r="L972" s="636"/>
      <c r="M972" s="636"/>
      <c r="N972" s="637">
        <f t="shared" si="28"/>
        <v>0</v>
      </c>
      <c r="O972" s="637">
        <f t="shared" si="29"/>
        <v>0</v>
      </c>
      <c r="P972" s="639"/>
    </row>
    <row r="973" spans="1:16" ht="15.5" x14ac:dyDescent="0.25">
      <c r="A973" s="631">
        <v>953</v>
      </c>
      <c r="B973" s="632"/>
      <c r="C973" s="680"/>
      <c r="D973" s="680"/>
      <c r="E973" s="634"/>
      <c r="F973" s="634"/>
      <c r="G973" s="635"/>
      <c r="H973" s="636"/>
      <c r="I973" s="636"/>
      <c r="J973" s="636"/>
      <c r="K973" s="636"/>
      <c r="L973" s="636"/>
      <c r="M973" s="636"/>
      <c r="N973" s="637">
        <f t="shared" si="28"/>
        <v>0</v>
      </c>
      <c r="O973" s="637">
        <f t="shared" si="29"/>
        <v>0</v>
      </c>
      <c r="P973" s="639"/>
    </row>
    <row r="974" spans="1:16" ht="15.5" x14ac:dyDescent="0.25">
      <c r="A974" s="631">
        <v>954</v>
      </c>
      <c r="B974" s="632"/>
      <c r="C974" s="680"/>
      <c r="D974" s="680"/>
      <c r="E974" s="634"/>
      <c r="F974" s="634"/>
      <c r="G974" s="635"/>
      <c r="H974" s="636"/>
      <c r="I974" s="636"/>
      <c r="J974" s="636"/>
      <c r="K974" s="636"/>
      <c r="L974" s="636"/>
      <c r="M974" s="636"/>
      <c r="N974" s="637">
        <f t="shared" si="28"/>
        <v>0</v>
      </c>
      <c r="O974" s="637">
        <f t="shared" si="29"/>
        <v>0</v>
      </c>
      <c r="P974" s="639"/>
    </row>
    <row r="975" spans="1:16" ht="15.5" x14ac:dyDescent="0.25">
      <c r="A975" s="631">
        <v>955</v>
      </c>
      <c r="B975" s="632"/>
      <c r="C975" s="680"/>
      <c r="D975" s="680"/>
      <c r="E975" s="634"/>
      <c r="F975" s="634"/>
      <c r="G975" s="635"/>
      <c r="H975" s="636"/>
      <c r="I975" s="636"/>
      <c r="J975" s="636"/>
      <c r="K975" s="636"/>
      <c r="L975" s="636"/>
      <c r="M975" s="636"/>
      <c r="N975" s="637">
        <f t="shared" si="28"/>
        <v>0</v>
      </c>
      <c r="O975" s="637">
        <f t="shared" si="29"/>
        <v>0</v>
      </c>
      <c r="P975" s="639"/>
    </row>
    <row r="976" spans="1:16" ht="15.5" x14ac:dyDescent="0.25">
      <c r="A976" s="631">
        <v>956</v>
      </c>
      <c r="B976" s="632"/>
      <c r="C976" s="680"/>
      <c r="D976" s="680"/>
      <c r="E976" s="634"/>
      <c r="F976" s="634"/>
      <c r="G976" s="635"/>
      <c r="H976" s="636"/>
      <c r="I976" s="636"/>
      <c r="J976" s="636"/>
      <c r="K976" s="636"/>
      <c r="L976" s="636"/>
      <c r="M976" s="636"/>
      <c r="N976" s="637">
        <f t="shared" si="28"/>
        <v>0</v>
      </c>
      <c r="O976" s="637">
        <f t="shared" si="29"/>
        <v>0</v>
      </c>
      <c r="P976" s="639"/>
    </row>
    <row r="977" spans="1:16" ht="15.5" x14ac:dyDescent="0.25">
      <c r="A977" s="631">
        <v>957</v>
      </c>
      <c r="B977" s="632"/>
      <c r="C977" s="680"/>
      <c r="D977" s="680"/>
      <c r="E977" s="634"/>
      <c r="F977" s="634"/>
      <c r="G977" s="635"/>
      <c r="H977" s="636"/>
      <c r="I977" s="636"/>
      <c r="J977" s="636"/>
      <c r="K977" s="636"/>
      <c r="L977" s="636"/>
      <c r="M977" s="636"/>
      <c r="N977" s="637">
        <f t="shared" si="28"/>
        <v>0</v>
      </c>
      <c r="O977" s="637">
        <f t="shared" si="29"/>
        <v>0</v>
      </c>
      <c r="P977" s="639"/>
    </row>
    <row r="978" spans="1:16" ht="15.5" x14ac:dyDescent="0.25">
      <c r="A978" s="631">
        <v>958</v>
      </c>
      <c r="B978" s="632"/>
      <c r="C978" s="680"/>
      <c r="D978" s="680"/>
      <c r="E978" s="634"/>
      <c r="F978" s="634"/>
      <c r="G978" s="635"/>
      <c r="H978" s="636"/>
      <c r="I978" s="636"/>
      <c r="J978" s="636"/>
      <c r="K978" s="636"/>
      <c r="L978" s="636"/>
      <c r="M978" s="636"/>
      <c r="N978" s="637">
        <f t="shared" si="28"/>
        <v>0</v>
      </c>
      <c r="O978" s="637">
        <f t="shared" si="29"/>
        <v>0</v>
      </c>
      <c r="P978" s="639"/>
    </row>
    <row r="979" spans="1:16" ht="15.5" x14ac:dyDescent="0.25">
      <c r="A979" s="631">
        <v>959</v>
      </c>
      <c r="B979" s="632"/>
      <c r="C979" s="680"/>
      <c r="D979" s="680"/>
      <c r="E979" s="634"/>
      <c r="F979" s="634"/>
      <c r="G979" s="635"/>
      <c r="H979" s="636"/>
      <c r="I979" s="636"/>
      <c r="J979" s="636"/>
      <c r="K979" s="636"/>
      <c r="L979" s="636"/>
      <c r="M979" s="636"/>
      <c r="N979" s="637">
        <f t="shared" si="28"/>
        <v>0</v>
      </c>
      <c r="O979" s="637">
        <f t="shared" si="29"/>
        <v>0</v>
      </c>
      <c r="P979" s="639"/>
    </row>
    <row r="980" spans="1:16" ht="15.5" x14ac:dyDescent="0.25">
      <c r="A980" s="631">
        <v>960</v>
      </c>
      <c r="B980" s="632"/>
      <c r="C980" s="680"/>
      <c r="D980" s="680"/>
      <c r="E980" s="634"/>
      <c r="F980" s="634"/>
      <c r="G980" s="635"/>
      <c r="H980" s="636"/>
      <c r="I980" s="636"/>
      <c r="J980" s="636"/>
      <c r="K980" s="636"/>
      <c r="L980" s="636"/>
      <c r="M980" s="636"/>
      <c r="N980" s="637">
        <f t="shared" si="28"/>
        <v>0</v>
      </c>
      <c r="O980" s="637">
        <f t="shared" si="29"/>
        <v>0</v>
      </c>
      <c r="P980" s="639"/>
    </row>
    <row r="981" spans="1:16" ht="15.5" x14ac:dyDescent="0.25">
      <c r="A981" s="631">
        <v>961</v>
      </c>
      <c r="B981" s="632"/>
      <c r="C981" s="680"/>
      <c r="D981" s="680"/>
      <c r="E981" s="634"/>
      <c r="F981" s="634"/>
      <c r="G981" s="635"/>
      <c r="H981" s="636"/>
      <c r="I981" s="636"/>
      <c r="J981" s="636"/>
      <c r="K981" s="636"/>
      <c r="L981" s="636"/>
      <c r="M981" s="636"/>
      <c r="N981" s="637">
        <f t="shared" si="28"/>
        <v>0</v>
      </c>
      <c r="O981" s="637">
        <f t="shared" si="29"/>
        <v>0</v>
      </c>
      <c r="P981" s="639"/>
    </row>
    <row r="982" spans="1:16" ht="15.5" x14ac:dyDescent="0.25">
      <c r="A982" s="631">
        <v>962</v>
      </c>
      <c r="B982" s="632"/>
      <c r="C982" s="680"/>
      <c r="D982" s="680"/>
      <c r="E982" s="634"/>
      <c r="F982" s="634"/>
      <c r="G982" s="635"/>
      <c r="H982" s="636"/>
      <c r="I982" s="636"/>
      <c r="J982" s="636"/>
      <c r="K982" s="636"/>
      <c r="L982" s="636"/>
      <c r="M982" s="636"/>
      <c r="N982" s="637">
        <f t="shared" ref="N982:N1020" si="30">ROUND(M982*20%,2)</f>
        <v>0</v>
      </c>
      <c r="O982" s="637">
        <f t="shared" ref="O982:O1020" si="31">ROUND(M982,2)+N982</f>
        <v>0</v>
      </c>
      <c r="P982" s="639"/>
    </row>
    <row r="983" spans="1:16" ht="15.5" x14ac:dyDescent="0.25">
      <c r="A983" s="631">
        <v>963</v>
      </c>
      <c r="B983" s="632"/>
      <c r="C983" s="680"/>
      <c r="D983" s="680"/>
      <c r="E983" s="634"/>
      <c r="F983" s="634"/>
      <c r="G983" s="635"/>
      <c r="H983" s="636"/>
      <c r="I983" s="636"/>
      <c r="J983" s="636"/>
      <c r="K983" s="636"/>
      <c r="L983" s="636"/>
      <c r="M983" s="636"/>
      <c r="N983" s="637">
        <f t="shared" si="30"/>
        <v>0</v>
      </c>
      <c r="O983" s="637">
        <f t="shared" si="31"/>
        <v>0</v>
      </c>
      <c r="P983" s="639"/>
    </row>
    <row r="984" spans="1:16" ht="15.5" x14ac:dyDescent="0.25">
      <c r="A984" s="631">
        <v>964</v>
      </c>
      <c r="B984" s="632"/>
      <c r="C984" s="680"/>
      <c r="D984" s="680"/>
      <c r="E984" s="634"/>
      <c r="F984" s="634"/>
      <c r="G984" s="635"/>
      <c r="H984" s="636"/>
      <c r="I984" s="636"/>
      <c r="J984" s="636"/>
      <c r="K984" s="636"/>
      <c r="L984" s="636"/>
      <c r="M984" s="636"/>
      <c r="N984" s="637">
        <f t="shared" si="30"/>
        <v>0</v>
      </c>
      <c r="O984" s="637">
        <f t="shared" si="31"/>
        <v>0</v>
      </c>
      <c r="P984" s="639"/>
    </row>
    <row r="985" spans="1:16" ht="15.5" x14ac:dyDescent="0.25">
      <c r="A985" s="631">
        <v>965</v>
      </c>
      <c r="B985" s="632"/>
      <c r="C985" s="680"/>
      <c r="D985" s="680"/>
      <c r="E985" s="634"/>
      <c r="F985" s="634"/>
      <c r="G985" s="635"/>
      <c r="H985" s="636"/>
      <c r="I985" s="636"/>
      <c r="J985" s="636"/>
      <c r="K985" s="636"/>
      <c r="L985" s="636"/>
      <c r="M985" s="636"/>
      <c r="N985" s="637">
        <f t="shared" si="30"/>
        <v>0</v>
      </c>
      <c r="O985" s="637">
        <f t="shared" si="31"/>
        <v>0</v>
      </c>
      <c r="P985" s="639"/>
    </row>
    <row r="986" spans="1:16" ht="15.5" x14ac:dyDescent="0.25">
      <c r="A986" s="631">
        <v>966</v>
      </c>
      <c r="B986" s="632"/>
      <c r="C986" s="680"/>
      <c r="D986" s="680"/>
      <c r="E986" s="634"/>
      <c r="F986" s="634"/>
      <c r="G986" s="635"/>
      <c r="H986" s="636"/>
      <c r="I986" s="636"/>
      <c r="J986" s="636"/>
      <c r="K986" s="636"/>
      <c r="L986" s="636"/>
      <c r="M986" s="636"/>
      <c r="N986" s="637">
        <f t="shared" si="30"/>
        <v>0</v>
      </c>
      <c r="O986" s="637">
        <f t="shared" si="31"/>
        <v>0</v>
      </c>
      <c r="P986" s="639"/>
    </row>
    <row r="987" spans="1:16" ht="15.5" x14ac:dyDescent="0.25">
      <c r="A987" s="631">
        <v>967</v>
      </c>
      <c r="B987" s="632"/>
      <c r="C987" s="680"/>
      <c r="D987" s="680"/>
      <c r="E987" s="634"/>
      <c r="F987" s="634"/>
      <c r="G987" s="635"/>
      <c r="H987" s="636"/>
      <c r="I987" s="636"/>
      <c r="J987" s="636"/>
      <c r="K987" s="636"/>
      <c r="L987" s="636"/>
      <c r="M987" s="636"/>
      <c r="N987" s="637">
        <f t="shared" si="30"/>
        <v>0</v>
      </c>
      <c r="O987" s="637">
        <f t="shared" si="31"/>
        <v>0</v>
      </c>
      <c r="P987" s="639"/>
    </row>
    <row r="988" spans="1:16" ht="15.5" x14ac:dyDescent="0.25">
      <c r="A988" s="631">
        <v>968</v>
      </c>
      <c r="B988" s="632"/>
      <c r="C988" s="680"/>
      <c r="D988" s="680"/>
      <c r="E988" s="634"/>
      <c r="F988" s="634"/>
      <c r="G988" s="635"/>
      <c r="H988" s="636"/>
      <c r="I988" s="636"/>
      <c r="J988" s="636"/>
      <c r="K988" s="636"/>
      <c r="L988" s="636"/>
      <c r="M988" s="636"/>
      <c r="N988" s="637">
        <f t="shared" si="30"/>
        <v>0</v>
      </c>
      <c r="O988" s="637">
        <f t="shared" si="31"/>
        <v>0</v>
      </c>
      <c r="P988" s="639"/>
    </row>
    <row r="989" spans="1:16" ht="15.5" x14ac:dyDescent="0.25">
      <c r="A989" s="631">
        <v>969</v>
      </c>
      <c r="B989" s="632"/>
      <c r="C989" s="680"/>
      <c r="D989" s="680"/>
      <c r="E989" s="634"/>
      <c r="F989" s="634"/>
      <c r="G989" s="635"/>
      <c r="H989" s="636"/>
      <c r="I989" s="636"/>
      <c r="J989" s="636"/>
      <c r="K989" s="636"/>
      <c r="L989" s="636"/>
      <c r="M989" s="636"/>
      <c r="N989" s="637">
        <f t="shared" si="30"/>
        <v>0</v>
      </c>
      <c r="O989" s="637">
        <f t="shared" si="31"/>
        <v>0</v>
      </c>
      <c r="P989" s="639"/>
    </row>
    <row r="990" spans="1:16" ht="15.5" x14ac:dyDescent="0.25">
      <c r="A990" s="631">
        <v>970</v>
      </c>
      <c r="B990" s="632"/>
      <c r="C990" s="680"/>
      <c r="D990" s="680"/>
      <c r="E990" s="634"/>
      <c r="F990" s="634"/>
      <c r="G990" s="635"/>
      <c r="H990" s="636"/>
      <c r="I990" s="636"/>
      <c r="J990" s="636"/>
      <c r="K990" s="636"/>
      <c r="L990" s="636"/>
      <c r="M990" s="636"/>
      <c r="N990" s="637">
        <f t="shared" si="30"/>
        <v>0</v>
      </c>
      <c r="O990" s="637">
        <f t="shared" si="31"/>
        <v>0</v>
      </c>
      <c r="P990" s="639"/>
    </row>
    <row r="991" spans="1:16" ht="15.5" x14ac:dyDescent="0.25">
      <c r="A991" s="631">
        <v>971</v>
      </c>
      <c r="B991" s="632"/>
      <c r="C991" s="680"/>
      <c r="D991" s="680"/>
      <c r="E991" s="634"/>
      <c r="F991" s="634"/>
      <c r="G991" s="635"/>
      <c r="H991" s="636"/>
      <c r="I991" s="636"/>
      <c r="J991" s="636"/>
      <c r="K991" s="636"/>
      <c r="L991" s="636"/>
      <c r="M991" s="636"/>
      <c r="N991" s="637">
        <f t="shared" si="30"/>
        <v>0</v>
      </c>
      <c r="O991" s="637">
        <f t="shared" si="31"/>
        <v>0</v>
      </c>
      <c r="P991" s="639"/>
    </row>
    <row r="992" spans="1:16" ht="15.5" x14ac:dyDescent="0.25">
      <c r="A992" s="631">
        <v>972</v>
      </c>
      <c r="B992" s="632"/>
      <c r="C992" s="680"/>
      <c r="D992" s="680"/>
      <c r="E992" s="634"/>
      <c r="F992" s="634"/>
      <c r="G992" s="635"/>
      <c r="H992" s="636"/>
      <c r="I992" s="636"/>
      <c r="J992" s="636"/>
      <c r="K992" s="636"/>
      <c r="L992" s="636"/>
      <c r="M992" s="636"/>
      <c r="N992" s="637">
        <f t="shared" si="30"/>
        <v>0</v>
      </c>
      <c r="O992" s="637">
        <f t="shared" si="31"/>
        <v>0</v>
      </c>
      <c r="P992" s="639"/>
    </row>
    <row r="993" spans="1:16" ht="15.5" x14ac:dyDescent="0.25">
      <c r="A993" s="631">
        <v>973</v>
      </c>
      <c r="B993" s="632"/>
      <c r="C993" s="680"/>
      <c r="D993" s="680"/>
      <c r="E993" s="634"/>
      <c r="F993" s="634"/>
      <c r="G993" s="635"/>
      <c r="H993" s="636"/>
      <c r="I993" s="636"/>
      <c r="J993" s="636"/>
      <c r="K993" s="636"/>
      <c r="L993" s="636"/>
      <c r="M993" s="636"/>
      <c r="N993" s="637">
        <f t="shared" si="30"/>
        <v>0</v>
      </c>
      <c r="O993" s="637">
        <f t="shared" si="31"/>
        <v>0</v>
      </c>
      <c r="P993" s="639"/>
    </row>
    <row r="994" spans="1:16" ht="15.5" x14ac:dyDescent="0.25">
      <c r="A994" s="631">
        <v>974</v>
      </c>
      <c r="B994" s="632"/>
      <c r="C994" s="680"/>
      <c r="D994" s="680"/>
      <c r="E994" s="634"/>
      <c r="F994" s="634"/>
      <c r="G994" s="635"/>
      <c r="H994" s="636"/>
      <c r="I994" s="636"/>
      <c r="J994" s="636"/>
      <c r="K994" s="636"/>
      <c r="L994" s="636"/>
      <c r="M994" s="636"/>
      <c r="N994" s="637">
        <f t="shared" si="30"/>
        <v>0</v>
      </c>
      <c r="O994" s="637">
        <f t="shared" si="31"/>
        <v>0</v>
      </c>
      <c r="P994" s="639"/>
    </row>
    <row r="995" spans="1:16" ht="15.5" x14ac:dyDescent="0.25">
      <c r="A995" s="631">
        <v>975</v>
      </c>
      <c r="B995" s="632"/>
      <c r="C995" s="680"/>
      <c r="D995" s="680"/>
      <c r="E995" s="634"/>
      <c r="F995" s="634"/>
      <c r="G995" s="635"/>
      <c r="H995" s="636"/>
      <c r="I995" s="636"/>
      <c r="J995" s="636"/>
      <c r="K995" s="636"/>
      <c r="L995" s="636"/>
      <c r="M995" s="636"/>
      <c r="N995" s="637">
        <f t="shared" si="30"/>
        <v>0</v>
      </c>
      <c r="O995" s="637">
        <f t="shared" si="31"/>
        <v>0</v>
      </c>
      <c r="P995" s="639"/>
    </row>
    <row r="996" spans="1:16" ht="15.5" x14ac:dyDescent="0.25">
      <c r="A996" s="631">
        <v>976</v>
      </c>
      <c r="B996" s="632"/>
      <c r="C996" s="680"/>
      <c r="D996" s="680"/>
      <c r="E996" s="634"/>
      <c r="F996" s="634"/>
      <c r="G996" s="635"/>
      <c r="H996" s="636"/>
      <c r="I996" s="636"/>
      <c r="J996" s="636"/>
      <c r="K996" s="636"/>
      <c r="L996" s="636"/>
      <c r="M996" s="636"/>
      <c r="N996" s="637">
        <f t="shared" si="30"/>
        <v>0</v>
      </c>
      <c r="O996" s="637">
        <f t="shared" si="31"/>
        <v>0</v>
      </c>
      <c r="P996" s="639"/>
    </row>
    <row r="997" spans="1:16" ht="15.5" x14ac:dyDescent="0.25">
      <c r="A997" s="631">
        <v>977</v>
      </c>
      <c r="B997" s="632"/>
      <c r="C997" s="680"/>
      <c r="D997" s="680"/>
      <c r="E997" s="634"/>
      <c r="F997" s="634"/>
      <c r="G997" s="635"/>
      <c r="H997" s="636"/>
      <c r="I997" s="636"/>
      <c r="J997" s="636"/>
      <c r="K997" s="636"/>
      <c r="L997" s="636"/>
      <c r="M997" s="636"/>
      <c r="N997" s="637">
        <f t="shared" si="30"/>
        <v>0</v>
      </c>
      <c r="O997" s="637">
        <f t="shared" si="31"/>
        <v>0</v>
      </c>
      <c r="P997" s="639"/>
    </row>
    <row r="998" spans="1:16" ht="15.5" x14ac:dyDescent="0.25">
      <c r="A998" s="631">
        <v>978</v>
      </c>
      <c r="B998" s="632"/>
      <c r="C998" s="680"/>
      <c r="D998" s="680"/>
      <c r="E998" s="634"/>
      <c r="F998" s="634"/>
      <c r="G998" s="635"/>
      <c r="H998" s="636"/>
      <c r="I998" s="636"/>
      <c r="J998" s="636"/>
      <c r="K998" s="636"/>
      <c r="L998" s="636"/>
      <c r="M998" s="636"/>
      <c r="N998" s="637">
        <f t="shared" si="30"/>
        <v>0</v>
      </c>
      <c r="O998" s="637">
        <f t="shared" si="31"/>
        <v>0</v>
      </c>
      <c r="P998" s="639"/>
    </row>
    <row r="999" spans="1:16" ht="15.5" x14ac:dyDescent="0.25">
      <c r="A999" s="631">
        <v>979</v>
      </c>
      <c r="B999" s="632"/>
      <c r="C999" s="680"/>
      <c r="D999" s="680"/>
      <c r="E999" s="634"/>
      <c r="F999" s="634"/>
      <c r="G999" s="635"/>
      <c r="H999" s="636"/>
      <c r="I999" s="636"/>
      <c r="J999" s="636"/>
      <c r="K999" s="636"/>
      <c r="L999" s="636"/>
      <c r="M999" s="636"/>
      <c r="N999" s="637">
        <f t="shared" si="30"/>
        <v>0</v>
      </c>
      <c r="O999" s="637">
        <f t="shared" si="31"/>
        <v>0</v>
      </c>
      <c r="P999" s="639"/>
    </row>
    <row r="1000" spans="1:16" ht="15.5" x14ac:dyDescent="0.25">
      <c r="A1000" s="631">
        <v>980</v>
      </c>
      <c r="B1000" s="632"/>
      <c r="C1000" s="680"/>
      <c r="D1000" s="680"/>
      <c r="E1000" s="634"/>
      <c r="F1000" s="634"/>
      <c r="G1000" s="635"/>
      <c r="H1000" s="636"/>
      <c r="I1000" s="636"/>
      <c r="J1000" s="636"/>
      <c r="K1000" s="636"/>
      <c r="L1000" s="636"/>
      <c r="M1000" s="636"/>
      <c r="N1000" s="637">
        <f t="shared" si="30"/>
        <v>0</v>
      </c>
      <c r="O1000" s="637">
        <f t="shared" si="31"/>
        <v>0</v>
      </c>
      <c r="P1000" s="639"/>
    </row>
    <row r="1001" spans="1:16" ht="15.5" x14ac:dyDescent="0.25">
      <c r="A1001" s="631">
        <v>981</v>
      </c>
      <c r="B1001" s="632"/>
      <c r="C1001" s="680"/>
      <c r="D1001" s="680"/>
      <c r="E1001" s="634"/>
      <c r="F1001" s="634"/>
      <c r="G1001" s="635"/>
      <c r="H1001" s="636"/>
      <c r="I1001" s="636"/>
      <c r="J1001" s="636"/>
      <c r="K1001" s="636"/>
      <c r="L1001" s="636"/>
      <c r="M1001" s="636"/>
      <c r="N1001" s="637">
        <f t="shared" si="30"/>
        <v>0</v>
      </c>
      <c r="O1001" s="637">
        <f t="shared" si="31"/>
        <v>0</v>
      </c>
      <c r="P1001" s="639"/>
    </row>
    <row r="1002" spans="1:16" ht="15.5" x14ac:dyDescent="0.25">
      <c r="A1002" s="631">
        <v>982</v>
      </c>
      <c r="B1002" s="632"/>
      <c r="C1002" s="680"/>
      <c r="D1002" s="680"/>
      <c r="E1002" s="634"/>
      <c r="F1002" s="634"/>
      <c r="G1002" s="635"/>
      <c r="H1002" s="636"/>
      <c r="I1002" s="636"/>
      <c r="J1002" s="636"/>
      <c r="K1002" s="636"/>
      <c r="L1002" s="636"/>
      <c r="M1002" s="636"/>
      <c r="N1002" s="637">
        <f t="shared" si="30"/>
        <v>0</v>
      </c>
      <c r="O1002" s="637">
        <f t="shared" si="31"/>
        <v>0</v>
      </c>
      <c r="P1002" s="639"/>
    </row>
    <row r="1003" spans="1:16" ht="15.5" x14ac:dyDescent="0.25">
      <c r="A1003" s="631">
        <v>983</v>
      </c>
      <c r="B1003" s="632"/>
      <c r="C1003" s="680"/>
      <c r="D1003" s="680"/>
      <c r="E1003" s="634"/>
      <c r="F1003" s="634"/>
      <c r="G1003" s="635"/>
      <c r="H1003" s="636"/>
      <c r="I1003" s="636"/>
      <c r="J1003" s="636"/>
      <c r="K1003" s="636"/>
      <c r="L1003" s="636"/>
      <c r="M1003" s="636"/>
      <c r="N1003" s="637">
        <f t="shared" si="30"/>
        <v>0</v>
      </c>
      <c r="O1003" s="637">
        <f t="shared" si="31"/>
        <v>0</v>
      </c>
      <c r="P1003" s="639"/>
    </row>
    <row r="1004" spans="1:16" ht="15.5" x14ac:dyDescent="0.25">
      <c r="A1004" s="631">
        <v>984</v>
      </c>
      <c r="B1004" s="632"/>
      <c r="C1004" s="680"/>
      <c r="D1004" s="680"/>
      <c r="E1004" s="634"/>
      <c r="F1004" s="634"/>
      <c r="G1004" s="635"/>
      <c r="H1004" s="636"/>
      <c r="I1004" s="636"/>
      <c r="J1004" s="636"/>
      <c r="K1004" s="636"/>
      <c r="L1004" s="636"/>
      <c r="M1004" s="636"/>
      <c r="N1004" s="637">
        <f t="shared" si="30"/>
        <v>0</v>
      </c>
      <c r="O1004" s="637">
        <f t="shared" si="31"/>
        <v>0</v>
      </c>
      <c r="P1004" s="639"/>
    </row>
    <row r="1005" spans="1:16" ht="15.5" x14ac:dyDescent="0.25">
      <c r="A1005" s="631">
        <v>985</v>
      </c>
      <c r="B1005" s="632"/>
      <c r="C1005" s="680"/>
      <c r="D1005" s="680"/>
      <c r="E1005" s="634"/>
      <c r="F1005" s="634"/>
      <c r="G1005" s="635"/>
      <c r="H1005" s="636"/>
      <c r="I1005" s="636"/>
      <c r="J1005" s="636"/>
      <c r="K1005" s="636"/>
      <c r="L1005" s="636"/>
      <c r="M1005" s="636"/>
      <c r="N1005" s="637">
        <f t="shared" si="30"/>
        <v>0</v>
      </c>
      <c r="O1005" s="637">
        <f t="shared" si="31"/>
        <v>0</v>
      </c>
      <c r="P1005" s="639"/>
    </row>
    <row r="1006" spans="1:16" ht="15.5" x14ac:dyDescent="0.25">
      <c r="A1006" s="631">
        <v>986</v>
      </c>
      <c r="B1006" s="632"/>
      <c r="C1006" s="680"/>
      <c r="D1006" s="680"/>
      <c r="E1006" s="634"/>
      <c r="F1006" s="634"/>
      <c r="G1006" s="635"/>
      <c r="H1006" s="636"/>
      <c r="I1006" s="636"/>
      <c r="J1006" s="636"/>
      <c r="K1006" s="636"/>
      <c r="L1006" s="636"/>
      <c r="M1006" s="636"/>
      <c r="N1006" s="637">
        <f t="shared" si="30"/>
        <v>0</v>
      </c>
      <c r="O1006" s="637">
        <f t="shared" si="31"/>
        <v>0</v>
      </c>
      <c r="P1006" s="639"/>
    </row>
    <row r="1007" spans="1:16" ht="15.5" x14ac:dyDescent="0.25">
      <c r="A1007" s="631">
        <v>987</v>
      </c>
      <c r="B1007" s="632"/>
      <c r="C1007" s="680"/>
      <c r="D1007" s="680"/>
      <c r="E1007" s="634"/>
      <c r="F1007" s="634"/>
      <c r="G1007" s="635"/>
      <c r="H1007" s="636"/>
      <c r="I1007" s="636"/>
      <c r="J1007" s="636"/>
      <c r="K1007" s="636"/>
      <c r="L1007" s="636"/>
      <c r="M1007" s="636"/>
      <c r="N1007" s="637">
        <f t="shared" si="30"/>
        <v>0</v>
      </c>
      <c r="O1007" s="637">
        <f t="shared" si="31"/>
        <v>0</v>
      </c>
      <c r="P1007" s="639"/>
    </row>
    <row r="1008" spans="1:16" ht="15.5" x14ac:dyDescent="0.25">
      <c r="A1008" s="631">
        <v>988</v>
      </c>
      <c r="B1008" s="632"/>
      <c r="C1008" s="680"/>
      <c r="D1008" s="680"/>
      <c r="E1008" s="634"/>
      <c r="F1008" s="634"/>
      <c r="G1008" s="635"/>
      <c r="H1008" s="636"/>
      <c r="I1008" s="636"/>
      <c r="J1008" s="636"/>
      <c r="K1008" s="636"/>
      <c r="L1008" s="636"/>
      <c r="M1008" s="636"/>
      <c r="N1008" s="637">
        <f t="shared" si="30"/>
        <v>0</v>
      </c>
      <c r="O1008" s="637">
        <f t="shared" si="31"/>
        <v>0</v>
      </c>
      <c r="P1008" s="639"/>
    </row>
    <row r="1009" spans="1:16" ht="15.5" x14ac:dyDescent="0.25">
      <c r="A1009" s="631">
        <v>989</v>
      </c>
      <c r="B1009" s="632"/>
      <c r="C1009" s="680"/>
      <c r="D1009" s="680"/>
      <c r="E1009" s="634"/>
      <c r="F1009" s="634"/>
      <c r="G1009" s="635"/>
      <c r="H1009" s="636"/>
      <c r="I1009" s="636"/>
      <c r="J1009" s="636"/>
      <c r="K1009" s="636"/>
      <c r="L1009" s="636"/>
      <c r="M1009" s="636"/>
      <c r="N1009" s="637">
        <f t="shared" si="30"/>
        <v>0</v>
      </c>
      <c r="O1009" s="637">
        <f t="shared" si="31"/>
        <v>0</v>
      </c>
      <c r="P1009" s="639"/>
    </row>
    <row r="1010" spans="1:16" ht="15.5" x14ac:dyDescent="0.25">
      <c r="A1010" s="631">
        <v>990</v>
      </c>
      <c r="B1010" s="632"/>
      <c r="C1010" s="680"/>
      <c r="D1010" s="680"/>
      <c r="E1010" s="634"/>
      <c r="F1010" s="634"/>
      <c r="G1010" s="635"/>
      <c r="H1010" s="636"/>
      <c r="I1010" s="636"/>
      <c r="J1010" s="636"/>
      <c r="K1010" s="636"/>
      <c r="L1010" s="636"/>
      <c r="M1010" s="636"/>
      <c r="N1010" s="637">
        <f t="shared" si="30"/>
        <v>0</v>
      </c>
      <c r="O1010" s="637">
        <f t="shared" si="31"/>
        <v>0</v>
      </c>
      <c r="P1010" s="639"/>
    </row>
    <row r="1011" spans="1:16" ht="15.5" x14ac:dyDescent="0.25">
      <c r="A1011" s="631">
        <v>991</v>
      </c>
      <c r="B1011" s="632"/>
      <c r="C1011" s="680"/>
      <c r="D1011" s="680"/>
      <c r="E1011" s="634"/>
      <c r="F1011" s="634"/>
      <c r="G1011" s="635"/>
      <c r="H1011" s="636"/>
      <c r="I1011" s="636"/>
      <c r="J1011" s="636"/>
      <c r="K1011" s="636"/>
      <c r="L1011" s="636"/>
      <c r="M1011" s="636"/>
      <c r="N1011" s="637">
        <f t="shared" si="30"/>
        <v>0</v>
      </c>
      <c r="O1011" s="637">
        <f t="shared" si="31"/>
        <v>0</v>
      </c>
      <c r="P1011" s="639"/>
    </row>
    <row r="1012" spans="1:16" ht="15.5" x14ac:dyDescent="0.25">
      <c r="A1012" s="631">
        <v>992</v>
      </c>
      <c r="B1012" s="632"/>
      <c r="C1012" s="680"/>
      <c r="D1012" s="680"/>
      <c r="E1012" s="634"/>
      <c r="F1012" s="634"/>
      <c r="G1012" s="635"/>
      <c r="H1012" s="636"/>
      <c r="I1012" s="636"/>
      <c r="J1012" s="636"/>
      <c r="K1012" s="636"/>
      <c r="L1012" s="636"/>
      <c r="M1012" s="636"/>
      <c r="N1012" s="637">
        <f t="shared" si="30"/>
        <v>0</v>
      </c>
      <c r="O1012" s="637">
        <f t="shared" si="31"/>
        <v>0</v>
      </c>
      <c r="P1012" s="639"/>
    </row>
    <row r="1013" spans="1:16" ht="15.5" x14ac:dyDescent="0.25">
      <c r="A1013" s="631">
        <v>993</v>
      </c>
      <c r="B1013" s="632"/>
      <c r="C1013" s="680"/>
      <c r="D1013" s="680"/>
      <c r="E1013" s="634"/>
      <c r="F1013" s="634"/>
      <c r="G1013" s="635"/>
      <c r="H1013" s="636"/>
      <c r="I1013" s="636"/>
      <c r="J1013" s="636"/>
      <c r="K1013" s="636"/>
      <c r="L1013" s="636"/>
      <c r="M1013" s="636"/>
      <c r="N1013" s="637">
        <f t="shared" si="30"/>
        <v>0</v>
      </c>
      <c r="O1013" s="637">
        <f t="shared" si="31"/>
        <v>0</v>
      </c>
      <c r="P1013" s="639"/>
    </row>
    <row r="1014" spans="1:16" ht="15.5" x14ac:dyDescent="0.25">
      <c r="A1014" s="631">
        <v>994</v>
      </c>
      <c r="B1014" s="632"/>
      <c r="C1014" s="680"/>
      <c r="D1014" s="680"/>
      <c r="E1014" s="634"/>
      <c r="F1014" s="634"/>
      <c r="G1014" s="635"/>
      <c r="H1014" s="636"/>
      <c r="I1014" s="636"/>
      <c r="J1014" s="636"/>
      <c r="K1014" s="636"/>
      <c r="L1014" s="636"/>
      <c r="M1014" s="636"/>
      <c r="N1014" s="637">
        <f t="shared" si="30"/>
        <v>0</v>
      </c>
      <c r="O1014" s="637">
        <f t="shared" si="31"/>
        <v>0</v>
      </c>
      <c r="P1014" s="639"/>
    </row>
    <row r="1015" spans="1:16" ht="15.5" x14ac:dyDescent="0.25">
      <c r="A1015" s="631">
        <v>995</v>
      </c>
      <c r="B1015" s="632"/>
      <c r="C1015" s="680"/>
      <c r="D1015" s="680"/>
      <c r="E1015" s="634"/>
      <c r="F1015" s="634"/>
      <c r="G1015" s="635"/>
      <c r="H1015" s="636"/>
      <c r="I1015" s="636"/>
      <c r="J1015" s="636"/>
      <c r="K1015" s="636"/>
      <c r="L1015" s="636"/>
      <c r="M1015" s="636"/>
      <c r="N1015" s="637">
        <f t="shared" si="30"/>
        <v>0</v>
      </c>
      <c r="O1015" s="637">
        <f t="shared" si="31"/>
        <v>0</v>
      </c>
      <c r="P1015" s="639"/>
    </row>
    <row r="1016" spans="1:16" ht="15.5" x14ac:dyDescent="0.25">
      <c r="A1016" s="631">
        <v>996</v>
      </c>
      <c r="B1016" s="632"/>
      <c r="C1016" s="680"/>
      <c r="D1016" s="680"/>
      <c r="E1016" s="634"/>
      <c r="F1016" s="634"/>
      <c r="G1016" s="635"/>
      <c r="H1016" s="636"/>
      <c r="I1016" s="636"/>
      <c r="J1016" s="636"/>
      <c r="K1016" s="636"/>
      <c r="L1016" s="636"/>
      <c r="M1016" s="636"/>
      <c r="N1016" s="637">
        <f t="shared" si="30"/>
        <v>0</v>
      </c>
      <c r="O1016" s="637">
        <f t="shared" si="31"/>
        <v>0</v>
      </c>
      <c r="P1016" s="639"/>
    </row>
    <row r="1017" spans="1:16" ht="15.5" x14ac:dyDescent="0.25">
      <c r="A1017" s="631">
        <v>997</v>
      </c>
      <c r="B1017" s="632"/>
      <c r="C1017" s="680"/>
      <c r="D1017" s="680"/>
      <c r="E1017" s="634"/>
      <c r="F1017" s="634"/>
      <c r="G1017" s="635"/>
      <c r="H1017" s="636"/>
      <c r="I1017" s="636"/>
      <c r="J1017" s="636"/>
      <c r="K1017" s="636"/>
      <c r="L1017" s="636"/>
      <c r="M1017" s="636"/>
      <c r="N1017" s="637">
        <f t="shared" si="30"/>
        <v>0</v>
      </c>
      <c r="O1017" s="637">
        <f t="shared" si="31"/>
        <v>0</v>
      </c>
      <c r="P1017" s="639"/>
    </row>
    <row r="1018" spans="1:16" ht="15.5" x14ac:dyDescent="0.25">
      <c r="A1018" s="631">
        <v>998</v>
      </c>
      <c r="B1018" s="632"/>
      <c r="C1018" s="680"/>
      <c r="D1018" s="680"/>
      <c r="E1018" s="634"/>
      <c r="F1018" s="634"/>
      <c r="G1018" s="635"/>
      <c r="H1018" s="636"/>
      <c r="I1018" s="636"/>
      <c r="J1018" s="636"/>
      <c r="K1018" s="636"/>
      <c r="L1018" s="636"/>
      <c r="M1018" s="636"/>
      <c r="N1018" s="637">
        <f t="shared" si="30"/>
        <v>0</v>
      </c>
      <c r="O1018" s="637">
        <f t="shared" si="31"/>
        <v>0</v>
      </c>
      <c r="P1018" s="639"/>
    </row>
    <row r="1019" spans="1:16" ht="15.5" x14ac:dyDescent="0.25">
      <c r="A1019" s="631">
        <v>999</v>
      </c>
      <c r="B1019" s="632"/>
      <c r="C1019" s="680"/>
      <c r="D1019" s="680"/>
      <c r="E1019" s="634"/>
      <c r="F1019" s="634"/>
      <c r="G1019" s="635"/>
      <c r="H1019" s="636"/>
      <c r="I1019" s="636"/>
      <c r="J1019" s="636"/>
      <c r="K1019" s="636"/>
      <c r="L1019" s="636"/>
      <c r="M1019" s="636"/>
      <c r="N1019" s="637">
        <f t="shared" si="30"/>
        <v>0</v>
      </c>
      <c r="O1019" s="637">
        <f t="shared" si="31"/>
        <v>0</v>
      </c>
      <c r="P1019" s="639"/>
    </row>
    <row r="1020" spans="1:16" ht="15.5" x14ac:dyDescent="0.25">
      <c r="A1020" s="631">
        <v>1000</v>
      </c>
      <c r="B1020" s="632"/>
      <c r="C1020" s="680"/>
      <c r="D1020" s="680"/>
      <c r="E1020" s="634"/>
      <c r="F1020" s="634"/>
      <c r="G1020" s="635"/>
      <c r="H1020" s="636"/>
      <c r="I1020" s="636"/>
      <c r="J1020" s="636"/>
      <c r="K1020" s="636"/>
      <c r="L1020" s="636"/>
      <c r="M1020" s="636"/>
      <c r="N1020" s="637">
        <f t="shared" si="30"/>
        <v>0</v>
      </c>
      <c r="O1020" s="637">
        <f t="shared" si="31"/>
        <v>0</v>
      </c>
      <c r="P1020" s="639"/>
    </row>
  </sheetData>
  <sheetProtection password="E8E7" sheet="1" objects="1" scenarios="1" autoFilter="0"/>
  <mergeCells count="22">
    <mergeCell ref="F16:F20"/>
    <mergeCell ref="N16:N20"/>
    <mergeCell ref="O16:O20"/>
    <mergeCell ref="I18:I20"/>
    <mergeCell ref="J18:J20"/>
    <mergeCell ref="K18:K20"/>
    <mergeCell ref="L18:L20"/>
    <mergeCell ref="M18:M20"/>
    <mergeCell ref="G16:G20"/>
    <mergeCell ref="H16:H20"/>
    <mergeCell ref="I16:K17"/>
    <mergeCell ref="L16:M17"/>
    <mergeCell ref="A16:A20"/>
    <mergeCell ref="B16:B20"/>
    <mergeCell ref="C16:C20"/>
    <mergeCell ref="D16:D20"/>
    <mergeCell ref="E16:E20"/>
    <mergeCell ref="E6:J7"/>
    <mergeCell ref="N6:O6"/>
    <mergeCell ref="N7:O7"/>
    <mergeCell ref="N8:O8"/>
    <mergeCell ref="N9:O9"/>
  </mergeCells>
  <conditionalFormatting sqref="B21:M1020">
    <cfRule type="cellIs" dxfId="129" priority="4" stopIfTrue="1" operator="notEqual">
      <formula>0</formula>
    </cfRule>
  </conditionalFormatting>
  <conditionalFormatting sqref="N6:O9">
    <cfRule type="cellIs" dxfId="128" priority="3" stopIfTrue="1" operator="equal">
      <formula>0</formula>
    </cfRule>
  </conditionalFormatting>
  <conditionalFormatting sqref="A12:O1020">
    <cfRule type="expression" dxfId="127" priority="2" stopIfTrue="1">
      <formula>$E$6="Bitte die »Belegliste 1.1 | Bew.18« für das entsprechende Haushaltsjahr ausfüllen!"</formula>
    </cfRule>
  </conditionalFormatting>
  <conditionalFormatting sqref="E6:J7">
    <cfRule type="cellIs" dxfId="126" priority="1" stopIfTrue="1" operator="equal">
      <formula>""</formula>
    </cfRule>
  </conditionalFormatting>
  <dataValidations count="2">
    <dataValidation type="custom" allowBlank="1" showErrorMessage="1" errorTitle="Betrag" error="Bitte geben Sie max. 2 Nachkommastellen an!" sqref="H21:M1020">
      <formula1>MOD(ROUND(H21*10^2,10),1)=0</formula1>
    </dataValidation>
    <dataValidation type="date" allowBlank="1" showErrorMessage="1" errorTitle="Datum" error="Das Datum muss zwischen _x000a_01.01.2014 und 31.12.2025 liegen!" sqref="C21:D1020">
      <formula1>41640</formula1>
      <formula2>46022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65" fitToHeight="0" orientation="landscape" useFirstPageNumber="1" r:id="rId1"/>
  <headerFooter>
    <oddFooter>&amp;L&amp;"Arial,Kursiv"&amp;8___________
¹ Siehe Fußnote 1 Seite 1 dieses Nachweises.&amp;C&amp;9Seite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22</vt:i4>
      </vt:variant>
    </vt:vector>
  </HeadingPairs>
  <TitlesOfParts>
    <vt:vector size="43" baseType="lpstr">
      <vt:lpstr>Änderungsdoku</vt:lpstr>
      <vt:lpstr>Hinweise</vt:lpstr>
      <vt:lpstr>Seite 1</vt:lpstr>
      <vt:lpstr>Seite 2</vt:lpstr>
      <vt:lpstr>Seite 3</vt:lpstr>
      <vt:lpstr>Seite 4</vt:lpstr>
      <vt:lpstr>Seite 5</vt:lpstr>
      <vt:lpstr>Sachbericht</vt:lpstr>
      <vt:lpstr>Belegliste 1.1 | Bew. bis 2017</vt:lpstr>
      <vt:lpstr>Belegliste 1.1 | Bew.18 | 1.HHJ</vt:lpstr>
      <vt:lpstr>Belegliste 1.1 | Bew.18 | 2.HHJ</vt:lpstr>
      <vt:lpstr>Belegliste 1.1 | Bew.18 | 3.HHJ</vt:lpstr>
      <vt:lpstr>Belegliste 1.2</vt:lpstr>
      <vt:lpstr>Belegliste 2.1</vt:lpstr>
      <vt:lpstr>Belegliste 2.2</vt:lpstr>
      <vt:lpstr>Belegliste 2.3</vt:lpstr>
      <vt:lpstr>Belegliste 2.4</vt:lpstr>
      <vt:lpstr>Belegliste 2.5</vt:lpstr>
      <vt:lpstr>Belegliste 2.6</vt:lpstr>
      <vt:lpstr>Belegliste 3.</vt:lpstr>
      <vt:lpstr>Belegliste Finanzierung</vt:lpstr>
      <vt:lpstr>Änderungsdoku!Druckbereich</vt:lpstr>
      <vt:lpstr>Hinweise!Druckbereich</vt:lpstr>
      <vt:lpstr>Sachbericht!Druckbereich</vt:lpstr>
      <vt:lpstr>'Seite 1'!Druckbereich</vt:lpstr>
      <vt:lpstr>'Seite 2'!Druckbereich</vt:lpstr>
      <vt:lpstr>'Seite 3'!Druckbereich</vt:lpstr>
      <vt:lpstr>'Seite 4'!Druckbereich</vt:lpstr>
      <vt:lpstr>'Seite 5'!Druckbereich</vt:lpstr>
      <vt:lpstr>Änderungsdoku!Drucktitel</vt:lpstr>
      <vt:lpstr>'Belegliste 1.1 | Bew. bis 2017'!Drucktitel</vt:lpstr>
      <vt:lpstr>'Belegliste 1.1 | Bew.18 | 1.HHJ'!Drucktitel</vt:lpstr>
      <vt:lpstr>'Belegliste 1.1 | Bew.18 | 2.HHJ'!Drucktitel</vt:lpstr>
      <vt:lpstr>'Belegliste 1.1 | Bew.18 | 3.HHJ'!Drucktitel</vt:lpstr>
      <vt:lpstr>'Belegliste 1.2'!Drucktitel</vt:lpstr>
      <vt:lpstr>'Belegliste 2.1'!Drucktitel</vt:lpstr>
      <vt:lpstr>'Belegliste 2.2'!Drucktitel</vt:lpstr>
      <vt:lpstr>'Belegliste 2.3'!Drucktitel</vt:lpstr>
      <vt:lpstr>'Belegliste 2.4'!Drucktitel</vt:lpstr>
      <vt:lpstr>'Belegliste 2.5'!Drucktitel</vt:lpstr>
      <vt:lpstr>'Belegliste 2.6'!Drucktitel</vt:lpstr>
      <vt:lpstr>'Belegliste 3.'!Drucktitel</vt:lpstr>
      <vt:lpstr>'Belegliste Finanzierung'!Drucktitel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2019-08-02T08:46:34Z</cp:lastPrinted>
  <dcterms:created xsi:type="dcterms:W3CDTF">2007-09-26T06:36:45Z</dcterms:created>
  <dcterms:modified xsi:type="dcterms:W3CDTF">2024-03-15T06:33:48Z</dcterms:modified>
</cp:coreProperties>
</file>