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Z:\Organisation\Formulare\02 5.FP\01 Änderung TLVwA\Extern\VWN\"/>
    </mc:Choice>
  </mc:AlternateContent>
  <bookViews>
    <workbookView xWindow="0" yWindow="45" windowWidth="12585" windowHeight="11520" tabRatio="909" activeTab="2"/>
  </bookViews>
  <sheets>
    <sheet name="Änderungsdoku" sheetId="187" r:id="rId1"/>
    <sheet name="Hinweise" sheetId="218" r:id="rId2"/>
    <sheet name="Seite 1" sheetId="124" r:id="rId3"/>
    <sheet name="Seite 2 ZN" sheetId="208" r:id="rId4"/>
    <sheet name="Seite 2 VWN" sheetId="192" r:id="rId5"/>
    <sheet name="Seite 3" sheetId="127" r:id="rId6"/>
    <sheet name="Sachbericht" sheetId="188" r:id="rId7"/>
    <sheet name="Übersicht TN-StEK" sheetId="178" r:id="rId8"/>
    <sheet name="Belegliste Einnahmen Projekttät" sheetId="214" r:id="rId9"/>
    <sheet name="Belegliste Einnahmen" sheetId="183" r:id="rId10"/>
  </sheets>
  <definedNames>
    <definedName name="Bereich_1">'Übersicht TN-StEK'!$B$6:$B$7</definedName>
    <definedName name="Bereich_2">'Übersicht TN-StEK'!$B$8:$B$11</definedName>
    <definedName name="_xlnm.Print_Area" localSheetId="0">Änderungsdoku!$A:$C</definedName>
    <definedName name="_xlnm.Print_Area" localSheetId="9">INDIRECT('Belegliste Einnahmen'!$A$5)</definedName>
    <definedName name="_xlnm.Print_Area" localSheetId="8">INDIRECT('Belegliste Einnahmen Projekttät'!$A$5)</definedName>
    <definedName name="_xlnm.Print_Area" localSheetId="1">Hinweise!$A$1:$S$24</definedName>
    <definedName name="_xlnm.Print_Area" localSheetId="6">Sachbericht!$A$1:$S$75</definedName>
    <definedName name="_xlnm.Print_Area" localSheetId="2">'Seite 1'!$A$1:$S$66</definedName>
    <definedName name="_xlnm.Print_Area" localSheetId="4">'Seite 2 VWN'!$A$1:$S$119</definedName>
    <definedName name="_xlnm.Print_Area" localSheetId="3">'Seite 2 ZN'!$A$1:$K$77</definedName>
    <definedName name="_xlnm.Print_Area" localSheetId="5">'Seite 3'!$A$1:$S$70</definedName>
    <definedName name="_xlnm.Print_Area" localSheetId="7">INDIRECT('Übersicht TN-StEK'!$A$5)</definedName>
    <definedName name="_xlnm.Print_Titles" localSheetId="0">Änderungsdoku!$10:$10</definedName>
    <definedName name="_xlnm.Print_Titles" localSheetId="9">'Belegliste Einnahmen'!$22:$27</definedName>
    <definedName name="_xlnm.Print_Titles" localSheetId="8">'Belegliste Einnahmen Projekttät'!$14:$20</definedName>
    <definedName name="_xlnm.Print_Titles" localSheetId="7">'Übersicht TN-StEK'!$31:$36</definedName>
    <definedName name="ID">'Seite 1'!$O$18</definedName>
    <definedName name="Name">'Seite 1'!$A$5</definedName>
    <definedName name="PLZ_Ort">'Seite 1'!$A$8</definedName>
    <definedName name="Strasse">'Seite 1'!$A$7</definedName>
    <definedName name="Vorhaben">'Seite 1'!$E$27</definedName>
    <definedName name="Vorhabensbeginn">'Seite 1'!$G$36</definedName>
    <definedName name="Vorhabensende">'Seite 1'!$P$36</definedName>
    <definedName name="ZWB_Datum">'Seite 1'!$G$34</definedName>
  </definedNames>
  <calcPr calcId="162913"/>
</workbook>
</file>

<file path=xl/calcChain.xml><?xml version="1.0" encoding="utf-8"?>
<calcChain xmlns="http://schemas.openxmlformats.org/spreadsheetml/2006/main">
  <c r="A66" i="124" l="1"/>
  <c r="A7" i="187"/>
  <c r="P48" i="192" l="1"/>
  <c r="P46" i="192"/>
  <c r="P41" i="192"/>
  <c r="P42" i="192"/>
  <c r="P43" i="192"/>
  <c r="P44" i="192"/>
  <c r="P40" i="192"/>
  <c r="P35" i="192"/>
  <c r="P36" i="192"/>
  <c r="P37" i="192"/>
  <c r="P34" i="192"/>
  <c r="P24" i="192"/>
  <c r="P21" i="192"/>
  <c r="P19" i="192"/>
  <c r="P17" i="192"/>
  <c r="P15" i="192"/>
  <c r="K43" i="124"/>
  <c r="J55" i="208" l="1"/>
  <c r="E37" i="178" l="1"/>
  <c r="F37" i="178" s="1"/>
  <c r="D29" i="178"/>
  <c r="E41" i="178"/>
  <c r="F41" i="178" s="1"/>
  <c r="B42" i="178"/>
  <c r="C42" i="178"/>
  <c r="E43" i="178"/>
  <c r="F43" i="178" s="1"/>
  <c r="B44" i="178"/>
  <c r="C44" i="178"/>
  <c r="E45" i="178"/>
  <c r="F45" i="178" s="1"/>
  <c r="B46" i="178"/>
  <c r="D46" i="178"/>
  <c r="C46" i="178"/>
  <c r="E47" i="178"/>
  <c r="F47" i="178" s="1"/>
  <c r="B48" i="178"/>
  <c r="C48" i="178"/>
  <c r="E49" i="178"/>
  <c r="F49" i="178" s="1"/>
  <c r="B50" i="178"/>
  <c r="E50" i="178" s="1"/>
  <c r="C50" i="178"/>
  <c r="E51" i="178"/>
  <c r="F51" i="178"/>
  <c r="B52" i="178"/>
  <c r="E52" i="178" s="1"/>
  <c r="C52" i="178"/>
  <c r="E53" i="178"/>
  <c r="F53" i="178" s="1"/>
  <c r="B54" i="178"/>
  <c r="E54" i="178" s="1"/>
  <c r="C54" i="178"/>
  <c r="E55" i="178"/>
  <c r="F55" i="178" s="1"/>
  <c r="B56" i="178"/>
  <c r="C56" i="178"/>
  <c r="E57" i="178"/>
  <c r="F57" i="178" s="1"/>
  <c r="B58" i="178"/>
  <c r="C58" i="178"/>
  <c r="E59" i="178"/>
  <c r="F59" i="178" s="1"/>
  <c r="B60" i="178"/>
  <c r="C60" i="178"/>
  <c r="E61" i="178"/>
  <c r="F61" i="178"/>
  <c r="B62" i="178"/>
  <c r="E62" i="178" s="1"/>
  <c r="C62" i="178"/>
  <c r="E63" i="178"/>
  <c r="F63" i="178" s="1"/>
  <c r="B64" i="178"/>
  <c r="D64" i="178" s="1"/>
  <c r="C64" i="178"/>
  <c r="E65" i="178"/>
  <c r="F65" i="178" s="1"/>
  <c r="B66" i="178"/>
  <c r="D66" i="178" s="1"/>
  <c r="C66" i="178"/>
  <c r="E67" i="178"/>
  <c r="F67" i="178" s="1"/>
  <c r="B68" i="178"/>
  <c r="E68" i="178"/>
  <c r="C68" i="178"/>
  <c r="E69" i="178"/>
  <c r="F69" i="178" s="1"/>
  <c r="B70" i="178"/>
  <c r="E70" i="178" s="1"/>
  <c r="C70" i="178"/>
  <c r="E71" i="178"/>
  <c r="F71" i="178" s="1"/>
  <c r="B72" i="178"/>
  <c r="C72" i="178"/>
  <c r="E73" i="178"/>
  <c r="F73" i="178" s="1"/>
  <c r="B74" i="178"/>
  <c r="D74" i="178"/>
  <c r="C74" i="178"/>
  <c r="E75" i="178"/>
  <c r="F75" i="178" s="1"/>
  <c r="B76" i="178"/>
  <c r="E76" i="178" s="1"/>
  <c r="C76" i="178"/>
  <c r="E77" i="178"/>
  <c r="F77" i="178" s="1"/>
  <c r="B78" i="178"/>
  <c r="C78" i="178"/>
  <c r="E79" i="178"/>
  <c r="F79" i="178" s="1"/>
  <c r="B80" i="178"/>
  <c r="E80" i="178"/>
  <c r="C80" i="178"/>
  <c r="E81" i="178"/>
  <c r="F81" i="178" s="1"/>
  <c r="B82" i="178"/>
  <c r="D82" i="178" s="1"/>
  <c r="C82" i="178"/>
  <c r="E83" i="178"/>
  <c r="F83" i="178" s="1"/>
  <c r="B84" i="178"/>
  <c r="D84" i="178" s="1"/>
  <c r="C84" i="178"/>
  <c r="E85" i="178"/>
  <c r="F85" i="178" s="1"/>
  <c r="B86" i="178"/>
  <c r="C86" i="178"/>
  <c r="E87" i="178"/>
  <c r="F87" i="178" s="1"/>
  <c r="B88" i="178"/>
  <c r="C88" i="178"/>
  <c r="E89" i="178"/>
  <c r="F89" i="178" s="1"/>
  <c r="B90" i="178"/>
  <c r="E90" i="178" s="1"/>
  <c r="C90" i="178"/>
  <c r="E91" i="178"/>
  <c r="F91" i="178" s="1"/>
  <c r="B92" i="178"/>
  <c r="E92" i="178"/>
  <c r="F92" i="178" s="1"/>
  <c r="C92" i="178"/>
  <c r="E93" i="178"/>
  <c r="F93" i="178" s="1"/>
  <c r="B94" i="178"/>
  <c r="E94" i="178" s="1"/>
  <c r="C94" i="178"/>
  <c r="E95" i="178"/>
  <c r="F95" i="178" s="1"/>
  <c r="B96" i="178"/>
  <c r="C96" i="178"/>
  <c r="E97" i="178"/>
  <c r="F97" i="178" s="1"/>
  <c r="B98" i="178"/>
  <c r="C98" i="178"/>
  <c r="E99" i="178"/>
  <c r="F99" i="178" s="1"/>
  <c r="B100" i="178"/>
  <c r="E100" i="178" s="1"/>
  <c r="C100" i="178"/>
  <c r="E101" i="178"/>
  <c r="F101" i="178" s="1"/>
  <c r="B102" i="178"/>
  <c r="C102" i="178"/>
  <c r="E103" i="178"/>
  <c r="F103" i="178" s="1"/>
  <c r="B104" i="178"/>
  <c r="C104" i="178"/>
  <c r="E105" i="178"/>
  <c r="F105" i="178" s="1"/>
  <c r="B106" i="178"/>
  <c r="E106" i="178" s="1"/>
  <c r="C106" i="178"/>
  <c r="E107" i="178"/>
  <c r="F107" i="178" s="1"/>
  <c r="B108" i="178"/>
  <c r="E108" i="178" s="1"/>
  <c r="C108" i="178"/>
  <c r="E109" i="178"/>
  <c r="F109" i="178" s="1"/>
  <c r="B110" i="178"/>
  <c r="D110" i="178" s="1"/>
  <c r="C110" i="178"/>
  <c r="E111" i="178"/>
  <c r="F111" i="178" s="1"/>
  <c r="B112" i="178"/>
  <c r="C112" i="178"/>
  <c r="E113" i="178"/>
  <c r="F113" i="178" s="1"/>
  <c r="B114" i="178"/>
  <c r="C114" i="178"/>
  <c r="E115" i="178"/>
  <c r="F115" i="178" s="1"/>
  <c r="B116" i="178"/>
  <c r="C116" i="178"/>
  <c r="E117" i="178"/>
  <c r="F117" i="178" s="1"/>
  <c r="B118" i="178"/>
  <c r="C118" i="178"/>
  <c r="E119" i="178"/>
  <c r="F119" i="178" s="1"/>
  <c r="B120" i="178"/>
  <c r="E120" i="178"/>
  <c r="C120" i="178"/>
  <c r="E121" i="178"/>
  <c r="F121" i="178" s="1"/>
  <c r="B122" i="178"/>
  <c r="D122" i="178"/>
  <c r="C122" i="178"/>
  <c r="E123" i="178"/>
  <c r="F123" i="178" s="1"/>
  <c r="B124" i="178"/>
  <c r="D124" i="178" s="1"/>
  <c r="C124" i="178"/>
  <c r="E125" i="178"/>
  <c r="F125" i="178" s="1"/>
  <c r="B126" i="178"/>
  <c r="D126" i="178" s="1"/>
  <c r="C126" i="178"/>
  <c r="E126" i="178"/>
  <c r="F126" i="178" s="1"/>
  <c r="E127" i="178"/>
  <c r="F127" i="178" s="1"/>
  <c r="B128" i="178"/>
  <c r="C128" i="178"/>
  <c r="E129" i="178"/>
  <c r="F129" i="178" s="1"/>
  <c r="B130" i="178"/>
  <c r="C130" i="178"/>
  <c r="E131" i="178"/>
  <c r="F131" i="178" s="1"/>
  <c r="B132" i="178"/>
  <c r="E132" i="178"/>
  <c r="C132" i="178"/>
  <c r="E133" i="178"/>
  <c r="F133" i="178" s="1"/>
  <c r="B134" i="178"/>
  <c r="E134" i="178" s="1"/>
  <c r="D134" i="178"/>
  <c r="C134" i="178"/>
  <c r="E135" i="178"/>
  <c r="F135" i="178" s="1"/>
  <c r="B136" i="178"/>
  <c r="C136" i="178"/>
  <c r="E137" i="178"/>
  <c r="F137" i="178" s="1"/>
  <c r="B138" i="178"/>
  <c r="D138" i="178" s="1"/>
  <c r="C138" i="178"/>
  <c r="E139" i="178"/>
  <c r="F139" i="178" s="1"/>
  <c r="B140" i="178"/>
  <c r="E140" i="178"/>
  <c r="C140" i="178"/>
  <c r="E141" i="178"/>
  <c r="F141" i="178" s="1"/>
  <c r="B142" i="178"/>
  <c r="E142" i="178"/>
  <c r="C142" i="178"/>
  <c r="E143" i="178"/>
  <c r="F143" i="178" s="1"/>
  <c r="B144" i="178"/>
  <c r="D144" i="178" s="1"/>
  <c r="C144" i="178"/>
  <c r="E145" i="178"/>
  <c r="F145" i="178" s="1"/>
  <c r="B146" i="178"/>
  <c r="C146" i="178"/>
  <c r="E147" i="178"/>
  <c r="F147" i="178" s="1"/>
  <c r="B148" i="178"/>
  <c r="C148" i="178"/>
  <c r="E149" i="178"/>
  <c r="F149" i="178" s="1"/>
  <c r="B150" i="178"/>
  <c r="C150" i="178"/>
  <c r="E151" i="178"/>
  <c r="F151" i="178" s="1"/>
  <c r="B152" i="178"/>
  <c r="E152" i="178" s="1"/>
  <c r="C152" i="178"/>
  <c r="E153" i="178"/>
  <c r="F153" i="178" s="1"/>
  <c r="B154" i="178"/>
  <c r="C154" i="178"/>
  <c r="E155" i="178"/>
  <c r="F155" i="178" s="1"/>
  <c r="B156" i="178"/>
  <c r="C156" i="178"/>
  <c r="E157" i="178"/>
  <c r="F157" i="178" s="1"/>
  <c r="B158" i="178"/>
  <c r="D158" i="178"/>
  <c r="C158" i="178"/>
  <c r="E159" i="178"/>
  <c r="F159" i="178" s="1"/>
  <c r="B160" i="178"/>
  <c r="C160" i="178"/>
  <c r="E161" i="178"/>
  <c r="F161" i="178" s="1"/>
  <c r="B162" i="178"/>
  <c r="D162" i="178" s="1"/>
  <c r="C162" i="178"/>
  <c r="E163" i="178"/>
  <c r="F163" i="178" s="1"/>
  <c r="B164" i="178"/>
  <c r="E164" i="178" s="1"/>
  <c r="C164" i="178"/>
  <c r="E165" i="178"/>
  <c r="F165" i="178" s="1"/>
  <c r="B166" i="178"/>
  <c r="D166" i="178"/>
  <c r="C166" i="178"/>
  <c r="E167" i="178"/>
  <c r="F167" i="178" s="1"/>
  <c r="B168" i="178"/>
  <c r="E168" i="178"/>
  <c r="F168" i="178" s="1"/>
  <c r="C168" i="178"/>
  <c r="E169" i="178"/>
  <c r="F169" i="178" s="1"/>
  <c r="B170" i="178"/>
  <c r="E170" i="178" s="1"/>
  <c r="C170" i="178"/>
  <c r="E171" i="178"/>
  <c r="F171" i="178" s="1"/>
  <c r="B172" i="178"/>
  <c r="C172" i="178"/>
  <c r="E173" i="178"/>
  <c r="F173" i="178" s="1"/>
  <c r="B174" i="178"/>
  <c r="E174" i="178" s="1"/>
  <c r="C174" i="178"/>
  <c r="E175" i="178"/>
  <c r="F175" i="178" s="1"/>
  <c r="B176" i="178"/>
  <c r="C176" i="178"/>
  <c r="E177" i="178"/>
  <c r="F177" i="178" s="1"/>
  <c r="B178" i="178"/>
  <c r="C178" i="178"/>
  <c r="E179" i="178"/>
  <c r="F179" i="178" s="1"/>
  <c r="B180" i="178"/>
  <c r="E180" i="178" s="1"/>
  <c r="C180" i="178"/>
  <c r="E181" i="178"/>
  <c r="F181" i="178" s="1"/>
  <c r="B182" i="178"/>
  <c r="D182" i="178" s="1"/>
  <c r="C182" i="178"/>
  <c r="E183" i="178"/>
  <c r="F183" i="178" s="1"/>
  <c r="B184" i="178"/>
  <c r="E184" i="178" s="1"/>
  <c r="C184" i="178"/>
  <c r="E185" i="178"/>
  <c r="F185" i="178" s="1"/>
  <c r="B186" i="178"/>
  <c r="E186" i="178" s="1"/>
  <c r="C186" i="178"/>
  <c r="E187" i="178"/>
  <c r="F187" i="178" s="1"/>
  <c r="B188" i="178"/>
  <c r="E188" i="178"/>
  <c r="F188" i="178" s="1"/>
  <c r="C188" i="178"/>
  <c r="E189" i="178"/>
  <c r="F189" i="178" s="1"/>
  <c r="B190" i="178"/>
  <c r="C190" i="178"/>
  <c r="E191" i="178"/>
  <c r="F191" i="178" s="1"/>
  <c r="B192" i="178"/>
  <c r="C192" i="178"/>
  <c r="E193" i="178"/>
  <c r="F193" i="178" s="1"/>
  <c r="B194" i="178"/>
  <c r="E194" i="178" s="1"/>
  <c r="C194" i="178"/>
  <c r="E195" i="178"/>
  <c r="F195" i="178" s="1"/>
  <c r="B196" i="178"/>
  <c r="E196" i="178"/>
  <c r="C196" i="178"/>
  <c r="E197" i="178"/>
  <c r="F197" i="178" s="1"/>
  <c r="B198" i="178"/>
  <c r="D198" i="178" s="1"/>
  <c r="C198" i="178"/>
  <c r="E199" i="178"/>
  <c r="F199" i="178" s="1"/>
  <c r="B200" i="178"/>
  <c r="C200" i="178"/>
  <c r="E201" i="178"/>
  <c r="F201" i="178" s="1"/>
  <c r="B202" i="178"/>
  <c r="C202" i="178"/>
  <c r="E203" i="178"/>
  <c r="F203" i="178" s="1"/>
  <c r="B204" i="178"/>
  <c r="C204" i="178"/>
  <c r="E205" i="178"/>
  <c r="F205" i="178" s="1"/>
  <c r="B206" i="178"/>
  <c r="C206" i="178"/>
  <c r="E207" i="178"/>
  <c r="F207" i="178" s="1"/>
  <c r="B208" i="178"/>
  <c r="C208" i="178"/>
  <c r="E209" i="178"/>
  <c r="F209" i="178" s="1"/>
  <c r="B210" i="178"/>
  <c r="C210" i="178"/>
  <c r="E211" i="178"/>
  <c r="F211" i="178" s="1"/>
  <c r="B212" i="178"/>
  <c r="E212" i="178"/>
  <c r="C212" i="178"/>
  <c r="E213" i="178"/>
  <c r="F213" i="178" s="1"/>
  <c r="B214" i="178"/>
  <c r="C214" i="178"/>
  <c r="E215" i="178"/>
  <c r="F215" i="178" s="1"/>
  <c r="B216" i="178"/>
  <c r="C216" i="178"/>
  <c r="E217" i="178"/>
  <c r="F217" i="178" s="1"/>
  <c r="B218" i="178"/>
  <c r="C218" i="178"/>
  <c r="E219" i="178"/>
  <c r="F219" i="178" s="1"/>
  <c r="B220" i="178"/>
  <c r="D220" i="178" s="1"/>
  <c r="C220" i="178"/>
  <c r="E221" i="178"/>
  <c r="F221" i="178" s="1"/>
  <c r="B222" i="178"/>
  <c r="C222" i="178"/>
  <c r="E223" i="178"/>
  <c r="F223" i="178" s="1"/>
  <c r="B224" i="178"/>
  <c r="D224" i="178" s="1"/>
  <c r="C224" i="178"/>
  <c r="E225" i="178"/>
  <c r="F225" i="178" s="1"/>
  <c r="B226" i="178"/>
  <c r="C226" i="178"/>
  <c r="E227" i="178"/>
  <c r="F227" i="178" s="1"/>
  <c r="B228" i="178"/>
  <c r="C228" i="178"/>
  <c r="E229" i="178"/>
  <c r="F229" i="178" s="1"/>
  <c r="B230" i="178"/>
  <c r="D230" i="178" s="1"/>
  <c r="C230" i="178"/>
  <c r="E231" i="178"/>
  <c r="F231" i="178" s="1"/>
  <c r="B232" i="178"/>
  <c r="C232" i="178"/>
  <c r="E233" i="178"/>
  <c r="F233" i="178" s="1"/>
  <c r="B234" i="178"/>
  <c r="D234" i="178" s="1"/>
  <c r="C234" i="178"/>
  <c r="E235" i="178"/>
  <c r="F235" i="178" s="1"/>
  <c r="B236" i="178"/>
  <c r="C236" i="178"/>
  <c r="E237" i="178"/>
  <c r="F237" i="178" s="1"/>
  <c r="B238" i="178"/>
  <c r="E238" i="178" s="1"/>
  <c r="C238" i="178"/>
  <c r="E239" i="178"/>
  <c r="F239" i="178" s="1"/>
  <c r="B240" i="178"/>
  <c r="D240" i="178" s="1"/>
  <c r="C240" i="178"/>
  <c r="E241" i="178"/>
  <c r="F241" i="178" s="1"/>
  <c r="B242" i="178"/>
  <c r="C242" i="178"/>
  <c r="E243" i="178"/>
  <c r="F243" i="178" s="1"/>
  <c r="B244" i="178"/>
  <c r="D244" i="178" s="1"/>
  <c r="C244" i="178"/>
  <c r="E245" i="178"/>
  <c r="F245" i="178" s="1"/>
  <c r="B246" i="178"/>
  <c r="C246" i="178"/>
  <c r="E247" i="178"/>
  <c r="F247" i="178" s="1"/>
  <c r="B248" i="178"/>
  <c r="D248" i="178" s="1"/>
  <c r="C248" i="178"/>
  <c r="E249" i="178"/>
  <c r="F249" i="178" s="1"/>
  <c r="B250" i="178"/>
  <c r="C250" i="178"/>
  <c r="E251" i="178"/>
  <c r="F251" i="178" s="1"/>
  <c r="B252" i="178"/>
  <c r="C252" i="178"/>
  <c r="E253" i="178"/>
  <c r="F253" i="178" s="1"/>
  <c r="B254" i="178"/>
  <c r="C254" i="178"/>
  <c r="E255" i="178"/>
  <c r="F255" i="178" s="1"/>
  <c r="B256" i="178"/>
  <c r="E256" i="178" s="1"/>
  <c r="F256" i="178" s="1"/>
  <c r="C256" i="178"/>
  <c r="E257" i="178"/>
  <c r="F257" i="178" s="1"/>
  <c r="B258" i="178"/>
  <c r="E258" i="178" s="1"/>
  <c r="C258" i="178"/>
  <c r="E259" i="178"/>
  <c r="F259" i="178" s="1"/>
  <c r="B260" i="178"/>
  <c r="C260" i="178"/>
  <c r="E261" i="178"/>
  <c r="F261" i="178" s="1"/>
  <c r="B262" i="178"/>
  <c r="C262" i="178"/>
  <c r="E263" i="178"/>
  <c r="F263" i="178" s="1"/>
  <c r="B264" i="178"/>
  <c r="D264" i="178" s="1"/>
  <c r="C264" i="178"/>
  <c r="E265" i="178"/>
  <c r="F265" i="178" s="1"/>
  <c r="B266" i="178"/>
  <c r="E266" i="178"/>
  <c r="C266" i="178"/>
  <c r="D266" i="178"/>
  <c r="E267" i="178"/>
  <c r="F267" i="178" s="1"/>
  <c r="B268" i="178"/>
  <c r="E268" i="178" s="1"/>
  <c r="C268" i="178"/>
  <c r="E269" i="178"/>
  <c r="F269" i="178" s="1"/>
  <c r="B270" i="178"/>
  <c r="C270" i="178"/>
  <c r="E271" i="178"/>
  <c r="F271" i="178" s="1"/>
  <c r="B272" i="178"/>
  <c r="C272" i="178"/>
  <c r="E273" i="178"/>
  <c r="F273" i="178" s="1"/>
  <c r="B274" i="178"/>
  <c r="E274" i="178" s="1"/>
  <c r="C274" i="178"/>
  <c r="E275" i="178"/>
  <c r="F275" i="178" s="1"/>
  <c r="B276" i="178"/>
  <c r="E276" i="178"/>
  <c r="C276" i="178"/>
  <c r="E277" i="178"/>
  <c r="F277" i="178" s="1"/>
  <c r="B278" i="178"/>
  <c r="C278" i="178"/>
  <c r="E279" i="178"/>
  <c r="F279" i="178" s="1"/>
  <c r="B280" i="178"/>
  <c r="C280" i="178"/>
  <c r="E281" i="178"/>
  <c r="F281" i="178" s="1"/>
  <c r="B282" i="178"/>
  <c r="C282" i="178"/>
  <c r="E283" i="178"/>
  <c r="F283" i="178" s="1"/>
  <c r="B284" i="178"/>
  <c r="D284" i="178" s="1"/>
  <c r="C284" i="178"/>
  <c r="E285" i="178"/>
  <c r="F285" i="178" s="1"/>
  <c r="B286" i="178"/>
  <c r="E286" i="178" s="1"/>
  <c r="C286" i="178"/>
  <c r="E287" i="178"/>
  <c r="F287" i="178" s="1"/>
  <c r="B288" i="178"/>
  <c r="D288" i="178" s="1"/>
  <c r="C288" i="178"/>
  <c r="E289" i="178"/>
  <c r="F289" i="178" s="1"/>
  <c r="B290" i="178"/>
  <c r="C290" i="178"/>
  <c r="E291" i="178"/>
  <c r="F291" i="178" s="1"/>
  <c r="B292" i="178"/>
  <c r="E292" i="178" s="1"/>
  <c r="C292" i="178"/>
  <c r="E293" i="178"/>
  <c r="F293" i="178" s="1"/>
  <c r="B294" i="178"/>
  <c r="D294" i="178" s="1"/>
  <c r="C294" i="178"/>
  <c r="E295" i="178"/>
  <c r="F295" i="178" s="1"/>
  <c r="B296" i="178"/>
  <c r="D296" i="178" s="1"/>
  <c r="C296" i="178"/>
  <c r="E297" i="178"/>
  <c r="F297" i="178" s="1"/>
  <c r="B298" i="178"/>
  <c r="E298" i="178" s="1"/>
  <c r="C298" i="178"/>
  <c r="E299" i="178"/>
  <c r="F299" i="178" s="1"/>
  <c r="B300" i="178"/>
  <c r="D300" i="178" s="1"/>
  <c r="C300" i="178"/>
  <c r="E301" i="178"/>
  <c r="F301" i="178" s="1"/>
  <c r="B302" i="178"/>
  <c r="D302" i="178" s="1"/>
  <c r="C302" i="178"/>
  <c r="E303" i="178"/>
  <c r="F303" i="178" s="1"/>
  <c r="B304" i="178"/>
  <c r="D304" i="178" s="1"/>
  <c r="C304" i="178"/>
  <c r="E305" i="178"/>
  <c r="F305" i="178" s="1"/>
  <c r="B306" i="178"/>
  <c r="C306" i="178"/>
  <c r="E307" i="178"/>
  <c r="F307" i="178" s="1"/>
  <c r="B308" i="178"/>
  <c r="D308" i="178" s="1"/>
  <c r="C308" i="178"/>
  <c r="E309" i="178"/>
  <c r="F309" i="178" s="1"/>
  <c r="B310" i="178"/>
  <c r="C310" i="178"/>
  <c r="E311" i="178"/>
  <c r="F311" i="178" s="1"/>
  <c r="B312" i="178"/>
  <c r="D312" i="178" s="1"/>
  <c r="C312" i="178"/>
  <c r="E313" i="178"/>
  <c r="F313" i="178" s="1"/>
  <c r="B314" i="178"/>
  <c r="C314" i="178"/>
  <c r="E315" i="178"/>
  <c r="F315" i="178" s="1"/>
  <c r="B316" i="178"/>
  <c r="C316" i="178"/>
  <c r="E317" i="178"/>
  <c r="F317" i="178" s="1"/>
  <c r="B318" i="178"/>
  <c r="D318" i="178"/>
  <c r="C318" i="178"/>
  <c r="E319" i="178"/>
  <c r="F319" i="178" s="1"/>
  <c r="B320" i="178"/>
  <c r="C320" i="178"/>
  <c r="E321" i="178"/>
  <c r="F321" i="178" s="1"/>
  <c r="B322" i="178"/>
  <c r="D322" i="178" s="1"/>
  <c r="C322" i="178"/>
  <c r="E323" i="178"/>
  <c r="F323" i="178" s="1"/>
  <c r="B324" i="178"/>
  <c r="C324" i="178"/>
  <c r="E325" i="178"/>
  <c r="F325" i="178" s="1"/>
  <c r="B326" i="178"/>
  <c r="C326" i="178"/>
  <c r="E327" i="178"/>
  <c r="F327" i="178" s="1"/>
  <c r="B328" i="178"/>
  <c r="C328" i="178"/>
  <c r="E329" i="178"/>
  <c r="F329" i="178" s="1"/>
  <c r="B330" i="178"/>
  <c r="C330" i="178"/>
  <c r="E331" i="178"/>
  <c r="F331" i="178" s="1"/>
  <c r="B332" i="178"/>
  <c r="C332" i="178"/>
  <c r="E333" i="178"/>
  <c r="F333" i="178" s="1"/>
  <c r="B334" i="178"/>
  <c r="C334" i="178"/>
  <c r="E335" i="178"/>
  <c r="F335" i="178" s="1"/>
  <c r="B336" i="178"/>
  <c r="C336" i="178"/>
  <c r="E337" i="178"/>
  <c r="F337" i="178" s="1"/>
  <c r="B338" i="178"/>
  <c r="E338" i="178" s="1"/>
  <c r="C338" i="178"/>
  <c r="E339" i="178"/>
  <c r="F339" i="178" s="1"/>
  <c r="B340" i="178"/>
  <c r="C340" i="178"/>
  <c r="E341" i="178"/>
  <c r="F341" i="178" s="1"/>
  <c r="B342" i="178"/>
  <c r="E342" i="178" s="1"/>
  <c r="C342" i="178"/>
  <c r="E343" i="178"/>
  <c r="F343" i="178" s="1"/>
  <c r="B344" i="178"/>
  <c r="D344" i="178" s="1"/>
  <c r="C344" i="178"/>
  <c r="E345" i="178"/>
  <c r="F345" i="178" s="1"/>
  <c r="B346" i="178"/>
  <c r="C346" i="178"/>
  <c r="E347" i="178"/>
  <c r="F347" i="178" s="1"/>
  <c r="B348" i="178"/>
  <c r="D348" i="178" s="1"/>
  <c r="C348" i="178"/>
  <c r="E349" i="178"/>
  <c r="F349" i="178" s="1"/>
  <c r="B350" i="178"/>
  <c r="C350" i="178"/>
  <c r="E351" i="178"/>
  <c r="F351" i="178" s="1"/>
  <c r="B352" i="178"/>
  <c r="C352" i="178"/>
  <c r="E353" i="178"/>
  <c r="F353" i="178" s="1"/>
  <c r="B354" i="178"/>
  <c r="C354" i="178"/>
  <c r="E355" i="178"/>
  <c r="F355" i="178" s="1"/>
  <c r="B356" i="178"/>
  <c r="C356" i="178"/>
  <c r="E357" i="178"/>
  <c r="F357" i="178" s="1"/>
  <c r="B358" i="178"/>
  <c r="D358" i="178" s="1"/>
  <c r="C358" i="178"/>
  <c r="E359" i="178"/>
  <c r="F359" i="178" s="1"/>
  <c r="B360" i="178"/>
  <c r="C360" i="178"/>
  <c r="E361" i="178"/>
  <c r="F361" i="178" s="1"/>
  <c r="B362" i="178"/>
  <c r="C362" i="178"/>
  <c r="E363" i="178"/>
  <c r="F363" i="178" s="1"/>
  <c r="B364" i="178"/>
  <c r="C364" i="178"/>
  <c r="E365" i="178"/>
  <c r="F365" i="178" s="1"/>
  <c r="B366" i="178"/>
  <c r="D366" i="178"/>
  <c r="C366" i="178"/>
  <c r="E367" i="178"/>
  <c r="F367" i="178" s="1"/>
  <c r="B368" i="178"/>
  <c r="C368" i="178"/>
  <c r="E369" i="178"/>
  <c r="F369" i="178" s="1"/>
  <c r="B370" i="178"/>
  <c r="C370" i="178"/>
  <c r="E371" i="178"/>
  <c r="F371" i="178" s="1"/>
  <c r="B372" i="178"/>
  <c r="C372" i="178"/>
  <c r="E373" i="178"/>
  <c r="F373" i="178" s="1"/>
  <c r="B374" i="178"/>
  <c r="C374" i="178"/>
  <c r="E375" i="178"/>
  <c r="F375" i="178" s="1"/>
  <c r="B376" i="178"/>
  <c r="D376" i="178" s="1"/>
  <c r="C376" i="178"/>
  <c r="E377" i="178"/>
  <c r="F377" i="178" s="1"/>
  <c r="B378" i="178"/>
  <c r="C378" i="178"/>
  <c r="E379" i="178"/>
  <c r="F379" i="178" s="1"/>
  <c r="B380" i="178"/>
  <c r="D380" i="178"/>
  <c r="C380" i="178"/>
  <c r="E381" i="178"/>
  <c r="F381" i="178" s="1"/>
  <c r="B382" i="178"/>
  <c r="C382" i="178"/>
  <c r="E383" i="178"/>
  <c r="F383" i="178" s="1"/>
  <c r="B384" i="178"/>
  <c r="E384" i="178" s="1"/>
  <c r="C384" i="178"/>
  <c r="E385" i="178"/>
  <c r="F385" i="178" s="1"/>
  <c r="B386" i="178"/>
  <c r="D386" i="178" s="1"/>
  <c r="C386" i="178"/>
  <c r="E387" i="178"/>
  <c r="F387" i="178" s="1"/>
  <c r="B388" i="178"/>
  <c r="D388" i="178" s="1"/>
  <c r="C388" i="178"/>
  <c r="E389" i="178"/>
  <c r="F389" i="178" s="1"/>
  <c r="B390" i="178"/>
  <c r="E390" i="178" s="1"/>
  <c r="C390" i="178"/>
  <c r="E391" i="178"/>
  <c r="F391" i="178" s="1"/>
  <c r="B392" i="178"/>
  <c r="D392" i="178" s="1"/>
  <c r="C392" i="178"/>
  <c r="E393" i="178"/>
  <c r="F393" i="178" s="1"/>
  <c r="B394" i="178"/>
  <c r="E394" i="178" s="1"/>
  <c r="C394" i="178"/>
  <c r="E395" i="178"/>
  <c r="F395" i="178" s="1"/>
  <c r="B396" i="178"/>
  <c r="C396" i="178"/>
  <c r="E397" i="178"/>
  <c r="F397" i="178" s="1"/>
  <c r="B398" i="178"/>
  <c r="D398" i="178" s="1"/>
  <c r="C398" i="178"/>
  <c r="E399" i="178"/>
  <c r="F399" i="178" s="1"/>
  <c r="B400" i="178"/>
  <c r="D400" i="178" s="1"/>
  <c r="C400" i="178"/>
  <c r="E401" i="178"/>
  <c r="F401" i="178" s="1"/>
  <c r="B402" i="178"/>
  <c r="D402" i="178"/>
  <c r="C402" i="178"/>
  <c r="E403" i="178"/>
  <c r="F403" i="178" s="1"/>
  <c r="B404" i="178"/>
  <c r="E404" i="178" s="1"/>
  <c r="D404" i="178"/>
  <c r="C404" i="178"/>
  <c r="E405" i="178"/>
  <c r="F405" i="178" s="1"/>
  <c r="B406" i="178"/>
  <c r="E406" i="178" s="1"/>
  <c r="D406" i="178"/>
  <c r="C406" i="178"/>
  <c r="E407" i="178"/>
  <c r="F407" i="178" s="1"/>
  <c r="B408" i="178"/>
  <c r="C408" i="178"/>
  <c r="E409" i="178"/>
  <c r="F409" i="178" s="1"/>
  <c r="B410" i="178"/>
  <c r="D410" i="178" s="1"/>
  <c r="C410" i="178"/>
  <c r="E411" i="178"/>
  <c r="F411" i="178" s="1"/>
  <c r="B412" i="178"/>
  <c r="C412" i="178"/>
  <c r="E413" i="178"/>
  <c r="F413" i="178" s="1"/>
  <c r="B414" i="178"/>
  <c r="C414" i="178"/>
  <c r="E415" i="178"/>
  <c r="F415" i="178" s="1"/>
  <c r="B416" i="178"/>
  <c r="C416" i="178"/>
  <c r="E417" i="178"/>
  <c r="F417" i="178" s="1"/>
  <c r="B418" i="178"/>
  <c r="C418" i="178"/>
  <c r="E419" i="178"/>
  <c r="F419" i="178" s="1"/>
  <c r="B420" i="178"/>
  <c r="E420" i="178" s="1"/>
  <c r="F420" i="178" s="1"/>
  <c r="C420" i="178"/>
  <c r="D420" i="178"/>
  <c r="E421" i="178"/>
  <c r="F421" i="178" s="1"/>
  <c r="B422" i="178"/>
  <c r="C422" i="178"/>
  <c r="E423" i="178"/>
  <c r="F423" i="178" s="1"/>
  <c r="B424" i="178"/>
  <c r="E424" i="178"/>
  <c r="C424" i="178"/>
  <c r="E425" i="178"/>
  <c r="F425" i="178" s="1"/>
  <c r="B426" i="178"/>
  <c r="D426" i="178"/>
  <c r="C426" i="178"/>
  <c r="E427" i="178"/>
  <c r="F427" i="178" s="1"/>
  <c r="B428" i="178"/>
  <c r="C428" i="178"/>
  <c r="E429" i="178"/>
  <c r="F429" i="178" s="1"/>
  <c r="B430" i="178"/>
  <c r="C430" i="178"/>
  <c r="E431" i="178"/>
  <c r="F431" i="178" s="1"/>
  <c r="B432" i="178"/>
  <c r="E432" i="178" s="1"/>
  <c r="C432" i="178"/>
  <c r="E433" i="178"/>
  <c r="F433" i="178" s="1"/>
  <c r="B434" i="178"/>
  <c r="E434" i="178" s="1"/>
  <c r="C434" i="178"/>
  <c r="E435" i="178"/>
  <c r="F435" i="178" s="1"/>
  <c r="B436" i="178"/>
  <c r="E436" i="178" s="1"/>
  <c r="F436" i="178" s="1"/>
  <c r="C436" i="178"/>
  <c r="E437" i="178"/>
  <c r="F437" i="178" s="1"/>
  <c r="B438" i="178"/>
  <c r="C438" i="178"/>
  <c r="E439" i="178"/>
  <c r="F439" i="178" s="1"/>
  <c r="B440" i="178"/>
  <c r="C440" i="178"/>
  <c r="E441" i="178"/>
  <c r="F441" i="178" s="1"/>
  <c r="B442" i="178"/>
  <c r="C442" i="178"/>
  <c r="E443" i="178"/>
  <c r="F443" i="178" s="1"/>
  <c r="B444" i="178"/>
  <c r="E444" i="178" s="1"/>
  <c r="C444" i="178"/>
  <c r="E445" i="178"/>
  <c r="F445" i="178" s="1"/>
  <c r="B446" i="178"/>
  <c r="C446" i="178"/>
  <c r="E447" i="178"/>
  <c r="F447" i="178" s="1"/>
  <c r="B448" i="178"/>
  <c r="D448" i="178" s="1"/>
  <c r="C448" i="178"/>
  <c r="E449" i="178"/>
  <c r="F449" i="178" s="1"/>
  <c r="B450" i="178"/>
  <c r="E450" i="178" s="1"/>
  <c r="C450" i="178"/>
  <c r="E451" i="178"/>
  <c r="F451" i="178" s="1"/>
  <c r="B452" i="178"/>
  <c r="E452" i="178" s="1"/>
  <c r="C452" i="178"/>
  <c r="E453" i="178"/>
  <c r="F453" i="178" s="1"/>
  <c r="B454" i="178"/>
  <c r="C454" i="178"/>
  <c r="E455" i="178"/>
  <c r="F455" i="178" s="1"/>
  <c r="B456" i="178"/>
  <c r="D456" i="178" s="1"/>
  <c r="C456" i="178"/>
  <c r="E457" i="178"/>
  <c r="F457" i="178" s="1"/>
  <c r="B458" i="178"/>
  <c r="E458" i="178" s="1"/>
  <c r="C458" i="178"/>
  <c r="E459" i="178"/>
  <c r="F459" i="178" s="1"/>
  <c r="B460" i="178"/>
  <c r="D460" i="178" s="1"/>
  <c r="C460" i="178"/>
  <c r="E461" i="178"/>
  <c r="F461" i="178" s="1"/>
  <c r="B462" i="178"/>
  <c r="C462" i="178"/>
  <c r="E463" i="178"/>
  <c r="F463" i="178" s="1"/>
  <c r="B464" i="178"/>
  <c r="E464" i="178" s="1"/>
  <c r="C464" i="178"/>
  <c r="E465" i="178"/>
  <c r="F465" i="178" s="1"/>
  <c r="B466" i="178"/>
  <c r="E466" i="178"/>
  <c r="C466" i="178"/>
  <c r="E467" i="178"/>
  <c r="F467" i="178" s="1"/>
  <c r="B468" i="178"/>
  <c r="E468" i="178" s="1"/>
  <c r="C468" i="178"/>
  <c r="E469" i="178"/>
  <c r="F469" i="178" s="1"/>
  <c r="B470" i="178"/>
  <c r="D470" i="178" s="1"/>
  <c r="C470" i="178"/>
  <c r="E471" i="178"/>
  <c r="F471" i="178" s="1"/>
  <c r="B472" i="178"/>
  <c r="D472" i="178" s="1"/>
  <c r="C472" i="178"/>
  <c r="E473" i="178"/>
  <c r="F473" i="178" s="1"/>
  <c r="B474" i="178"/>
  <c r="D474" i="178"/>
  <c r="C474" i="178"/>
  <c r="E475" i="178"/>
  <c r="F475" i="178" s="1"/>
  <c r="B476" i="178"/>
  <c r="E476" i="178" s="1"/>
  <c r="C476" i="178"/>
  <c r="E477" i="178"/>
  <c r="F477" i="178" s="1"/>
  <c r="B478" i="178"/>
  <c r="E478" i="178" s="1"/>
  <c r="C478" i="178"/>
  <c r="E479" i="178"/>
  <c r="F479" i="178" s="1"/>
  <c r="B480" i="178"/>
  <c r="E480" i="178" s="1"/>
  <c r="C480" i="178"/>
  <c r="E481" i="178"/>
  <c r="F481" i="178" s="1"/>
  <c r="B482" i="178"/>
  <c r="E482" i="178" s="1"/>
  <c r="C482" i="178"/>
  <c r="E483" i="178"/>
  <c r="F483" i="178" s="1"/>
  <c r="B484" i="178"/>
  <c r="D484" i="178" s="1"/>
  <c r="C484" i="178"/>
  <c r="E485" i="178"/>
  <c r="F485" i="178" s="1"/>
  <c r="B486" i="178"/>
  <c r="C486" i="178"/>
  <c r="E487" i="178"/>
  <c r="F487" i="178" s="1"/>
  <c r="B488" i="178"/>
  <c r="D488" i="178" s="1"/>
  <c r="C488" i="178"/>
  <c r="E489" i="178"/>
  <c r="F489" i="178" s="1"/>
  <c r="B490" i="178"/>
  <c r="D490" i="178" s="1"/>
  <c r="C490" i="178"/>
  <c r="E491" i="178"/>
  <c r="F491" i="178" s="1"/>
  <c r="B492" i="178"/>
  <c r="E492" i="178" s="1"/>
  <c r="C492" i="178"/>
  <c r="E493" i="178"/>
  <c r="F493" i="178" s="1"/>
  <c r="B494" i="178"/>
  <c r="D494" i="178" s="1"/>
  <c r="C494" i="178"/>
  <c r="E495" i="178"/>
  <c r="F495" i="178" s="1"/>
  <c r="B496" i="178"/>
  <c r="E496" i="178" s="1"/>
  <c r="C496" i="178"/>
  <c r="E497" i="178"/>
  <c r="F497" i="178" s="1"/>
  <c r="B498" i="178"/>
  <c r="D498" i="178" s="1"/>
  <c r="C498" i="178"/>
  <c r="E499" i="178"/>
  <c r="F499" i="178" s="1"/>
  <c r="B500" i="178"/>
  <c r="D500" i="178" s="1"/>
  <c r="C500" i="178"/>
  <c r="E501" i="178"/>
  <c r="F501" i="178" s="1"/>
  <c r="B502" i="178"/>
  <c r="D502" i="178" s="1"/>
  <c r="C502" i="178"/>
  <c r="E503" i="178"/>
  <c r="F503" i="178" s="1"/>
  <c r="B504" i="178"/>
  <c r="D504" i="178" s="1"/>
  <c r="C504" i="178"/>
  <c r="E505" i="178"/>
  <c r="F505" i="178" s="1"/>
  <c r="B506" i="178"/>
  <c r="D506" i="178" s="1"/>
  <c r="C506" i="178"/>
  <c r="E507" i="178"/>
  <c r="F507" i="178" s="1"/>
  <c r="B508" i="178"/>
  <c r="D508" i="178" s="1"/>
  <c r="C508" i="178"/>
  <c r="E509" i="178"/>
  <c r="F509" i="178" s="1"/>
  <c r="B510" i="178"/>
  <c r="D510" i="178" s="1"/>
  <c r="C510" i="178"/>
  <c r="E511" i="178"/>
  <c r="F511" i="178" s="1"/>
  <c r="B512" i="178"/>
  <c r="E512" i="178" s="1"/>
  <c r="C512" i="178"/>
  <c r="E513" i="178"/>
  <c r="F513" i="178" s="1"/>
  <c r="B514" i="178"/>
  <c r="D514" i="178" s="1"/>
  <c r="C514" i="178"/>
  <c r="E515" i="178"/>
  <c r="F515" i="178" s="1"/>
  <c r="B516" i="178"/>
  <c r="D516" i="178" s="1"/>
  <c r="C516" i="178"/>
  <c r="E517" i="178"/>
  <c r="F517" i="178" s="1"/>
  <c r="B518" i="178"/>
  <c r="C518" i="178"/>
  <c r="E519" i="178"/>
  <c r="F519" i="178" s="1"/>
  <c r="B520" i="178"/>
  <c r="C520" i="178"/>
  <c r="E521" i="178"/>
  <c r="F521" i="178" s="1"/>
  <c r="B522" i="178"/>
  <c r="E522" i="178" s="1"/>
  <c r="F522" i="178" s="1"/>
  <c r="C522" i="178"/>
  <c r="E523" i="178"/>
  <c r="F523" i="178" s="1"/>
  <c r="B524" i="178"/>
  <c r="D524" i="178" s="1"/>
  <c r="C524" i="178"/>
  <c r="E525" i="178"/>
  <c r="F525" i="178" s="1"/>
  <c r="B526" i="178"/>
  <c r="E526" i="178" s="1"/>
  <c r="C526" i="178"/>
  <c r="E527" i="178"/>
  <c r="F527" i="178" s="1"/>
  <c r="B528" i="178"/>
  <c r="D528" i="178" s="1"/>
  <c r="C528" i="178"/>
  <c r="E529" i="178"/>
  <c r="F529" i="178" s="1"/>
  <c r="B530" i="178"/>
  <c r="C530" i="178"/>
  <c r="E531" i="178"/>
  <c r="F531" i="178" s="1"/>
  <c r="B532" i="178"/>
  <c r="D532" i="178"/>
  <c r="C532" i="178"/>
  <c r="E532" i="178"/>
  <c r="E533" i="178"/>
  <c r="F533" i="178" s="1"/>
  <c r="B534" i="178"/>
  <c r="C534" i="178"/>
  <c r="E535" i="178"/>
  <c r="F535" i="178" s="1"/>
  <c r="B536" i="178"/>
  <c r="E536" i="178" s="1"/>
  <c r="C536" i="178"/>
  <c r="E39" i="178"/>
  <c r="F39" i="178" s="1"/>
  <c r="B40" i="178"/>
  <c r="D40" i="178" s="1"/>
  <c r="E40" i="178"/>
  <c r="C40" i="178"/>
  <c r="C38" i="178"/>
  <c r="B38" i="178"/>
  <c r="D38" i="178" s="1"/>
  <c r="E38" i="178"/>
  <c r="F38" i="178" s="1"/>
  <c r="F14" i="178"/>
  <c r="F15" i="178" s="1"/>
  <c r="D27" i="178" s="1"/>
  <c r="E380" i="178"/>
  <c r="E508" i="178"/>
  <c r="F508" i="178" s="1"/>
  <c r="D292" i="178"/>
  <c r="E244" i="178"/>
  <c r="F244" i="178" s="1"/>
  <c r="D168" i="178"/>
  <c r="E166" i="178"/>
  <c r="D142" i="178"/>
  <c r="D94" i="178"/>
  <c r="D92" i="178"/>
  <c r="D482" i="178"/>
  <c r="D478" i="178"/>
  <c r="E460" i="178"/>
  <c r="F460" i="178" s="1"/>
  <c r="D436" i="178"/>
  <c r="D434" i="178"/>
  <c r="E358" i="178"/>
  <c r="F358" i="178" s="1"/>
  <c r="D276" i="178"/>
  <c r="D274" i="178"/>
  <c r="D184" i="178"/>
  <c r="F184" i="178" s="1"/>
  <c r="E182" i="178"/>
  <c r="E318" i="178"/>
  <c r="E248" i="178"/>
  <c r="E240" i="178"/>
  <c r="F240" i="178" s="1"/>
  <c r="D188" i="178"/>
  <c r="D80" i="178"/>
  <c r="E376" i="178"/>
  <c r="E270" i="178"/>
  <c r="D270" i="178"/>
  <c r="E226" i="178"/>
  <c r="D226" i="178"/>
  <c r="E410" i="178"/>
  <c r="F410" i="178" s="1"/>
  <c r="E378" i="178"/>
  <c r="D378" i="178"/>
  <c r="E246" i="178"/>
  <c r="F246" i="178" s="1"/>
  <c r="D246" i="178"/>
  <c r="E456" i="178"/>
  <c r="F456" i="178" s="1"/>
  <c r="D424" i="178"/>
  <c r="E392" i="178"/>
  <c r="D338" i="178"/>
  <c r="F338" i="178" s="1"/>
  <c r="E314" i="178"/>
  <c r="D314" i="178"/>
  <c r="E262" i="178"/>
  <c r="D262" i="178"/>
  <c r="E136" i="178"/>
  <c r="F136" i="178" s="1"/>
  <c r="D136" i="178"/>
  <c r="E88" i="178"/>
  <c r="F88" i="178" s="1"/>
  <c r="D88" i="178"/>
  <c r="E230" i="178"/>
  <c r="F230" i="178" s="1"/>
  <c r="D462" i="178"/>
  <c r="E462" i="178"/>
  <c r="E442" i="178"/>
  <c r="D442" i="178"/>
  <c r="E366" i="178"/>
  <c r="F366" i="178" s="1"/>
  <c r="D458" i="178"/>
  <c r="D446" i="178"/>
  <c r="E446" i="178"/>
  <c r="F446" i="178" s="1"/>
  <c r="E414" i="178"/>
  <c r="F414" i="178" s="1"/>
  <c r="D414" i="178"/>
  <c r="D394" i="178"/>
  <c r="E382" i="178"/>
  <c r="D382" i="178"/>
  <c r="E214" i="178"/>
  <c r="F214" i="178"/>
  <c r="D214" i="178"/>
  <c r="D286" i="178"/>
  <c r="E48" i="178"/>
  <c r="D48" i="178"/>
  <c r="E448" i="178"/>
  <c r="F448" i="178" s="1"/>
  <c r="D432" i="178"/>
  <c r="D352" i="178"/>
  <c r="E352" i="178"/>
  <c r="E278" i="178"/>
  <c r="F278" i="178" s="1"/>
  <c r="D278" i="178"/>
  <c r="E250" i="178"/>
  <c r="D250" i="178"/>
  <c r="E222" i="178"/>
  <c r="D222" i="178"/>
  <c r="E218" i="178"/>
  <c r="D218" i="178"/>
  <c r="D196" i="178"/>
  <c r="D186" i="178"/>
  <c r="D180" i="178"/>
  <c r="D170" i="178"/>
  <c r="D164" i="178"/>
  <c r="D154" i="178"/>
  <c r="E154" i="178"/>
  <c r="E138" i="178"/>
  <c r="E122" i="178"/>
  <c r="D90" i="178"/>
  <c r="E74" i="178"/>
  <c r="D58" i="178"/>
  <c r="E58" i="178"/>
  <c r="F58" i="178" s="1"/>
  <c r="D42" i="178"/>
  <c r="E42" i="178"/>
  <c r="F42" i="178" s="1"/>
  <c r="E312" i="178"/>
  <c r="F312" i="178" s="1"/>
  <c r="E296" i="178"/>
  <c r="F296" i="178" s="1"/>
  <c r="E288" i="178"/>
  <c r="F288" i="178" s="1"/>
  <c r="D194" i="178"/>
  <c r="D178" i="178"/>
  <c r="E178" i="178"/>
  <c r="E162" i="178"/>
  <c r="F162" i="178" s="1"/>
  <c r="D130" i="178"/>
  <c r="E130" i="178"/>
  <c r="D98" i="178"/>
  <c r="E98" i="178"/>
  <c r="E82" i="178"/>
  <c r="D50" i="178"/>
  <c r="A5" i="214"/>
  <c r="N17" i="192"/>
  <c r="N21" i="192" s="1"/>
  <c r="L17" i="192"/>
  <c r="L21" i="192" s="1"/>
  <c r="J17" i="192"/>
  <c r="J21" i="192" s="1"/>
  <c r="H17" i="192"/>
  <c r="H21" i="192" s="1"/>
  <c r="H17" i="208"/>
  <c r="H21" i="208" s="1"/>
  <c r="G38" i="124"/>
  <c r="P38" i="124"/>
  <c r="L1" i="208"/>
  <c r="AA9" i="124"/>
  <c r="AB9" i="124" s="1"/>
  <c r="Z9" i="124"/>
  <c r="F6" i="214"/>
  <c r="A6" i="214"/>
  <c r="E12" i="214" s="1"/>
  <c r="A3" i="214"/>
  <c r="A48" i="192"/>
  <c r="B44" i="192"/>
  <c r="B43" i="192"/>
  <c r="A43" i="192"/>
  <c r="B42" i="192"/>
  <c r="A42" i="192"/>
  <c r="B41" i="192"/>
  <c r="A41" i="192"/>
  <c r="B40" i="192"/>
  <c r="A40" i="192"/>
  <c r="B46" i="192"/>
  <c r="A46" i="192"/>
  <c r="B39" i="192"/>
  <c r="A39" i="192"/>
  <c r="B37" i="192"/>
  <c r="A35" i="192"/>
  <c r="B35" i="192"/>
  <c r="A36" i="192"/>
  <c r="B36" i="192"/>
  <c r="B34" i="192"/>
  <c r="A34" i="192"/>
  <c r="B33" i="192"/>
  <c r="A33" i="192"/>
  <c r="P30" i="192"/>
  <c r="P29" i="192"/>
  <c r="N30" i="192"/>
  <c r="N29" i="192"/>
  <c r="L30" i="192"/>
  <c r="L29" i="192"/>
  <c r="J30" i="192"/>
  <c r="J29" i="192"/>
  <c r="H29" i="192"/>
  <c r="H30" i="208"/>
  <c r="F18" i="178"/>
  <c r="F6" i="183"/>
  <c r="Y9" i="124"/>
  <c r="W9" i="124"/>
  <c r="L12" i="192" s="1"/>
  <c r="P1" i="192"/>
  <c r="H11" i="192"/>
  <c r="H30" i="192" s="1"/>
  <c r="H11" i="208"/>
  <c r="U38" i="124"/>
  <c r="A21" i="192"/>
  <c r="B24" i="192"/>
  <c r="A24" i="192"/>
  <c r="B19" i="192"/>
  <c r="A19" i="192"/>
  <c r="A17" i="192"/>
  <c r="A15" i="192"/>
  <c r="B15" i="192"/>
  <c r="E20" i="183"/>
  <c r="F20" i="183" s="1"/>
  <c r="J46" i="208" s="1"/>
  <c r="L45" i="208"/>
  <c r="H44" i="208"/>
  <c r="L43" i="208"/>
  <c r="E19" i="183" s="1"/>
  <c r="F19" i="183" s="1"/>
  <c r="J43" i="208" s="1"/>
  <c r="L42" i="208"/>
  <c r="E18" i="183" s="1"/>
  <c r="F18" i="183" s="1"/>
  <c r="J42" i="208" s="1"/>
  <c r="L41" i="208"/>
  <c r="E17" i="183" s="1"/>
  <c r="F17" i="183" s="1"/>
  <c r="J41" i="208" s="1"/>
  <c r="L40" i="208"/>
  <c r="L38" i="208"/>
  <c r="H37" i="208"/>
  <c r="L36" i="208"/>
  <c r="L35" i="208"/>
  <c r="L34" i="208"/>
  <c r="H1" i="208"/>
  <c r="O1" i="127"/>
  <c r="O1" i="188"/>
  <c r="T10" i="124"/>
  <c r="A1" i="192" s="1"/>
  <c r="A63" i="127"/>
  <c r="N44" i="192"/>
  <c r="N37" i="192"/>
  <c r="N48" i="192" s="1"/>
  <c r="L44" i="192"/>
  <c r="L48" i="192" s="1"/>
  <c r="J44" i="192"/>
  <c r="H44" i="192"/>
  <c r="L37" i="192"/>
  <c r="J37" i="192"/>
  <c r="H37" i="192"/>
  <c r="H48" i="192"/>
  <c r="A65" i="124"/>
  <c r="A69" i="127" s="1"/>
  <c r="C24" i="178"/>
  <c r="A3" i="183"/>
  <c r="A3" i="178"/>
  <c r="D12" i="183"/>
  <c r="O17" i="124"/>
  <c r="H4" i="208" s="1"/>
  <c r="V9" i="124"/>
  <c r="J12" i="192" s="1"/>
  <c r="J31" i="192" s="1"/>
  <c r="P12" i="192"/>
  <c r="P31" i="192" s="1"/>
  <c r="E13" i="183"/>
  <c r="F13" i="183" s="1"/>
  <c r="J34" i="208" s="1"/>
  <c r="X9" i="124"/>
  <c r="N12" i="192" s="1"/>
  <c r="N31" i="192" s="1"/>
  <c r="E16" i="183"/>
  <c r="F16" i="183" s="1"/>
  <c r="J40" i="208" s="1"/>
  <c r="G12" i="214"/>
  <c r="J19" i="208"/>
  <c r="AA7" i="124"/>
  <c r="AB7" i="124" s="1"/>
  <c r="E426" i="178"/>
  <c r="F426" i="178" s="1"/>
  <c r="F94" i="178"/>
  <c r="E418" i="178"/>
  <c r="D418" i="178"/>
  <c r="D374" i="178"/>
  <c r="E374" i="178"/>
  <c r="D342" i="178"/>
  <c r="E200" i="178"/>
  <c r="D200" i="178"/>
  <c r="E110" i="178"/>
  <c r="E104" i="178"/>
  <c r="D104" i="178"/>
  <c r="D372" i="178"/>
  <c r="E372" i="178"/>
  <c r="F372" i="178" s="1"/>
  <c r="E254" i="178"/>
  <c r="D254" i="178"/>
  <c r="E156" i="178"/>
  <c r="D156" i="178"/>
  <c r="E44" i="178"/>
  <c r="F44" i="178" s="1"/>
  <c r="D44" i="178"/>
  <c r="D390" i="178"/>
  <c r="D356" i="178"/>
  <c r="E356" i="178"/>
  <c r="F356" i="178" s="1"/>
  <c r="E310" i="178"/>
  <c r="D310" i="178"/>
  <c r="F310" i="178" s="1"/>
  <c r="D212" i="178"/>
  <c r="D210" i="178"/>
  <c r="E210" i="178"/>
  <c r="D202" i="178"/>
  <c r="E202" i="178"/>
  <c r="E172" i="178"/>
  <c r="F172" i="178" s="1"/>
  <c r="D172" i="178"/>
  <c r="D444" i="178"/>
  <c r="F444" i="178" s="1"/>
  <c r="E524" i="178"/>
  <c r="F524" i="178" s="1"/>
  <c r="D428" i="178"/>
  <c r="E428" i="178"/>
  <c r="E386" i="178"/>
  <c r="F386" i="178" s="1"/>
  <c r="D332" i="178"/>
  <c r="E332" i="178"/>
  <c r="D268" i="178"/>
  <c r="D238" i="178"/>
  <c r="E84" i="178"/>
  <c r="F84" i="178" s="1"/>
  <c r="E388" i="178"/>
  <c r="F388" i="178"/>
  <c r="E402" i="178"/>
  <c r="F402" i="178" s="1"/>
  <c r="D324" i="178"/>
  <c r="E324" i="178"/>
  <c r="F324" i="178" s="1"/>
  <c r="D260" i="178"/>
  <c r="E260" i="178"/>
  <c r="D52" i="178"/>
  <c r="D316" i="178"/>
  <c r="E316" i="178"/>
  <c r="D102" i="178"/>
  <c r="E102" i="178"/>
  <c r="E198" i="178"/>
  <c r="F198" i="178" s="1"/>
  <c r="E516" i="178"/>
  <c r="F516" i="178" s="1"/>
  <c r="D522" i="178"/>
  <c r="D132" i="178"/>
  <c r="F132" i="178" s="1"/>
  <c r="E284" i="178"/>
  <c r="F284" i="178"/>
  <c r="D140" i="178"/>
  <c r="D492" i="178"/>
  <c r="F82" i="178"/>
  <c r="F222" i="178"/>
  <c r="D384" i="178"/>
  <c r="F384" i="178" s="1"/>
  <c r="D464" i="178"/>
  <c r="F464" i="178" s="1"/>
  <c r="D152" i="178"/>
  <c r="D298" i="178"/>
  <c r="F248" i="178"/>
  <c r="E158" i="178"/>
  <c r="F158" i="178" s="1"/>
  <c r="E500" i="178"/>
  <c r="F500" i="178" s="1"/>
  <c r="F380" i="178"/>
  <c r="D452" i="178"/>
  <c r="D440" i="178"/>
  <c r="E440" i="178"/>
  <c r="F424" i="178"/>
  <c r="E344" i="178"/>
  <c r="E322" i="178"/>
  <c r="F322" i="178" s="1"/>
  <c r="D320" i="178"/>
  <c r="E320" i="178"/>
  <c r="D256" i="178"/>
  <c r="E220" i="178"/>
  <c r="F220" i="178" s="1"/>
  <c r="E208" i="178"/>
  <c r="F208" i="178" s="1"/>
  <c r="D208" i="178"/>
  <c r="D190" i="178"/>
  <c r="E190" i="178"/>
  <c r="D174" i="178"/>
  <c r="E124" i="178"/>
  <c r="F124" i="178" s="1"/>
  <c r="D68" i="178"/>
  <c r="E64" i="178"/>
  <c r="F64" i="178" s="1"/>
  <c r="D62" i="178"/>
  <c r="F62" i="178"/>
  <c r="E46" i="178"/>
  <c r="F46" i="178" s="1"/>
  <c r="D340" i="178"/>
  <c r="E340" i="178"/>
  <c r="F276" i="178"/>
  <c r="E204" i="178"/>
  <c r="D204" i="178"/>
  <c r="E160" i="178"/>
  <c r="D160" i="178"/>
  <c r="E118" i="178"/>
  <c r="D118" i="178"/>
  <c r="E490" i="178"/>
  <c r="F490" i="178" s="1"/>
  <c r="D106" i="178"/>
  <c r="E398" i="178"/>
  <c r="F398" i="178" s="1"/>
  <c r="F376" i="178"/>
  <c r="D480" i="178"/>
  <c r="F480" i="178"/>
  <c r="E528" i="178"/>
  <c r="F528" i="178" s="1"/>
  <c r="E484" i="178"/>
  <c r="F484" i="178" s="1"/>
  <c r="E348" i="178"/>
  <c r="F348" i="178" s="1"/>
  <c r="E530" i="178"/>
  <c r="D530" i="178"/>
  <c r="F434" i="178"/>
  <c r="F432" i="178"/>
  <c r="D416" i="178"/>
  <c r="E416" i="178"/>
  <c r="E362" i="178"/>
  <c r="D362" i="178"/>
  <c r="D252" i="178"/>
  <c r="E252" i="178"/>
  <c r="F170" i="178"/>
  <c r="F52" i="178"/>
  <c r="E304" i="178"/>
  <c r="F304" i="178" s="1"/>
  <c r="E234" i="178"/>
  <c r="F234" i="178" s="1"/>
  <c r="E400" i="178"/>
  <c r="E472" i="178"/>
  <c r="F472" i="178" s="1"/>
  <c r="E504" i="178"/>
  <c r="F504" i="178" s="1"/>
  <c r="D120" i="178"/>
  <c r="D466" i="178"/>
  <c r="F466" i="178"/>
  <c r="E488" i="178"/>
  <c r="F488" i="178" s="1"/>
  <c r="E514" i="178"/>
  <c r="F514" i="178" s="1"/>
  <c r="D512" i="178"/>
  <c r="F512" i="178" s="1"/>
  <c r="E510" i="178"/>
  <c r="F510" i="178" s="1"/>
  <c r="E506" i="178"/>
  <c r="F506" i="178" s="1"/>
  <c r="E502" i="178"/>
  <c r="F502" i="178" s="1"/>
  <c r="E498" i="178"/>
  <c r="F498" i="178" s="1"/>
  <c r="D496" i="178"/>
  <c r="E494" i="178"/>
  <c r="F494" i="178" s="1"/>
  <c r="D476" i="178"/>
  <c r="E474" i="178"/>
  <c r="F474" i="178" s="1"/>
  <c r="E470" i="178"/>
  <c r="F470" i="178" s="1"/>
  <c r="D468" i="178"/>
  <c r="D396" i="178"/>
  <c r="E396" i="178"/>
  <c r="F396" i="178" s="1"/>
  <c r="E346" i="178"/>
  <c r="F346" i="178" s="1"/>
  <c r="D346" i="178"/>
  <c r="E302" i="178"/>
  <c r="F302" i="178" s="1"/>
  <c r="E300" i="178"/>
  <c r="D232" i="178"/>
  <c r="E232" i="178"/>
  <c r="E224" i="178"/>
  <c r="F224" i="178" s="1"/>
  <c r="E176" i="178"/>
  <c r="F176" i="178" s="1"/>
  <c r="D176" i="178"/>
  <c r="D70" i="178"/>
  <c r="F262" i="178"/>
  <c r="F314" i="178"/>
  <c r="F40" i="178"/>
  <c r="AA14" i="124"/>
  <c r="F8" i="183" s="1"/>
  <c r="AA11" i="124"/>
  <c r="P3" i="192" s="1"/>
  <c r="Z10" i="124"/>
  <c r="H2" i="208" s="1"/>
  <c r="AA13" i="124"/>
  <c r="O3" i="188" s="1"/>
  <c r="F204" i="178"/>
  <c r="F142" i="178" l="1"/>
  <c r="D26" i="178"/>
  <c r="Z13" i="124"/>
  <c r="O2" i="188" s="1"/>
  <c r="AA12" i="124"/>
  <c r="O3" i="127" s="1"/>
  <c r="F530" i="178"/>
  <c r="F140" i="178"/>
  <c r="F274" i="178"/>
  <c r="F404" i="178"/>
  <c r="F120" i="178"/>
  <c r="F320" i="178"/>
  <c r="D25" i="178"/>
  <c r="F268" i="178"/>
  <c r="F390" i="178"/>
  <c r="F394" i="178"/>
  <c r="F482" i="178"/>
  <c r="F266" i="178"/>
  <c r="F468" i="178"/>
  <c r="F362" i="178"/>
  <c r="F106" i="178"/>
  <c r="F152" i="178"/>
  <c r="F104" i="178"/>
  <c r="F418" i="178"/>
  <c r="F452" i="178"/>
  <c r="F102" i="178"/>
  <c r="F210" i="178"/>
  <c r="F70" i="178"/>
  <c r="F476" i="178"/>
  <c r="F212" i="178"/>
  <c r="F180" i="178"/>
  <c r="F90" i="178"/>
  <c r="F382" i="178"/>
  <c r="F122" i="178"/>
  <c r="R42" i="192"/>
  <c r="A43" i="124"/>
  <c r="R21" i="192"/>
  <c r="F496" i="178"/>
  <c r="F298" i="178"/>
  <c r="D28" i="178"/>
  <c r="F238" i="178"/>
  <c r="A118" i="192"/>
  <c r="F50" i="178"/>
  <c r="F164" i="178"/>
  <c r="F196" i="178"/>
  <c r="F478" i="178"/>
  <c r="R24" i="192"/>
  <c r="R34" i="192"/>
  <c r="R15" i="192"/>
  <c r="R48" i="192"/>
  <c r="G10" i="214"/>
  <c r="Z7" i="124"/>
  <c r="R35" i="192"/>
  <c r="F416" i="178"/>
  <c r="F174" i="178"/>
  <c r="F492" i="178"/>
  <c r="F200" i="178"/>
  <c r="F374" i="178"/>
  <c r="F194" i="178"/>
  <c r="F352" i="178"/>
  <c r="F166" i="178"/>
  <c r="J44" i="208"/>
  <c r="H48" i="208"/>
  <c r="H53" i="208" s="1"/>
  <c r="E518" i="178"/>
  <c r="D518" i="178"/>
  <c r="D486" i="178"/>
  <c r="E486" i="178"/>
  <c r="D454" i="178"/>
  <c r="E454" i="178"/>
  <c r="F454" i="178" s="1"/>
  <c r="D438" i="178"/>
  <c r="E438" i="178"/>
  <c r="D430" i="178"/>
  <c r="E430" i="178"/>
  <c r="D408" i="178"/>
  <c r="E408" i="178"/>
  <c r="D370" i="178"/>
  <c r="E370" i="178"/>
  <c r="D360" i="178"/>
  <c r="E360" i="178"/>
  <c r="F344" i="178"/>
  <c r="E336" i="178"/>
  <c r="D336" i="178"/>
  <c r="E328" i="178"/>
  <c r="D328" i="178"/>
  <c r="E306" i="178"/>
  <c r="D306" i="178"/>
  <c r="E290" i="178"/>
  <c r="F290" i="178" s="1"/>
  <c r="D290" i="178"/>
  <c r="E282" i="178"/>
  <c r="D282" i="178"/>
  <c r="D216" i="178"/>
  <c r="E216" i="178"/>
  <c r="E206" i="178"/>
  <c r="D206" i="178"/>
  <c r="F186" i="178"/>
  <c r="E96" i="178"/>
  <c r="D96" i="178"/>
  <c r="E60" i="178"/>
  <c r="D60" i="178"/>
  <c r="F232" i="178"/>
  <c r="F118" i="178"/>
  <c r="E15" i="183"/>
  <c r="F15" i="183" s="1"/>
  <c r="J36" i="208" s="1"/>
  <c r="F10" i="183"/>
  <c r="A74" i="188"/>
  <c r="J48" i="192"/>
  <c r="F156" i="178"/>
  <c r="F218" i="178"/>
  <c r="F130" i="178"/>
  <c r="F178" i="178"/>
  <c r="D100" i="178"/>
  <c r="F100" i="178" s="1"/>
  <c r="D258" i="178"/>
  <c r="F258" i="178" s="1"/>
  <c r="E294" i="178"/>
  <c r="F294" i="178" s="1"/>
  <c r="D450" i="178"/>
  <c r="F532" i="178"/>
  <c r="D354" i="178"/>
  <c r="E354" i="178"/>
  <c r="F318" i="178"/>
  <c r="F300" i="178"/>
  <c r="E242" i="178"/>
  <c r="D242" i="178"/>
  <c r="F68" i="178"/>
  <c r="D54" i="178"/>
  <c r="F54" i="178" s="1"/>
  <c r="F190" i="178"/>
  <c r="F316" i="178"/>
  <c r="F254" i="178"/>
  <c r="R37" i="192"/>
  <c r="Z8" i="124"/>
  <c r="R19" i="192"/>
  <c r="F160" i="178"/>
  <c r="R36" i="192"/>
  <c r="F458" i="178"/>
  <c r="D412" i="178"/>
  <c r="E412" i="178"/>
  <c r="D364" i="178"/>
  <c r="E364" i="178"/>
  <c r="F364" i="178" s="1"/>
  <c r="F286" i="178"/>
  <c r="E66" i="178"/>
  <c r="F66" i="178" s="1"/>
  <c r="F98" i="178"/>
  <c r="F154" i="178"/>
  <c r="F462" i="178"/>
  <c r="F378" i="178"/>
  <c r="F400" i="178"/>
  <c r="E350" i="178"/>
  <c r="D350" i="178"/>
  <c r="F342" i="178"/>
  <c r="F110" i="178"/>
  <c r="F74" i="178"/>
  <c r="F250" i="178"/>
  <c r="F48" i="178"/>
  <c r="F442" i="178"/>
  <c r="F226" i="178"/>
  <c r="F80" i="178"/>
  <c r="F392" i="178"/>
  <c r="E264" i="178"/>
  <c r="F264" i="178" s="1"/>
  <c r="D108" i="178"/>
  <c r="F108" i="178" s="1"/>
  <c r="P4" i="192"/>
  <c r="E60" i="192"/>
  <c r="F21" i="178"/>
  <c r="A31" i="178" s="1"/>
  <c r="H56" i="127"/>
  <c r="F9" i="183"/>
  <c r="A22" i="183" s="1"/>
  <c r="O4" i="127"/>
  <c r="C63" i="208"/>
  <c r="F9" i="214"/>
  <c r="A14" i="214" s="1"/>
  <c r="O4" i="188"/>
  <c r="E78" i="178"/>
  <c r="D78" i="178"/>
  <c r="F78" i="178" s="1"/>
  <c r="E330" i="178"/>
  <c r="D330" i="178"/>
  <c r="D280" i="178"/>
  <c r="E280" i="178"/>
  <c r="E150" i="178"/>
  <c r="D150" i="178"/>
  <c r="D148" i="178"/>
  <c r="E148" i="178"/>
  <c r="D146" i="178"/>
  <c r="E146" i="178"/>
  <c r="E128" i="178"/>
  <c r="D128" i="178"/>
  <c r="F128" i="178" s="1"/>
  <c r="E116" i="178"/>
  <c r="D116" i="178"/>
  <c r="D114" i="178"/>
  <c r="E114" i="178"/>
  <c r="E112" i="178"/>
  <c r="D112" i="178"/>
  <c r="F332" i="178"/>
  <c r="H53" i="192"/>
  <c r="Z11" i="124"/>
  <c r="P2" i="192" s="1"/>
  <c r="A1" i="188"/>
  <c r="Z12" i="124"/>
  <c r="O2" i="127" s="1"/>
  <c r="A60" i="127"/>
  <c r="Z14" i="124"/>
  <c r="A20" i="124"/>
  <c r="AA10" i="124"/>
  <c r="H3" i="208" s="1"/>
  <c r="F270" i="178"/>
  <c r="E368" i="178"/>
  <c r="D368" i="178"/>
  <c r="E192" i="178"/>
  <c r="D192" i="178"/>
  <c r="A5" i="183"/>
  <c r="E534" i="178"/>
  <c r="D534" i="178"/>
  <c r="E72" i="178"/>
  <c r="D72" i="178"/>
  <c r="F252" i="178"/>
  <c r="F440" i="178"/>
  <c r="F428" i="178"/>
  <c r="D76" i="178"/>
  <c r="F76" i="178" s="1"/>
  <c r="L31" i="192"/>
  <c r="R40" i="192"/>
  <c r="R46" i="192"/>
  <c r="F20" i="178"/>
  <c r="F8" i="214"/>
  <c r="F340" i="178"/>
  <c r="F260" i="178"/>
  <c r="E144" i="178"/>
  <c r="F144" i="178" s="1"/>
  <c r="F202" i="178"/>
  <c r="D536" i="178"/>
  <c r="F536" i="178" s="1"/>
  <c r="R17" i="192"/>
  <c r="E14" i="183"/>
  <c r="F14" i="183" s="1"/>
  <c r="J35" i="208" s="1"/>
  <c r="J37" i="208" s="1"/>
  <c r="J48" i="208" s="1"/>
  <c r="J36" i="124"/>
  <c r="AA8" i="124"/>
  <c r="AB8" i="124" s="1"/>
  <c r="D520" i="178"/>
  <c r="E520" i="178"/>
  <c r="F406" i="178"/>
  <c r="F370" i="178"/>
  <c r="F292" i="178"/>
  <c r="E334" i="178"/>
  <c r="D334" i="178"/>
  <c r="D326" i="178"/>
  <c r="E326" i="178"/>
  <c r="D236" i="178"/>
  <c r="E236" i="178"/>
  <c r="F138" i="178"/>
  <c r="D422" i="178"/>
  <c r="E422" i="178"/>
  <c r="R44" i="192"/>
  <c r="R43" i="192"/>
  <c r="A76" i="208"/>
  <c r="F22" i="178"/>
  <c r="R41" i="192"/>
  <c r="D526" i="178"/>
  <c r="F526" i="178" s="1"/>
  <c r="E308" i="178"/>
  <c r="F308" i="178" s="1"/>
  <c r="E272" i="178"/>
  <c r="D272" i="178"/>
  <c r="E56" i="178"/>
  <c r="D56" i="178"/>
  <c r="F450" i="178"/>
  <c r="E228" i="178"/>
  <c r="D228" i="178"/>
  <c r="F182" i="178"/>
  <c r="F134" i="178"/>
  <c r="D86" i="178"/>
  <c r="E86" i="178"/>
  <c r="F60" i="178" l="1"/>
  <c r="F96" i="178"/>
  <c r="F518" i="178"/>
  <c r="F272" i="178"/>
  <c r="F192" i="178"/>
  <c r="F216" i="178"/>
  <c r="F350" i="178"/>
  <c r="F412" i="178"/>
  <c r="F206" i="178"/>
  <c r="F328" i="178"/>
  <c r="F430" i="178"/>
  <c r="F228" i="178"/>
  <c r="F56" i="178"/>
  <c r="F422" i="178"/>
  <c r="F236" i="178"/>
  <c r="F72" i="178"/>
  <c r="F242" i="178"/>
  <c r="F354" i="178"/>
  <c r="F282" i="178"/>
  <c r="F306" i="178"/>
  <c r="F336" i="178"/>
  <c r="F360" i="178"/>
  <c r="F408" i="178"/>
  <c r="F438" i="178"/>
  <c r="F486" i="178"/>
  <c r="F12" i="183"/>
  <c r="F368" i="178"/>
  <c r="F112" i="178"/>
  <c r="F116" i="178"/>
  <c r="F150" i="178"/>
  <c r="F330" i="178"/>
  <c r="F86" i="178"/>
  <c r="A5" i="178"/>
  <c r="F7" i="183"/>
  <c r="F7" i="214"/>
  <c r="F19" i="178"/>
  <c r="F326" i="178"/>
  <c r="F114" i="178"/>
  <c r="F148" i="178"/>
  <c r="F280" i="178"/>
  <c r="F334" i="178"/>
  <c r="F520" i="178"/>
  <c r="F534" i="178"/>
  <c r="F146" i="178"/>
  <c r="F29" i="178" l="1"/>
  <c r="F27" i="178"/>
  <c r="F28" i="178"/>
  <c r="F26" i="178"/>
  <c r="F25" i="178"/>
  <c r="C13" i="178"/>
  <c r="C8" i="178"/>
  <c r="C11" i="178"/>
  <c r="C14" i="178"/>
  <c r="C10" i="178"/>
  <c r="C9" i="178"/>
  <c r="C17" i="178"/>
  <c r="C6" i="178"/>
  <c r="C7" i="178"/>
  <c r="C12" i="178"/>
  <c r="C16" i="178"/>
  <c r="C15" i="178"/>
  <c r="F24" i="178" l="1"/>
  <c r="J15" i="208" s="1"/>
  <c r="J17" i="208" s="1"/>
  <c r="J21" i="208" s="1"/>
  <c r="B55" i="208" s="1"/>
  <c r="A75" i="188"/>
  <c r="F11" i="183" l="1"/>
  <c r="G11" i="214"/>
  <c r="F23" i="178"/>
  <c r="A70" i="127"/>
  <c r="A77" i="208"/>
  <c r="A119" i="192"/>
</calcChain>
</file>

<file path=xl/comments1.xml><?xml version="1.0" encoding="utf-8"?>
<comments xmlns="http://schemas.openxmlformats.org/spreadsheetml/2006/main">
  <authors>
    <author>We</author>
  </authors>
  <commentList>
    <comment ref="O17" authorId="0" shapeId="0">
      <text>
        <r>
          <rPr>
            <sz val="9"/>
            <color indexed="81"/>
            <rFont val="Arial"/>
            <family val="2"/>
          </rPr>
          <t>Das voreingestellte (aktuelle) 
Datum kann überschrieben werden.</t>
        </r>
      </text>
    </comment>
  </commentList>
</comments>
</file>

<file path=xl/comments2.xml><?xml version="1.0" encoding="utf-8"?>
<comments xmlns="http://schemas.openxmlformats.org/spreadsheetml/2006/main">
  <authors>
    <author>We</author>
  </authors>
  <commentList>
    <comment ref="H14" authorId="0" shapeId="0">
      <text>
        <r>
          <rPr>
            <sz val="9"/>
            <color indexed="81"/>
            <rFont val="Arial"/>
            <family val="2"/>
          </rPr>
          <t>Bitte geben Sie in dieser Spalte
nur die Bescheiddaten für das 
entsprechende Haushaltsjahr ein!</t>
        </r>
      </text>
    </comment>
    <comment ref="H33" authorId="0" shapeId="0">
      <text>
        <r>
          <rPr>
            <sz val="9"/>
            <color indexed="81"/>
            <rFont val="Arial"/>
            <family val="2"/>
          </rPr>
          <t>Bitte geben Sie in dieser Spalte
nur die Bescheiddaten für das 
entsprechende Haushaltsjahr ein!</t>
        </r>
      </text>
    </comment>
  </commentList>
</comments>
</file>

<file path=xl/sharedStrings.xml><?xml version="1.0" encoding="utf-8"?>
<sst xmlns="http://schemas.openxmlformats.org/spreadsheetml/2006/main" count="311" uniqueCount="191">
  <si>
    <t>1.1</t>
  </si>
  <si>
    <t>1.2</t>
  </si>
  <si>
    <t>2.1</t>
  </si>
  <si>
    <t>2.2</t>
  </si>
  <si>
    <t>Ort, Datum</t>
  </si>
  <si>
    <t>1.</t>
  </si>
  <si>
    <t>1.3</t>
  </si>
  <si>
    <t>2.</t>
  </si>
  <si>
    <t>3.</t>
  </si>
  <si>
    <t xml:space="preserve">Aktenzeichen: </t>
  </si>
  <si>
    <t>Tel.-Nr.:</t>
  </si>
  <si>
    <t>Datum:</t>
  </si>
  <si>
    <t>¹</t>
  </si>
  <si>
    <t>E-Mail-Adresse:</t>
  </si>
  <si>
    <t>2.3</t>
  </si>
  <si>
    <t>2.4</t>
  </si>
  <si>
    <t>Betrag in €</t>
  </si>
  <si>
    <t>Eingangsstempel</t>
  </si>
  <si>
    <t>Private Mittel</t>
  </si>
  <si>
    <t>Summe Private Mittel</t>
  </si>
  <si>
    <t>Summe Öffentliche Mittel</t>
  </si>
  <si>
    <t>Gesamtsumme der Finanzierung</t>
  </si>
  <si>
    <t>lfd.
Nr.</t>
  </si>
  <si>
    <t>Eigenmittel des Antragstellers</t>
  </si>
  <si>
    <t>Einnahmen von Dritten/Teilnehmergebühren</t>
  </si>
  <si>
    <t>Bundesmittel</t>
  </si>
  <si>
    <t>Kommunale Mittel</t>
  </si>
  <si>
    <t>Sonstige öffentliche Mittel</t>
  </si>
  <si>
    <t>Mittel von Stiftungen und Spenden, Sonstiges</t>
  </si>
  <si>
    <t>Zuwendungsempfänger/Anschrift</t>
  </si>
  <si>
    <t>Ausgabenerklärung gemäß VO (EU) Nr. 1303/2013 und VO (EU) Nr. 1304/2013</t>
  </si>
  <si>
    <t>I. Allgemeine Angaben¹</t>
  </si>
  <si>
    <t>Ansprechpartner/in:</t>
  </si>
  <si>
    <t>Zuwendungsbescheid vom:</t>
  </si>
  <si>
    <t>letzter Änderungsbescheid vom:</t>
  </si>
  <si>
    <t>Bewilligungszeitraum vom:</t>
  </si>
  <si>
    <t>bis:</t>
  </si>
  <si>
    <t>Erklärungszeitraum vom:</t>
  </si>
  <si>
    <t>rechtsverbindliche Unterschrift(en) des Zuwendungsempfängers</t>
  </si>
  <si>
    <t></t>
  </si>
  <si>
    <t>die Ausgaben notwendig waren, wirtschaftlich und sparsam verwendet wurden.</t>
  </si>
  <si>
    <t>Ich bestätige, dass</t>
  </si>
  <si>
    <t xml:space="preserve">Projektbezeichnung:
</t>
  </si>
  <si>
    <t>Bescheid vom</t>
  </si>
  <si>
    <t>Gesamtsumme der Ausgaben</t>
  </si>
  <si>
    <t>Gesamtsumme der zuwendungsfähigen Ausgaben</t>
  </si>
  <si>
    <t>Nummer des 
Bankauszuges</t>
  </si>
  <si>
    <t>Datum der
Wertstellung</t>
  </si>
  <si>
    <t>die Angaben in diesem Nachweis richtig und vollständig sind.</t>
  </si>
  <si>
    <t>Einnahmen</t>
  </si>
  <si>
    <t>davon für</t>
  </si>
  <si>
    <t>Kürzel DFS</t>
  </si>
  <si>
    <t>Pflichtangabe ja/nein</t>
  </si>
  <si>
    <r>
      <t>II. Auszahlung Fördermittel im Erklärungszeitraum</t>
    </r>
    <r>
      <rPr>
        <sz val="9"/>
        <rFont val="Arial"/>
        <family val="2"/>
      </rPr>
      <t xml:space="preserve"> (gemäß Belegliste "Einnahmen")</t>
    </r>
  </si>
  <si>
    <r>
      <t>bewilligte/ausgezahlte Mittel</t>
    </r>
    <r>
      <rPr>
        <sz val="9"/>
        <rFont val="Arial"/>
        <family val="2"/>
      </rPr>
      <t xml:space="preserve"> (abzgl. Rückzahlungen)</t>
    </r>
  </si>
  <si>
    <t>Sonstige Mittel des Freistaates Thüringen</t>
  </si>
  <si>
    <t>Betrag
in €</t>
  </si>
  <si>
    <t>JVA/JSA mit Ausstattung</t>
  </si>
  <si>
    <t>Teilnehmer-
tage</t>
  </si>
  <si>
    <t>Standard-
einheitskosten
in €</t>
  </si>
  <si>
    <t>JVA/JSA ohne Ausstattung</t>
  </si>
  <si>
    <t>Vergütungen Teilnehmer/Betriebskosten JVA/JSA</t>
  </si>
  <si>
    <t>Pauschale Ausgaben nach Teilnehmerzahl/Ausbildungstage</t>
  </si>
  <si>
    <t>3. ausgezahlte/zurückgezahlte Mittel</t>
  </si>
  <si>
    <t>Änderungsdokumentation</t>
  </si>
  <si>
    <t>Version</t>
  </si>
  <si>
    <t>Datum</t>
  </si>
  <si>
    <t>Beschreibung der Änderung</t>
  </si>
  <si>
    <t>V 1.0</t>
  </si>
  <si>
    <t>Ersterstellung</t>
  </si>
  <si>
    <t>Berichtsraster für Sachberichte</t>
  </si>
  <si>
    <t>1. Kurze Darstellung</t>
  </si>
  <si>
    <t>2. Erläuterungen</t>
  </si>
  <si>
    <t>3. Ergebnisbilanz</t>
  </si>
  <si>
    <t>Weitere Ausführungen bitte als Anlage beifügen!</t>
  </si>
  <si>
    <t>Ø</t>
  </si>
  <si>
    <t>des Hintergrundes und der Zielsetzung des Projektes</t>
  </si>
  <si>
    <t>der Rahmenbedingungen des Projektes</t>
  </si>
  <si>
    <t>der Maßnahmeplanung und des Projektablaufes</t>
  </si>
  <si>
    <t>der Zusammensetzung der Zielgruppe</t>
  </si>
  <si>
    <t>der ggf. vorhandenen Besonderheiten des Projektes/der Zielgruppe</t>
  </si>
  <si>
    <t>zu etwaigen Abweichungen zum genehmigten Ausgaben- und Finanzierungsplan</t>
  </si>
  <si>
    <t>zu eventuell notwendigen Veränderungen der Maßnahmekonzeption</t>
  </si>
  <si>
    <t>zu besonderen Vorkommnissen bei den Teilnehmern/innen, Akzeptanz bei den</t>
  </si>
  <si>
    <t>Teilnehmern/innen</t>
  </si>
  <si>
    <t>Eingehende Darstellung der erzielten Ergebnisse, des Erfolges und der</t>
  </si>
  <si>
    <t>Auswirkungen der Maßnahme</t>
  </si>
  <si>
    <t>z. B. mit WORD und fügen diesen unter Angabe des Aktenzeichens dem Zwischen- bzw. Verwendungsnachweis bei.</t>
  </si>
  <si>
    <t>Sachbericht</t>
  </si>
  <si>
    <t>Abrechnung mit</t>
  </si>
  <si>
    <t>diesem Nachweis</t>
  </si>
  <si>
    <t>Abrechnung für</t>
  </si>
  <si>
    <t>Abgleich zur Projektplanung. Abweichungen der Einnahmen und Ausgaben gegenüber dem Ausgaben- und</t>
  </si>
  <si>
    <t>Finanzierungsplan sind zu erläutern. Berichte externer Dritter sind beizufügen.</t>
  </si>
  <si>
    <t>Gesamt-</t>
  </si>
  <si>
    <t>betrag</t>
  </si>
  <si>
    <t>Bitte den Namen zusätzlich in Druckbuchstaben angeben!</t>
  </si>
  <si>
    <t>Siehe Fußnote 1 Seite 1 dieses Nachweises.</t>
  </si>
  <si>
    <t>Kontrolle</t>
  </si>
  <si>
    <t>Bescheiddaten (Ausgaben zu Finanzierung)</t>
  </si>
  <si>
    <r>
      <t xml:space="preserve">Einnahmenart
</t>
    </r>
    <r>
      <rPr>
        <sz val="7"/>
        <color indexed="30"/>
        <rFont val="Arial"/>
        <family val="2"/>
      </rPr>
      <t>Bitte auswählen!</t>
    </r>
  </si>
  <si>
    <r>
      <t xml:space="preserve">Einnahmengrund
</t>
    </r>
    <r>
      <rPr>
        <sz val="7"/>
        <color indexed="30"/>
        <rFont val="Arial"/>
        <family val="2"/>
      </rPr>
      <t>(Einnahmen mit positivem Vorzeichen und 
Rückzahlungen mit negativem Vorzeichen)</t>
    </r>
  </si>
  <si>
    <r>
      <t xml:space="preserve">Abrechnung
für Monat
</t>
    </r>
    <r>
      <rPr>
        <sz val="7"/>
        <color indexed="30"/>
        <rFont val="Arial"/>
        <family val="2"/>
      </rPr>
      <t>Bitte auswählen!</t>
    </r>
  </si>
  <si>
    <r>
      <t>Bezeichnung</t>
    </r>
    <r>
      <rPr>
        <sz val="7"/>
        <color indexed="30"/>
        <rFont val="Arial"/>
        <family val="2"/>
      </rPr>
      <t xml:space="preserve">
Bitte auswählen!</t>
    </r>
  </si>
  <si>
    <t>Druckbereich</t>
  </si>
  <si>
    <t xml:space="preserve">Aktenzeichen </t>
  </si>
  <si>
    <t xml:space="preserve">Nachweis vom </t>
  </si>
  <si>
    <t xml:space="preserve">Haushaltsjahr </t>
  </si>
  <si>
    <t xml:space="preserve">Erklärungszeitraum </t>
  </si>
  <si>
    <t xml:space="preserve">Haushaltsjahr/e </t>
  </si>
  <si>
    <t>Spalten ausblenden     Spalten ausblenden     Spalten ausblenden     Spalten ausblenden     Spalten ausblenden     Spalten ausblenden     Spalten ausblenden     Spalten ausblenden     Spalten ausblenden     Spalten ausblenden</t>
  </si>
  <si>
    <t xml:space="preserve">Zwischennachweis </t>
  </si>
  <si>
    <t xml:space="preserve">Verwendungsnachweis </t>
  </si>
  <si>
    <t>Anlagen:</t>
  </si>
  <si>
    <t>Hinweise</t>
  </si>
  <si>
    <r>
      <t>Seite 1</t>
    </r>
    <r>
      <rPr>
        <sz val="9"/>
        <rFont val="Arial"/>
        <family val="2"/>
      </rPr>
      <t xml:space="preserve"> Deckblatt</t>
    </r>
  </si>
  <si>
    <t>X</t>
  </si>
  <si>
    <t>Einnahmen aus Projekttätigkeit</t>
  </si>
  <si>
    <r>
      <rPr>
        <b/>
        <sz val="9"/>
        <rFont val="Arial"/>
        <family val="2"/>
      </rPr>
      <t>Seite 2 VWN</t>
    </r>
    <r>
      <rPr>
        <sz val="9"/>
        <rFont val="Arial"/>
        <family val="2"/>
      </rPr>
      <t xml:space="preserve"> zahlenmäßiger Nachweis für den Bewilligungszeitraum</t>
    </r>
  </si>
  <si>
    <t>Die Termine entnehmen Sie bitte dem Zuwendungsbescheid.</t>
  </si>
  <si>
    <t>mir bekannt ist, dass ich mich wegen unrichtigen, unvollständigen oder unterlassenen Angaben über subventionserhebliche Tatsachen gemäß § 264 des Strafgesetzbuches wegen Subventionsbetruges strafbar machen kann.</t>
  </si>
  <si>
    <t>mir ferner bekannt ist, dass ich verpflichtet bin, der Bewilligungsbehörde mitzuteilen, sobald sich Umstände ändern, die subventionserhebliche Tatsachen betreffen.</t>
  </si>
  <si>
    <t>mir der Gesetzestext des § 264 StGB sowie der §§ 3 - 5 des Subventionsgesetzes (SubvG) mit den Antragsunterlagen übergeben wurde und ich den Inhalt zur Kenntnis genommen habe.</t>
  </si>
  <si>
    <t>den Verpflichtungen aus dem Zuwendungsbescheid hinsichtlich der Publizität (gemäß VO (EU) Nr. 1303/2013) nachgekommen wurde, insbesondere</t>
  </si>
  <si>
    <t>wurde das A3-Plakat angebracht.</t>
  </si>
  <si>
    <t>Formel für Erklärungszeitraum (da Feld überschreibbar)</t>
  </si>
  <si>
    <t xml:space="preserve">Unterjähriger Nachweis </t>
  </si>
  <si>
    <t>Jahresscheiben</t>
  </si>
  <si>
    <t>Haushaltsjahr</t>
  </si>
  <si>
    <t>Ausgaben (in €)¹</t>
  </si>
  <si>
    <t>Finanzierung - bezogen auf die zuwendungsfähigen Ausgaben (in €)¹</t>
  </si>
  <si>
    <t>Beleglisten</t>
  </si>
  <si>
    <t>Seite 2 UJN/ZN</t>
  </si>
  <si>
    <t>Seite 2 VWN</t>
  </si>
  <si>
    <t>Seite 3 Bestätigungen</t>
  </si>
  <si>
    <t>VWN Integration - Berufliche Qualifizierung Strafgefangener</t>
  </si>
  <si>
    <t>Richtlinie zur Förderung der Wiederherstellung und Verbesserung der Beschäftigungsfähigkeit durch Maßnahmen der sozialen und beruflichen Integration (Integrationsrichtlinie) - Projekte der beruflichen Qualifizierung von Strafgefangenen</t>
  </si>
  <si>
    <t>die gemäß Richtlinie vorgesehenen vereinfachten Kostenoptionen abgerechnet wurden.</t>
  </si>
  <si>
    <t>III. Zahlenmäßiger Nachweis der Ausgaben und Finanzierung (Zusammenfassung der Beleglisten)</t>
  </si>
  <si>
    <t>IV. Bestätigungen und Erklärung im Sinne ANBest-P¹</t>
  </si>
  <si>
    <t>Nicht zuwendungsfähige Ausgaben</t>
  </si>
  <si>
    <t>Beleglisten Einnahmen</t>
  </si>
  <si>
    <t>Geben Sie eine aussagefähige Darstellung des durchgeführten Projektes und des Erfolges im Einzelnen im</t>
  </si>
  <si>
    <t>Erstellen Sie Ihren Sachbericht im unten zur Verfügung gestellten Textfeld oder schreiben Sie den Sachbericht</t>
  </si>
  <si>
    <t>Einnahmengrund</t>
  </si>
  <si>
    <t>Beleg- bzw.
Rechnungs-
nummer</t>
  </si>
  <si>
    <t>Gesamt-
betrag
in €</t>
  </si>
  <si>
    <t>davon
abgerechnet
im Projekt
in €</t>
  </si>
  <si>
    <t xml:space="preserve">Folgende Unterlagen sind einzureichen:
</t>
  </si>
  <si>
    <t>Zwischen-
nachweis
(ZN)</t>
  </si>
  <si>
    <t>Verwendungs-
nachweis
(VWN)</t>
  </si>
  <si>
    <t>Übersicht zum Nachweis der vereinfachten Kostenoptionen</t>
  </si>
  <si>
    <t>V 1.1</t>
  </si>
  <si>
    <t>Lehrwerkstatt mit Ausstattung</t>
  </si>
  <si>
    <t>Lehrwerkstatt ohne Ausstattung</t>
  </si>
  <si>
    <t>Lehrküche mit Ausstattung</t>
  </si>
  <si>
    <t>Lehrküche ohne Ausstattung</t>
  </si>
  <si>
    <t>Datumsgrenze</t>
  </si>
  <si>
    <t>Projektbeginn</t>
  </si>
  <si>
    <t>Vergütungen Teilnehmer/
Betriebskosten JVA/JSA</t>
  </si>
  <si>
    <t>wurden die Teilnehmenden über die ESF-Förderung informiert.</t>
  </si>
  <si>
    <t>wurde eine kurze Beschreibung des Vorhabens auf der Website eingestellt.</t>
  </si>
  <si>
    <t>Aufbewahrungsort der Belege (Anschriften):</t>
  </si>
  <si>
    <t>Anpassung des Ausgabenplanes an die neue Richtlinie und Ergänzung der Bestätigungen und Erklärung im Sinne ANBest-P</t>
  </si>
  <si>
    <t>Übersicht(en) zum Nachweis der vereinfachten Kostenoptionen</t>
  </si>
  <si>
    <t>die im Projekt tätigen pädagogischen und/oder anleitenden Personen eine den Beschäftigungsinhalten entsprechende Qualifikation aufweisen.</t>
  </si>
  <si>
    <t>V 1.2</t>
  </si>
  <si>
    <t>Umstellung auf Office-Version ab 2007 (Format .xlsx)</t>
  </si>
  <si>
    <t>V 1.3</t>
  </si>
  <si>
    <r>
      <t>Seite 2 ZN</t>
    </r>
    <r>
      <rPr>
        <sz val="9"/>
        <rFont val="Arial"/>
        <family val="2"/>
      </rPr>
      <t xml:space="preserve"> zahlenmäßiger Nachweis für den Erklärungszeitraum</t>
    </r>
  </si>
  <si>
    <r>
      <t>Seite 3</t>
    </r>
    <r>
      <rPr>
        <sz val="9"/>
        <rFont val="Arial"/>
        <family val="2"/>
      </rPr>
      <t xml:space="preserve"> Bestätigungen und Erklärung im Sinne ANBest-P
</t>
    </r>
    <r>
      <rPr>
        <b/>
        <sz val="9"/>
        <color theme="0"/>
        <rFont val="Arial"/>
        <family val="2"/>
      </rPr>
      <t>Seite 3</t>
    </r>
    <r>
      <rPr>
        <sz val="9"/>
        <rFont val="Arial"/>
        <family val="2"/>
      </rPr>
      <t xml:space="preserve"> Erklärung zum Datenschutz</t>
    </r>
  </si>
  <si>
    <t>V. Erklärung zum Datenschutz</t>
  </si>
  <si>
    <t>Belegliste(n) der Einnahmen</t>
  </si>
  <si>
    <t>Entfernen des unterjährigen Nachweises inkl. Korrekturbeleglisten, 
Ergänzung der Erklärung zum Datenschutz (Seite 3)</t>
  </si>
  <si>
    <t xml:space="preserve">Ø
</t>
  </si>
  <si>
    <t>Weimarische Straße 45/46</t>
  </si>
  <si>
    <t>99099 Erfurt</t>
  </si>
  <si>
    <t>Bei Angaben, die auf diese Fußnote verweisen, handelt es sich um subventionserhebliche Tatsachen im Sinne des Thüringer Subventionsgesetzes in Verbindung</t>
  </si>
  <si>
    <t>mit dem Subventionsgesetz und des § 264 Absatz 9 des Strafgesetzbuches. Subventionserheblich sind Tatsachen, von denen die Bewilligung, Gewährung,</t>
  </si>
  <si>
    <t xml:space="preserve">Rückforderung, Weitergewährung oder das Belassen einer Subvention oder eines Subventionsvorteils gesetzlich oder nach Subventionsvertrag abhängig ist. </t>
  </si>
  <si>
    <t>V 1.4</t>
  </si>
  <si>
    <t>Adressänderung, Anpassung der Fußnote 1</t>
  </si>
  <si>
    <t>GFAW</t>
  </si>
  <si>
    <t>TLVwA</t>
  </si>
  <si>
    <t>V 2.0</t>
  </si>
  <si>
    <t>Übernahme des Formulars</t>
  </si>
  <si>
    <t>Thüringer Landesverwaltungsamt</t>
  </si>
  <si>
    <t>- Abteilungsgruppe Arbeits- und Wirtschaftsförderung</t>
  </si>
  <si>
    <t>Öffentliche Mittel</t>
  </si>
  <si>
    <t>Hiermit bestätige ich, dass den betroffenen Personen im Sinne des Art. 4 DSGVO (z. B. Mitarbeiter/in, Ansprech-
partner/in, Teilnehmer/in im Projekt) die Kenntnisnahme der allgemeinen "Datenschutzerklärung Förderverfahren" 
des TLVwA bzw. auf den jeweiligen Empfänger orientierte "Datenschutzerklärung Förderverfahren" ermöglicht wurde.</t>
  </si>
  <si>
    <t>Bitte beachten Sie die Ausfüllhinweise, die ggf. auf unserer Internetseite (https://landesverwaltungsamt.thueringen.de) unter dem jeweiligen Förderprogramm in der Rubrik "Verwendungsnachweis" zur Verfügung stehen.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</si>
</sst>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0.00\ &quot;€&quot;"/>
    <numFmt numFmtId="166" formatCode="00000"/>
    <numFmt numFmtId="167" formatCode="dd/mm/yy;@"/>
    <numFmt numFmtId="168" formatCode="_-* #,##0.00\ [$€-1]_-;\-* #,##0.00\ [$€-1]_-;_-* &quot;-&quot;??\ [$€-1]_-"/>
    <numFmt numFmtId="169" formatCode="#,##0.00;\-#,##0.00;"/>
    <numFmt numFmtId="170" formatCode="mm/yy"/>
    <numFmt numFmtId="171" formatCode="mm\/yy"/>
    <numFmt numFmtId="172" formatCode="#,##0;\-#,##0;"/>
    <numFmt numFmtId="173" formatCode="#,##0.00_ ;\-#,##0.00\ "/>
  </numFmts>
  <fonts count="53" x14ac:knownFonts="1">
    <font>
      <sz val="10"/>
      <name val="Arial"/>
    </font>
    <font>
      <sz val="10"/>
      <name val="Arial"/>
      <family val="2"/>
    </font>
    <font>
      <sz val="10"/>
      <name val="Arial"/>
      <family val="2"/>
    </font>
    <font>
      <sz val="9"/>
      <name val="Arial"/>
      <family val="2"/>
    </font>
    <font>
      <sz val="8"/>
      <name val="Arial"/>
      <family val="2"/>
    </font>
    <font>
      <b/>
      <sz val="9"/>
      <name val="Arial"/>
      <family val="2"/>
    </font>
    <font>
      <sz val="7"/>
      <name val="Arial"/>
      <family val="2"/>
    </font>
    <font>
      <sz val="9"/>
      <name val="Arial"/>
      <family val="2"/>
    </font>
    <font>
      <b/>
      <sz val="8"/>
      <name val="Arial"/>
      <family val="2"/>
    </font>
    <font>
      <u/>
      <sz val="10"/>
      <color indexed="12"/>
      <name val="Arial"/>
      <family val="2"/>
    </font>
    <font>
      <sz val="9"/>
      <color indexed="8"/>
      <name val="Arial"/>
      <family val="2"/>
    </font>
    <font>
      <b/>
      <u/>
      <sz val="9"/>
      <name val="Arial"/>
      <family val="2"/>
    </font>
    <font>
      <i/>
      <sz val="8"/>
      <name val="Arial"/>
      <family val="2"/>
    </font>
    <font>
      <sz val="9"/>
      <color indexed="81"/>
      <name val="Arial"/>
      <family val="2"/>
    </font>
    <font>
      <sz val="8"/>
      <color indexed="10"/>
      <name val="Arial"/>
      <family val="2"/>
    </font>
    <font>
      <b/>
      <sz val="12"/>
      <color indexed="9"/>
      <name val="Arial"/>
      <family val="2"/>
    </font>
    <font>
      <sz val="1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u/>
      <sz val="9"/>
      <color indexed="12"/>
      <name val="Arial"/>
      <family val="2"/>
    </font>
    <font>
      <b/>
      <sz val="12"/>
      <name val="Arial"/>
      <family val="2"/>
    </font>
    <font>
      <vertAlign val="superscript"/>
      <sz val="7"/>
      <name val="Arial"/>
      <family val="2"/>
    </font>
    <font>
      <sz val="9"/>
      <name val="Wingdings"/>
      <charset val="2"/>
    </font>
    <font>
      <i/>
      <sz val="8"/>
      <color indexed="10"/>
      <name val="Arial"/>
      <family val="2"/>
    </font>
    <font>
      <b/>
      <sz val="20"/>
      <name val="Arial"/>
      <family val="2"/>
    </font>
    <font>
      <sz val="7"/>
      <color indexed="30"/>
      <name val="Arial"/>
      <family val="2"/>
    </font>
    <font>
      <u/>
      <sz val="9"/>
      <name val="Arial"/>
      <family val="2"/>
    </font>
    <font>
      <b/>
      <sz val="11"/>
      <name val="Arial"/>
      <family val="2"/>
    </font>
    <font>
      <sz val="12"/>
      <name val="Arial"/>
      <family val="2"/>
    </font>
    <font>
      <sz val="9"/>
      <color theme="1"/>
      <name val="Arial"/>
      <family val="2"/>
    </font>
    <font>
      <i/>
      <sz val="9"/>
      <color rgb="FF0000FF"/>
      <name val="Arial"/>
      <family val="2"/>
    </font>
    <font>
      <b/>
      <sz val="9"/>
      <color rgb="FF0070C0"/>
      <name val="Arial"/>
      <family val="2"/>
    </font>
    <font>
      <sz val="9"/>
      <color rgb="FFFF0000"/>
      <name val="Arial"/>
      <family val="2"/>
    </font>
    <font>
      <i/>
      <sz val="8"/>
      <color rgb="FFFF0000"/>
      <name val="Arial"/>
      <family val="2"/>
    </font>
    <font>
      <sz val="8"/>
      <color rgb="FF000000"/>
      <name val="Tahoma"/>
      <family val="2"/>
    </font>
    <font>
      <b/>
      <sz val="9"/>
      <color theme="0"/>
      <name val="Arial"/>
      <family val="2"/>
    </font>
    <font>
      <b/>
      <sz val="18"/>
      <name val="Arial"/>
      <family val="2"/>
    </font>
    <font>
      <b/>
      <sz val="14"/>
      <name val="Arial"/>
      <family val="2"/>
    </font>
    <font>
      <i/>
      <sz val="9"/>
      <name val="Arial"/>
      <family val="2"/>
    </font>
  </fonts>
  <fills count="3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9"/>
        <bgColor indexed="64"/>
      </patternFill>
    </fill>
    <fill>
      <patternFill patternType="solid">
        <fgColor indexed="43"/>
        <bgColor indexed="8"/>
      </patternFill>
    </fill>
    <fill>
      <patternFill patternType="solid">
        <fgColor indexed="43"/>
        <bgColor indexed="64"/>
      </patternFill>
    </fill>
    <fill>
      <patternFill patternType="solid">
        <fgColor theme="0" tint="-0.14999847407452621"/>
        <bgColor indexed="64"/>
      </patternFill>
    </fill>
    <fill>
      <patternFill patternType="solid">
        <fgColor rgb="FFFFFFCC"/>
        <bgColor indexed="8"/>
      </patternFill>
    </fill>
    <fill>
      <patternFill patternType="solid">
        <fgColor theme="3" tint="0.79998168889431442"/>
        <bgColor indexed="64"/>
      </patternFill>
    </fill>
    <fill>
      <patternFill patternType="solid">
        <fgColor rgb="FFFFFFCC"/>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0"/>
        <bgColor indexed="8"/>
      </patternFill>
    </fill>
    <fill>
      <patternFill patternType="solid">
        <fgColor rgb="FFFFFFCC"/>
        <bgColor indexed="9"/>
      </patternFill>
    </fill>
    <fill>
      <patternFill patternType="solid">
        <fgColor theme="9" tint="0.59999389629810485"/>
        <bgColor indexed="64"/>
      </patternFill>
    </fill>
    <fill>
      <patternFill patternType="solid">
        <fgColor theme="4" tint="0.59999389629810485"/>
        <bgColor indexed="64"/>
      </patternFill>
    </fill>
  </fills>
  <borders count="6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double">
        <color indexed="64"/>
      </bottom>
      <diagonal/>
    </border>
    <border>
      <left/>
      <right/>
      <top/>
      <bottom style="double">
        <color theme="0" tint="-0.499984740745262"/>
      </bottom>
      <diagonal/>
    </border>
    <border>
      <left/>
      <right/>
      <top style="double">
        <color theme="0" tint="-0.499984740745262"/>
      </top>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58">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8" fillId="9" borderId="0" applyNumberFormat="0" applyBorder="0" applyAlignment="0" applyProtection="0"/>
    <xf numFmtId="0" fontId="18" fillId="7"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9" fillId="2" borderId="1" applyNumberFormat="0" applyAlignment="0" applyProtection="0"/>
    <xf numFmtId="0" fontId="20" fillId="2" borderId="2" applyNumberFormat="0" applyAlignment="0" applyProtection="0"/>
    <xf numFmtId="164" fontId="2" fillId="0" borderId="0" applyFont="0" applyFill="0" applyBorder="0" applyAlignment="0" applyProtection="0"/>
    <xf numFmtId="0" fontId="21" fillId="3"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168" fontId="7" fillId="0" borderId="0" applyFont="0" applyFill="0" applyBorder="0" applyAlignment="0" applyProtection="0"/>
    <xf numFmtId="168" fontId="3" fillId="0" borderId="0" applyFont="0" applyFill="0" applyBorder="0" applyAlignment="0" applyProtection="0"/>
    <xf numFmtId="0" fontId="24" fillId="14" borderId="0" applyNumberFormat="0" applyBorder="0" applyAlignment="0" applyProtection="0"/>
    <xf numFmtId="0" fontId="9" fillId="0" borderId="0" applyNumberFormat="0" applyFill="0" applyBorder="0" applyAlignment="0" applyProtection="0">
      <alignment vertical="top"/>
      <protection locked="0"/>
    </xf>
    <xf numFmtId="0" fontId="25" fillId="3" borderId="0" applyNumberFormat="0" applyBorder="0" applyAlignment="0" applyProtection="0"/>
    <xf numFmtId="0" fontId="1" fillId="4" borderId="4" applyNumberFormat="0" applyFont="0" applyAlignment="0" applyProtection="0"/>
    <xf numFmtId="0" fontId="2" fillId="4" borderId="4" applyNumberFormat="0" applyFont="0" applyAlignment="0" applyProtection="0"/>
    <xf numFmtId="0" fontId="26" fillId="15" borderId="0" applyNumberFormat="0" applyBorder="0" applyAlignment="0" applyProtection="0"/>
    <xf numFmtId="0" fontId="2" fillId="0" borderId="0"/>
    <xf numFmtId="0" fontId="43" fillId="0" borderId="0"/>
    <xf numFmtId="0" fontId="3" fillId="0" borderId="0"/>
    <xf numFmtId="0" fontId="2" fillId="0" borderId="0"/>
    <xf numFmtId="0" fontId="2" fillId="0" borderId="0"/>
    <xf numFmtId="0" fontId="1" fillId="0" borderId="0"/>
    <xf numFmtId="0" fontId="2" fillId="0" borderId="0"/>
    <xf numFmtId="0" fontId="2" fillId="0" borderId="0" applyBorder="0"/>
    <xf numFmtId="0" fontId="3" fillId="0" borderId="0"/>
    <xf numFmtId="0" fontId="3" fillId="0" borderId="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0" borderId="0" applyNumberFormat="0" applyFill="0" applyBorder="0" applyAlignment="0" applyProtection="0"/>
    <xf numFmtId="0" fontId="15" fillId="16" borderId="9" applyNumberFormat="0" applyAlignment="0" applyProtection="0"/>
    <xf numFmtId="0" fontId="3" fillId="0" borderId="0"/>
  </cellStyleXfs>
  <cellXfs count="570">
    <xf numFmtId="0" fontId="0" fillId="0" borderId="0" xfId="0"/>
    <xf numFmtId="0" fontId="12" fillId="0" borderId="0" xfId="44" applyFont="1" applyFill="1" applyAlignment="1" applyProtection="1">
      <alignment horizontal="left" vertical="center"/>
      <protection hidden="1"/>
    </xf>
    <xf numFmtId="0" fontId="2" fillId="0" borderId="0" xfId="0" applyFont="1" applyAlignment="1" applyProtection="1">
      <alignment vertical="center"/>
      <protection hidden="1"/>
    </xf>
    <xf numFmtId="0" fontId="3" fillId="0" borderId="0" xfId="0" applyFont="1" applyFill="1" applyAlignment="1" applyProtection="1">
      <alignment vertical="center"/>
      <protection hidden="1"/>
    </xf>
    <xf numFmtId="0" fontId="5" fillId="20" borderId="10" xfId="0" applyFont="1" applyFill="1" applyBorder="1" applyAlignment="1" applyProtection="1">
      <alignment horizontal="left" vertical="center" indent="1"/>
      <protection hidden="1"/>
    </xf>
    <xf numFmtId="0" fontId="5" fillId="20" borderId="11" xfId="0" applyFont="1" applyFill="1" applyBorder="1" applyAlignment="1" applyProtection="1">
      <alignment horizontal="left" vertical="center" indent="1"/>
      <protection hidden="1"/>
    </xf>
    <xf numFmtId="0" fontId="5" fillId="20" borderId="12" xfId="0" applyFont="1" applyFill="1" applyBorder="1" applyAlignment="1" applyProtection="1">
      <alignment horizontal="left" vertical="center" indent="1"/>
      <protection hidden="1"/>
    </xf>
    <xf numFmtId="0" fontId="3" fillId="0" borderId="0" xfId="0" applyFont="1" applyAlignment="1" applyProtection="1">
      <alignment vertical="center"/>
      <protection hidden="1"/>
    </xf>
    <xf numFmtId="0" fontId="3"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top"/>
      <protection hidden="1"/>
    </xf>
    <xf numFmtId="0" fontId="6"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vertical="center"/>
      <protection hidden="1"/>
    </xf>
    <xf numFmtId="0" fontId="12" fillId="0" borderId="0" xfId="0" applyFont="1" applyFill="1" applyAlignment="1" applyProtection="1">
      <alignment horizontal="left" vertical="center"/>
      <protection hidden="1"/>
    </xf>
    <xf numFmtId="0" fontId="3" fillId="0" borderId="13" xfId="0" applyFont="1" applyFill="1" applyBorder="1" applyAlignment="1" applyProtection="1">
      <alignment vertical="center"/>
      <protection hidden="1"/>
    </xf>
    <xf numFmtId="0" fontId="3" fillId="0" borderId="14" xfId="0" applyFont="1" applyFill="1" applyBorder="1" applyAlignment="1" applyProtection="1">
      <alignment vertical="center"/>
      <protection hidden="1"/>
    </xf>
    <xf numFmtId="0" fontId="3" fillId="0" borderId="15" xfId="0" applyFont="1" applyFill="1" applyBorder="1" applyAlignment="1" applyProtection="1">
      <alignment vertical="center"/>
      <protection hidden="1"/>
    </xf>
    <xf numFmtId="0" fontId="3" fillId="0" borderId="16" xfId="0" applyFont="1" applyFill="1" applyBorder="1" applyAlignment="1" applyProtection="1">
      <alignment vertical="center"/>
      <protection hidden="1"/>
    </xf>
    <xf numFmtId="0" fontId="3" fillId="0" borderId="17" xfId="0" applyFont="1" applyFill="1" applyBorder="1" applyAlignment="1" applyProtection="1">
      <alignment vertical="center"/>
      <protection hidden="1"/>
    </xf>
    <xf numFmtId="0" fontId="3" fillId="0" borderId="0" xfId="48" applyFont="1" applyFill="1" applyBorder="1" applyAlignment="1" applyProtection="1">
      <alignment horizontal="left" vertical="center"/>
      <protection hidden="1"/>
    </xf>
    <xf numFmtId="0" fontId="3" fillId="0" borderId="0" xfId="48" applyFont="1" applyFill="1" applyBorder="1" applyAlignment="1" applyProtection="1">
      <alignment vertical="center"/>
      <protection hidden="1"/>
    </xf>
    <xf numFmtId="0" fontId="3" fillId="0" borderId="0" xfId="48" applyFont="1" applyAlignment="1" applyProtection="1">
      <alignment vertical="center"/>
      <protection hidden="1"/>
    </xf>
    <xf numFmtId="0" fontId="6" fillId="0" borderId="14" xfId="48" applyFont="1" applyFill="1" applyBorder="1" applyAlignment="1" applyProtection="1">
      <alignment vertical="center"/>
      <protection hidden="1"/>
    </xf>
    <xf numFmtId="0" fontId="6" fillId="0" borderId="0" xfId="48" applyFont="1" applyFill="1" applyAlignment="1" applyProtection="1">
      <alignment vertical="center"/>
      <protection hidden="1"/>
    </xf>
    <xf numFmtId="0" fontId="3" fillId="0" borderId="0" xfId="48" applyFont="1" applyFill="1" applyAlignment="1" applyProtection="1">
      <alignment vertical="center"/>
      <protection hidden="1"/>
    </xf>
    <xf numFmtId="0" fontId="3" fillId="0" borderId="0" xfId="0" applyFont="1" applyBorder="1" applyAlignment="1" applyProtection="1">
      <alignment vertical="center"/>
      <protection hidden="1"/>
    </xf>
    <xf numFmtId="0" fontId="3" fillId="0" borderId="18" xfId="48" applyFont="1" applyBorder="1" applyAlignment="1" applyProtection="1">
      <alignment vertical="center"/>
      <protection hidden="1"/>
    </xf>
    <xf numFmtId="0" fontId="3" fillId="0" borderId="18" xfId="0" applyFont="1" applyFill="1" applyBorder="1" applyAlignment="1" applyProtection="1">
      <alignment vertical="center"/>
      <protection hidden="1"/>
    </xf>
    <xf numFmtId="0" fontId="3"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indent="1"/>
      <protection hidden="1"/>
    </xf>
    <xf numFmtId="0" fontId="3" fillId="0" borderId="0" xfId="0" applyNumberFormat="1" applyFont="1" applyFill="1" applyBorder="1" applyAlignment="1" applyProtection="1">
      <alignment horizontal="right" vertical="center"/>
      <protection hidden="1"/>
    </xf>
    <xf numFmtId="0" fontId="3" fillId="0" borderId="0" xfId="44" applyFont="1" applyFill="1" applyAlignment="1" applyProtection="1">
      <alignment vertical="center"/>
      <protection hidden="1"/>
    </xf>
    <xf numFmtId="0" fontId="3" fillId="0" borderId="0" xfId="44" applyFont="1" applyFill="1" applyBorder="1" applyAlignment="1" applyProtection="1">
      <alignment vertical="center"/>
      <protection hidden="1"/>
    </xf>
    <xf numFmtId="167" fontId="3" fillId="0" borderId="0" xfId="44" applyNumberFormat="1" applyFont="1" applyFill="1" applyAlignment="1" applyProtection="1">
      <alignment horizontal="center" vertical="center"/>
      <protection hidden="1"/>
    </xf>
    <xf numFmtId="0" fontId="3" fillId="0" borderId="19" xfId="0" applyFont="1" applyFill="1" applyBorder="1" applyAlignment="1" applyProtection="1">
      <alignment horizontal="left" vertical="center" indent="1"/>
      <protection hidden="1"/>
    </xf>
    <xf numFmtId="0" fontId="3" fillId="0" borderId="19" xfId="0" applyFont="1" applyFill="1" applyBorder="1" applyAlignment="1" applyProtection="1">
      <alignment vertical="center"/>
      <protection hidden="1"/>
    </xf>
    <xf numFmtId="0" fontId="3" fillId="0" borderId="19" xfId="48" applyFont="1" applyFill="1" applyBorder="1" applyAlignment="1" applyProtection="1">
      <alignment horizontal="left" vertical="center" indent="1"/>
      <protection hidden="1"/>
    </xf>
    <xf numFmtId="0" fontId="3" fillId="21" borderId="10" xfId="48" applyFont="1" applyFill="1" applyBorder="1" applyAlignment="1" applyProtection="1">
      <alignment horizontal="left" vertical="center"/>
      <protection hidden="1"/>
    </xf>
    <xf numFmtId="0" fontId="3" fillId="21" borderId="11" xfId="48" applyFont="1" applyFill="1" applyBorder="1" applyAlignment="1" applyProtection="1">
      <alignment horizontal="left" vertical="center"/>
      <protection hidden="1"/>
    </xf>
    <xf numFmtId="0" fontId="3" fillId="0" borderId="14" xfId="0" applyFont="1" applyFill="1" applyBorder="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3" fillId="0" borderId="0" xfId="48" applyFont="1" applyBorder="1" applyAlignment="1" applyProtection="1">
      <alignment vertical="center"/>
      <protection hidden="1"/>
    </xf>
    <xf numFmtId="0" fontId="3" fillId="0" borderId="19" xfId="48" applyFont="1" applyFill="1" applyBorder="1" applyAlignment="1" applyProtection="1">
      <alignment horizontal="right" vertical="center" indent="1"/>
      <protection hidden="1"/>
    </xf>
    <xf numFmtId="0" fontId="3" fillId="0" borderId="14" xfId="44" applyFont="1" applyFill="1" applyBorder="1" applyAlignment="1" applyProtection="1">
      <alignment vertical="center"/>
      <protection hidden="1"/>
    </xf>
    <xf numFmtId="49" fontId="3" fillId="0" borderId="14" xfId="44" applyNumberFormat="1" applyFont="1" applyFill="1" applyBorder="1" applyAlignment="1" applyProtection="1">
      <alignment vertical="center"/>
      <protection hidden="1"/>
    </xf>
    <xf numFmtId="0" fontId="3" fillId="0" borderId="0" xfId="0" applyFont="1" applyFill="1" applyBorder="1" applyAlignment="1" applyProtection="1">
      <alignment horizontal="right" vertical="center"/>
      <protection hidden="1"/>
    </xf>
    <xf numFmtId="0" fontId="3" fillId="0" borderId="20" xfId="0" applyFont="1" applyFill="1" applyBorder="1" applyAlignment="1" applyProtection="1">
      <alignment vertical="center"/>
      <protection hidden="1"/>
    </xf>
    <xf numFmtId="0" fontId="12" fillId="0" borderId="0" xfId="0" applyFont="1" applyFill="1" applyAlignment="1" applyProtection="1">
      <alignment vertical="center"/>
      <protection hidden="1"/>
    </xf>
    <xf numFmtId="0" fontId="12" fillId="0" borderId="0" xfId="0" applyFont="1" applyFill="1" applyBorder="1" applyAlignment="1" applyProtection="1">
      <alignment vertical="center"/>
      <protection hidden="1"/>
    </xf>
    <xf numFmtId="0" fontId="4" fillId="0" borderId="0" xfId="0" applyFont="1" applyFill="1" applyAlignment="1" applyProtection="1">
      <alignment vertical="center"/>
      <protection hidden="1"/>
    </xf>
    <xf numFmtId="0" fontId="16" fillId="0" borderId="0" xfId="48" applyFont="1" applyFill="1" applyBorder="1" applyAlignment="1" applyProtection="1">
      <alignment vertical="center"/>
      <protection hidden="1"/>
    </xf>
    <xf numFmtId="0" fontId="4" fillId="0" borderId="13" xfId="48" applyFont="1" applyFill="1" applyBorder="1" applyAlignment="1" applyProtection="1">
      <alignment vertical="top"/>
      <protection hidden="1"/>
    </xf>
    <xf numFmtId="0" fontId="4" fillId="0" borderId="14" xfId="48" applyFont="1" applyFill="1" applyBorder="1" applyAlignment="1" applyProtection="1">
      <alignment vertical="top"/>
      <protection hidden="1"/>
    </xf>
    <xf numFmtId="0" fontId="4" fillId="0" borderId="15" xfId="48" applyFont="1" applyFill="1" applyBorder="1" applyAlignment="1" applyProtection="1">
      <alignment vertical="top"/>
      <protection hidden="1"/>
    </xf>
    <xf numFmtId="0" fontId="4" fillId="0" borderId="19" xfId="48" applyFont="1" applyFill="1" applyBorder="1" applyAlignment="1" applyProtection="1">
      <alignment vertical="top"/>
      <protection hidden="1"/>
    </xf>
    <xf numFmtId="0" fontId="4" fillId="0" borderId="0" xfId="48" applyFont="1" applyFill="1" applyBorder="1" applyAlignment="1" applyProtection="1">
      <alignment vertical="top"/>
      <protection hidden="1"/>
    </xf>
    <xf numFmtId="0" fontId="4" fillId="0" borderId="18" xfId="48" applyFont="1" applyFill="1" applyBorder="1" applyAlignment="1" applyProtection="1">
      <alignment vertical="top"/>
      <protection hidden="1"/>
    </xf>
    <xf numFmtId="0" fontId="4" fillId="0" borderId="20" xfId="48" applyFont="1" applyFill="1" applyBorder="1" applyAlignment="1" applyProtection="1">
      <alignment vertical="top"/>
      <protection hidden="1"/>
    </xf>
    <xf numFmtId="0" fontId="4" fillId="0" borderId="16" xfId="48" applyFont="1" applyFill="1" applyBorder="1" applyAlignment="1" applyProtection="1">
      <alignment vertical="top"/>
      <protection hidden="1"/>
    </xf>
    <xf numFmtId="0" fontId="4" fillId="0" borderId="17" xfId="48" applyFont="1" applyFill="1" applyBorder="1" applyAlignment="1" applyProtection="1">
      <alignment vertical="top"/>
      <protection hidden="1"/>
    </xf>
    <xf numFmtId="0" fontId="3" fillId="0" borderId="10" xfId="48" applyFont="1" applyFill="1" applyBorder="1" applyAlignment="1" applyProtection="1">
      <alignment horizontal="left" vertical="center" indent="1"/>
      <protection hidden="1"/>
    </xf>
    <xf numFmtId="0" fontId="4" fillId="0" borderId="11" xfId="48" applyFont="1" applyFill="1" applyBorder="1" applyAlignment="1" applyProtection="1">
      <alignment horizontal="left" vertical="center" indent="2"/>
      <protection hidden="1"/>
    </xf>
    <xf numFmtId="0" fontId="4" fillId="0" borderId="12" xfId="48" applyFont="1" applyFill="1" applyBorder="1" applyAlignment="1" applyProtection="1">
      <alignment horizontal="left" vertical="center" indent="2"/>
      <protection hidden="1"/>
    </xf>
    <xf numFmtId="0" fontId="3" fillId="17" borderId="10" xfId="48" applyNumberFormat="1" applyFont="1" applyFill="1" applyBorder="1" applyAlignment="1" applyProtection="1">
      <alignment horizontal="left" vertical="center" indent="1"/>
      <protection hidden="1"/>
    </xf>
    <xf numFmtId="0" fontId="4" fillId="17" borderId="11" xfId="48" applyNumberFormat="1" applyFont="1" applyFill="1" applyBorder="1" applyAlignment="1" applyProtection="1">
      <alignment horizontal="left" vertical="center" indent="2"/>
      <protection hidden="1"/>
    </xf>
    <xf numFmtId="0" fontId="4" fillId="17" borderId="12" xfId="48" applyNumberFormat="1" applyFont="1" applyFill="1" applyBorder="1" applyAlignment="1" applyProtection="1">
      <alignment horizontal="left" vertical="center" indent="2"/>
      <protection hidden="1"/>
    </xf>
    <xf numFmtId="0" fontId="10" fillId="0" borderId="14" xfId="0" applyFont="1" applyFill="1" applyBorder="1" applyAlignment="1" applyProtection="1">
      <alignment horizontal="right" vertical="center"/>
      <protection hidden="1"/>
    </xf>
    <xf numFmtId="0" fontId="3" fillId="0" borderId="18" xfId="0" applyFont="1" applyFill="1" applyBorder="1" applyAlignment="1" applyProtection="1">
      <alignment horizontal="center" vertical="center"/>
    </xf>
    <xf numFmtId="0" fontId="3" fillId="0" borderId="0" xfId="0" applyFont="1" applyAlignment="1" applyProtection="1">
      <alignment vertical="center"/>
    </xf>
    <xf numFmtId="0" fontId="3" fillId="0" borderId="0" xfId="0" applyFont="1" applyFill="1" applyBorder="1" applyAlignment="1" applyProtection="1">
      <alignment horizontal="right" vertical="center" indent="1"/>
      <protection hidden="1"/>
    </xf>
    <xf numFmtId="0" fontId="14" fillId="0" borderId="16" xfId="0" applyFont="1" applyFill="1" applyBorder="1" applyAlignment="1" applyProtection="1">
      <alignment vertical="center"/>
      <protection hidden="1"/>
    </xf>
    <xf numFmtId="4" fontId="3" fillId="0" borderId="0" xfId="0" applyNumberFormat="1" applyFont="1" applyFill="1" applyBorder="1" applyAlignment="1" applyProtection="1">
      <alignment horizontal="right" vertical="center" indent="2"/>
      <protection hidden="1"/>
    </xf>
    <xf numFmtId="0" fontId="3" fillId="0" borderId="0" xfId="0" applyFont="1" applyFill="1" applyBorder="1" applyAlignment="1" applyProtection="1">
      <alignment horizontal="center" vertical="center" wrapText="1"/>
      <protection hidden="1"/>
    </xf>
    <xf numFmtId="0" fontId="3" fillId="0" borderId="14" xfId="0" applyFont="1" applyFill="1" applyBorder="1" applyAlignment="1" applyProtection="1">
      <alignment horizontal="center" vertical="center"/>
      <protection hidden="1"/>
    </xf>
    <xf numFmtId="4" fontId="3" fillId="0" borderId="14" xfId="0" applyNumberFormat="1" applyFont="1" applyFill="1" applyBorder="1" applyAlignment="1" applyProtection="1">
      <alignment horizontal="right" vertical="center" indent="2"/>
      <protection hidden="1"/>
    </xf>
    <xf numFmtId="0" fontId="3" fillId="0" borderId="14" xfId="0" applyFont="1" applyFill="1" applyBorder="1" applyAlignment="1" applyProtection="1">
      <alignment horizontal="center" vertical="center" wrapText="1"/>
      <protection hidden="1"/>
    </xf>
    <xf numFmtId="165" fontId="3" fillId="0" borderId="0" xfId="0" applyNumberFormat="1" applyFont="1" applyFill="1" applyBorder="1" applyAlignment="1" applyProtection="1">
      <alignment vertical="center"/>
      <protection hidden="1"/>
    </xf>
    <xf numFmtId="165" fontId="14" fillId="0" borderId="16" xfId="0" applyNumberFormat="1" applyFont="1" applyFill="1" applyBorder="1" applyAlignment="1" applyProtection="1">
      <alignment vertical="center" wrapText="1"/>
      <protection hidden="1"/>
    </xf>
    <xf numFmtId="165" fontId="14" fillId="0" borderId="16" xfId="0" applyNumberFormat="1" applyFont="1" applyFill="1" applyBorder="1" applyAlignment="1" applyProtection="1">
      <alignment vertical="center"/>
      <protection hidden="1"/>
    </xf>
    <xf numFmtId="165" fontId="14" fillId="0" borderId="0" xfId="0" applyNumberFormat="1" applyFont="1" applyFill="1" applyBorder="1" applyAlignment="1" applyProtection="1">
      <alignment vertical="center" wrapText="1"/>
      <protection hidden="1"/>
    </xf>
    <xf numFmtId="165" fontId="14" fillId="0" borderId="0" xfId="0" applyNumberFormat="1" applyFont="1" applyFill="1" applyBorder="1" applyAlignment="1" applyProtection="1">
      <alignment vertical="center"/>
      <protection hidden="1"/>
    </xf>
    <xf numFmtId="0" fontId="3" fillId="0" borderId="14" xfId="48" applyFont="1" applyBorder="1" applyProtection="1">
      <protection hidden="1"/>
    </xf>
    <xf numFmtId="0" fontId="3" fillId="0" borderId="0" xfId="48" applyFont="1" applyProtection="1">
      <protection hidden="1"/>
    </xf>
    <xf numFmtId="0" fontId="6" fillId="0" borderId="0" xfId="48" applyFont="1" applyFill="1" applyBorder="1" applyAlignment="1" applyProtection="1">
      <alignment horizontal="center" vertical="top"/>
      <protection hidden="1"/>
    </xf>
    <xf numFmtId="0" fontId="6" fillId="0" borderId="0" xfId="48" applyFont="1" applyFill="1" applyBorder="1" applyAlignment="1" applyProtection="1">
      <alignment vertical="top" wrapText="1"/>
      <protection hidden="1"/>
    </xf>
    <xf numFmtId="49" fontId="4" fillId="0" borderId="0" xfId="48" applyNumberFormat="1" applyFont="1" applyAlignment="1" applyProtection="1">
      <alignment horizontal="right" vertical="center"/>
      <protection hidden="1"/>
    </xf>
    <xf numFmtId="0" fontId="4" fillId="0" borderId="0" xfId="48" applyNumberFormat="1" applyFont="1" applyAlignment="1" applyProtection="1">
      <alignment horizontal="right" vertical="center"/>
      <protection hidden="1"/>
    </xf>
    <xf numFmtId="0" fontId="3" fillId="0" borderId="0" xfId="39" applyFont="1" applyFill="1" applyBorder="1" applyAlignment="1" applyProtection="1">
      <alignment vertical="center"/>
      <protection hidden="1"/>
    </xf>
    <xf numFmtId="0" fontId="3" fillId="0" borderId="0" xfId="39" applyFont="1" applyFill="1" applyBorder="1" applyAlignment="1" applyProtection="1">
      <alignment horizontal="left" vertical="center"/>
      <protection hidden="1"/>
    </xf>
    <xf numFmtId="0" fontId="35" fillId="0" borderId="0" xfId="39" applyFont="1" applyFill="1" applyBorder="1" applyAlignment="1" applyProtection="1">
      <alignment vertical="center" wrapText="1"/>
      <protection hidden="1"/>
    </xf>
    <xf numFmtId="0" fontId="6" fillId="0" borderId="0" xfId="39" applyFont="1" applyFill="1" applyBorder="1" applyAlignment="1" applyProtection="1">
      <alignment vertical="center" wrapText="1"/>
      <protection hidden="1"/>
    </xf>
    <xf numFmtId="0" fontId="35" fillId="0" borderId="0" xfId="39" applyFont="1" applyFill="1" applyBorder="1" applyAlignment="1" applyProtection="1">
      <alignment horizontal="center" vertical="center" wrapText="1"/>
      <protection hidden="1"/>
    </xf>
    <xf numFmtId="0" fontId="6" fillId="0" borderId="0" xfId="39" applyFont="1" applyFill="1" applyBorder="1" applyAlignment="1" applyProtection="1">
      <alignment vertical="center"/>
      <protection hidden="1"/>
    </xf>
    <xf numFmtId="0" fontId="3" fillId="0" borderId="0" xfId="39" applyFont="1" applyFill="1" applyBorder="1" applyAlignment="1" applyProtection="1">
      <alignment horizontal="center" vertical="center"/>
      <protection hidden="1"/>
    </xf>
    <xf numFmtId="0" fontId="6" fillId="0" borderId="0" xfId="39" applyFont="1" applyFill="1" applyBorder="1" applyAlignment="1" applyProtection="1">
      <alignment horizontal="left" vertical="center"/>
      <protection hidden="1"/>
    </xf>
    <xf numFmtId="0" fontId="3" fillId="0" borderId="14" xfId="39" applyFont="1" applyFill="1" applyBorder="1" applyAlignment="1" applyProtection="1">
      <alignment vertical="center"/>
      <protection hidden="1"/>
    </xf>
    <xf numFmtId="0" fontId="3" fillId="0" borderId="0" xfId="47" applyFont="1" applyFill="1" applyAlignment="1" applyProtection="1">
      <alignment vertical="center"/>
      <protection hidden="1"/>
    </xf>
    <xf numFmtId="0" fontId="3" fillId="0" borderId="0" xfId="47" applyFont="1" applyFill="1" applyAlignment="1" applyProtection="1">
      <alignment vertical="center" wrapText="1"/>
      <protection hidden="1"/>
    </xf>
    <xf numFmtId="0" fontId="3" fillId="0" borderId="17" xfId="39" applyFont="1" applyFill="1" applyBorder="1" applyAlignment="1" applyProtection="1">
      <alignment vertical="center"/>
      <protection hidden="1"/>
    </xf>
    <xf numFmtId="0" fontId="3" fillId="0" borderId="16" xfId="39" applyFont="1" applyFill="1" applyBorder="1" applyAlignment="1" applyProtection="1">
      <alignment horizontal="left" vertical="center"/>
      <protection hidden="1"/>
    </xf>
    <xf numFmtId="0" fontId="3" fillId="0" borderId="16" xfId="39" applyFont="1" applyFill="1" applyBorder="1" applyAlignment="1" applyProtection="1">
      <alignment vertical="center"/>
      <protection hidden="1"/>
    </xf>
    <xf numFmtId="0" fontId="3" fillId="0" borderId="20" xfId="39" applyFont="1" applyFill="1" applyBorder="1" applyAlignment="1" applyProtection="1">
      <alignment vertical="center"/>
      <protection hidden="1"/>
    </xf>
    <xf numFmtId="0" fontId="3" fillId="0" borderId="18" xfId="39" applyFont="1" applyFill="1" applyBorder="1" applyAlignment="1" applyProtection="1">
      <alignment vertical="center"/>
      <protection hidden="1"/>
    </xf>
    <xf numFmtId="0" fontId="3" fillId="0" borderId="19" xfId="39" applyFont="1" applyFill="1" applyBorder="1" applyAlignment="1" applyProtection="1">
      <alignment horizontal="right" vertical="center" wrapText="1"/>
      <protection hidden="1"/>
    </xf>
    <xf numFmtId="0" fontId="36" fillId="0" borderId="19" xfId="39" applyFont="1" applyFill="1" applyBorder="1" applyAlignment="1" applyProtection="1">
      <alignment horizontal="right" vertical="center"/>
      <protection hidden="1"/>
    </xf>
    <xf numFmtId="0" fontId="3" fillId="0" borderId="0" xfId="39" applyFont="1" applyFill="1" applyBorder="1" applyAlignment="1" applyProtection="1">
      <alignment vertical="center" wrapText="1"/>
      <protection hidden="1"/>
    </xf>
    <xf numFmtId="0" fontId="3" fillId="0" borderId="0" xfId="39" applyFont="1" applyFill="1" applyBorder="1" applyAlignment="1" applyProtection="1">
      <alignment horizontal="left" vertical="center" wrapText="1"/>
      <protection hidden="1"/>
    </xf>
    <xf numFmtId="0" fontId="3" fillId="0" borderId="19" xfId="39" applyFont="1" applyFill="1" applyBorder="1" applyAlignment="1" applyProtection="1">
      <alignment horizontal="right" vertical="center"/>
      <protection hidden="1"/>
    </xf>
    <xf numFmtId="0" fontId="4" fillId="0" borderId="0" xfId="39" applyFont="1" applyFill="1" applyBorder="1" applyAlignment="1" applyProtection="1">
      <alignment horizontal="left" vertical="top"/>
      <protection hidden="1"/>
    </xf>
    <xf numFmtId="0" fontId="4" fillId="0" borderId="0" xfId="39" applyFont="1" applyFill="1" applyBorder="1" applyAlignment="1" applyProtection="1">
      <alignment horizontal="right" vertical="center" wrapText="1"/>
      <protection hidden="1"/>
    </xf>
    <xf numFmtId="0" fontId="3" fillId="0" borderId="19" xfId="39" applyFont="1" applyFill="1" applyBorder="1" applyAlignment="1" applyProtection="1">
      <alignment vertical="center"/>
      <protection hidden="1"/>
    </xf>
    <xf numFmtId="0" fontId="3" fillId="0" borderId="19" xfId="39" applyFont="1" applyFill="1" applyBorder="1" applyAlignment="1" applyProtection="1">
      <alignment horizontal="left" vertical="center" indent="1"/>
      <protection hidden="1"/>
    </xf>
    <xf numFmtId="0" fontId="3" fillId="0" borderId="15" xfId="39" applyFont="1" applyFill="1" applyBorder="1" applyAlignment="1" applyProtection="1">
      <alignment vertical="center"/>
      <protection hidden="1"/>
    </xf>
    <xf numFmtId="0" fontId="3" fillId="0" borderId="14" xfId="39" applyFont="1" applyFill="1" applyBorder="1" applyAlignment="1" applyProtection="1">
      <alignment horizontal="left" vertical="center"/>
      <protection hidden="1"/>
    </xf>
    <xf numFmtId="0" fontId="3" fillId="0" borderId="13" xfId="39" applyFont="1" applyFill="1" applyBorder="1" applyAlignment="1" applyProtection="1">
      <alignment vertical="center"/>
      <protection hidden="1"/>
    </xf>
    <xf numFmtId="0" fontId="3" fillId="0" borderId="0" xfId="39" applyFont="1" applyAlignment="1" applyProtection="1">
      <alignment vertical="center"/>
      <protection hidden="1"/>
    </xf>
    <xf numFmtId="0" fontId="5" fillId="20" borderId="12" xfId="39" applyFont="1" applyFill="1" applyBorder="1" applyAlignment="1" applyProtection="1">
      <alignment horizontal="left" vertical="center" indent="1"/>
      <protection hidden="1"/>
    </xf>
    <xf numFmtId="0" fontId="5" fillId="20" borderId="11" xfId="39" applyFont="1" applyFill="1" applyBorder="1" applyAlignment="1" applyProtection="1">
      <alignment horizontal="left" vertical="center" indent="1"/>
      <protection hidden="1"/>
    </xf>
    <xf numFmtId="0" fontId="5" fillId="20" borderId="10" xfId="39" applyFont="1" applyFill="1" applyBorder="1" applyAlignment="1" applyProtection="1">
      <alignment horizontal="left" vertical="center" indent="1"/>
      <protection hidden="1"/>
    </xf>
    <xf numFmtId="4" fontId="3" fillId="0" borderId="0" xfId="39" applyNumberFormat="1" applyFont="1" applyFill="1" applyBorder="1" applyAlignment="1" applyProtection="1">
      <alignment horizontal="right" vertical="center"/>
      <protection hidden="1"/>
    </xf>
    <xf numFmtId="0" fontId="5" fillId="0" borderId="0" xfId="39" applyFont="1" applyFill="1" applyBorder="1" applyAlignment="1" applyProtection="1">
      <alignment vertical="center"/>
      <protection hidden="1"/>
    </xf>
    <xf numFmtId="0" fontId="3" fillId="0" borderId="0" xfId="39" applyFont="1" applyFill="1" applyAlignment="1" applyProtection="1">
      <alignment vertical="center"/>
      <protection hidden="1"/>
    </xf>
    <xf numFmtId="49" fontId="3" fillId="0" borderId="0" xfId="39" applyNumberFormat="1" applyFont="1" applyFill="1" applyAlignment="1" applyProtection="1">
      <alignment horizontal="left" vertical="center"/>
      <protection hidden="1"/>
    </xf>
    <xf numFmtId="0" fontId="5" fillId="0" borderId="0" xfId="39" applyFont="1" applyFill="1" applyBorder="1" applyAlignment="1" applyProtection="1">
      <alignment horizontal="right" vertical="center"/>
      <protection hidden="1"/>
    </xf>
    <xf numFmtId="0" fontId="12" fillId="0" borderId="0" xfId="39" applyFont="1" applyFill="1" applyAlignment="1" applyProtection="1">
      <alignment horizontal="left" vertical="center"/>
      <protection hidden="1"/>
    </xf>
    <xf numFmtId="14" fontId="12" fillId="0" borderId="0" xfId="0" applyNumberFormat="1" applyFont="1" applyFill="1" applyBorder="1" applyAlignment="1" applyProtection="1">
      <alignment horizontal="right"/>
      <protection hidden="1"/>
    </xf>
    <xf numFmtId="14" fontId="12" fillId="0" borderId="0" xfId="0" applyNumberFormat="1" applyFont="1" applyFill="1" applyBorder="1" applyAlignment="1" applyProtection="1">
      <alignment horizontal="right" vertical="top"/>
      <protection hidden="1"/>
    </xf>
    <xf numFmtId="14" fontId="5" fillId="0" borderId="0" xfId="0" applyNumberFormat="1" applyFont="1" applyFill="1" applyBorder="1" applyAlignment="1" applyProtection="1">
      <alignment horizontal="center" vertical="center"/>
      <protection hidden="1"/>
    </xf>
    <xf numFmtId="0" fontId="5" fillId="22" borderId="11" xfId="0" applyFont="1" applyFill="1" applyBorder="1" applyAlignment="1" applyProtection="1">
      <alignment horizontal="left" vertical="center" indent="1"/>
      <protection hidden="1"/>
    </xf>
    <xf numFmtId="0" fontId="5" fillId="22" borderId="12" xfId="0" applyFont="1" applyFill="1" applyBorder="1" applyAlignment="1" applyProtection="1">
      <alignment horizontal="left" vertical="center" indent="1"/>
      <protection hidden="1"/>
    </xf>
    <xf numFmtId="0" fontId="11" fillId="0" borderId="0" xfId="39" applyFont="1" applyFill="1" applyBorder="1" applyAlignment="1" applyProtection="1">
      <alignment vertical="center"/>
      <protection hidden="1"/>
    </xf>
    <xf numFmtId="0" fontId="3" fillId="0" borderId="0" xfId="0" applyFont="1"/>
    <xf numFmtId="0" fontId="0" fillId="0" borderId="0" xfId="0" applyProtection="1">
      <protection hidden="1"/>
    </xf>
    <xf numFmtId="0" fontId="3" fillId="0" borderId="0" xfId="0" applyFont="1" applyProtection="1">
      <protection hidden="1"/>
    </xf>
    <xf numFmtId="0" fontId="0" fillId="0" borderId="0" xfId="0" applyBorder="1" applyProtection="1">
      <protection hidden="1"/>
    </xf>
    <xf numFmtId="0" fontId="3" fillId="0" borderId="0" xfId="0" applyFont="1" applyBorder="1" applyProtection="1">
      <protection hidden="1"/>
    </xf>
    <xf numFmtId="0" fontId="3" fillId="0" borderId="0" xfId="0" applyFont="1" applyBorder="1"/>
    <xf numFmtId="49" fontId="11" fillId="0" borderId="19" xfId="39" applyNumberFormat="1" applyFont="1" applyFill="1" applyBorder="1" applyAlignment="1" applyProtection="1">
      <alignment horizontal="left" vertical="center" indent="1"/>
      <protection hidden="1"/>
    </xf>
    <xf numFmtId="49" fontId="3" fillId="0" borderId="19" xfId="39" applyNumberFormat="1" applyFont="1" applyFill="1" applyBorder="1" applyAlignment="1" applyProtection="1">
      <alignment horizontal="left" vertical="center" indent="1"/>
      <protection hidden="1"/>
    </xf>
    <xf numFmtId="0" fontId="5" fillId="0" borderId="19" xfId="39" applyFont="1" applyFill="1" applyBorder="1" applyAlignment="1" applyProtection="1">
      <alignment horizontal="left" vertical="center" indent="1"/>
      <protection hidden="1"/>
    </xf>
    <xf numFmtId="0" fontId="3" fillId="0" borderId="19" xfId="0" applyFont="1" applyBorder="1" applyAlignment="1">
      <alignment horizontal="left" indent="1"/>
    </xf>
    <xf numFmtId="2" fontId="12" fillId="0" borderId="0" xfId="39" applyNumberFormat="1" applyFont="1" applyFill="1" applyBorder="1" applyAlignment="1" applyProtection="1">
      <alignment vertical="center"/>
      <protection hidden="1"/>
    </xf>
    <xf numFmtId="0" fontId="3" fillId="0" borderId="0" xfId="0" applyFont="1" applyFill="1" applyAlignment="1" applyProtection="1">
      <alignment vertical="top"/>
      <protection hidden="1"/>
    </xf>
    <xf numFmtId="2" fontId="37" fillId="20" borderId="10" xfId="0" applyNumberFormat="1" applyFont="1" applyFill="1" applyBorder="1" applyAlignment="1" applyProtection="1">
      <alignment wrapText="1"/>
      <protection hidden="1"/>
    </xf>
    <xf numFmtId="2" fontId="37" fillId="20" borderId="11" xfId="0" applyNumberFormat="1" applyFont="1" applyFill="1" applyBorder="1" applyAlignment="1" applyProtection="1">
      <alignment wrapText="1"/>
      <protection hidden="1"/>
    </xf>
    <xf numFmtId="2" fontId="12" fillId="0" borderId="0" xfId="0" applyNumberFormat="1" applyFont="1" applyFill="1" applyBorder="1" applyAlignment="1" applyProtection="1">
      <alignment vertical="center"/>
      <protection hidden="1"/>
    </xf>
    <xf numFmtId="49" fontId="5" fillId="0" borderId="0" xfId="0" applyNumberFormat="1" applyFont="1" applyFill="1" applyBorder="1" applyAlignment="1" applyProtection="1">
      <alignment vertical="center"/>
      <protection hidden="1"/>
    </xf>
    <xf numFmtId="167" fontId="5" fillId="0" borderId="0" xfId="39" applyNumberFormat="1" applyFont="1" applyFill="1" applyBorder="1" applyAlignment="1" applyProtection="1">
      <alignment horizontal="left" vertical="center"/>
      <protection hidden="1"/>
    </xf>
    <xf numFmtId="49" fontId="3" fillId="0" borderId="0" xfId="39" applyNumberFormat="1" applyFont="1" applyFill="1" applyBorder="1" applyAlignment="1" applyProtection="1">
      <alignment horizontal="right" vertical="center"/>
      <protection hidden="1"/>
    </xf>
    <xf numFmtId="167" fontId="5" fillId="0" borderId="0" xfId="39" applyNumberFormat="1" applyFont="1" applyFill="1" applyBorder="1" applyAlignment="1" applyProtection="1">
      <alignment vertical="top" wrapText="1"/>
      <protection hidden="1"/>
    </xf>
    <xf numFmtId="2" fontId="3" fillId="0" borderId="0" xfId="39" applyNumberFormat="1" applyFont="1" applyFill="1" applyBorder="1" applyAlignment="1" applyProtection="1">
      <alignment horizontal="center" vertical="top"/>
      <protection hidden="1"/>
    </xf>
    <xf numFmtId="0" fontId="3" fillId="0" borderId="0" xfId="39" applyFont="1" applyFill="1" applyBorder="1" applyAlignment="1" applyProtection="1">
      <alignment horizontal="left" vertical="top"/>
      <protection hidden="1"/>
    </xf>
    <xf numFmtId="49" fontId="5" fillId="0" borderId="0" xfId="39" applyNumberFormat="1" applyFont="1" applyFill="1" applyBorder="1" applyAlignment="1" applyProtection="1">
      <alignment vertical="top" wrapText="1"/>
      <protection hidden="1"/>
    </xf>
    <xf numFmtId="0" fontId="3" fillId="0" borderId="0" xfId="39" applyFont="1" applyFill="1" applyBorder="1" applyAlignment="1" applyProtection="1">
      <alignment horizontal="center" vertical="top"/>
      <protection hidden="1"/>
    </xf>
    <xf numFmtId="49" fontId="5" fillId="20" borderId="10" xfId="39" applyNumberFormat="1" applyFont="1" applyFill="1" applyBorder="1" applyAlignment="1" applyProtection="1">
      <alignment horizontal="center" vertical="top"/>
      <protection hidden="1"/>
    </xf>
    <xf numFmtId="49" fontId="3" fillId="20" borderId="11" xfId="39" applyNumberFormat="1" applyFont="1" applyFill="1" applyBorder="1" applyAlignment="1" applyProtection="1">
      <alignment horizontal="center" vertical="top"/>
      <protection hidden="1"/>
    </xf>
    <xf numFmtId="49" fontId="5" fillId="20" borderId="11" xfId="39" applyNumberFormat="1" applyFont="1" applyFill="1" applyBorder="1" applyAlignment="1" applyProtection="1">
      <alignment horizontal="right" vertical="center" indent="1"/>
      <protection hidden="1"/>
    </xf>
    <xf numFmtId="49" fontId="5" fillId="0" borderId="0" xfId="39" applyNumberFormat="1" applyFont="1" applyFill="1" applyBorder="1" applyAlignment="1" applyProtection="1">
      <alignment horizontal="center" vertical="top"/>
      <protection hidden="1"/>
    </xf>
    <xf numFmtId="49" fontId="8" fillId="0" borderId="0" xfId="39" applyNumberFormat="1" applyFont="1" applyFill="1" applyBorder="1" applyAlignment="1" applyProtection="1">
      <alignment horizontal="center" vertical="top"/>
      <protection hidden="1"/>
    </xf>
    <xf numFmtId="167" fontId="5" fillId="0" borderId="0" xfId="39" applyNumberFormat="1" applyFont="1" applyFill="1" applyBorder="1" applyAlignment="1" applyProtection="1">
      <alignment horizontal="right" vertical="top" indent="1"/>
      <protection hidden="1"/>
    </xf>
    <xf numFmtId="49" fontId="5" fillId="0" borderId="0" xfId="39" applyNumberFormat="1" applyFont="1" applyFill="1" applyBorder="1" applyAlignment="1" applyProtection="1">
      <alignment horizontal="left" vertical="center"/>
      <protection hidden="1"/>
    </xf>
    <xf numFmtId="2" fontId="44" fillId="0" borderId="0" xfId="39" applyNumberFormat="1" applyFont="1" applyFill="1" applyBorder="1" applyAlignment="1" applyProtection="1">
      <alignment vertical="center"/>
      <protection hidden="1"/>
    </xf>
    <xf numFmtId="0" fontId="36" fillId="0" borderId="19" xfId="0" applyFont="1" applyFill="1" applyBorder="1" applyAlignment="1" applyProtection="1">
      <alignment horizontal="right" vertical="center"/>
      <protection hidden="1"/>
    </xf>
    <xf numFmtId="0" fontId="3" fillId="0" borderId="19" xfId="0" applyFont="1" applyFill="1" applyBorder="1" applyAlignment="1" applyProtection="1">
      <alignment horizontal="left" vertical="top"/>
      <protection hidden="1"/>
    </xf>
    <xf numFmtId="0" fontId="3" fillId="23" borderId="11" xfId="0" applyNumberFormat="1" applyFont="1" applyFill="1" applyBorder="1" applyAlignment="1" applyProtection="1">
      <alignment horizontal="left" vertical="center"/>
      <protection hidden="1"/>
    </xf>
    <xf numFmtId="0" fontId="3" fillId="23" borderId="12" xfId="0" applyNumberFormat="1" applyFont="1" applyFill="1" applyBorder="1" applyAlignment="1" applyProtection="1">
      <alignment horizontal="left" vertical="center"/>
      <protection hidden="1"/>
    </xf>
    <xf numFmtId="0" fontId="3" fillId="0" borderId="18" xfId="0" applyFont="1" applyFill="1" applyBorder="1" applyAlignment="1" applyProtection="1">
      <alignment vertical="top" wrapText="1"/>
      <protection hidden="1"/>
    </xf>
    <xf numFmtId="0" fontId="3" fillId="0" borderId="0" xfId="0" applyFont="1" applyFill="1" applyBorder="1" applyAlignment="1" applyProtection="1">
      <alignment vertical="top"/>
      <protection hidden="1"/>
    </xf>
    <xf numFmtId="0" fontId="6" fillId="0" borderId="0" xfId="48" applyFont="1" applyFill="1" applyBorder="1" applyAlignment="1" applyProtection="1">
      <alignment vertical="center"/>
      <protection hidden="1"/>
    </xf>
    <xf numFmtId="0" fontId="12" fillId="0" borderId="21" xfId="39" applyNumberFormat="1" applyFont="1" applyFill="1" applyBorder="1" applyAlignment="1" applyProtection="1">
      <alignment horizontal="left" vertical="center" indent="1"/>
      <protection hidden="1"/>
    </xf>
    <xf numFmtId="4" fontId="12" fillId="0" borderId="21" xfId="39" applyNumberFormat="1" applyFont="1" applyFill="1" applyBorder="1" applyAlignment="1" applyProtection="1">
      <alignment horizontal="right" vertical="center" indent="1"/>
      <protection hidden="1"/>
    </xf>
    <xf numFmtId="0" fontId="12" fillId="0" borderId="22" xfId="39" applyNumberFormat="1" applyFont="1" applyFill="1" applyBorder="1" applyAlignment="1" applyProtection="1">
      <alignment horizontal="left" vertical="center" indent="1"/>
      <protection hidden="1"/>
    </xf>
    <xf numFmtId="4" fontId="12" fillId="0" borderId="22" xfId="39" applyNumberFormat="1" applyFont="1" applyFill="1" applyBorder="1" applyAlignment="1" applyProtection="1">
      <alignment horizontal="right" vertical="center" indent="1"/>
      <protection hidden="1"/>
    </xf>
    <xf numFmtId="2" fontId="3" fillId="24" borderId="23" xfId="0" applyNumberFormat="1" applyFont="1" applyFill="1" applyBorder="1" applyAlignment="1" applyProtection="1">
      <alignment vertical="center"/>
      <protection hidden="1"/>
    </xf>
    <xf numFmtId="0" fontId="3" fillId="24" borderId="23" xfId="45" applyFont="1" applyFill="1" applyBorder="1" applyAlignment="1" applyProtection="1">
      <alignment vertical="center"/>
      <protection hidden="1"/>
    </xf>
    <xf numFmtId="0" fontId="3" fillId="24" borderId="24" xfId="45" applyFont="1" applyFill="1" applyBorder="1" applyAlignment="1" applyProtection="1">
      <alignment vertical="center"/>
      <protection hidden="1"/>
    </xf>
    <xf numFmtId="0" fontId="3" fillId="0" borderId="25" xfId="0" applyFont="1" applyBorder="1" applyAlignment="1" applyProtection="1">
      <alignment horizontal="center" vertical="center"/>
      <protection hidden="1"/>
    </xf>
    <xf numFmtId="0" fontId="3" fillId="23" borderId="25" xfId="0" applyFont="1" applyFill="1" applyBorder="1" applyAlignment="1" applyProtection="1">
      <alignment horizontal="left" vertical="center" indent="1"/>
      <protection locked="0"/>
    </xf>
    <xf numFmtId="171" fontId="3" fillId="23" borderId="25" xfId="39" applyNumberFormat="1" applyFont="1" applyFill="1" applyBorder="1" applyAlignment="1" applyProtection="1">
      <alignment horizontal="center" vertical="center"/>
      <protection locked="0"/>
    </xf>
    <xf numFmtId="14" fontId="3" fillId="23" borderId="25" xfId="0" applyNumberFormat="1" applyFont="1" applyFill="1" applyBorder="1" applyAlignment="1" applyProtection="1">
      <alignment horizontal="center" vertical="top"/>
      <protection locked="0"/>
    </xf>
    <xf numFmtId="14" fontId="3" fillId="24" borderId="23" xfId="45" applyNumberFormat="1" applyFont="1" applyFill="1" applyBorder="1" applyAlignment="1" applyProtection="1">
      <alignment vertical="center"/>
      <protection hidden="1"/>
    </xf>
    <xf numFmtId="14" fontId="5" fillId="0" borderId="0" xfId="39" applyNumberFormat="1" applyFont="1" applyFill="1" applyBorder="1" applyAlignment="1" applyProtection="1">
      <alignment horizontal="left" vertical="center"/>
      <protection hidden="1"/>
    </xf>
    <xf numFmtId="14" fontId="5" fillId="0" borderId="0" xfId="39" applyNumberFormat="1" applyFont="1" applyFill="1" applyBorder="1" applyAlignment="1" applyProtection="1">
      <alignment vertical="top" wrapText="1"/>
      <protection hidden="1"/>
    </xf>
    <xf numFmtId="14" fontId="3" fillId="20" borderId="11" xfId="39" applyNumberFormat="1" applyFont="1" applyFill="1" applyBorder="1" applyAlignment="1" applyProtection="1">
      <alignment horizontal="center" vertical="top"/>
      <protection hidden="1"/>
    </xf>
    <xf numFmtId="14" fontId="3" fillId="0" borderId="0" xfId="39" applyNumberFormat="1" applyFont="1" applyFill="1" applyBorder="1" applyAlignment="1" applyProtection="1">
      <alignment horizontal="center" vertical="top"/>
      <protection hidden="1"/>
    </xf>
    <xf numFmtId="2" fontId="45" fillId="0" borderId="0" xfId="0" applyNumberFormat="1" applyFont="1" applyFill="1" applyBorder="1" applyAlignment="1" applyProtection="1">
      <alignment vertical="center"/>
      <protection hidden="1"/>
    </xf>
    <xf numFmtId="1" fontId="5" fillId="0" borderId="26" xfId="0" applyNumberFormat="1" applyFont="1" applyFill="1" applyBorder="1" applyAlignment="1" applyProtection="1">
      <alignment horizontal="center" vertical="center"/>
      <protection hidden="1"/>
    </xf>
    <xf numFmtId="4" fontId="5" fillId="20" borderId="12" xfId="0" applyNumberFormat="1" applyFont="1" applyFill="1" applyBorder="1" applyAlignment="1" applyProtection="1">
      <alignment horizontal="right" vertical="center" indent="1"/>
      <protection hidden="1"/>
    </xf>
    <xf numFmtId="0" fontId="3" fillId="0" borderId="25" xfId="0" applyFont="1" applyFill="1" applyBorder="1" applyAlignment="1" applyProtection="1">
      <alignment horizontal="left" vertical="center" indent="1"/>
      <protection hidden="1"/>
    </xf>
    <xf numFmtId="2" fontId="3" fillId="24" borderId="23" xfId="45" applyNumberFormat="1" applyFont="1" applyFill="1" applyBorder="1" applyAlignment="1" applyProtection="1">
      <alignment vertical="center"/>
      <protection hidden="1"/>
    </xf>
    <xf numFmtId="4" fontId="46" fillId="0" borderId="0" xfId="0" applyNumberFormat="1" applyFont="1" applyFill="1" applyAlignment="1" applyProtection="1">
      <alignment horizontal="right" vertical="center" indent="1"/>
      <protection hidden="1"/>
    </xf>
    <xf numFmtId="49" fontId="3" fillId="23" borderId="25" xfId="39" applyNumberFormat="1" applyFont="1" applyFill="1" applyBorder="1" applyAlignment="1" applyProtection="1">
      <alignment horizontal="left" vertical="top" wrapText="1" indent="1"/>
      <protection locked="0"/>
    </xf>
    <xf numFmtId="49" fontId="3" fillId="23" borderId="23" xfId="39" applyNumberFormat="1" applyFont="1" applyFill="1" applyBorder="1" applyAlignment="1" applyProtection="1">
      <alignment horizontal="left" vertical="top" wrapText="1" indent="1"/>
      <protection locked="0"/>
    </xf>
    <xf numFmtId="2" fontId="11" fillId="0" borderId="0" xfId="0" applyNumberFormat="1" applyFont="1" applyFill="1" applyBorder="1" applyAlignment="1" applyProtection="1">
      <alignment vertical="center"/>
      <protection hidden="1"/>
    </xf>
    <xf numFmtId="2" fontId="11" fillId="0" borderId="0" xfId="39" applyNumberFormat="1" applyFont="1" applyFill="1" applyBorder="1" applyAlignment="1" applyProtection="1">
      <alignment horizontal="left" vertical="center"/>
      <protection hidden="1"/>
    </xf>
    <xf numFmtId="1" fontId="5" fillId="24" borderId="23" xfId="0" applyNumberFormat="1" applyFont="1" applyFill="1" applyBorder="1" applyAlignment="1" applyProtection="1">
      <alignment horizontal="left" vertical="center"/>
      <protection hidden="1"/>
    </xf>
    <xf numFmtId="0" fontId="5" fillId="20" borderId="11" xfId="0" applyNumberFormat="1" applyFont="1" applyFill="1" applyBorder="1" applyAlignment="1" applyProtection="1">
      <alignment horizontal="left" vertical="center" indent="6"/>
      <protection hidden="1"/>
    </xf>
    <xf numFmtId="0" fontId="3" fillId="0" borderId="14" xfId="39" applyFont="1" applyFill="1" applyBorder="1" applyAlignment="1" applyProtection="1">
      <alignment horizontal="left" vertical="center" indent="6"/>
      <protection hidden="1"/>
    </xf>
    <xf numFmtId="171" fontId="3" fillId="0" borderId="25" xfId="39" applyNumberFormat="1" applyFont="1" applyFill="1" applyBorder="1" applyAlignment="1" applyProtection="1">
      <alignment horizontal="center" vertical="center"/>
      <protection hidden="1"/>
    </xf>
    <xf numFmtId="0" fontId="3" fillId="0" borderId="0" xfId="41" applyNumberFormat="1" applyAlignment="1" applyProtection="1">
      <alignment vertical="center"/>
      <protection hidden="1"/>
    </xf>
    <xf numFmtId="0" fontId="3" fillId="0" borderId="0" xfId="41" applyNumberFormat="1" applyAlignment="1" applyProtection="1">
      <alignment horizontal="center" vertical="center"/>
      <protection hidden="1"/>
    </xf>
    <xf numFmtId="0" fontId="3" fillId="0" borderId="0" xfId="41" applyNumberFormat="1" applyBorder="1" applyAlignment="1" applyProtection="1">
      <alignment vertical="center"/>
      <protection hidden="1"/>
    </xf>
    <xf numFmtId="0" fontId="3" fillId="24" borderId="0" xfId="0" applyFont="1" applyFill="1" applyAlignment="1" applyProtection="1">
      <alignment vertical="center"/>
      <protection hidden="1"/>
    </xf>
    <xf numFmtId="0" fontId="3" fillId="24" borderId="0" xfId="48" applyFont="1" applyFill="1" applyAlignment="1" applyProtection="1">
      <alignment vertical="center"/>
      <protection hidden="1"/>
    </xf>
    <xf numFmtId="0" fontId="3" fillId="24" borderId="0" xfId="0" applyFont="1" applyFill="1" applyAlignment="1" applyProtection="1">
      <alignment vertical="center"/>
    </xf>
    <xf numFmtId="0" fontId="3" fillId="24" borderId="0" xfId="48" applyFont="1" applyFill="1" applyProtection="1">
      <protection hidden="1"/>
    </xf>
    <xf numFmtId="0" fontId="3" fillId="24" borderId="0" xfId="0" applyFont="1" applyFill="1" applyAlignment="1" applyProtection="1">
      <alignment horizontal="left" vertical="center" indent="1"/>
      <protection hidden="1"/>
    </xf>
    <xf numFmtId="0" fontId="3" fillId="24" borderId="0" xfId="48" applyFont="1" applyFill="1" applyAlignment="1" applyProtection="1">
      <alignment horizontal="left" vertical="center" indent="1"/>
      <protection hidden="1"/>
    </xf>
    <xf numFmtId="0" fontId="46" fillId="24" borderId="0" xfId="0" applyFont="1" applyFill="1" applyAlignment="1" applyProtection="1">
      <alignment horizontal="left" vertical="center" indent="1"/>
      <protection hidden="1"/>
    </xf>
    <xf numFmtId="0" fontId="3" fillId="24" borderId="0" xfId="48" applyFont="1" applyFill="1" applyAlignment="1" applyProtection="1">
      <alignment horizontal="left" indent="1"/>
      <protection hidden="1"/>
    </xf>
    <xf numFmtId="0" fontId="3" fillId="0" borderId="0" xfId="0" applyFont="1" applyFill="1" applyAlignment="1" applyProtection="1">
      <alignment horizontal="left" vertical="center" indent="1"/>
      <protection hidden="1"/>
    </xf>
    <xf numFmtId="0" fontId="5" fillId="0" borderId="0" xfId="0" applyFont="1" applyFill="1" applyBorder="1" applyAlignment="1" applyProtection="1">
      <alignment vertical="center"/>
      <protection hidden="1"/>
    </xf>
    <xf numFmtId="14" fontId="5" fillId="0" borderId="0" xfId="0" applyNumberFormat="1" applyFont="1" applyFill="1" applyBorder="1" applyAlignment="1" applyProtection="1">
      <alignment horizontal="left" vertical="center"/>
      <protection hidden="1"/>
    </xf>
    <xf numFmtId="1" fontId="3" fillId="0" borderId="0" xfId="0" applyNumberFormat="1" applyFont="1" applyFill="1" applyBorder="1" applyAlignment="1" applyProtection="1">
      <alignment vertical="center"/>
      <protection hidden="1"/>
    </xf>
    <xf numFmtId="0" fontId="11" fillId="0" borderId="19" xfId="0" applyFont="1" applyFill="1" applyBorder="1" applyAlignment="1" applyProtection="1">
      <alignment horizontal="left" vertical="center" indent="1"/>
      <protection hidden="1"/>
    </xf>
    <xf numFmtId="0" fontId="11" fillId="0" borderId="0" xfId="0" applyFont="1" applyFill="1" applyBorder="1" applyAlignment="1" applyProtection="1">
      <alignment vertical="center"/>
      <protection hidden="1"/>
    </xf>
    <xf numFmtId="0" fontId="3" fillId="0" borderId="20" xfId="0" applyFont="1" applyFill="1" applyBorder="1" applyAlignment="1" applyProtection="1">
      <alignment horizontal="left" vertical="center" indent="1"/>
      <protection hidden="1"/>
    </xf>
    <xf numFmtId="0" fontId="36" fillId="0" borderId="16" xfId="0" applyFont="1" applyFill="1" applyBorder="1" applyAlignment="1" applyProtection="1">
      <alignment horizontal="left" vertical="center"/>
      <protection hidden="1"/>
    </xf>
    <xf numFmtId="0" fontId="3" fillId="0" borderId="16" xfId="0" applyFont="1" applyFill="1" applyBorder="1" applyAlignment="1" applyProtection="1">
      <alignment horizontal="left" vertical="center"/>
      <protection hidden="1"/>
    </xf>
    <xf numFmtId="0" fontId="11" fillId="0" borderId="27" xfId="0" applyFont="1" applyFill="1" applyBorder="1" applyAlignment="1" applyProtection="1">
      <alignment horizontal="left" vertical="center" indent="1"/>
      <protection hidden="1"/>
    </xf>
    <xf numFmtId="0" fontId="11" fillId="0" borderId="28" xfId="0" applyFont="1" applyFill="1" applyBorder="1" applyAlignment="1" applyProtection="1">
      <alignment vertical="center"/>
      <protection hidden="1"/>
    </xf>
    <xf numFmtId="0" fontId="5" fillId="0" borderId="28" xfId="0" applyFont="1" applyFill="1" applyBorder="1" applyAlignment="1" applyProtection="1">
      <alignment vertical="center"/>
      <protection hidden="1"/>
    </xf>
    <xf numFmtId="0" fontId="3" fillId="0" borderId="28" xfId="0" applyFont="1" applyFill="1" applyBorder="1" applyAlignment="1" applyProtection="1">
      <alignment vertical="center"/>
      <protection hidden="1"/>
    </xf>
    <xf numFmtId="0" fontId="3" fillId="0" borderId="29" xfId="0" applyFont="1" applyFill="1" applyBorder="1" applyAlignment="1" applyProtection="1">
      <alignment vertical="center"/>
      <protection hidden="1"/>
    </xf>
    <xf numFmtId="0" fontId="3" fillId="0" borderId="30" xfId="0" applyFont="1" applyFill="1" applyBorder="1" applyAlignment="1" applyProtection="1">
      <alignment horizontal="left" vertical="center" indent="1"/>
      <protection hidden="1"/>
    </xf>
    <xf numFmtId="0" fontId="3" fillId="0" borderId="31" xfId="0" applyFont="1" applyFill="1" applyBorder="1" applyAlignment="1" applyProtection="1">
      <alignment vertical="center"/>
      <protection hidden="1"/>
    </xf>
    <xf numFmtId="0" fontId="3" fillId="0" borderId="31" xfId="0" applyFont="1" applyFill="1" applyBorder="1" applyAlignment="1" applyProtection="1">
      <alignment horizontal="left" vertical="center"/>
      <protection hidden="1"/>
    </xf>
    <xf numFmtId="0" fontId="3" fillId="0" borderId="32" xfId="0" applyFont="1" applyFill="1" applyBorder="1" applyAlignment="1" applyProtection="1">
      <alignment vertical="center"/>
      <protection hidden="1"/>
    </xf>
    <xf numFmtId="0" fontId="3" fillId="0" borderId="27" xfId="0" applyFont="1" applyFill="1" applyBorder="1" applyAlignment="1" applyProtection="1">
      <alignment horizontal="left" vertical="center" indent="1"/>
      <protection hidden="1"/>
    </xf>
    <xf numFmtId="0" fontId="3" fillId="0" borderId="28" xfId="0" applyFont="1" applyFill="1" applyBorder="1" applyAlignment="1" applyProtection="1">
      <alignment horizontal="left" vertical="center"/>
      <protection hidden="1"/>
    </xf>
    <xf numFmtId="0" fontId="3" fillId="25" borderId="13" xfId="0" applyFont="1" applyFill="1" applyBorder="1" applyAlignment="1" applyProtection="1">
      <alignment vertical="center"/>
      <protection hidden="1"/>
    </xf>
    <xf numFmtId="0" fontId="3" fillId="25" borderId="14" xfId="0" applyFont="1" applyFill="1" applyBorder="1" applyAlignment="1" applyProtection="1">
      <alignment vertical="center"/>
      <protection hidden="1"/>
    </xf>
    <xf numFmtId="1" fontId="3" fillId="25" borderId="14" xfId="0" applyNumberFormat="1" applyFont="1" applyFill="1" applyBorder="1" applyAlignment="1" applyProtection="1">
      <alignment vertical="center"/>
      <protection hidden="1"/>
    </xf>
    <xf numFmtId="0" fontId="3" fillId="25" borderId="15" xfId="0" applyFont="1" applyFill="1" applyBorder="1" applyAlignment="1" applyProtection="1">
      <alignment vertical="center"/>
      <protection hidden="1"/>
    </xf>
    <xf numFmtId="0" fontId="3" fillId="25" borderId="19" xfId="0" applyFont="1" applyFill="1" applyBorder="1" applyAlignment="1" applyProtection="1">
      <alignment horizontal="left" vertical="top" indent="1"/>
      <protection hidden="1"/>
    </xf>
    <xf numFmtId="0" fontId="3" fillId="25" borderId="0" xfId="0" applyFont="1" applyFill="1" applyBorder="1" applyAlignment="1" applyProtection="1">
      <alignment vertical="top"/>
      <protection hidden="1"/>
    </xf>
    <xf numFmtId="0" fontId="3" fillId="25" borderId="18" xfId="0" applyFont="1" applyFill="1" applyBorder="1" applyAlignment="1" applyProtection="1">
      <alignment vertical="center"/>
      <protection hidden="1"/>
    </xf>
    <xf numFmtId="0" fontId="3" fillId="25" borderId="19" xfId="0" applyFont="1" applyFill="1" applyBorder="1" applyAlignment="1" applyProtection="1">
      <alignment vertical="center"/>
      <protection hidden="1"/>
    </xf>
    <xf numFmtId="0" fontId="3" fillId="25" borderId="0" xfId="0" applyFont="1" applyFill="1" applyBorder="1" applyAlignment="1" applyProtection="1">
      <alignment vertical="center"/>
      <protection hidden="1"/>
    </xf>
    <xf numFmtId="0" fontId="36" fillId="0" borderId="0" xfId="0" applyFont="1" applyFill="1" applyBorder="1" applyAlignment="1" applyProtection="1">
      <alignment horizontal="center" vertical="center"/>
      <protection hidden="1"/>
    </xf>
    <xf numFmtId="0" fontId="36" fillId="0" borderId="31" xfId="0" applyFont="1" applyFill="1" applyBorder="1" applyAlignment="1" applyProtection="1">
      <alignment horizontal="center" vertical="center"/>
      <protection hidden="1"/>
    </xf>
    <xf numFmtId="0" fontId="3" fillId="0" borderId="28" xfId="0" applyFont="1" applyFill="1" applyBorder="1" applyAlignment="1" applyProtection="1">
      <alignment horizontal="center" vertical="center"/>
      <protection hidden="1"/>
    </xf>
    <xf numFmtId="0" fontId="3" fillId="0" borderId="31" xfId="0" applyFont="1" applyFill="1" applyBorder="1" applyAlignment="1" applyProtection="1">
      <alignment horizontal="center" vertical="center"/>
      <protection hidden="1"/>
    </xf>
    <xf numFmtId="0" fontId="3" fillId="25" borderId="13" xfId="0" applyFont="1" applyFill="1" applyBorder="1" applyAlignment="1" applyProtection="1">
      <alignment horizontal="left" vertical="center" indent="1"/>
      <protection hidden="1"/>
    </xf>
    <xf numFmtId="0" fontId="36" fillId="25" borderId="14" xfId="0" applyFont="1" applyFill="1" applyBorder="1" applyAlignment="1" applyProtection="1">
      <alignment horizontal="left" vertical="center"/>
      <protection hidden="1"/>
    </xf>
    <xf numFmtId="0" fontId="3" fillId="25" borderId="14" xfId="0" applyFont="1" applyFill="1" applyBorder="1" applyAlignment="1" applyProtection="1">
      <alignment horizontal="left" vertical="center"/>
      <protection hidden="1"/>
    </xf>
    <xf numFmtId="0" fontId="3" fillId="25" borderId="19" xfId="0" applyFont="1" applyFill="1" applyBorder="1" applyAlignment="1" applyProtection="1">
      <alignment horizontal="left" vertical="center" indent="1"/>
      <protection hidden="1"/>
    </xf>
    <xf numFmtId="0" fontId="36" fillId="25" borderId="0" xfId="0" applyFont="1" applyFill="1" applyBorder="1" applyAlignment="1" applyProtection="1">
      <alignment horizontal="left" vertical="center"/>
      <protection hidden="1"/>
    </xf>
    <xf numFmtId="0" fontId="3" fillId="25" borderId="0" xfId="0" applyFont="1" applyFill="1" applyBorder="1" applyAlignment="1" applyProtection="1">
      <alignment horizontal="left" vertical="center"/>
      <protection hidden="1"/>
    </xf>
    <xf numFmtId="0" fontId="3" fillId="25" borderId="20" xfId="0" applyFont="1" applyFill="1" applyBorder="1" applyAlignment="1" applyProtection="1">
      <alignment horizontal="left" vertical="center" indent="1"/>
      <protection hidden="1"/>
    </xf>
    <xf numFmtId="0" fontId="3" fillId="25" borderId="16" xfId="0" applyFont="1" applyFill="1" applyBorder="1" applyAlignment="1" applyProtection="1">
      <alignment vertical="center"/>
      <protection hidden="1"/>
    </xf>
    <xf numFmtId="0" fontId="36" fillId="25" borderId="16" xfId="0" applyFont="1" applyFill="1" applyBorder="1" applyAlignment="1" applyProtection="1">
      <alignment horizontal="left" vertical="center"/>
      <protection hidden="1"/>
    </xf>
    <xf numFmtId="0" fontId="3" fillId="25" borderId="16" xfId="0" applyFont="1" applyFill="1" applyBorder="1" applyAlignment="1" applyProtection="1">
      <alignment horizontal="left" vertical="center"/>
      <protection hidden="1"/>
    </xf>
    <xf numFmtId="0" fontId="3" fillId="25" borderId="17" xfId="0" applyFont="1" applyFill="1" applyBorder="1" applyAlignment="1" applyProtection="1">
      <alignment vertical="center"/>
      <protection hidden="1"/>
    </xf>
    <xf numFmtId="0" fontId="5" fillId="22" borderId="10" xfId="0" applyFont="1" applyFill="1" applyBorder="1" applyAlignment="1" applyProtection="1">
      <alignment horizontal="left" vertical="center" indent="1"/>
      <protection hidden="1"/>
    </xf>
    <xf numFmtId="0" fontId="3" fillId="0" borderId="13" xfId="0" applyFont="1" applyBorder="1" applyAlignment="1" applyProtection="1">
      <alignment vertical="center"/>
      <protection hidden="1"/>
    </xf>
    <xf numFmtId="0" fontId="4" fillId="22" borderId="33" xfId="39" applyFont="1" applyFill="1" applyBorder="1" applyAlignment="1" applyProtection="1">
      <alignment horizontal="center" wrapText="1"/>
      <protection hidden="1"/>
    </xf>
    <xf numFmtId="0" fontId="4" fillId="22" borderId="34" xfId="39" applyFont="1" applyFill="1" applyBorder="1" applyAlignment="1" applyProtection="1">
      <alignment horizontal="center" vertical="top"/>
      <protection hidden="1"/>
    </xf>
    <xf numFmtId="0" fontId="4" fillId="22" borderId="34" xfId="39" applyFont="1" applyFill="1" applyBorder="1" applyAlignment="1" applyProtection="1">
      <alignment horizontal="center" vertical="top" wrapText="1"/>
      <protection hidden="1"/>
    </xf>
    <xf numFmtId="0" fontId="3" fillId="0" borderId="19" xfId="0" applyFont="1" applyBorder="1"/>
    <xf numFmtId="0" fontId="3" fillId="0" borderId="0" xfId="0" applyFont="1" applyBorder="1" applyAlignment="1"/>
    <xf numFmtId="0" fontId="3" fillId="0" borderId="18" xfId="0" applyFont="1" applyBorder="1"/>
    <xf numFmtId="0" fontId="3" fillId="0" borderId="0" xfId="0" applyFont="1" applyBorder="1" applyAlignment="1">
      <alignment vertical="top"/>
    </xf>
    <xf numFmtId="0" fontId="3" fillId="0" borderId="0" xfId="39" applyFont="1" applyFill="1" applyBorder="1" applyAlignment="1" applyProtection="1">
      <alignment horizontal="center" vertical="top" wrapText="1"/>
      <protection hidden="1"/>
    </xf>
    <xf numFmtId="14" fontId="3" fillId="0" borderId="0" xfId="39" applyNumberFormat="1" applyFont="1" applyFill="1" applyBorder="1" applyAlignment="1" applyProtection="1">
      <alignment horizontal="center" vertical="center"/>
      <protection hidden="1"/>
    </xf>
    <xf numFmtId="49" fontId="11" fillId="0" borderId="20" xfId="39" applyNumberFormat="1" applyFont="1" applyFill="1" applyBorder="1" applyAlignment="1" applyProtection="1">
      <alignment horizontal="left" vertical="center" indent="1"/>
      <protection hidden="1"/>
    </xf>
    <xf numFmtId="0" fontId="11" fillId="0" borderId="16" xfId="39" applyFont="1" applyFill="1" applyBorder="1" applyAlignment="1" applyProtection="1">
      <alignment vertical="center"/>
      <protection hidden="1"/>
    </xf>
    <xf numFmtId="0" fontId="3" fillId="0" borderId="16" xfId="0" applyFont="1" applyBorder="1"/>
    <xf numFmtId="0" fontId="3" fillId="0" borderId="17" xfId="0" applyFont="1" applyBorder="1"/>
    <xf numFmtId="49" fontId="11" fillId="0" borderId="0" xfId="39" applyNumberFormat="1" applyFont="1" applyFill="1" applyAlignment="1" applyProtection="1">
      <alignment vertical="center"/>
      <protection hidden="1"/>
    </xf>
    <xf numFmtId="0" fontId="11" fillId="0" borderId="19" xfId="39" applyFont="1" applyFill="1" applyBorder="1" applyAlignment="1" applyProtection="1">
      <alignment horizontal="left" vertical="center" indent="1"/>
      <protection hidden="1"/>
    </xf>
    <xf numFmtId="0" fontId="11" fillId="0" borderId="18" xfId="39" applyFont="1" applyFill="1" applyBorder="1" applyAlignment="1" applyProtection="1">
      <alignment vertical="center"/>
      <protection hidden="1"/>
    </xf>
    <xf numFmtId="49" fontId="3" fillId="0" borderId="20" xfId="39" applyNumberFormat="1" applyFont="1" applyFill="1" applyBorder="1" applyAlignment="1" applyProtection="1">
      <alignment horizontal="left" vertical="center"/>
      <protection hidden="1"/>
    </xf>
    <xf numFmtId="0" fontId="5" fillId="0" borderId="16" xfId="39" applyFont="1" applyFill="1" applyBorder="1" applyAlignment="1" applyProtection="1">
      <alignment horizontal="right" vertical="center"/>
      <protection hidden="1"/>
    </xf>
    <xf numFmtId="0" fontId="3" fillId="0" borderId="14" xfId="48" applyFont="1" applyFill="1" applyBorder="1" applyAlignment="1" applyProtection="1">
      <alignment vertical="center"/>
      <protection hidden="1"/>
    </xf>
    <xf numFmtId="0" fontId="3" fillId="0" borderId="18" xfId="0" applyFont="1" applyBorder="1" applyAlignment="1" applyProtection="1">
      <alignment vertical="center"/>
      <protection hidden="1"/>
    </xf>
    <xf numFmtId="0" fontId="11" fillId="0" borderId="35" xfId="39" applyFont="1" applyFill="1" applyBorder="1" applyAlignment="1" applyProtection="1">
      <alignment vertical="center"/>
      <protection hidden="1"/>
    </xf>
    <xf numFmtId="0" fontId="3" fillId="0" borderId="15" xfId="0" applyFont="1" applyBorder="1"/>
    <xf numFmtId="0" fontId="8" fillId="22" borderId="33" xfId="39" applyFont="1" applyFill="1" applyBorder="1" applyAlignment="1" applyProtection="1">
      <alignment horizontal="center" wrapText="1"/>
      <protection hidden="1"/>
    </xf>
    <xf numFmtId="0" fontId="3" fillId="0" borderId="13" xfId="0" applyFont="1" applyBorder="1"/>
    <xf numFmtId="0" fontId="46" fillId="0" borderId="0" xfId="0" applyFont="1" applyAlignment="1">
      <alignment horizontal="right"/>
    </xf>
    <xf numFmtId="0" fontId="3" fillId="24" borderId="0" xfId="0" applyFont="1" applyFill="1"/>
    <xf numFmtId="0" fontId="3" fillId="24" borderId="0" xfId="0" applyFont="1" applyFill="1" applyBorder="1" applyAlignment="1" applyProtection="1">
      <alignment vertical="center"/>
      <protection hidden="1"/>
    </xf>
    <xf numFmtId="0" fontId="3" fillId="24" borderId="0" xfId="0" applyFont="1" applyFill="1" applyAlignment="1">
      <alignment horizontal="left" vertical="center" indent="1"/>
    </xf>
    <xf numFmtId="0" fontId="3" fillId="24" borderId="0" xfId="44" applyFont="1" applyFill="1" applyAlignment="1" applyProtection="1">
      <alignment vertical="center"/>
      <protection hidden="1"/>
    </xf>
    <xf numFmtId="0" fontId="3" fillId="24" borderId="0" xfId="0" applyFont="1" applyFill="1" applyBorder="1" applyAlignment="1" applyProtection="1">
      <alignment horizontal="left" vertical="center"/>
      <protection hidden="1"/>
    </xf>
    <xf numFmtId="0" fontId="3" fillId="24" borderId="0" xfId="39" applyFont="1" applyFill="1" applyAlignment="1" applyProtection="1">
      <alignment vertical="center"/>
      <protection hidden="1"/>
    </xf>
    <xf numFmtId="14" fontId="5" fillId="0" borderId="26" xfId="39" applyNumberFormat="1" applyFont="1" applyFill="1" applyBorder="1" applyAlignment="1" applyProtection="1">
      <alignment horizontal="center" vertical="center"/>
      <protection hidden="1"/>
    </xf>
    <xf numFmtId="0" fontId="3" fillId="0" borderId="25" xfId="0" applyFont="1" applyBorder="1" applyAlignment="1" applyProtection="1">
      <alignment horizontal="center" vertical="top"/>
      <protection hidden="1"/>
    </xf>
    <xf numFmtId="49" fontId="3" fillId="0" borderId="13" xfId="39" applyNumberFormat="1" applyFont="1" applyFill="1" applyBorder="1" applyAlignment="1" applyProtection="1">
      <alignment horizontal="left" vertical="center"/>
      <protection hidden="1"/>
    </xf>
    <xf numFmtId="0" fontId="5" fillId="0" borderId="14" xfId="39" applyFont="1" applyFill="1" applyBorder="1" applyAlignment="1" applyProtection="1">
      <alignment horizontal="right" vertical="center"/>
      <protection hidden="1"/>
    </xf>
    <xf numFmtId="0" fontId="3" fillId="0" borderId="14" xfId="0" applyFont="1" applyBorder="1"/>
    <xf numFmtId="49" fontId="3" fillId="0" borderId="19" xfId="39" applyNumberFormat="1" applyFont="1" applyFill="1" applyBorder="1" applyAlignment="1" applyProtection="1">
      <alignment horizontal="left" vertical="center"/>
      <protection hidden="1"/>
    </xf>
    <xf numFmtId="0" fontId="3" fillId="0" borderId="20" xfId="0" applyFont="1" applyBorder="1" applyAlignment="1">
      <alignment horizontal="left" indent="1"/>
    </xf>
    <xf numFmtId="0" fontId="3" fillId="24" borderId="23" xfId="45" applyFont="1" applyFill="1" applyBorder="1" applyAlignment="1" applyProtection="1">
      <alignment horizontal="right" vertical="center" indent="1"/>
      <protection hidden="1"/>
    </xf>
    <xf numFmtId="0" fontId="5" fillId="24" borderId="23" xfId="45" applyNumberFormat="1" applyFont="1" applyFill="1" applyBorder="1" applyAlignment="1" applyProtection="1">
      <alignment horizontal="center" vertical="center"/>
      <protection hidden="1"/>
    </xf>
    <xf numFmtId="0" fontId="5" fillId="24" borderId="24" xfId="45" applyNumberFormat="1" applyFont="1" applyFill="1" applyBorder="1" applyAlignment="1" applyProtection="1">
      <alignment horizontal="center" vertical="center"/>
      <protection hidden="1"/>
    </xf>
    <xf numFmtId="0" fontId="5" fillId="24" borderId="23" xfId="45" applyFont="1" applyFill="1" applyBorder="1" applyAlignment="1" applyProtection="1">
      <alignment vertical="center"/>
      <protection hidden="1"/>
    </xf>
    <xf numFmtId="0" fontId="5" fillId="24" borderId="23" xfId="45" applyNumberFormat="1" applyFont="1" applyFill="1" applyBorder="1" applyAlignment="1" applyProtection="1">
      <alignment horizontal="left" vertical="center"/>
      <protection hidden="1"/>
    </xf>
    <xf numFmtId="0" fontId="0" fillId="24" borderId="23" xfId="0" applyFill="1" applyBorder="1" applyProtection="1">
      <protection hidden="1"/>
    </xf>
    <xf numFmtId="0" fontId="0" fillId="24" borderId="23" xfId="0" applyFill="1" applyBorder="1"/>
    <xf numFmtId="0" fontId="2" fillId="24" borderId="0" xfId="0" applyFont="1" applyFill="1" applyAlignment="1" applyProtection="1">
      <alignment vertical="center"/>
      <protection hidden="1"/>
    </xf>
    <xf numFmtId="0" fontId="3" fillId="24" borderId="23" xfId="0" applyFont="1" applyFill="1" applyBorder="1" applyAlignment="1" applyProtection="1">
      <alignment horizontal="left" vertical="center" indent="1"/>
      <protection hidden="1"/>
    </xf>
    <xf numFmtId="0" fontId="3" fillId="24" borderId="23" xfId="0" applyFont="1" applyFill="1" applyBorder="1" applyAlignment="1" applyProtection="1">
      <alignment horizontal="left" vertical="center"/>
      <protection hidden="1"/>
    </xf>
    <xf numFmtId="0" fontId="3" fillId="24" borderId="23" xfId="0" applyFont="1" applyFill="1" applyBorder="1" applyAlignment="1" applyProtection="1">
      <alignment vertical="center"/>
      <protection hidden="1"/>
    </xf>
    <xf numFmtId="0" fontId="3" fillId="24" borderId="23" xfId="0" applyFont="1" applyFill="1" applyBorder="1" applyAlignment="1" applyProtection="1">
      <alignment horizontal="left" vertical="center" indent="1"/>
      <protection locked="0" hidden="1"/>
    </xf>
    <xf numFmtId="0" fontId="40" fillId="0" borderId="0" xfId="48" applyFont="1" applyFill="1" applyBorder="1" applyAlignment="1" applyProtection="1">
      <alignment vertical="center"/>
      <protection hidden="1"/>
    </xf>
    <xf numFmtId="0" fontId="41" fillId="0" borderId="0" xfId="39" applyFont="1" applyBorder="1" applyAlignment="1" applyProtection="1">
      <alignment vertical="top"/>
      <protection hidden="1"/>
    </xf>
    <xf numFmtId="0" fontId="34" fillId="0" borderId="0" xfId="39" applyFont="1" applyBorder="1" applyAlignment="1" applyProtection="1">
      <alignment vertical="top"/>
      <protection hidden="1"/>
    </xf>
    <xf numFmtId="0" fontId="2" fillId="0" borderId="0" xfId="39" applyAlignment="1" applyProtection="1">
      <alignment vertical="center"/>
      <protection hidden="1"/>
    </xf>
    <xf numFmtId="0" fontId="3" fillId="0" borderId="0" xfId="39" applyFont="1" applyBorder="1" applyAlignment="1" applyProtection="1">
      <alignment vertical="top"/>
      <protection hidden="1"/>
    </xf>
    <xf numFmtId="0" fontId="36" fillId="0" borderId="36" xfId="39" applyFont="1" applyBorder="1" applyAlignment="1" applyProtection="1">
      <alignment horizontal="left" vertical="center" indent="1"/>
      <protection hidden="1"/>
    </xf>
    <xf numFmtId="0" fontId="5" fillId="0" borderId="22" xfId="39" applyFont="1" applyBorder="1" applyAlignment="1" applyProtection="1">
      <alignment vertical="center"/>
      <protection hidden="1"/>
    </xf>
    <xf numFmtId="0" fontId="5" fillId="0" borderId="22" xfId="39" applyFont="1" applyBorder="1" applyAlignment="1" applyProtection="1">
      <alignment vertical="top"/>
      <protection hidden="1"/>
    </xf>
    <xf numFmtId="0" fontId="5" fillId="0" borderId="37" xfId="39" applyFont="1" applyBorder="1" applyAlignment="1" applyProtection="1">
      <alignment vertical="top"/>
      <protection hidden="1"/>
    </xf>
    <xf numFmtId="0" fontId="5" fillId="0" borderId="37" xfId="39" applyFont="1" applyBorder="1" applyAlignment="1" applyProtection="1">
      <alignment vertical="center"/>
      <protection hidden="1"/>
    </xf>
    <xf numFmtId="0" fontId="3" fillId="0" borderId="22" xfId="39" applyFont="1" applyFill="1" applyBorder="1" applyAlignment="1" applyProtection="1">
      <alignment vertical="center"/>
      <protection hidden="1"/>
    </xf>
    <xf numFmtId="0" fontId="3" fillId="0" borderId="37" xfId="39" applyFont="1" applyFill="1" applyBorder="1" applyAlignment="1" applyProtection="1">
      <alignment vertical="center"/>
      <protection hidden="1"/>
    </xf>
    <xf numFmtId="0" fontId="5" fillId="0" borderId="22" xfId="39" applyFont="1" applyFill="1" applyBorder="1" applyAlignment="1" applyProtection="1">
      <alignment vertical="center"/>
      <protection hidden="1"/>
    </xf>
    <xf numFmtId="0" fontId="4" fillId="0" borderId="0" xfId="39" applyFont="1" applyBorder="1" applyAlignment="1" applyProtection="1">
      <alignment vertical="top"/>
      <protection hidden="1"/>
    </xf>
    <xf numFmtId="0" fontId="3" fillId="0" borderId="0" xfId="39" applyFont="1" applyBorder="1" applyAlignment="1" applyProtection="1">
      <alignment horizontal="left" vertical="top" indent="1"/>
      <protection hidden="1"/>
    </xf>
    <xf numFmtId="49" fontId="3" fillId="23" borderId="25" xfId="39" applyNumberFormat="1" applyFont="1" applyFill="1" applyBorder="1" applyAlignment="1" applyProtection="1">
      <alignment horizontal="left" vertical="top" indent="1"/>
      <protection locked="0"/>
    </xf>
    <xf numFmtId="49" fontId="3" fillId="23" borderId="23" xfId="39" applyNumberFormat="1" applyFont="1" applyFill="1" applyBorder="1" applyAlignment="1" applyProtection="1">
      <alignment horizontal="left" vertical="top" indent="1"/>
      <protection locked="0"/>
    </xf>
    <xf numFmtId="171" fontId="3" fillId="26" borderId="23" xfId="27" applyNumberFormat="1" applyFont="1" applyFill="1" applyBorder="1" applyAlignment="1" applyProtection="1">
      <alignment horizontal="center" vertical="center"/>
      <protection hidden="1"/>
    </xf>
    <xf numFmtId="2" fontId="5" fillId="20" borderId="11" xfId="39" applyNumberFormat="1" applyFont="1" applyFill="1" applyBorder="1" applyAlignment="1" applyProtection="1">
      <alignment horizontal="left" vertical="center" indent="1"/>
      <protection hidden="1"/>
    </xf>
    <xf numFmtId="0" fontId="3" fillId="0" borderId="0" xfId="39" applyFont="1" applyFill="1" applyBorder="1" applyAlignment="1" applyProtection="1">
      <alignment horizontal="left" vertical="center" indent="1"/>
      <protection hidden="1"/>
    </xf>
    <xf numFmtId="169" fontId="3" fillId="27" borderId="38" xfId="39" applyNumberFormat="1" applyFont="1" applyFill="1" applyBorder="1" applyAlignment="1" applyProtection="1">
      <alignment horizontal="right" vertical="center" indent="1"/>
      <protection hidden="1"/>
    </xf>
    <xf numFmtId="169" fontId="5" fillId="17" borderId="26" xfId="39" applyNumberFormat="1" applyFont="1" applyFill="1" applyBorder="1" applyAlignment="1" applyProtection="1">
      <alignment horizontal="right" vertical="center" indent="1"/>
      <protection hidden="1"/>
    </xf>
    <xf numFmtId="169" fontId="3" fillId="0" borderId="39" xfId="0" applyNumberFormat="1" applyFont="1" applyFill="1" applyBorder="1" applyAlignment="1" applyProtection="1">
      <alignment horizontal="right" vertical="center" indent="1"/>
      <protection hidden="1"/>
    </xf>
    <xf numFmtId="169" fontId="3" fillId="0" borderId="40" xfId="0" applyNumberFormat="1" applyFont="1" applyFill="1" applyBorder="1" applyAlignment="1" applyProtection="1">
      <alignment horizontal="right" vertical="center" indent="1"/>
      <protection hidden="1"/>
    </xf>
    <xf numFmtId="169" fontId="3" fillId="0" borderId="38" xfId="0" applyNumberFormat="1" applyFont="1" applyFill="1" applyBorder="1" applyAlignment="1" applyProtection="1">
      <alignment horizontal="right" vertical="center" indent="1"/>
      <protection hidden="1"/>
    </xf>
    <xf numFmtId="169" fontId="3" fillId="27" borderId="39" xfId="39" applyNumberFormat="1" applyFont="1" applyFill="1" applyBorder="1" applyAlignment="1" applyProtection="1">
      <alignment horizontal="right" vertical="center" indent="1"/>
      <protection hidden="1"/>
    </xf>
    <xf numFmtId="169" fontId="5" fillId="17" borderId="26" xfId="0" applyNumberFormat="1" applyFont="1" applyFill="1" applyBorder="1" applyAlignment="1" applyProtection="1">
      <alignment horizontal="right" vertical="center" indent="1"/>
      <protection hidden="1"/>
    </xf>
    <xf numFmtId="169" fontId="5" fillId="0" borderId="26" xfId="0" applyNumberFormat="1" applyFont="1" applyFill="1" applyBorder="1" applyAlignment="1" applyProtection="1">
      <alignment horizontal="right" vertical="center" indent="1"/>
      <protection hidden="1"/>
    </xf>
    <xf numFmtId="169" fontId="3" fillId="27" borderId="26" xfId="0" applyNumberFormat="1" applyFont="1" applyFill="1" applyBorder="1" applyAlignment="1" applyProtection="1">
      <alignment horizontal="right" vertical="center" indent="1"/>
      <protection hidden="1"/>
    </xf>
    <xf numFmtId="169" fontId="3" fillId="0" borderId="26" xfId="0" applyNumberFormat="1" applyFont="1" applyFill="1" applyBorder="1" applyAlignment="1" applyProtection="1">
      <alignment horizontal="right" vertical="center" indent="1"/>
      <protection hidden="1"/>
    </xf>
    <xf numFmtId="0" fontId="3" fillId="24" borderId="23" xfId="0" applyFont="1" applyFill="1" applyBorder="1" applyAlignment="1" applyProtection="1">
      <alignment horizontal="center" vertical="center"/>
      <protection hidden="1"/>
    </xf>
    <xf numFmtId="14" fontId="8" fillId="22" borderId="34" xfId="39" applyNumberFormat="1" applyFont="1" applyFill="1" applyBorder="1" applyAlignment="1" applyProtection="1">
      <alignment horizontal="center" vertical="top"/>
      <protection hidden="1"/>
    </xf>
    <xf numFmtId="169" fontId="3" fillId="0" borderId="0" xfId="0" applyNumberFormat="1" applyFont="1" applyBorder="1"/>
    <xf numFmtId="169" fontId="5" fillId="0" borderId="38" xfId="39" applyNumberFormat="1" applyFont="1" applyFill="1" applyBorder="1" applyAlignment="1" applyProtection="1">
      <alignment horizontal="right" vertical="center" indent="1"/>
      <protection hidden="1"/>
    </xf>
    <xf numFmtId="169" fontId="5" fillId="0" borderId="39" xfId="39" applyNumberFormat="1" applyFont="1" applyFill="1" applyBorder="1" applyAlignment="1" applyProtection="1">
      <alignment horizontal="right" vertical="center" indent="1"/>
      <protection hidden="1"/>
    </xf>
    <xf numFmtId="169" fontId="5" fillId="0" borderId="40" xfId="39" applyNumberFormat="1" applyFont="1" applyFill="1" applyBorder="1" applyAlignment="1" applyProtection="1">
      <alignment horizontal="right" vertical="center" indent="1"/>
      <protection hidden="1"/>
    </xf>
    <xf numFmtId="169" fontId="5" fillId="0" borderId="26" xfId="39" applyNumberFormat="1" applyFont="1" applyFill="1" applyBorder="1" applyAlignment="1" applyProtection="1">
      <alignment horizontal="right" vertical="center" indent="1"/>
      <protection hidden="1"/>
    </xf>
    <xf numFmtId="169" fontId="3" fillId="0" borderId="0" xfId="0" applyNumberFormat="1" applyFont="1" applyFill="1" applyBorder="1" applyProtection="1">
      <protection hidden="1"/>
    </xf>
    <xf numFmtId="169" fontId="5" fillId="0" borderId="41" xfId="39" applyNumberFormat="1" applyFont="1" applyFill="1" applyBorder="1" applyAlignment="1" applyProtection="1">
      <alignment horizontal="right" vertical="center" indent="1"/>
      <protection hidden="1"/>
    </xf>
    <xf numFmtId="169" fontId="3" fillId="27" borderId="26" xfId="39" applyNumberFormat="1" applyFont="1" applyFill="1" applyBorder="1" applyAlignment="1" applyProtection="1">
      <alignment horizontal="right" vertical="center" indent="1"/>
      <protection hidden="1"/>
    </xf>
    <xf numFmtId="169" fontId="3" fillId="0" borderId="16" xfId="0" applyNumberFormat="1" applyFont="1" applyBorder="1"/>
    <xf numFmtId="169" fontId="3" fillId="0" borderId="16" xfId="0" applyNumberFormat="1" applyFont="1" applyFill="1" applyBorder="1" applyProtection="1">
      <protection hidden="1"/>
    </xf>
    <xf numFmtId="169" fontId="3" fillId="0" borderId="0" xfId="0" applyNumberFormat="1" applyFont="1" applyFill="1" applyBorder="1" applyAlignment="1" applyProtection="1">
      <alignment vertical="center"/>
      <protection hidden="1"/>
    </xf>
    <xf numFmtId="169" fontId="5" fillId="0" borderId="0" xfId="0" applyNumberFormat="1" applyFont="1" applyFill="1" applyBorder="1" applyAlignment="1" applyProtection="1">
      <alignment horizontal="left" vertical="center"/>
      <protection hidden="1"/>
    </xf>
    <xf numFmtId="169" fontId="3" fillId="0" borderId="0" xfId="0" applyNumberFormat="1" applyFont="1" applyFill="1" applyBorder="1" applyAlignment="1" applyProtection="1">
      <alignment horizontal="right" indent="1"/>
      <protection hidden="1"/>
    </xf>
    <xf numFmtId="169" fontId="3" fillId="0" borderId="35" xfId="0" applyNumberFormat="1" applyFont="1" applyBorder="1"/>
    <xf numFmtId="169" fontId="3" fillId="0" borderId="25" xfId="0" applyNumberFormat="1" applyFont="1" applyFill="1" applyBorder="1" applyAlignment="1" applyProtection="1">
      <alignment horizontal="right" vertical="center" indent="1"/>
      <protection hidden="1"/>
    </xf>
    <xf numFmtId="169" fontId="12" fillId="0" borderId="22" xfId="39" applyNumberFormat="1" applyFont="1" applyFill="1" applyBorder="1" applyAlignment="1" applyProtection="1">
      <alignment horizontal="right" vertical="center" indent="1"/>
      <protection hidden="1"/>
    </xf>
    <xf numFmtId="169" fontId="12" fillId="0" borderId="21" xfId="39" applyNumberFormat="1" applyFont="1" applyFill="1" applyBorder="1" applyAlignment="1" applyProtection="1">
      <alignment horizontal="right" vertical="center" indent="1"/>
      <protection hidden="1"/>
    </xf>
    <xf numFmtId="172" fontId="3" fillId="23" borderId="25" xfId="0" applyNumberFormat="1" applyFont="1" applyFill="1" applyBorder="1" applyAlignment="1" applyProtection="1">
      <alignment horizontal="right" vertical="center" indent="1"/>
      <protection locked="0"/>
    </xf>
    <xf numFmtId="172" fontId="3" fillId="0" borderId="25" xfId="0" applyNumberFormat="1" applyFont="1" applyFill="1" applyBorder="1" applyAlignment="1" applyProtection="1">
      <alignment horizontal="right" vertical="center" indent="1"/>
      <protection hidden="1"/>
    </xf>
    <xf numFmtId="173" fontId="3" fillId="23" borderId="25" xfId="0" applyNumberFormat="1" applyFont="1" applyFill="1" applyBorder="1" applyAlignment="1" applyProtection="1">
      <alignment horizontal="right" vertical="top" indent="1"/>
      <protection locked="0"/>
    </xf>
    <xf numFmtId="14" fontId="8" fillId="22" borderId="35" xfId="39" applyNumberFormat="1" applyFont="1" applyFill="1" applyBorder="1" applyAlignment="1" applyProtection="1">
      <alignment horizontal="center" vertical="center"/>
      <protection hidden="1"/>
    </xf>
    <xf numFmtId="0" fontId="4" fillId="22" borderId="35" xfId="39" applyFont="1" applyFill="1" applyBorder="1" applyAlignment="1" applyProtection="1">
      <alignment horizontal="center" vertical="center" wrapText="1"/>
      <protection hidden="1"/>
    </xf>
    <xf numFmtId="0" fontId="8" fillId="22" borderId="35" xfId="39" applyFont="1" applyFill="1" applyBorder="1" applyAlignment="1" applyProtection="1">
      <alignment horizontal="center" vertical="center" wrapText="1"/>
      <protection hidden="1"/>
    </xf>
    <xf numFmtId="0" fontId="3" fillId="22" borderId="34" xfId="0" applyFont="1" applyFill="1" applyBorder="1"/>
    <xf numFmtId="4" fontId="3" fillId="18" borderId="39" xfId="39" applyNumberFormat="1" applyFont="1" applyFill="1" applyBorder="1" applyAlignment="1" applyProtection="1">
      <alignment horizontal="right" vertical="center" indent="1"/>
      <protection locked="0"/>
    </xf>
    <xf numFmtId="4" fontId="3" fillId="18" borderId="40" xfId="39" applyNumberFormat="1" applyFont="1" applyFill="1" applyBorder="1" applyAlignment="1" applyProtection="1">
      <alignment horizontal="right" vertical="center" indent="1"/>
      <protection locked="0"/>
    </xf>
    <xf numFmtId="4" fontId="3" fillId="18" borderId="38" xfId="39" applyNumberFormat="1" applyFont="1" applyFill="1" applyBorder="1" applyAlignment="1" applyProtection="1">
      <alignment horizontal="right" vertical="center" indent="1"/>
      <protection locked="0"/>
    </xf>
    <xf numFmtId="4" fontId="3" fillId="18" borderId="26" xfId="39" applyNumberFormat="1" applyFont="1" applyFill="1" applyBorder="1" applyAlignment="1" applyProtection="1">
      <alignment horizontal="right" vertical="center" indent="1"/>
      <protection locked="0"/>
    </xf>
    <xf numFmtId="4" fontId="3" fillId="23" borderId="26" xfId="0" applyNumberFormat="1" applyFont="1" applyFill="1" applyBorder="1" applyAlignment="1" applyProtection="1">
      <alignment horizontal="right" vertical="center" indent="1"/>
      <protection locked="0"/>
    </xf>
    <xf numFmtId="4" fontId="5" fillId="18" borderId="26" xfId="39" applyNumberFormat="1" applyFont="1" applyFill="1" applyBorder="1" applyAlignment="1" applyProtection="1">
      <alignment horizontal="right" vertical="center" indent="1"/>
      <protection locked="0"/>
    </xf>
    <xf numFmtId="2" fontId="3" fillId="24" borderId="23" xfId="0" applyNumberFormat="1" applyFont="1" applyFill="1" applyBorder="1" applyAlignment="1" applyProtection="1">
      <alignment vertical="center"/>
      <protection hidden="1"/>
    </xf>
    <xf numFmtId="0" fontId="3" fillId="24" borderId="24" xfId="45" applyFont="1" applyFill="1" applyBorder="1" applyAlignment="1" applyProtection="1">
      <alignment horizontal="right" vertical="center" indent="1"/>
      <protection hidden="1"/>
    </xf>
    <xf numFmtId="4" fontId="3" fillId="0" borderId="26" xfId="0" applyNumberFormat="1" applyFont="1" applyBorder="1" applyAlignment="1">
      <alignment horizontal="right" vertical="center" indent="1"/>
    </xf>
    <xf numFmtId="4" fontId="5" fillId="20" borderId="12" xfId="39" applyNumberFormat="1" applyFont="1" applyFill="1" applyBorder="1" applyAlignment="1" applyProtection="1">
      <alignment horizontal="right" vertical="center" indent="1"/>
      <protection hidden="1"/>
    </xf>
    <xf numFmtId="0" fontId="42" fillId="0" borderId="0" xfId="0" applyFont="1"/>
    <xf numFmtId="0" fontId="16" fillId="0" borderId="0" xfId="0" applyFont="1"/>
    <xf numFmtId="0" fontId="16" fillId="0" borderId="0" xfId="0" applyFont="1" applyProtection="1">
      <protection hidden="1"/>
    </xf>
    <xf numFmtId="0" fontId="42" fillId="0" borderId="0" xfId="0" applyFont="1" applyProtection="1">
      <protection hidden="1"/>
    </xf>
    <xf numFmtId="0" fontId="3" fillId="24" borderId="23" xfId="48" applyFont="1" applyFill="1" applyBorder="1" applyAlignment="1" applyProtection="1">
      <alignment vertical="center"/>
      <protection hidden="1"/>
    </xf>
    <xf numFmtId="0" fontId="3" fillId="24" borderId="37" xfId="48" applyFont="1" applyFill="1" applyBorder="1" applyAlignment="1" applyProtection="1">
      <alignment horizontal="left" vertical="center" indent="1"/>
      <protection hidden="1"/>
    </xf>
    <xf numFmtId="14" fontId="3" fillId="24" borderId="0" xfId="48" applyNumberFormat="1" applyFont="1" applyFill="1" applyAlignment="1" applyProtection="1">
      <alignment vertical="center"/>
      <protection hidden="1"/>
    </xf>
    <xf numFmtId="169" fontId="5" fillId="27" borderId="26" xfId="39" applyNumberFormat="1" applyFont="1" applyFill="1" applyBorder="1" applyAlignment="1" applyProtection="1">
      <alignment horizontal="right" vertical="center" indent="1"/>
      <protection hidden="1"/>
    </xf>
    <xf numFmtId="0" fontId="3" fillId="26" borderId="23" xfId="41" applyFont="1" applyFill="1" applyBorder="1" applyAlignment="1" applyProtection="1">
      <alignment horizontal="left" vertical="center" indent="1"/>
    </xf>
    <xf numFmtId="14" fontId="3" fillId="26" borderId="23" xfId="41" applyNumberFormat="1" applyFont="1" applyFill="1" applyBorder="1" applyAlignment="1" applyProtection="1">
      <alignment horizontal="center" vertical="center"/>
    </xf>
    <xf numFmtId="0" fontId="3" fillId="26" borderId="23" xfId="41" applyFont="1" applyFill="1" applyBorder="1" applyAlignment="1" applyProtection="1">
      <alignment horizontal="center" vertical="center"/>
    </xf>
    <xf numFmtId="0" fontId="3" fillId="0" borderId="0" xfId="39" applyFont="1" applyFill="1" applyBorder="1" applyAlignment="1" applyProtection="1">
      <alignment vertical="top"/>
      <protection hidden="1"/>
    </xf>
    <xf numFmtId="0" fontId="3" fillId="0" borderId="0" xfId="0" applyFont="1" applyFill="1" applyBorder="1" applyAlignment="1" applyProtection="1">
      <alignment vertical="center" wrapText="1"/>
      <protection hidden="1"/>
    </xf>
    <xf numFmtId="4" fontId="3" fillId="0" borderId="16" xfId="0" applyNumberFormat="1" applyFont="1" applyBorder="1" applyAlignment="1">
      <alignment horizontal="right" vertical="center" indent="1"/>
    </xf>
    <xf numFmtId="4" fontId="3" fillId="0" borderId="0" xfId="0" applyNumberFormat="1" applyFont="1" applyBorder="1" applyAlignment="1">
      <alignment horizontal="right" vertical="center" indent="1"/>
    </xf>
    <xf numFmtId="49" fontId="5" fillId="0" borderId="26" xfId="0" applyNumberFormat="1" applyFont="1" applyFill="1" applyBorder="1" applyAlignment="1" applyProtection="1">
      <alignment horizontal="center" vertical="center"/>
      <protection hidden="1"/>
    </xf>
    <xf numFmtId="0" fontId="36" fillId="0" borderId="36" xfId="39" applyFont="1" applyBorder="1" applyAlignment="1" applyProtection="1">
      <alignment horizontal="left" vertical="center" wrapText="1" indent="1"/>
      <protection hidden="1"/>
    </xf>
    <xf numFmtId="0" fontId="50" fillId="0" borderId="0" xfId="57" applyNumberFormat="1" applyFont="1" applyBorder="1" applyAlignment="1" applyProtection="1">
      <alignment vertical="center"/>
      <protection hidden="1"/>
    </xf>
    <xf numFmtId="0" fontId="38" fillId="0" borderId="0" xfId="57" applyNumberFormat="1" applyFont="1" applyBorder="1" applyAlignment="1" applyProtection="1">
      <alignment vertical="center"/>
      <protection hidden="1"/>
    </xf>
    <xf numFmtId="0" fontId="3" fillId="0" borderId="0" xfId="57" applyNumberFormat="1" applyAlignment="1" applyProtection="1">
      <alignment vertical="center"/>
      <protection hidden="1"/>
    </xf>
    <xf numFmtId="0" fontId="51" fillId="25" borderId="59" xfId="57" applyNumberFormat="1" applyFont="1" applyFill="1" applyBorder="1" applyAlignment="1" applyProtection="1">
      <alignment horizontal="left" indent="1"/>
      <protection hidden="1"/>
    </xf>
    <xf numFmtId="0" fontId="3" fillId="25" borderId="58" xfId="57" applyNumberFormat="1" applyFont="1" applyFill="1" applyBorder="1" applyAlignment="1" applyProtection="1">
      <alignment vertical="center"/>
      <protection hidden="1"/>
    </xf>
    <xf numFmtId="0" fontId="3" fillId="25" borderId="60" xfId="57" applyNumberFormat="1" applyFont="1" applyFill="1" applyBorder="1" applyAlignment="1" applyProtection="1">
      <alignment vertical="center"/>
      <protection hidden="1"/>
    </xf>
    <xf numFmtId="0" fontId="51" fillId="25" borderId="61" xfId="57" applyNumberFormat="1" applyFont="1" applyFill="1" applyBorder="1" applyAlignment="1" applyProtection="1">
      <alignment horizontal="left" vertical="top" indent="1"/>
      <protection hidden="1"/>
    </xf>
    <xf numFmtId="0" fontId="3" fillId="25" borderId="57" xfId="57" applyNumberFormat="1" applyFont="1" applyFill="1" applyBorder="1" applyAlignment="1" applyProtection="1">
      <alignment vertical="center"/>
      <protection hidden="1"/>
    </xf>
    <xf numFmtId="0" fontId="3" fillId="25" borderId="62" xfId="57" applyNumberFormat="1" applyFont="1" applyFill="1" applyBorder="1" applyAlignment="1" applyProtection="1">
      <alignment vertical="center"/>
      <protection hidden="1"/>
    </xf>
    <xf numFmtId="0" fontId="52" fillId="0" borderId="0" xfId="57" quotePrefix="1" applyNumberFormat="1" applyFont="1" applyBorder="1" applyAlignment="1" applyProtection="1">
      <alignment horizontal="left" vertical="center"/>
      <protection hidden="1"/>
    </xf>
    <xf numFmtId="0" fontId="5" fillId="30" borderId="63" xfId="57" applyNumberFormat="1" applyFont="1" applyFill="1" applyBorder="1" applyAlignment="1" applyProtection="1">
      <alignment horizontal="left" vertical="center" indent="1"/>
      <protection hidden="1"/>
    </xf>
    <xf numFmtId="0" fontId="3" fillId="30" borderId="64" xfId="57" applyNumberFormat="1" applyFill="1" applyBorder="1" applyAlignment="1" applyProtection="1">
      <alignment horizontal="center" vertical="center"/>
      <protection hidden="1"/>
    </xf>
    <xf numFmtId="0" fontId="3" fillId="30" borderId="65" xfId="57" applyNumberFormat="1" applyFill="1" applyBorder="1" applyAlignment="1" applyProtection="1">
      <alignment vertical="center"/>
      <protection hidden="1"/>
    </xf>
    <xf numFmtId="0" fontId="5" fillId="20" borderId="66" xfId="57" applyNumberFormat="1" applyFont="1" applyFill="1" applyBorder="1" applyAlignment="1">
      <alignment horizontal="left" vertical="center" indent="1"/>
    </xf>
    <xf numFmtId="0" fontId="5" fillId="20" borderId="66" xfId="57" applyNumberFormat="1" applyFont="1" applyFill="1" applyBorder="1" applyAlignment="1">
      <alignment horizontal="center" vertical="center"/>
    </xf>
    <xf numFmtId="0" fontId="3" fillId="0" borderId="0" xfId="57" applyNumberFormat="1" applyBorder="1" applyAlignment="1" applyProtection="1">
      <alignment vertical="center"/>
      <protection hidden="1"/>
    </xf>
    <xf numFmtId="167" fontId="3" fillId="0" borderId="66" xfId="41" applyNumberFormat="1" applyBorder="1" applyAlignment="1" applyProtection="1">
      <alignment horizontal="left" vertical="center" indent="1"/>
      <protection hidden="1"/>
    </xf>
    <xf numFmtId="167" fontId="3" fillId="0" borderId="66" xfId="41" applyNumberFormat="1" applyFont="1" applyBorder="1" applyAlignment="1" applyProtection="1">
      <alignment horizontal="center" vertical="center"/>
      <protection hidden="1"/>
    </xf>
    <xf numFmtId="0" fontId="3" fillId="0" borderId="66" xfId="41" applyNumberFormat="1" applyFont="1" applyBorder="1" applyAlignment="1" applyProtection="1">
      <alignment horizontal="left" vertical="center" wrapText="1" indent="1"/>
      <protection hidden="1"/>
    </xf>
    <xf numFmtId="0" fontId="3" fillId="0" borderId="0" xfId="57" applyNumberFormat="1" applyAlignment="1" applyProtection="1">
      <alignment horizontal="left" vertical="center" indent="1"/>
      <protection hidden="1"/>
    </xf>
    <xf numFmtId="167" fontId="3" fillId="0" borderId="66" xfId="57" applyNumberFormat="1" applyFont="1" applyBorder="1" applyAlignment="1">
      <alignment horizontal="left" vertical="center" indent="1"/>
    </xf>
    <xf numFmtId="167" fontId="3" fillId="0" borderId="66" xfId="39" applyNumberFormat="1" applyFont="1" applyBorder="1" applyAlignment="1">
      <alignment horizontal="center" vertical="center"/>
    </xf>
    <xf numFmtId="0" fontId="3" fillId="0" borderId="66" xfId="57" applyNumberFormat="1" applyFont="1" applyBorder="1" applyAlignment="1">
      <alignment horizontal="left" vertical="center" wrapText="1" indent="1"/>
    </xf>
    <xf numFmtId="167" fontId="3" fillId="0" borderId="66" xfId="57" applyNumberFormat="1" applyFont="1" applyBorder="1" applyAlignment="1">
      <alignment horizontal="center" vertical="center"/>
    </xf>
    <xf numFmtId="0" fontId="5" fillId="0" borderId="36" xfId="39" applyFont="1" applyBorder="1" applyAlignment="1" applyProtection="1">
      <alignment horizontal="center" vertical="center"/>
      <protection hidden="1"/>
    </xf>
    <xf numFmtId="0" fontId="5" fillId="0" borderId="22" xfId="39" applyFont="1" applyBorder="1" applyAlignment="1" applyProtection="1">
      <alignment horizontal="center" vertical="center"/>
      <protection hidden="1"/>
    </xf>
    <xf numFmtId="0" fontId="5" fillId="0" borderId="37" xfId="39" applyFont="1" applyBorder="1" applyAlignment="1" applyProtection="1">
      <alignment horizontal="center" vertical="center"/>
      <protection hidden="1"/>
    </xf>
    <xf numFmtId="0" fontId="42" fillId="0" borderId="0" xfId="39" applyFont="1" applyBorder="1" applyAlignment="1" applyProtection="1">
      <alignment vertical="top" wrapText="1"/>
      <protection hidden="1"/>
    </xf>
    <xf numFmtId="0" fontId="11" fillId="25" borderId="42" xfId="39" applyFont="1" applyFill="1" applyBorder="1" applyAlignment="1" applyProtection="1">
      <alignment horizontal="left" vertical="center" wrapText="1" indent="1"/>
      <protection hidden="1"/>
    </xf>
    <xf numFmtId="0" fontId="11" fillId="25" borderId="28" xfId="39" applyFont="1" applyFill="1" applyBorder="1" applyAlignment="1" applyProtection="1">
      <alignment horizontal="left" vertical="center" indent="1"/>
      <protection hidden="1"/>
    </xf>
    <xf numFmtId="0" fontId="11" fillId="25" borderId="43" xfId="39" applyFont="1" applyFill="1" applyBorder="1" applyAlignment="1" applyProtection="1">
      <alignment horizontal="left" vertical="center" indent="1"/>
      <protection hidden="1"/>
    </xf>
    <xf numFmtId="0" fontId="11" fillId="25" borderId="44" xfId="39" applyFont="1" applyFill="1" applyBorder="1" applyAlignment="1" applyProtection="1">
      <alignment horizontal="left" vertical="center" indent="1"/>
      <protection hidden="1"/>
    </xf>
    <xf numFmtId="0" fontId="11" fillId="25" borderId="0" xfId="39" applyFont="1" applyFill="1" applyBorder="1" applyAlignment="1" applyProtection="1">
      <alignment horizontal="left" vertical="center" indent="1"/>
      <protection hidden="1"/>
    </xf>
    <xf numFmtId="0" fontId="11" fillId="25" borderId="45" xfId="39" applyFont="1" applyFill="1" applyBorder="1" applyAlignment="1" applyProtection="1">
      <alignment horizontal="left" vertical="center" indent="1"/>
      <protection hidden="1"/>
    </xf>
    <xf numFmtId="0" fontId="11" fillId="25" borderId="46" xfId="39" applyFont="1" applyFill="1" applyBorder="1" applyAlignment="1" applyProtection="1">
      <alignment horizontal="left" vertical="center" indent="1"/>
      <protection hidden="1"/>
    </xf>
    <xf numFmtId="0" fontId="11" fillId="25" borderId="31" xfId="39" applyFont="1" applyFill="1" applyBorder="1" applyAlignment="1" applyProtection="1">
      <alignment horizontal="left" vertical="center" indent="1"/>
      <protection hidden="1"/>
    </xf>
    <xf numFmtId="0" fontId="11" fillId="25" borderId="47" xfId="39" applyFont="1" applyFill="1" applyBorder="1" applyAlignment="1" applyProtection="1">
      <alignment horizontal="left" vertical="center" indent="1"/>
      <protection hidden="1"/>
    </xf>
    <xf numFmtId="0" fontId="5" fillId="25" borderId="42" xfId="39" applyFont="1" applyFill="1" applyBorder="1" applyAlignment="1" applyProtection="1">
      <alignment horizontal="center" vertical="center" wrapText="1"/>
      <protection hidden="1"/>
    </xf>
    <xf numFmtId="0" fontId="5" fillId="25" borderId="28" xfId="39" applyFont="1" applyFill="1" applyBorder="1" applyAlignment="1" applyProtection="1">
      <alignment horizontal="center" vertical="center" wrapText="1"/>
      <protection hidden="1"/>
    </xf>
    <xf numFmtId="0" fontId="5" fillId="25" borderId="43" xfId="39" applyFont="1" applyFill="1" applyBorder="1" applyAlignment="1" applyProtection="1">
      <alignment horizontal="center" vertical="center" wrapText="1"/>
      <protection hidden="1"/>
    </xf>
    <xf numFmtId="0" fontId="5" fillId="25" borderId="44" xfId="39" applyFont="1" applyFill="1" applyBorder="1" applyAlignment="1" applyProtection="1">
      <alignment horizontal="center" vertical="center" wrapText="1"/>
      <protection hidden="1"/>
    </xf>
    <xf numFmtId="0" fontId="5" fillId="25" borderId="0" xfId="39" applyFont="1" applyFill="1" applyBorder="1" applyAlignment="1" applyProtection="1">
      <alignment horizontal="center" vertical="center" wrapText="1"/>
      <protection hidden="1"/>
    </xf>
    <xf numFmtId="0" fontId="5" fillId="25" borderId="45" xfId="39" applyFont="1" applyFill="1" applyBorder="1" applyAlignment="1" applyProtection="1">
      <alignment horizontal="center" vertical="center" wrapText="1"/>
      <protection hidden="1"/>
    </xf>
    <xf numFmtId="0" fontId="5" fillId="25" borderId="46" xfId="39" applyFont="1" applyFill="1" applyBorder="1" applyAlignment="1" applyProtection="1">
      <alignment horizontal="center" vertical="center" wrapText="1"/>
      <protection hidden="1"/>
    </xf>
    <xf numFmtId="0" fontId="5" fillId="25" borderId="31" xfId="39" applyFont="1" applyFill="1" applyBorder="1" applyAlignment="1" applyProtection="1">
      <alignment horizontal="center" vertical="center" wrapText="1"/>
      <protection hidden="1"/>
    </xf>
    <xf numFmtId="0" fontId="5" fillId="25" borderId="47" xfId="39" applyFont="1" applyFill="1" applyBorder="1" applyAlignment="1" applyProtection="1">
      <alignment horizontal="center" vertical="center" wrapText="1"/>
      <protection hidden="1"/>
    </xf>
    <xf numFmtId="0" fontId="12" fillId="25" borderId="28" xfId="39" applyFont="1" applyFill="1" applyBorder="1" applyAlignment="1" applyProtection="1">
      <alignment horizontal="center" vertical="center" wrapText="1"/>
      <protection hidden="1"/>
    </xf>
    <xf numFmtId="0" fontId="12" fillId="25" borderId="43" xfId="39" applyFont="1" applyFill="1" applyBorder="1" applyAlignment="1" applyProtection="1">
      <alignment horizontal="center" vertical="center" wrapText="1"/>
      <protection hidden="1"/>
    </xf>
    <xf numFmtId="0" fontId="12" fillId="25" borderId="0" xfId="39" applyFont="1" applyFill="1" applyBorder="1" applyAlignment="1" applyProtection="1">
      <alignment horizontal="center" vertical="center" wrapText="1"/>
      <protection hidden="1"/>
    </xf>
    <xf numFmtId="0" fontId="12" fillId="25" borderId="45" xfId="39" applyFont="1" applyFill="1" applyBorder="1" applyAlignment="1" applyProtection="1">
      <alignment horizontal="center" vertical="center" wrapText="1"/>
      <protection hidden="1"/>
    </xf>
    <xf numFmtId="0" fontId="12" fillId="25" borderId="31" xfId="39" applyFont="1" applyFill="1" applyBorder="1" applyAlignment="1" applyProtection="1">
      <alignment horizontal="center" vertical="center" wrapText="1"/>
      <protection hidden="1"/>
    </xf>
    <xf numFmtId="0" fontId="12" fillId="25" borderId="47" xfId="39" applyFont="1" applyFill="1" applyBorder="1" applyAlignment="1" applyProtection="1">
      <alignment horizontal="center" vertical="center" wrapText="1"/>
      <protection hidden="1"/>
    </xf>
    <xf numFmtId="0" fontId="5" fillId="0" borderId="22" xfId="39" applyFont="1" applyBorder="1" applyAlignment="1" applyProtection="1">
      <alignment vertical="center" wrapText="1"/>
      <protection hidden="1"/>
    </xf>
    <xf numFmtId="0" fontId="5" fillId="0" borderId="37" xfId="39" applyFont="1" applyBorder="1" applyAlignment="1" applyProtection="1">
      <alignment vertical="center" wrapText="1"/>
      <protection hidden="1"/>
    </xf>
    <xf numFmtId="169" fontId="3" fillId="0" borderId="10" xfId="0" applyNumberFormat="1" applyFont="1" applyFill="1" applyBorder="1" applyAlignment="1" applyProtection="1">
      <alignment horizontal="right" vertical="center" indent="2"/>
      <protection hidden="1"/>
    </xf>
    <xf numFmtId="169" fontId="3" fillId="0" borderId="11" xfId="0" applyNumberFormat="1" applyFont="1" applyFill="1" applyBorder="1" applyAlignment="1" applyProtection="1">
      <alignment horizontal="right" vertical="center" indent="2"/>
      <protection hidden="1"/>
    </xf>
    <xf numFmtId="169" fontId="3" fillId="0" borderId="12" xfId="0" applyNumberFormat="1" applyFont="1" applyFill="1" applyBorder="1" applyAlignment="1" applyProtection="1">
      <alignment horizontal="right" vertical="center" indent="2"/>
      <protection hidden="1"/>
    </xf>
    <xf numFmtId="49" fontId="3" fillId="19" borderId="19" xfId="0" applyNumberFormat="1" applyFont="1" applyFill="1" applyBorder="1" applyAlignment="1" applyProtection="1">
      <alignment horizontal="left" vertical="center" indent="1"/>
      <protection locked="0"/>
    </xf>
    <xf numFmtId="49" fontId="3" fillId="19" borderId="0" xfId="0" applyNumberFormat="1" applyFont="1" applyFill="1" applyBorder="1" applyAlignment="1" applyProtection="1">
      <alignment horizontal="left" vertical="center" indent="1"/>
      <protection locked="0"/>
    </xf>
    <xf numFmtId="49" fontId="3" fillId="19" borderId="18" xfId="0" applyNumberFormat="1" applyFont="1" applyFill="1" applyBorder="1" applyAlignment="1" applyProtection="1">
      <alignment horizontal="left" vertical="center" indent="1"/>
      <protection locked="0"/>
    </xf>
    <xf numFmtId="166" fontId="3" fillId="19" borderId="20" xfId="0" applyNumberFormat="1" applyFont="1" applyFill="1" applyBorder="1" applyAlignment="1" applyProtection="1">
      <alignment horizontal="left" vertical="center" indent="1"/>
      <protection locked="0"/>
    </xf>
    <xf numFmtId="166" fontId="3" fillId="19" borderId="16" xfId="0" applyNumberFormat="1" applyFont="1" applyFill="1" applyBorder="1" applyAlignment="1" applyProtection="1">
      <alignment horizontal="left" vertical="center" indent="1"/>
      <protection locked="0"/>
    </xf>
    <xf numFmtId="0" fontId="5" fillId="0" borderId="20" xfId="0" applyFont="1" applyFill="1" applyBorder="1" applyAlignment="1" applyProtection="1">
      <alignment horizontal="center" vertical="center"/>
      <protection hidden="1"/>
    </xf>
    <xf numFmtId="0" fontId="5" fillId="0" borderId="16" xfId="0" applyFont="1" applyFill="1" applyBorder="1" applyAlignment="1" applyProtection="1">
      <alignment horizontal="center" vertical="center"/>
      <protection hidden="1"/>
    </xf>
    <xf numFmtId="0" fontId="5" fillId="0" borderId="17" xfId="0" applyFont="1" applyFill="1" applyBorder="1" applyAlignment="1" applyProtection="1">
      <alignment horizontal="center" vertical="center"/>
      <protection hidden="1"/>
    </xf>
    <xf numFmtId="14" fontId="3" fillId="28" borderId="10" xfId="48" applyNumberFormat="1" applyFont="1" applyFill="1" applyBorder="1" applyAlignment="1" applyProtection="1">
      <alignment horizontal="left" vertical="center" indent="1"/>
      <protection locked="0" hidden="1"/>
    </xf>
    <xf numFmtId="14" fontId="3" fillId="28" borderId="11" xfId="48" applyNumberFormat="1" applyFont="1" applyFill="1" applyBorder="1" applyAlignment="1" applyProtection="1">
      <alignment horizontal="left" vertical="center" indent="1"/>
      <protection locked="0" hidden="1"/>
    </xf>
    <xf numFmtId="14" fontId="3" fillId="28" borderId="12" xfId="48" applyNumberFormat="1" applyFont="1" applyFill="1" applyBorder="1" applyAlignment="1" applyProtection="1">
      <alignment horizontal="left" vertical="center" indent="1"/>
      <protection locked="0" hidden="1"/>
    </xf>
    <xf numFmtId="166" fontId="3" fillId="19" borderId="16" xfId="0" applyNumberFormat="1" applyFont="1" applyFill="1" applyBorder="1" applyAlignment="1" applyProtection="1">
      <alignment horizontal="left" vertical="center"/>
      <protection locked="0"/>
    </xf>
    <xf numFmtId="166" fontId="3" fillId="19" borderId="17" xfId="0" applyNumberFormat="1" applyFont="1" applyFill="1" applyBorder="1" applyAlignment="1" applyProtection="1">
      <alignment horizontal="left" vertical="center"/>
      <protection locked="0"/>
    </xf>
    <xf numFmtId="0" fontId="3" fillId="0" borderId="19" xfId="0" applyFont="1" applyFill="1" applyBorder="1" applyAlignment="1" applyProtection="1">
      <alignment horizontal="left" vertical="top" indent="1"/>
    </xf>
    <xf numFmtId="0" fontId="3" fillId="0" borderId="0" xfId="0" applyFont="1" applyFill="1" applyBorder="1" applyAlignment="1" applyProtection="1">
      <alignment horizontal="left" vertical="top" indent="1"/>
    </xf>
    <xf numFmtId="0" fontId="3" fillId="0" borderId="18" xfId="0" applyFont="1" applyFill="1" applyBorder="1" applyAlignment="1" applyProtection="1">
      <alignment horizontal="left" vertical="top" indent="1"/>
    </xf>
    <xf numFmtId="14" fontId="3" fillId="19" borderId="10" xfId="0" applyNumberFormat="1" applyFont="1" applyFill="1" applyBorder="1" applyAlignment="1" applyProtection="1">
      <alignment horizontal="left" vertical="center" indent="1"/>
      <protection locked="0"/>
    </xf>
    <xf numFmtId="14" fontId="3" fillId="19" borderId="11" xfId="0" applyNumberFormat="1" applyFont="1" applyFill="1" applyBorder="1" applyAlignment="1" applyProtection="1">
      <alignment horizontal="left" vertical="center" indent="1"/>
      <protection locked="0"/>
    </xf>
    <xf numFmtId="14" fontId="3" fillId="19" borderId="12" xfId="0" applyNumberFormat="1" applyFont="1" applyFill="1" applyBorder="1" applyAlignment="1" applyProtection="1">
      <alignment horizontal="left" vertical="center" indent="1"/>
      <protection locked="0"/>
    </xf>
    <xf numFmtId="0" fontId="3" fillId="24" borderId="31" xfId="0" applyFont="1" applyFill="1" applyBorder="1" applyAlignment="1" applyProtection="1">
      <alignment horizontal="center" vertical="center"/>
      <protection hidden="1"/>
    </xf>
    <xf numFmtId="14" fontId="3" fillId="19" borderId="10" xfId="0" applyNumberFormat="1" applyFont="1" applyFill="1" applyBorder="1" applyAlignment="1" applyProtection="1">
      <alignment horizontal="left" vertical="center" indent="1"/>
      <protection locked="0" hidden="1"/>
    </xf>
    <xf numFmtId="14" fontId="3" fillId="19" borderId="11" xfId="0" applyNumberFormat="1" applyFont="1" applyFill="1" applyBorder="1" applyAlignment="1" applyProtection="1">
      <alignment horizontal="left" vertical="center" indent="1"/>
      <protection locked="0" hidden="1"/>
    </xf>
    <xf numFmtId="14" fontId="3" fillId="19" borderId="12" xfId="0" applyNumberFormat="1" applyFont="1" applyFill="1" applyBorder="1" applyAlignment="1" applyProtection="1">
      <alignment horizontal="left" vertical="center" indent="1"/>
      <protection locked="0" hidden="1"/>
    </xf>
    <xf numFmtId="0" fontId="2" fillId="21" borderId="13" xfId="34" applyFont="1" applyFill="1" applyBorder="1" applyAlignment="1" applyProtection="1">
      <alignment horizontal="left" vertical="center" wrapText="1" indent="1"/>
      <protection locked="0"/>
    </xf>
    <xf numFmtId="0" fontId="2" fillId="21" borderId="14" xfId="34" applyFont="1" applyFill="1" applyBorder="1" applyAlignment="1" applyProtection="1">
      <alignment horizontal="left" vertical="center" wrapText="1" indent="1"/>
      <protection locked="0"/>
    </xf>
    <xf numFmtId="0" fontId="2" fillId="21" borderId="15" xfId="34" applyFont="1" applyFill="1" applyBorder="1" applyAlignment="1" applyProtection="1">
      <alignment horizontal="left" vertical="center" wrapText="1" indent="1"/>
      <protection locked="0"/>
    </xf>
    <xf numFmtId="0" fontId="2" fillId="0" borderId="20" xfId="0" applyFont="1" applyBorder="1" applyAlignment="1" applyProtection="1">
      <alignment horizontal="left" vertical="center" wrapText="1" indent="1"/>
      <protection locked="0"/>
    </xf>
    <xf numFmtId="0" fontId="2" fillId="0" borderId="16" xfId="0" applyFont="1" applyBorder="1" applyAlignment="1" applyProtection="1">
      <alignment horizontal="left" vertical="center" wrapText="1" indent="1"/>
      <protection locked="0"/>
    </xf>
    <xf numFmtId="0" fontId="2" fillId="0" borderId="17" xfId="0" applyFont="1" applyBorder="1" applyAlignment="1" applyProtection="1">
      <alignment horizontal="left" vertical="center" wrapText="1" indent="1"/>
      <protection locked="0"/>
    </xf>
    <xf numFmtId="49" fontId="3" fillId="21" borderId="10" xfId="48" applyNumberFormat="1" applyFont="1" applyFill="1" applyBorder="1" applyAlignment="1" applyProtection="1">
      <alignment horizontal="left" vertical="center" indent="1"/>
      <protection locked="0"/>
    </xf>
    <xf numFmtId="49" fontId="3" fillId="21" borderId="11" xfId="48" applyNumberFormat="1" applyFont="1" applyFill="1" applyBorder="1" applyAlignment="1" applyProtection="1">
      <alignment horizontal="left" vertical="center" indent="1"/>
      <protection locked="0"/>
    </xf>
    <xf numFmtId="49" fontId="3" fillId="21" borderId="12" xfId="48" applyNumberFormat="1" applyFont="1" applyFill="1" applyBorder="1" applyAlignment="1" applyProtection="1">
      <alignment horizontal="left" vertical="center" indent="1"/>
      <protection locked="0"/>
    </xf>
    <xf numFmtId="49" fontId="3" fillId="21" borderId="10" xfId="48" applyNumberFormat="1" applyFont="1" applyFill="1" applyBorder="1" applyAlignment="1" applyProtection="1">
      <alignment horizontal="left" vertical="center" wrapText="1" indent="1"/>
      <protection locked="0"/>
    </xf>
    <xf numFmtId="49" fontId="3" fillId="21" borderId="11" xfId="48" applyNumberFormat="1" applyFont="1" applyFill="1" applyBorder="1" applyAlignment="1" applyProtection="1">
      <alignment horizontal="left" vertical="center" wrapText="1" indent="1"/>
      <protection locked="0"/>
    </xf>
    <xf numFmtId="49" fontId="3" fillId="21" borderId="12" xfId="48" applyNumberFormat="1" applyFont="1" applyFill="1" applyBorder="1" applyAlignment="1" applyProtection="1">
      <alignment horizontal="left" vertical="center" wrapText="1" indent="1"/>
      <protection locked="0"/>
    </xf>
    <xf numFmtId="0" fontId="12" fillId="0" borderId="0" xfId="0" applyFont="1" applyFill="1" applyBorder="1" applyAlignment="1" applyProtection="1">
      <alignment horizontal="left" vertical="top" wrapText="1"/>
      <protection hidden="1"/>
    </xf>
    <xf numFmtId="0" fontId="3" fillId="24" borderId="23" xfId="0" applyFont="1" applyFill="1" applyBorder="1" applyAlignment="1" applyProtection="1">
      <alignment horizontal="center" vertical="center"/>
      <protection hidden="1"/>
    </xf>
    <xf numFmtId="0" fontId="47" fillId="0" borderId="0" xfId="0" applyFont="1" applyFill="1" applyAlignment="1" applyProtection="1">
      <alignment horizontal="left" wrapText="1" indent="1"/>
      <protection hidden="1"/>
    </xf>
    <xf numFmtId="0" fontId="9" fillId="21" borderId="10" xfId="34" applyFill="1" applyBorder="1" applyAlignment="1" applyProtection="1">
      <alignment horizontal="left" vertical="center" wrapText="1" indent="1"/>
      <protection locked="0"/>
    </xf>
    <xf numFmtId="0" fontId="33" fillId="21" borderId="11" xfId="34" applyFont="1" applyFill="1" applyBorder="1" applyAlignment="1" applyProtection="1">
      <alignment horizontal="left" vertical="center" wrapText="1" indent="1"/>
      <protection locked="0"/>
    </xf>
    <xf numFmtId="0" fontId="33" fillId="21" borderId="12" xfId="34" applyFont="1" applyFill="1" applyBorder="1" applyAlignment="1" applyProtection="1">
      <alignment horizontal="left" vertical="center" wrapText="1" indent="1"/>
      <protection locked="0"/>
    </xf>
    <xf numFmtId="0" fontId="34" fillId="0" borderId="13" xfId="0" quotePrefix="1" applyFont="1" applyFill="1" applyBorder="1" applyAlignment="1" applyProtection="1">
      <alignment horizontal="center" vertical="center"/>
      <protection hidden="1"/>
    </xf>
    <xf numFmtId="0" fontId="34" fillId="0" borderId="14" xfId="0" applyFont="1" applyFill="1" applyBorder="1" applyAlignment="1" applyProtection="1">
      <alignment horizontal="center" vertical="center"/>
      <protection hidden="1"/>
    </xf>
    <xf numFmtId="0" fontId="34" fillId="0" borderId="15" xfId="0" applyFont="1" applyFill="1" applyBorder="1" applyAlignment="1" applyProtection="1">
      <alignment horizontal="center" vertical="center"/>
      <protection hidden="1"/>
    </xf>
    <xf numFmtId="49" fontId="3" fillId="19" borderId="13" xfId="0" applyNumberFormat="1" applyFont="1" applyFill="1" applyBorder="1" applyAlignment="1" applyProtection="1">
      <alignment horizontal="left" vertical="center" wrapText="1" indent="1"/>
      <protection locked="0"/>
    </xf>
    <xf numFmtId="49" fontId="3" fillId="19" borderId="14" xfId="0" applyNumberFormat="1" applyFont="1" applyFill="1" applyBorder="1" applyAlignment="1" applyProtection="1">
      <alignment horizontal="left" vertical="center" wrapText="1" indent="1"/>
      <protection locked="0"/>
    </xf>
    <xf numFmtId="49" fontId="3" fillId="19" borderId="15" xfId="0" applyNumberFormat="1" applyFont="1" applyFill="1" applyBorder="1" applyAlignment="1" applyProtection="1">
      <alignment horizontal="left" vertical="center" wrapText="1" indent="1"/>
      <protection locked="0"/>
    </xf>
    <xf numFmtId="49" fontId="3" fillId="19" borderId="19" xfId="0" applyNumberFormat="1" applyFont="1" applyFill="1" applyBorder="1" applyAlignment="1" applyProtection="1">
      <alignment horizontal="left" vertical="center" wrapText="1" indent="1"/>
      <protection locked="0"/>
    </xf>
    <xf numFmtId="49" fontId="3" fillId="19" borderId="0" xfId="0" applyNumberFormat="1" applyFont="1" applyFill="1" applyBorder="1" applyAlignment="1" applyProtection="1">
      <alignment horizontal="left" vertical="center" wrapText="1" indent="1"/>
      <protection locked="0"/>
    </xf>
    <xf numFmtId="49" fontId="3" fillId="19" borderId="18" xfId="0" applyNumberFormat="1" applyFont="1" applyFill="1" applyBorder="1" applyAlignment="1" applyProtection="1">
      <alignment horizontal="left" vertical="center" wrapText="1" indent="1"/>
      <protection locked="0"/>
    </xf>
    <xf numFmtId="0" fontId="3" fillId="23" borderId="0" xfId="48" applyFont="1" applyFill="1" applyBorder="1" applyAlignment="1" applyProtection="1">
      <alignment vertical="center"/>
      <protection locked="0"/>
    </xf>
    <xf numFmtId="0" fontId="3" fillId="23" borderId="16" xfId="48" applyFont="1" applyFill="1" applyBorder="1" applyAlignment="1" applyProtection="1">
      <alignment vertical="center"/>
      <protection locked="0"/>
    </xf>
    <xf numFmtId="14" fontId="3" fillId="23" borderId="16" xfId="48" applyNumberFormat="1" applyFont="1" applyFill="1" applyBorder="1" applyAlignment="1" applyProtection="1">
      <alignment vertical="center"/>
      <protection locked="0" hidden="1"/>
    </xf>
    <xf numFmtId="1" fontId="5" fillId="0" borderId="10" xfId="0" applyNumberFormat="1" applyFont="1" applyFill="1" applyBorder="1" applyAlignment="1" applyProtection="1">
      <alignment horizontal="center" vertical="center"/>
      <protection hidden="1"/>
    </xf>
    <xf numFmtId="1" fontId="5" fillId="0" borderId="11" xfId="0" applyNumberFormat="1" applyFont="1" applyFill="1" applyBorder="1" applyAlignment="1" applyProtection="1">
      <alignment horizontal="center" vertical="center"/>
      <protection hidden="1"/>
    </xf>
    <xf numFmtId="1" fontId="5" fillId="0" borderId="12" xfId="0" applyNumberFormat="1" applyFont="1" applyFill="1" applyBorder="1" applyAlignment="1" applyProtection="1">
      <alignment horizontal="center" vertical="center"/>
      <protection hidden="1"/>
    </xf>
    <xf numFmtId="49" fontId="5" fillId="0" borderId="10" xfId="0" applyNumberFormat="1" applyFont="1" applyFill="1" applyBorder="1" applyAlignment="1" applyProtection="1">
      <alignment horizontal="center" vertical="center"/>
      <protection hidden="1"/>
    </xf>
    <xf numFmtId="49" fontId="5" fillId="0" borderId="11" xfId="0" applyNumberFormat="1" applyFont="1" applyFill="1" applyBorder="1" applyAlignment="1" applyProtection="1">
      <alignment horizontal="center" vertical="center"/>
      <protection hidden="1"/>
    </xf>
    <xf numFmtId="49" fontId="5" fillId="0" borderId="12" xfId="0" applyNumberFormat="1" applyFont="1" applyFill="1" applyBorder="1" applyAlignment="1" applyProtection="1">
      <alignment horizontal="center" vertical="center"/>
      <protection hidden="1"/>
    </xf>
    <xf numFmtId="14" fontId="5" fillId="0" borderId="10" xfId="39" applyNumberFormat="1" applyFont="1" applyFill="1" applyBorder="1" applyAlignment="1" applyProtection="1">
      <alignment horizontal="center" vertical="center"/>
      <protection hidden="1"/>
    </xf>
    <xf numFmtId="14" fontId="5" fillId="0" borderId="11" xfId="39" applyNumberFormat="1" applyFont="1" applyFill="1" applyBorder="1" applyAlignment="1" applyProtection="1">
      <alignment horizontal="center" vertical="center"/>
      <protection hidden="1"/>
    </xf>
    <xf numFmtId="14" fontId="5" fillId="0" borderId="12" xfId="39" applyNumberFormat="1" applyFont="1" applyFill="1" applyBorder="1" applyAlignment="1" applyProtection="1">
      <alignment horizontal="center" vertical="center"/>
      <protection hidden="1"/>
    </xf>
    <xf numFmtId="166" fontId="3" fillId="21" borderId="16" xfId="48" applyNumberFormat="1" applyFont="1" applyFill="1" applyBorder="1" applyAlignment="1" applyProtection="1">
      <alignment vertical="center"/>
      <protection locked="0"/>
    </xf>
    <xf numFmtId="166" fontId="3" fillId="21" borderId="0" xfId="48" applyNumberFormat="1" applyFont="1" applyFill="1" applyBorder="1" applyAlignment="1" applyProtection="1">
      <alignment vertical="center"/>
      <protection locked="0"/>
    </xf>
    <xf numFmtId="0" fontId="5" fillId="29" borderId="13" xfId="0" applyFont="1" applyFill="1" applyBorder="1" applyAlignment="1" applyProtection="1">
      <alignment horizontal="left" vertical="center" wrapText="1" indent="1"/>
      <protection hidden="1"/>
    </xf>
    <xf numFmtId="0" fontId="5" fillId="29" borderId="14" xfId="0" applyFont="1" applyFill="1" applyBorder="1" applyAlignment="1" applyProtection="1">
      <alignment horizontal="left" vertical="center" wrapText="1" indent="1"/>
      <protection hidden="1"/>
    </xf>
    <xf numFmtId="0" fontId="5" fillId="29" borderId="15" xfId="0" applyFont="1" applyFill="1" applyBorder="1" applyAlignment="1" applyProtection="1">
      <alignment horizontal="left" vertical="center" wrapText="1" indent="1"/>
      <protection hidden="1"/>
    </xf>
    <xf numFmtId="0" fontId="5" fillId="29" borderId="19" xfId="0" applyFont="1" applyFill="1" applyBorder="1" applyAlignment="1" applyProtection="1">
      <alignment horizontal="left" vertical="center" wrapText="1" indent="1"/>
      <protection hidden="1"/>
    </xf>
    <xf numFmtId="0" fontId="5" fillId="29" borderId="0" xfId="0" applyFont="1" applyFill="1" applyBorder="1" applyAlignment="1" applyProtection="1">
      <alignment horizontal="left" vertical="center" wrapText="1" indent="1"/>
      <protection hidden="1"/>
    </xf>
    <xf numFmtId="0" fontId="5" fillId="29" borderId="18" xfId="0" applyFont="1" applyFill="1" applyBorder="1" applyAlignment="1" applyProtection="1">
      <alignment horizontal="left" vertical="center" wrapText="1" indent="1"/>
      <protection hidden="1"/>
    </xf>
    <xf numFmtId="0" fontId="5" fillId="29" borderId="20" xfId="0" applyFont="1" applyFill="1" applyBorder="1" applyAlignment="1" applyProtection="1">
      <alignment horizontal="left" vertical="center" wrapText="1" indent="1"/>
      <protection hidden="1"/>
    </xf>
    <xf numFmtId="0" fontId="5" fillId="29" borderId="16" xfId="0" applyFont="1" applyFill="1" applyBorder="1" applyAlignment="1" applyProtection="1">
      <alignment horizontal="left" vertical="center" wrapText="1" indent="1"/>
      <protection hidden="1"/>
    </xf>
    <xf numFmtId="0" fontId="5" fillId="29" borderId="17" xfId="0" applyFont="1" applyFill="1" applyBorder="1" applyAlignment="1" applyProtection="1">
      <alignment horizontal="left" vertical="center" wrapText="1" indent="1"/>
      <protection hidden="1"/>
    </xf>
    <xf numFmtId="0" fontId="3" fillId="0" borderId="13" xfId="39" applyFont="1" applyFill="1" applyBorder="1" applyAlignment="1" applyProtection="1">
      <alignment horizontal="left" vertical="center" wrapText="1" indent="1"/>
      <protection hidden="1"/>
    </xf>
    <xf numFmtId="0" fontId="3" fillId="0" borderId="14" xfId="39" applyFont="1" applyFill="1" applyBorder="1" applyAlignment="1" applyProtection="1">
      <alignment horizontal="left" vertical="center" wrapText="1" indent="1"/>
      <protection hidden="1"/>
    </xf>
    <xf numFmtId="0" fontId="3" fillId="0" borderId="15" xfId="39" applyFont="1" applyFill="1" applyBorder="1" applyAlignment="1" applyProtection="1">
      <alignment horizontal="left" vertical="center" wrapText="1" indent="1"/>
      <protection hidden="1"/>
    </xf>
    <xf numFmtId="0" fontId="3" fillId="0" borderId="19" xfId="39" applyFont="1" applyFill="1" applyBorder="1" applyAlignment="1" applyProtection="1">
      <alignment horizontal="left" vertical="center" wrapText="1" indent="1"/>
      <protection hidden="1"/>
    </xf>
    <xf numFmtId="0" fontId="3" fillId="0" borderId="0" xfId="39" applyFont="1" applyFill="1" applyBorder="1" applyAlignment="1" applyProtection="1">
      <alignment horizontal="left" vertical="center" wrapText="1" indent="1"/>
      <protection hidden="1"/>
    </xf>
    <xf numFmtId="0" fontId="3" fillId="0" borderId="18" xfId="39" applyFont="1" applyFill="1" applyBorder="1" applyAlignment="1" applyProtection="1">
      <alignment horizontal="left" vertical="center" wrapText="1" indent="1"/>
      <protection hidden="1"/>
    </xf>
    <xf numFmtId="0" fontId="3" fillId="0" borderId="20" xfId="39" applyFont="1" applyFill="1" applyBorder="1" applyAlignment="1" applyProtection="1">
      <alignment horizontal="left" vertical="center" wrapText="1" indent="1"/>
      <protection hidden="1"/>
    </xf>
    <xf numFmtId="0" fontId="3" fillId="0" borderId="16" xfId="39" applyFont="1" applyFill="1" applyBorder="1" applyAlignment="1" applyProtection="1">
      <alignment horizontal="left" vertical="center" wrapText="1" indent="1"/>
      <protection hidden="1"/>
    </xf>
    <xf numFmtId="0" fontId="3" fillId="0" borderId="17" xfId="39" applyFont="1" applyFill="1" applyBorder="1" applyAlignment="1" applyProtection="1">
      <alignment horizontal="left" vertical="center" wrapText="1" indent="1"/>
      <protection hidden="1"/>
    </xf>
    <xf numFmtId="0" fontId="5" fillId="0" borderId="12" xfId="0" applyFont="1" applyFill="1" applyBorder="1" applyAlignment="1" applyProtection="1">
      <alignment horizontal="center" vertical="center"/>
      <protection hidden="1"/>
    </xf>
    <xf numFmtId="0" fontId="3" fillId="0" borderId="0" xfId="39" applyFont="1" applyFill="1" applyBorder="1" applyAlignment="1" applyProtection="1">
      <alignment vertical="center" wrapText="1"/>
      <protection hidden="1"/>
    </xf>
    <xf numFmtId="0" fontId="3" fillId="0" borderId="0" xfId="0" applyFont="1" applyFill="1" applyBorder="1" applyAlignment="1" applyProtection="1">
      <alignment vertical="center" wrapText="1"/>
      <protection hidden="1"/>
    </xf>
    <xf numFmtId="0" fontId="0" fillId="0" borderId="11" xfId="0" applyBorder="1" applyAlignment="1">
      <alignment vertical="center"/>
    </xf>
    <xf numFmtId="0" fontId="0" fillId="0" borderId="12" xfId="0" applyBorder="1" applyAlignment="1">
      <alignment vertical="center"/>
    </xf>
    <xf numFmtId="49" fontId="3" fillId="21" borderId="48" xfId="34" applyNumberFormat="1" applyFont="1" applyFill="1" applyBorder="1" applyAlignment="1" applyProtection="1">
      <alignment horizontal="left" vertical="center" indent="1"/>
      <protection locked="0"/>
    </xf>
    <xf numFmtId="49" fontId="3" fillId="21" borderId="21" xfId="34" applyNumberFormat="1" applyFont="1" applyFill="1" applyBorder="1" applyAlignment="1" applyProtection="1">
      <alignment horizontal="left" vertical="center" indent="1"/>
      <protection locked="0"/>
    </xf>
    <xf numFmtId="49" fontId="3" fillId="21" borderId="49" xfId="34" applyNumberFormat="1" applyFont="1" applyFill="1" applyBorder="1" applyAlignment="1" applyProtection="1">
      <alignment horizontal="left" vertical="center" indent="1"/>
      <protection locked="0"/>
    </xf>
    <xf numFmtId="49" fontId="3" fillId="21" borderId="50" xfId="34" applyNumberFormat="1" applyFont="1" applyFill="1" applyBorder="1" applyAlignment="1" applyProtection="1">
      <alignment horizontal="left" vertical="center" indent="1"/>
      <protection locked="0"/>
    </xf>
    <xf numFmtId="49" fontId="3" fillId="21" borderId="22" xfId="34" applyNumberFormat="1" applyFont="1" applyFill="1" applyBorder="1" applyAlignment="1" applyProtection="1">
      <alignment horizontal="left" vertical="center" indent="1"/>
      <protection locked="0"/>
    </xf>
    <xf numFmtId="49" fontId="3" fillId="21" borderId="51" xfId="34" applyNumberFormat="1" applyFont="1" applyFill="1" applyBorder="1" applyAlignment="1" applyProtection="1">
      <alignment horizontal="left" vertical="center" indent="1"/>
      <protection locked="0"/>
    </xf>
    <xf numFmtId="49" fontId="3" fillId="21" borderId="52" xfId="34" applyNumberFormat="1" applyFont="1" applyFill="1" applyBorder="1" applyAlignment="1" applyProtection="1">
      <alignment horizontal="left" vertical="center" indent="1"/>
      <protection locked="0"/>
    </xf>
    <xf numFmtId="49" fontId="3" fillId="21" borderId="53" xfId="34" applyNumberFormat="1" applyFont="1" applyFill="1" applyBorder="1" applyAlignment="1" applyProtection="1">
      <alignment horizontal="left" vertical="center" indent="1"/>
      <protection locked="0"/>
    </xf>
    <xf numFmtId="49" fontId="3" fillId="21" borderId="54" xfId="34" applyNumberFormat="1" applyFont="1" applyFill="1" applyBorder="1" applyAlignment="1" applyProtection="1">
      <alignment horizontal="left" vertical="center" indent="1"/>
      <protection locked="0"/>
    </xf>
    <xf numFmtId="0" fontId="4" fillId="0" borderId="19"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3" fillId="24" borderId="24" xfId="45" applyNumberFormat="1" applyFont="1" applyFill="1" applyBorder="1" applyAlignment="1" applyProtection="1">
      <alignment horizontal="right" vertical="center" wrapText="1"/>
      <protection hidden="1"/>
    </xf>
    <xf numFmtId="0" fontId="3" fillId="24" borderId="55" xfId="45" applyNumberFormat="1" applyFont="1" applyFill="1" applyBorder="1" applyAlignment="1" applyProtection="1">
      <alignment horizontal="right" vertical="center" wrapText="1"/>
      <protection hidden="1"/>
    </xf>
    <xf numFmtId="0" fontId="3" fillId="24" borderId="25" xfId="45" applyNumberFormat="1" applyFont="1" applyFill="1" applyBorder="1" applyAlignment="1" applyProtection="1">
      <alignment horizontal="right" vertical="center" wrapText="1"/>
      <protection hidden="1"/>
    </xf>
    <xf numFmtId="2" fontId="3" fillId="24" borderId="24" xfId="0" applyNumberFormat="1" applyFont="1" applyFill="1" applyBorder="1" applyAlignment="1" applyProtection="1">
      <alignment vertical="center"/>
      <protection hidden="1"/>
    </xf>
    <xf numFmtId="2" fontId="3" fillId="24" borderId="55" xfId="0" applyNumberFormat="1" applyFont="1" applyFill="1" applyBorder="1" applyAlignment="1" applyProtection="1">
      <alignment vertical="center"/>
      <protection hidden="1"/>
    </xf>
    <xf numFmtId="2" fontId="3" fillId="24" borderId="25" xfId="0" applyNumberFormat="1" applyFont="1" applyFill="1" applyBorder="1" applyAlignment="1" applyProtection="1">
      <alignment vertical="center"/>
      <protection hidden="1"/>
    </xf>
    <xf numFmtId="49" fontId="4" fillId="20" borderId="33" xfId="0" applyNumberFormat="1" applyFont="1" applyFill="1" applyBorder="1" applyAlignment="1" applyProtection="1">
      <alignment horizontal="center" vertical="center" wrapText="1"/>
      <protection hidden="1"/>
    </xf>
    <xf numFmtId="49" fontId="4" fillId="20" borderId="35" xfId="0" applyNumberFormat="1" applyFont="1" applyFill="1" applyBorder="1" applyAlignment="1" applyProtection="1">
      <alignment horizontal="center" vertical="center" wrapText="1"/>
      <protection hidden="1"/>
    </xf>
    <xf numFmtId="49" fontId="4" fillId="20" borderId="56" xfId="0" applyNumberFormat="1" applyFont="1" applyFill="1" applyBorder="1" applyAlignment="1" applyProtection="1">
      <alignment horizontal="center" vertical="center" wrapText="1"/>
      <protection hidden="1"/>
    </xf>
    <xf numFmtId="0" fontId="4" fillId="20" borderId="33" xfId="0" applyFont="1" applyFill="1" applyBorder="1" applyAlignment="1" applyProtection="1">
      <alignment horizontal="center" vertical="center" wrapText="1"/>
      <protection hidden="1"/>
    </xf>
    <xf numFmtId="0" fontId="4" fillId="20" borderId="35" xfId="0" applyFont="1" applyFill="1" applyBorder="1" applyAlignment="1" applyProtection="1">
      <alignment horizontal="center" vertical="center" wrapText="1"/>
      <protection hidden="1"/>
    </xf>
    <xf numFmtId="0" fontId="4" fillId="20" borderId="56" xfId="0" applyFont="1" applyFill="1" applyBorder="1" applyAlignment="1" applyProtection="1">
      <alignment horizontal="center" vertical="center" wrapText="1"/>
      <protection hidden="1"/>
    </xf>
    <xf numFmtId="0" fontId="4" fillId="20" borderId="33" xfId="0" applyFont="1" applyFill="1" applyBorder="1" applyAlignment="1" applyProtection="1">
      <alignment horizontal="left" vertical="center" wrapText="1" indent="1"/>
      <protection hidden="1"/>
    </xf>
    <xf numFmtId="0" fontId="4" fillId="20" borderId="35" xfId="0" applyFont="1" applyFill="1" applyBorder="1" applyAlignment="1" applyProtection="1">
      <alignment horizontal="left" vertical="center" wrapText="1" indent="1"/>
      <protection hidden="1"/>
    </xf>
    <xf numFmtId="0" fontId="4" fillId="20" borderId="56" xfId="0" applyFont="1" applyFill="1" applyBorder="1" applyAlignment="1" applyProtection="1">
      <alignment horizontal="left" vertical="center" wrapText="1" indent="1"/>
      <protection hidden="1"/>
    </xf>
    <xf numFmtId="170" fontId="4" fillId="20" borderId="33" xfId="46" applyNumberFormat="1" applyFont="1" applyFill="1" applyBorder="1" applyAlignment="1" applyProtection="1">
      <alignment horizontal="center" vertical="center" wrapText="1"/>
      <protection hidden="1"/>
    </xf>
    <xf numFmtId="170" fontId="4" fillId="20" borderId="35" xfId="46" applyNumberFormat="1" applyFont="1" applyFill="1" applyBorder="1" applyAlignment="1" applyProtection="1">
      <alignment horizontal="center" vertical="center" wrapText="1"/>
      <protection hidden="1"/>
    </xf>
    <xf numFmtId="170" fontId="4" fillId="20" borderId="56" xfId="46" applyNumberFormat="1" applyFont="1" applyFill="1" applyBorder="1" applyAlignment="1" applyProtection="1">
      <alignment horizontal="center" vertical="center" wrapText="1"/>
      <protection hidden="1"/>
    </xf>
    <xf numFmtId="14" fontId="4" fillId="20" borderId="33" xfId="39" applyNumberFormat="1" applyFont="1" applyFill="1" applyBorder="1" applyAlignment="1" applyProtection="1">
      <alignment horizontal="center" vertical="center" wrapText="1"/>
      <protection hidden="1"/>
    </xf>
    <xf numFmtId="14" fontId="4" fillId="20" borderId="35" xfId="39" applyNumberFormat="1" applyFont="1" applyFill="1" applyBorder="1" applyAlignment="1" applyProtection="1">
      <alignment horizontal="center" vertical="center" wrapText="1"/>
      <protection hidden="1"/>
    </xf>
    <xf numFmtId="14" fontId="4" fillId="20" borderId="56" xfId="39" applyNumberFormat="1" applyFont="1" applyFill="1" applyBorder="1" applyAlignment="1" applyProtection="1">
      <alignment horizontal="center" vertical="center" wrapText="1"/>
      <protection hidden="1"/>
    </xf>
    <xf numFmtId="49" fontId="4" fillId="20" borderId="33" xfId="39" applyNumberFormat="1" applyFont="1" applyFill="1" applyBorder="1" applyAlignment="1" applyProtection="1">
      <alignment horizontal="center" vertical="center" wrapText="1"/>
      <protection hidden="1"/>
    </xf>
    <xf numFmtId="49" fontId="4" fillId="20" borderId="35" xfId="39" applyNumberFormat="1" applyFont="1" applyFill="1" applyBorder="1" applyAlignment="1" applyProtection="1">
      <alignment horizontal="center" vertical="center" wrapText="1"/>
      <protection hidden="1"/>
    </xf>
    <xf numFmtId="49" fontId="4" fillId="20" borderId="56" xfId="39" applyNumberFormat="1" applyFont="1" applyFill="1" applyBorder="1" applyAlignment="1" applyProtection="1">
      <alignment horizontal="center" vertical="center" wrapText="1"/>
      <protection hidden="1"/>
    </xf>
    <xf numFmtId="0" fontId="4" fillId="20" borderId="33" xfId="39" applyFont="1" applyFill="1" applyBorder="1" applyAlignment="1" applyProtection="1">
      <alignment horizontal="center" vertical="center" wrapText="1"/>
      <protection hidden="1"/>
    </xf>
    <xf numFmtId="0" fontId="4" fillId="20" borderId="35" xfId="39" applyFont="1" applyFill="1" applyBorder="1" applyAlignment="1" applyProtection="1">
      <alignment horizontal="center" vertical="center" wrapText="1"/>
      <protection hidden="1"/>
    </xf>
    <xf numFmtId="0" fontId="4" fillId="20" borderId="56" xfId="39" applyFont="1" applyFill="1" applyBorder="1" applyAlignment="1" applyProtection="1">
      <alignment horizontal="center" vertical="center" wrapText="1"/>
      <protection hidden="1"/>
    </xf>
  </cellXfs>
  <cellStyles count="58">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Dezimal_VWN-Formular (INT)" xfId="27"/>
    <cellStyle name="Eingabe" xfId="28" builtinId="20" customBuiltin="1"/>
    <cellStyle name="Ergebnis" xfId="29" builtinId="25" customBuiltin="1"/>
    <cellStyle name="Erklärender Text" xfId="30" builtinId="53" customBuiltin="1"/>
    <cellStyle name="Euro" xfId="31"/>
    <cellStyle name="Euro 2" xfId="32"/>
    <cellStyle name="Gut" xfId="33" builtinId="26" customBuiltin="1"/>
    <cellStyle name="Link" xfId="34" builtinId="8"/>
    <cellStyle name="Neutral" xfId="35" builtinId="28" customBuiltin="1"/>
    <cellStyle name="Notiz" xfId="36" builtinId="10" customBuiltin="1"/>
    <cellStyle name="Notiz 2" xfId="37"/>
    <cellStyle name="Schlecht" xfId="38" builtinId="27" customBuiltin="1"/>
    <cellStyle name="Standard" xfId="0" builtinId="0"/>
    <cellStyle name="Standard 2" xfId="39"/>
    <cellStyle name="Standard 2 2" xfId="40"/>
    <cellStyle name="Standard 2 2 2" xfId="41"/>
    <cellStyle name="Standard 3" xfId="42"/>
    <cellStyle name="Standard 4" xfId="43"/>
    <cellStyle name="Standard 5" xfId="57"/>
    <cellStyle name="Standard_Antrag Thüringen Jahr" xfId="44"/>
    <cellStyle name="Standard_Antrag Weiterbildung 2" xfId="45"/>
    <cellStyle name="Standard_Tabelle1" xfId="46"/>
    <cellStyle name="Standard_Überarbeitete Abschnitte 03_09 2" xfId="47"/>
    <cellStyle name="Standard_Überarbeitete Abschnitte 11_10 2" xfId="48"/>
    <cellStyle name="Überschrift" xfId="49" builtinId="15" customBuiltin="1"/>
    <cellStyle name="Überschrift 1" xfId="50" builtinId="16" customBuiltin="1"/>
    <cellStyle name="Überschrift 2" xfId="51" builtinId="17" customBuiltin="1"/>
    <cellStyle name="Überschrift 3" xfId="52" builtinId="18" customBuiltin="1"/>
    <cellStyle name="Überschrift 4" xfId="53" builtinId="19" customBuiltin="1"/>
    <cellStyle name="Verknüpfte Zelle" xfId="54" builtinId="24" customBuiltin="1"/>
    <cellStyle name="Warnender Text" xfId="55" builtinId="11" customBuiltin="1"/>
    <cellStyle name="Zelle überprüfen" xfId="56" builtinId="23" customBuiltin="1"/>
  </cellStyles>
  <dxfs count="16">
    <dxf>
      <font>
        <strike val="0"/>
        <color theme="0"/>
      </font>
    </dxf>
    <dxf>
      <fill>
        <patternFill patternType="none">
          <bgColor indexed="65"/>
        </patternFill>
      </fill>
    </dxf>
    <dxf>
      <font>
        <strike val="0"/>
        <color theme="0"/>
      </font>
    </dxf>
    <dxf>
      <fill>
        <patternFill patternType="none">
          <bgColor indexed="65"/>
        </patternFill>
      </fill>
    </dxf>
    <dxf>
      <fill>
        <patternFill patternType="none">
          <bgColor indexed="65"/>
        </patternFill>
      </fill>
    </dxf>
    <dxf>
      <font>
        <strike val="0"/>
        <color theme="0"/>
      </font>
    </dxf>
    <dxf>
      <fill>
        <patternFill patternType="none">
          <bgColor indexed="65"/>
        </patternFill>
      </fill>
      <border>
        <left/>
        <right/>
        <top/>
        <bottom/>
      </border>
    </dxf>
    <dxf>
      <font>
        <strike val="0"/>
        <color rgb="FFFFFFFF"/>
      </font>
    </dxf>
    <dxf>
      <font>
        <strike val="0"/>
        <color rgb="FFFFFFFF"/>
      </font>
    </dxf>
    <dxf>
      <font>
        <strike val="0"/>
        <color rgb="FFFF0000"/>
      </font>
    </dxf>
    <dxf>
      <font>
        <strike val="0"/>
        <color theme="0"/>
      </font>
    </dxf>
    <dxf>
      <font>
        <strike val="0"/>
        <color theme="0"/>
      </font>
      <fill>
        <patternFill patternType="none">
          <bgColor indexed="65"/>
        </patternFill>
      </fill>
      <border>
        <left/>
        <right/>
        <top/>
        <bottom/>
      </border>
    </dxf>
    <dxf>
      <font>
        <strike val="0"/>
        <color theme="0"/>
      </font>
      <fill>
        <patternFill patternType="none">
          <bgColor indexed="65"/>
        </patternFill>
      </fill>
      <border>
        <left/>
        <right/>
        <top/>
        <bottom/>
      </border>
    </dxf>
    <dxf>
      <font>
        <strike val="0"/>
        <color rgb="FFFF0000"/>
      </font>
    </dxf>
    <dxf>
      <font>
        <strike val="0"/>
        <color theme="0"/>
      </font>
    </dxf>
    <dxf>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T$8" lockText="1" noThreeD="1"/>
</file>

<file path=xl/ctrlProps/ctrlProp2.xml><?xml version="1.0" encoding="utf-8"?>
<formControlPr xmlns="http://schemas.microsoft.com/office/spreadsheetml/2009/9/main" objectType="CheckBox" fmlaLink="$T$9"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63500</xdr:colOff>
      <xdr:row>0</xdr:row>
      <xdr:rowOff>0</xdr:rowOff>
    </xdr:from>
    <xdr:to>
      <xdr:col>18</xdr:col>
      <xdr:colOff>358775</xdr:colOff>
      <xdr:row>3</xdr:row>
      <xdr:rowOff>15875</xdr:rowOff>
    </xdr:to>
    <xdr:pic>
      <xdr:nvPicPr>
        <xdr:cNvPr id="3" name="Grafik 2"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683000" y="0"/>
          <a:ext cx="3190875"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9525</xdr:colOff>
      <xdr:row>3</xdr:row>
      <xdr:rowOff>180975</xdr:rowOff>
    </xdr:from>
    <xdr:ext cx="2790825" cy="1266824"/>
    <xdr:sp macro="" textlink="">
      <xdr:nvSpPr>
        <xdr:cNvPr id="2" name="Textfeld 1"/>
        <xdr:cNvSpPr txBox="1"/>
      </xdr:nvSpPr>
      <xdr:spPr>
        <a:xfrm>
          <a:off x="3438525" y="752475"/>
          <a:ext cx="2790825" cy="1266824"/>
        </a:xfrm>
        <a:prstGeom prst="rect">
          <a:avLst/>
        </a:prstGeom>
        <a:solidFill>
          <a:srgbClr val="FCD5B5"/>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lang="de-DE" sz="600" b="0" u="none">
            <a:latin typeface="Arial" panose="020B0604020202020204" pitchFamily="34" charset="0"/>
            <a:cs typeface="Arial" panose="020B0604020202020204" pitchFamily="34" charset="0"/>
          </a:endParaRPr>
        </a:p>
        <a:p>
          <a:r>
            <a:rPr lang="de-DE" sz="900" b="0" u="none">
              <a:latin typeface="Arial" panose="020B0604020202020204" pitchFamily="34" charset="0"/>
              <a:cs typeface="Arial" panose="020B0604020202020204" pitchFamily="34" charset="0"/>
            </a:rPr>
            <a:t>Bitte den </a:t>
          </a:r>
          <a:r>
            <a:rPr lang="de-DE" sz="900" b="1" u="sng">
              <a:latin typeface="Arial" panose="020B0604020202020204" pitchFamily="34" charset="0"/>
              <a:cs typeface="Arial" panose="020B0604020202020204" pitchFamily="34" charset="0"/>
            </a:rPr>
            <a:t>Nachweistyp</a:t>
          </a:r>
          <a:r>
            <a:rPr lang="de-DE" sz="900" b="0" u="none" baseline="0">
              <a:latin typeface="Arial" panose="020B0604020202020204" pitchFamily="34" charset="0"/>
              <a:cs typeface="Arial" panose="020B0604020202020204" pitchFamily="34" charset="0"/>
            </a:rPr>
            <a:t> auswählen!</a:t>
          </a:r>
          <a:endParaRPr lang="de-DE" sz="900" b="0" u="none">
            <a:latin typeface="Arial" panose="020B0604020202020204" pitchFamily="34" charset="0"/>
            <a:cs typeface="Arial" panose="020B0604020202020204" pitchFamily="34" charset="0"/>
          </a:endParaRPr>
        </a:p>
      </xdr:txBody>
    </xdr:sp>
    <xdr:clientData fPrintsWithSheet="0"/>
  </xdr:oneCellAnchor>
  <mc:AlternateContent xmlns:mc="http://schemas.openxmlformats.org/markup-compatibility/2006">
    <mc:Choice xmlns:a14="http://schemas.microsoft.com/office/drawing/2010/main" Requires="a14">
      <xdr:twoCellAnchor editAs="oneCell">
        <xdr:from>
          <xdr:col>12</xdr:col>
          <xdr:colOff>9525</xdr:colOff>
          <xdr:row>7</xdr:row>
          <xdr:rowOff>57150</xdr:rowOff>
        </xdr:from>
        <xdr:to>
          <xdr:col>16</xdr:col>
          <xdr:colOff>323850</xdr:colOff>
          <xdr:row>8</xdr:row>
          <xdr:rowOff>95250</xdr:rowOff>
        </xdr:to>
        <xdr:sp macro="" textlink="">
          <xdr:nvSpPr>
            <xdr:cNvPr id="107325" name="Check Box 829" hidden="1">
              <a:extLst>
                <a:ext uri="{63B3BB69-23CF-44E3-9099-C40C66FF867C}">
                  <a14:compatExt spid="_x0000_s107325"/>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Zwischennachweis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xdr:row>
          <xdr:rowOff>152400</xdr:rowOff>
        </xdr:from>
        <xdr:to>
          <xdr:col>16</xdr:col>
          <xdr:colOff>323850</xdr:colOff>
          <xdr:row>10</xdr:row>
          <xdr:rowOff>0</xdr:rowOff>
        </xdr:to>
        <xdr:sp macro="" textlink="">
          <xdr:nvSpPr>
            <xdr:cNvPr id="107326" name="Check Box 830" hidden="1">
              <a:extLst>
                <a:ext uri="{63B3BB69-23CF-44E3-9099-C40C66FF867C}">
                  <a14:compatExt spid="_x0000_s107326"/>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Verwendungsnachweis</a:t>
              </a:r>
            </a:p>
          </xdr:txBody>
        </xdr:sp>
        <xdr:clientData fPrintsWithSheet="0"/>
      </xdr:twoCellAnchor>
    </mc:Choice>
    <mc:Fallback/>
  </mc:AlternateContent>
  <xdr:twoCellAnchor editAs="oneCell">
    <xdr:from>
      <xdr:col>9</xdr:col>
      <xdr:colOff>257175</xdr:colOff>
      <xdr:row>61</xdr:row>
      <xdr:rowOff>28575</xdr:rowOff>
    </xdr:from>
    <xdr:to>
      <xdr:col>19</xdr:col>
      <xdr:colOff>0</xdr:colOff>
      <xdr:row>66</xdr:row>
      <xdr:rowOff>0</xdr:rowOff>
    </xdr:to>
    <xdr:pic>
      <xdr:nvPicPr>
        <xdr:cNvPr id="204111" name="Grafik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9674" r="4106" b="7561"/>
        <a:stretch>
          <a:fillRect/>
        </a:stretch>
      </xdr:blipFill>
      <xdr:spPr bwMode="auto">
        <a:xfrm>
          <a:off x="3343275" y="9810750"/>
          <a:ext cx="28860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120650</xdr:colOff>
      <xdr:row>0</xdr:row>
      <xdr:rowOff>0</xdr:rowOff>
    </xdr:from>
    <xdr:to>
      <xdr:col>18</xdr:col>
      <xdr:colOff>53975</xdr:colOff>
      <xdr:row>2</xdr:row>
      <xdr:rowOff>168275</xdr:rowOff>
    </xdr:to>
    <xdr:pic>
      <xdr:nvPicPr>
        <xdr:cNvPr id="7" name="Grafik 6" title="TLVwA-Logo"/>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 t="11394" r="2070" b="18212"/>
        <a:stretch/>
      </xdr:blipFill>
      <xdr:spPr>
        <a:xfrm>
          <a:off x="3448050" y="0"/>
          <a:ext cx="3190875" cy="549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14</xdr:row>
          <xdr:rowOff>9525</xdr:rowOff>
        </xdr:from>
        <xdr:to>
          <xdr:col>1</xdr:col>
          <xdr:colOff>323850</xdr:colOff>
          <xdr:row>15</xdr:row>
          <xdr:rowOff>0</xdr:rowOff>
        </xdr:to>
        <xdr:sp macro="" textlink="">
          <xdr:nvSpPr>
            <xdr:cNvPr id="109581" name="Check Box 13" hidden="1">
              <a:extLst>
                <a:ext uri="{63B3BB69-23CF-44E3-9099-C40C66FF867C}">
                  <a14:compatExt spid="_x0000_s109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9525</xdr:rowOff>
        </xdr:from>
        <xdr:to>
          <xdr:col>1</xdr:col>
          <xdr:colOff>323850</xdr:colOff>
          <xdr:row>17</xdr:row>
          <xdr:rowOff>0</xdr:rowOff>
        </xdr:to>
        <xdr:sp macro="" textlink="">
          <xdr:nvSpPr>
            <xdr:cNvPr id="109582" name="Check Box 14" hidden="1">
              <a:extLst>
                <a:ext uri="{63B3BB69-23CF-44E3-9099-C40C66FF867C}">
                  <a14:compatExt spid="_x0000_s109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1</xdr:col>
          <xdr:colOff>323850</xdr:colOff>
          <xdr:row>19</xdr:row>
          <xdr:rowOff>0</xdr:rowOff>
        </xdr:to>
        <xdr:sp macro="" textlink="">
          <xdr:nvSpPr>
            <xdr:cNvPr id="109583" name="Check Box 15" hidden="1">
              <a:extLst>
                <a:ext uri="{63B3BB69-23CF-44E3-9099-C40C66FF867C}">
                  <a14:compatExt spid="_x0000_s109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35</xdr:row>
      <xdr:rowOff>1</xdr:rowOff>
    </xdr:from>
    <xdr:to>
      <xdr:col>19</xdr:col>
      <xdr:colOff>0</xdr:colOff>
      <xdr:row>70</xdr:row>
      <xdr:rowOff>9524</xdr:rowOff>
    </xdr:to>
    <xdr:sp macro="" textlink="" fLocksText="0">
      <xdr:nvSpPr>
        <xdr:cNvPr id="2" name="Text Box 1"/>
        <xdr:cNvSpPr txBox="1">
          <a:spLocks noChangeArrowheads="1"/>
        </xdr:cNvSpPr>
      </xdr:nvSpPr>
      <xdr:spPr bwMode="auto">
        <a:xfrm>
          <a:off x="0" y="4476751"/>
          <a:ext cx="6229350" cy="5343523"/>
        </a:xfrm>
        <a:prstGeom prst="rect">
          <a:avLst/>
        </a:prstGeom>
        <a:solidFill>
          <a:srgbClr xmlns:mc="http://schemas.openxmlformats.org/markup-compatibility/2006" xmlns:a14="http://schemas.microsoft.com/office/drawing/2010/main" val="FFFFCC"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tIns="90000" bIns="90000"/>
        <a:lstStyle/>
        <a:p>
          <a:endParaRPr lang="de-DE"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C26"/>
  <sheetViews>
    <sheetView showGridLines="0" topLeftCell="A4" zoomScaleNormal="100" workbookViewId="0">
      <selection activeCell="A20" sqref="A20"/>
    </sheetView>
  </sheetViews>
  <sheetFormatPr baseColWidth="10" defaultColWidth="11.42578125" defaultRowHeight="12" x14ac:dyDescent="0.2"/>
  <cols>
    <col min="1" max="1" width="10.7109375" style="198" customWidth="1"/>
    <col min="2" max="2" width="15.7109375" style="199" customWidth="1"/>
    <col min="3" max="3" width="78.7109375" style="198" customWidth="1"/>
    <col min="4" max="16384" width="11.42578125" style="198"/>
  </cols>
  <sheetData>
    <row r="1" spans="1:3" ht="15" hidden="1" customHeight="1" x14ac:dyDescent="0.2">
      <c r="B1" s="198"/>
    </row>
    <row r="2" spans="1:3" ht="15" hidden="1" customHeight="1" x14ac:dyDescent="0.2">
      <c r="B2" s="198"/>
    </row>
    <row r="3" spans="1:3" ht="15" hidden="1" customHeight="1" x14ac:dyDescent="0.2">
      <c r="B3" s="198"/>
    </row>
    <row r="4" spans="1:3" s="390" customFormat="1" ht="30" customHeight="1" thickBot="1" x14ac:dyDescent="0.25">
      <c r="A4" s="388" t="s">
        <v>64</v>
      </c>
      <c r="B4" s="389"/>
      <c r="C4" s="389"/>
    </row>
    <row r="5" spans="1:3" s="390" customFormat="1" ht="30" customHeight="1" thickTop="1" x14ac:dyDescent="0.25">
      <c r="A5" s="391" t="s">
        <v>135</v>
      </c>
      <c r="B5" s="392"/>
      <c r="C5" s="393"/>
    </row>
    <row r="6" spans="1:3" s="390" customFormat="1" ht="30" customHeight="1" thickBot="1" x14ac:dyDescent="0.25">
      <c r="A6" s="394"/>
      <c r="B6" s="395"/>
      <c r="C6" s="396"/>
    </row>
    <row r="7" spans="1:3" ht="15" customHeight="1" thickTop="1" x14ac:dyDescent="0.2">
      <c r="A7" s="397" t="str">
        <f>IF(AND(ID="",'Seite 2 ZN'!J21=0,'Seite 2 ZN'!J48=0,'Seite 2 VWN'!R21=0,'Seite 2 VWN'!R48=0)," - öffentlich -"," - vertraulich -")</f>
        <v xml:space="preserve"> - öffentlich -</v>
      </c>
    </row>
    <row r="8" spans="1:3" ht="15" customHeight="1" x14ac:dyDescent="0.2"/>
    <row r="9" spans="1:3" s="390" customFormat="1" ht="18" customHeight="1" x14ac:dyDescent="0.2">
      <c r="A9" s="398" t="s">
        <v>182</v>
      </c>
      <c r="B9" s="399"/>
      <c r="C9" s="400"/>
    </row>
    <row r="10" spans="1:3" s="403" customFormat="1" ht="18" customHeight="1" x14ac:dyDescent="0.2">
      <c r="A10" s="401" t="s">
        <v>65</v>
      </c>
      <c r="B10" s="402" t="s">
        <v>66</v>
      </c>
      <c r="C10" s="401" t="s">
        <v>67</v>
      </c>
    </row>
    <row r="11" spans="1:3" s="200" customFormat="1" ht="24" customHeight="1" x14ac:dyDescent="0.2">
      <c r="A11" s="404" t="s">
        <v>68</v>
      </c>
      <c r="B11" s="405">
        <v>42453</v>
      </c>
      <c r="C11" s="406" t="s">
        <v>69</v>
      </c>
    </row>
    <row r="12" spans="1:3" ht="36" customHeight="1" x14ac:dyDescent="0.2">
      <c r="A12" s="404" t="s">
        <v>152</v>
      </c>
      <c r="B12" s="405">
        <v>42717</v>
      </c>
      <c r="C12" s="406" t="s">
        <v>163</v>
      </c>
    </row>
    <row r="13" spans="1:3" ht="24" customHeight="1" x14ac:dyDescent="0.2">
      <c r="A13" s="404" t="s">
        <v>166</v>
      </c>
      <c r="B13" s="405">
        <v>42894</v>
      </c>
      <c r="C13" s="406" t="s">
        <v>167</v>
      </c>
    </row>
    <row r="14" spans="1:3" ht="36" customHeight="1" x14ac:dyDescent="0.2">
      <c r="A14" s="404" t="s">
        <v>168</v>
      </c>
      <c r="B14" s="405">
        <v>43699</v>
      </c>
      <c r="C14" s="406" t="s">
        <v>173</v>
      </c>
    </row>
    <row r="15" spans="1:3" ht="24" customHeight="1" x14ac:dyDescent="0.2">
      <c r="A15" s="404" t="s">
        <v>180</v>
      </c>
      <c r="B15" s="405">
        <v>44840</v>
      </c>
      <c r="C15" s="406" t="s">
        <v>181</v>
      </c>
    </row>
    <row r="16" spans="1:3" s="390" customFormat="1" ht="15" customHeight="1" x14ac:dyDescent="0.2">
      <c r="A16" s="407"/>
    </row>
    <row r="17" spans="1:3" s="390" customFormat="1" ht="18" customHeight="1" x14ac:dyDescent="0.2">
      <c r="A17" s="398" t="s">
        <v>183</v>
      </c>
      <c r="B17" s="399"/>
      <c r="C17" s="400"/>
    </row>
    <row r="18" spans="1:3" s="403" customFormat="1" ht="18" customHeight="1" x14ac:dyDescent="0.2">
      <c r="A18" s="401" t="s">
        <v>65</v>
      </c>
      <c r="B18" s="402" t="s">
        <v>66</v>
      </c>
      <c r="C18" s="401" t="s">
        <v>67</v>
      </c>
    </row>
    <row r="19" spans="1:3" s="403" customFormat="1" ht="24" customHeight="1" x14ac:dyDescent="0.2">
      <c r="A19" s="408" t="s">
        <v>184</v>
      </c>
      <c r="B19" s="409">
        <v>44928</v>
      </c>
      <c r="C19" s="410" t="s">
        <v>185</v>
      </c>
    </row>
    <row r="20" spans="1:3" s="390" customFormat="1" ht="24" customHeight="1" x14ac:dyDescent="0.2">
      <c r="A20" s="408"/>
      <c r="B20" s="411"/>
      <c r="C20" s="410"/>
    </row>
    <row r="21" spans="1:3" s="390" customFormat="1" ht="24" customHeight="1" x14ac:dyDescent="0.2">
      <c r="A21" s="408"/>
      <c r="B21" s="411"/>
      <c r="C21" s="410"/>
    </row>
    <row r="22" spans="1:3" s="390" customFormat="1" ht="24" customHeight="1" x14ac:dyDescent="0.2">
      <c r="A22" s="408"/>
      <c r="B22" s="411"/>
      <c r="C22" s="410"/>
    </row>
    <row r="23" spans="1:3" s="390" customFormat="1" ht="24" customHeight="1" x14ac:dyDescent="0.2">
      <c r="A23" s="408"/>
      <c r="B23" s="411"/>
      <c r="C23" s="410"/>
    </row>
    <row r="24" spans="1:3" s="390" customFormat="1" ht="24" customHeight="1" x14ac:dyDescent="0.2">
      <c r="A24" s="408"/>
      <c r="B24" s="409"/>
      <c r="C24" s="410"/>
    </row>
    <row r="25" spans="1:3" s="390" customFormat="1" ht="24" customHeight="1" x14ac:dyDescent="0.2">
      <c r="A25" s="408"/>
      <c r="B25" s="409"/>
      <c r="C25" s="410"/>
    </row>
    <row r="26" spans="1:3" s="390" customFormat="1" ht="24" customHeight="1" x14ac:dyDescent="0.2">
      <c r="A26" s="408"/>
      <c r="B26" s="411"/>
      <c r="C26" s="410"/>
    </row>
  </sheetData>
  <sheetProtection password="8067" sheet="1" objects="1" scenarios="1" autoFilter="0"/>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5" tint="0.39997558519241921"/>
    <pageSetUpPr fitToPage="1"/>
  </sheetPr>
  <dimension ref="A1:G527"/>
  <sheetViews>
    <sheetView showGridLines="0" topLeftCell="A6" workbookViewId="0">
      <selection activeCell="B28" sqref="B28"/>
    </sheetView>
  </sheetViews>
  <sheetFormatPr baseColWidth="10" defaultRowHeight="12.75" x14ac:dyDescent="0.2"/>
  <cols>
    <col min="1" max="1" width="5.7109375" customWidth="1"/>
    <col min="2" max="2" width="20.7109375" customWidth="1"/>
    <col min="3" max="3" width="10.7109375" customWidth="1"/>
    <col min="4" max="4" width="40.7109375" customWidth="1"/>
    <col min="5" max="5" width="50.7109375" customWidth="1"/>
    <col min="6" max="6" width="22.7109375" customWidth="1"/>
  </cols>
  <sheetData>
    <row r="1" spans="1:6" ht="12" hidden="1" customHeight="1" x14ac:dyDescent="0.2">
      <c r="A1" s="172" t="s">
        <v>51</v>
      </c>
      <c r="B1" s="173"/>
      <c r="C1" s="179"/>
      <c r="D1" s="173"/>
      <c r="E1" s="173"/>
      <c r="F1" s="173"/>
    </row>
    <row r="2" spans="1:6" ht="12" hidden="1" customHeight="1" x14ac:dyDescent="0.2">
      <c r="A2" s="172" t="s">
        <v>52</v>
      </c>
      <c r="B2" s="173"/>
      <c r="C2" s="179"/>
      <c r="D2" s="173"/>
      <c r="E2" s="173"/>
      <c r="F2" s="173"/>
    </row>
    <row r="3" spans="1:6" ht="12" hidden="1" customHeight="1" x14ac:dyDescent="0.2">
      <c r="A3" s="194">
        <f>ROW(A28)</f>
        <v>28</v>
      </c>
      <c r="B3" s="173"/>
      <c r="C3" s="179"/>
      <c r="D3" s="173"/>
      <c r="E3" s="299"/>
      <c r="F3" s="299"/>
    </row>
    <row r="4" spans="1:6" ht="12" hidden="1" customHeight="1" x14ac:dyDescent="0.2">
      <c r="A4" s="296" t="s">
        <v>104</v>
      </c>
      <c r="B4" s="173"/>
      <c r="C4" s="179"/>
      <c r="D4" s="173"/>
      <c r="E4" s="293"/>
      <c r="F4" s="294"/>
    </row>
    <row r="5" spans="1:6" ht="12" hidden="1" customHeight="1" x14ac:dyDescent="0.2">
      <c r="A5" s="297" t="str">
        <f>"$A$6:$F$"&amp;IF(LOOKUP(2,1/(F1:F527&lt;&gt;""),ROW(F:F))=ROW(A24),A3-1,LOOKUP(2,1/(F1:F527&lt;&gt;""),ROW(F:F)))</f>
        <v>$A$6:$F$27</v>
      </c>
      <c r="B5" s="173"/>
      <c r="C5" s="179"/>
      <c r="D5" s="173"/>
      <c r="E5" s="293"/>
      <c r="F5" s="295"/>
    </row>
    <row r="6" spans="1:6" ht="15" customHeight="1" x14ac:dyDescent="0.2">
      <c r="A6" s="193" t="s">
        <v>49</v>
      </c>
      <c r="B6" s="146"/>
      <c r="C6" s="180"/>
      <c r="E6" s="29" t="s">
        <v>105</v>
      </c>
      <c r="F6" s="185">
        <f>'Seite 1'!$O$18</f>
        <v>0</v>
      </c>
    </row>
    <row r="7" spans="1:6" ht="15" customHeight="1" x14ac:dyDescent="0.2">
      <c r="A7" s="159"/>
      <c r="B7" s="146"/>
      <c r="C7" s="181"/>
      <c r="E7" s="29" t="s">
        <v>107</v>
      </c>
      <c r="F7" s="185" t="str">
        <f>'Seite 1'!$Z$14</f>
        <v/>
      </c>
    </row>
    <row r="8" spans="1:6" ht="15" customHeight="1" x14ac:dyDescent="0.2">
      <c r="A8" s="159"/>
      <c r="B8" s="146"/>
      <c r="C8" s="181"/>
      <c r="E8" s="29" t="s">
        <v>108</v>
      </c>
      <c r="F8" s="386" t="str">
        <f>'Seite 1'!$AA$14</f>
        <v/>
      </c>
    </row>
    <row r="9" spans="1:6" ht="15" customHeight="1" x14ac:dyDescent="0.2">
      <c r="A9" s="149"/>
      <c r="B9" s="148"/>
      <c r="C9" s="181"/>
      <c r="E9" s="118" t="s">
        <v>106</v>
      </c>
      <c r="F9" s="286">
        <f ca="1">'Seite 1'!$O$17</f>
        <v>44922</v>
      </c>
    </row>
    <row r="10" spans="1:6" ht="15" customHeight="1" x14ac:dyDescent="0.2">
      <c r="A10" s="150"/>
      <c r="B10" s="151"/>
      <c r="C10" s="181"/>
      <c r="D10" s="147"/>
      <c r="E10" s="147"/>
      <c r="F10" s="124" t="str">
        <f>'Seite 1'!$A$65</f>
        <v>VWN Integration - Berufliche Qualifizierung Strafgefangener</v>
      </c>
    </row>
    <row r="11" spans="1:6" ht="15" customHeight="1" x14ac:dyDescent="0.2">
      <c r="A11" s="152"/>
      <c r="B11" s="151"/>
      <c r="C11" s="181"/>
      <c r="D11" s="147"/>
      <c r="E11" s="147"/>
      <c r="F11" s="125" t="str">
        <f>'Seite 1'!$A$66</f>
        <v>Formularversion: V 2.0 vom 02.01.23 - öffentlich -</v>
      </c>
    </row>
    <row r="12" spans="1:6" ht="18" customHeight="1" x14ac:dyDescent="0.2">
      <c r="A12" s="153"/>
      <c r="B12" s="154"/>
      <c r="C12" s="182"/>
      <c r="D12" s="323" t="str">
        <f>A6</f>
        <v>Einnahmen</v>
      </c>
      <c r="E12" s="155"/>
      <c r="F12" s="370">
        <f>SUMPRODUCT(ROUND(F13:F20,2))</f>
        <v>0</v>
      </c>
    </row>
    <row r="13" spans="1:6" ht="15" customHeight="1" x14ac:dyDescent="0.2">
      <c r="A13" s="160"/>
      <c r="B13" s="157"/>
      <c r="C13" s="183"/>
      <c r="D13" s="324" t="s">
        <v>50</v>
      </c>
      <c r="E13" s="168" t="str">
        <f>'Seite 2 ZN'!$L$34</f>
        <v>1.1 Eigenmittel des Antragstellers</v>
      </c>
      <c r="F13" s="353">
        <f t="shared" ref="F13:F20" si="0">SUMPRODUCT(($D$28:$D$527=E13)*(ROUND($F$28:$F$527,2)))</f>
        <v>0</v>
      </c>
    </row>
    <row r="14" spans="1:6" ht="15" customHeight="1" x14ac:dyDescent="0.2">
      <c r="A14" s="160"/>
      <c r="B14" s="157"/>
      <c r="C14" s="183"/>
      <c r="D14" s="86"/>
      <c r="E14" s="170" t="str">
        <f>'Seite 2 ZN'!$L$35</f>
        <v>1.2 Einnahmen von Dritten/Teilnehmergebühren</v>
      </c>
      <c r="F14" s="352">
        <f t="shared" si="0"/>
        <v>0</v>
      </c>
    </row>
    <row r="15" spans="1:6" ht="15" customHeight="1" x14ac:dyDescent="0.2">
      <c r="A15" s="160"/>
      <c r="B15" s="157"/>
      <c r="C15" s="183"/>
      <c r="D15" s="86"/>
      <c r="E15" s="170" t="str">
        <f>'Seite 2 ZN'!$L$36</f>
        <v>1.3 Mittel von Stiftungen und Spenden, Sonstiges</v>
      </c>
      <c r="F15" s="352">
        <f t="shared" si="0"/>
        <v>0</v>
      </c>
    </row>
    <row r="16" spans="1:6" ht="15" customHeight="1" x14ac:dyDescent="0.2">
      <c r="A16" s="160"/>
      <c r="B16" s="157"/>
      <c r="C16" s="183"/>
      <c r="D16" s="86"/>
      <c r="E16" s="170" t="str">
        <f>'Seite 2 ZN'!$L$40</f>
        <v>2.1 Bundesmittel</v>
      </c>
      <c r="F16" s="352">
        <f t="shared" si="0"/>
        <v>0</v>
      </c>
    </row>
    <row r="17" spans="1:7" ht="15" customHeight="1" x14ac:dyDescent="0.2">
      <c r="A17" s="160"/>
      <c r="B17" s="157"/>
      <c r="C17" s="183"/>
      <c r="D17" s="86"/>
      <c r="E17" s="170" t="str">
        <f>'Seite 2 ZN'!$L$41</f>
        <v>2.2 Sonstige Mittel des Freistaates Thüringen</v>
      </c>
      <c r="F17" s="352">
        <f t="shared" si="0"/>
        <v>0</v>
      </c>
    </row>
    <row r="18" spans="1:7" ht="15" customHeight="1" x14ac:dyDescent="0.2">
      <c r="A18" s="160"/>
      <c r="B18" s="157"/>
      <c r="C18" s="183"/>
      <c r="D18" s="86"/>
      <c r="E18" s="170" t="str">
        <f>'Seite 2 ZN'!$L$42</f>
        <v>2.3 Kommunale Mittel</v>
      </c>
      <c r="F18" s="352">
        <f t="shared" si="0"/>
        <v>0</v>
      </c>
    </row>
    <row r="19" spans="1:7" ht="15" customHeight="1" x14ac:dyDescent="0.2">
      <c r="A19" s="160"/>
      <c r="B19" s="157"/>
      <c r="C19" s="183"/>
      <c r="D19" s="86"/>
      <c r="E19" s="170" t="str">
        <f>'Seite 2 ZN'!$L$43</f>
        <v>2.4 Sonstige öffentliche Mittel</v>
      </c>
      <c r="F19" s="352">
        <f t="shared" si="0"/>
        <v>0</v>
      </c>
    </row>
    <row r="20" spans="1:7" ht="15" customHeight="1" x14ac:dyDescent="0.2">
      <c r="A20" s="160"/>
      <c r="B20" s="157"/>
      <c r="C20" s="183"/>
      <c r="D20" s="86"/>
      <c r="E20" s="170" t="str">
        <f>'Seite 2 ZN'!$L$46</f>
        <v>3. ausgezahlte/zurückgezahlte Mittel</v>
      </c>
      <c r="F20" s="352">
        <f t="shared" si="0"/>
        <v>0</v>
      </c>
    </row>
    <row r="21" spans="1:7" ht="12" customHeight="1" x14ac:dyDescent="0.2">
      <c r="A21" s="156"/>
      <c r="B21" s="157"/>
      <c r="C21" s="183"/>
      <c r="D21" s="157"/>
      <c r="E21" s="157"/>
      <c r="F21" s="158"/>
    </row>
    <row r="22" spans="1:7" ht="15" customHeight="1" x14ac:dyDescent="0.2">
      <c r="A22" s="140" t="str">
        <f ca="1">CONCATENATE("Belegliste¹ der ",$A$6," - Aktenzeichen ",IF($F$6=0,"__________",$F$6)," - Nachweis vom ",IF($F$9=0,"_________",TEXT($F$9,"TT.MM.JJJJ")))</f>
        <v>Belegliste¹ der Einnahmen - Aktenzeichen __________ - Nachweis vom 27.12.2022</v>
      </c>
      <c r="B22" s="157"/>
      <c r="C22" s="183"/>
      <c r="D22" s="157"/>
      <c r="E22" s="157"/>
      <c r="F22" s="158"/>
    </row>
    <row r="23" spans="1:7" ht="5.0999999999999996" customHeight="1" x14ac:dyDescent="0.2">
      <c r="A23" s="160"/>
      <c r="B23" s="157"/>
      <c r="C23" s="183"/>
      <c r="D23" s="157"/>
      <c r="E23" s="157"/>
      <c r="F23" s="158"/>
    </row>
    <row r="24" spans="1:7" ht="12" customHeight="1" x14ac:dyDescent="0.2">
      <c r="A24" s="561" t="s">
        <v>22</v>
      </c>
      <c r="B24" s="564" t="s">
        <v>46</v>
      </c>
      <c r="C24" s="561" t="s">
        <v>47</v>
      </c>
      <c r="D24" s="564" t="s">
        <v>100</v>
      </c>
      <c r="E24" s="564" t="s">
        <v>101</v>
      </c>
      <c r="F24" s="567" t="s">
        <v>16</v>
      </c>
    </row>
    <row r="25" spans="1:7" ht="12" customHeight="1" x14ac:dyDescent="0.2">
      <c r="A25" s="562"/>
      <c r="B25" s="565"/>
      <c r="C25" s="562"/>
      <c r="D25" s="565"/>
      <c r="E25" s="565"/>
      <c r="F25" s="568"/>
    </row>
    <row r="26" spans="1:7" ht="12" customHeight="1" x14ac:dyDescent="0.2">
      <c r="A26" s="562"/>
      <c r="B26" s="565"/>
      <c r="C26" s="562"/>
      <c r="D26" s="565"/>
      <c r="E26" s="565"/>
      <c r="F26" s="568"/>
    </row>
    <row r="27" spans="1:7" ht="12" customHeight="1" thickBot="1" x14ac:dyDescent="0.25">
      <c r="A27" s="563"/>
      <c r="B27" s="566"/>
      <c r="C27" s="563"/>
      <c r="D27" s="566"/>
      <c r="E27" s="566"/>
      <c r="F27" s="569"/>
    </row>
    <row r="28" spans="1:7" s="130" customFormat="1" ht="15" thickTop="1" x14ac:dyDescent="0.2">
      <c r="A28" s="287">
        <v>1</v>
      </c>
      <c r="B28" s="320"/>
      <c r="C28" s="178"/>
      <c r="D28" s="190"/>
      <c r="E28" s="190"/>
      <c r="F28" s="356"/>
      <c r="G28" s="372"/>
    </row>
    <row r="29" spans="1:7" s="130" customFormat="1" ht="15" x14ac:dyDescent="0.2">
      <c r="A29" s="287">
        <v>2</v>
      </c>
      <c r="B29" s="321"/>
      <c r="C29" s="178"/>
      <c r="D29" s="190"/>
      <c r="E29" s="191"/>
      <c r="F29" s="356"/>
      <c r="G29" s="371"/>
    </row>
    <row r="30" spans="1:7" s="130" customFormat="1" ht="15" x14ac:dyDescent="0.2">
      <c r="A30" s="287">
        <v>3</v>
      </c>
      <c r="B30" s="321"/>
      <c r="C30" s="178"/>
      <c r="D30" s="190"/>
      <c r="E30" s="191"/>
      <c r="F30" s="356"/>
      <c r="G30" s="371"/>
    </row>
    <row r="31" spans="1:7" s="130" customFormat="1" ht="15" x14ac:dyDescent="0.2">
      <c r="A31" s="287">
        <v>4</v>
      </c>
      <c r="B31" s="321"/>
      <c r="C31" s="178"/>
      <c r="D31" s="190"/>
      <c r="E31" s="191"/>
      <c r="F31" s="356"/>
      <c r="G31" s="371"/>
    </row>
    <row r="32" spans="1:7" s="130" customFormat="1" ht="15" x14ac:dyDescent="0.2">
      <c r="A32" s="287">
        <v>5</v>
      </c>
      <c r="B32" s="321"/>
      <c r="C32" s="178"/>
      <c r="D32" s="190"/>
      <c r="E32" s="191"/>
      <c r="F32" s="356"/>
      <c r="G32" s="371"/>
    </row>
    <row r="33" spans="1:7" s="130" customFormat="1" ht="15" x14ac:dyDescent="0.2">
      <c r="A33" s="287">
        <v>6</v>
      </c>
      <c r="B33" s="321"/>
      <c r="C33" s="178"/>
      <c r="D33" s="190"/>
      <c r="E33" s="191"/>
      <c r="F33" s="356"/>
      <c r="G33" s="371"/>
    </row>
    <row r="34" spans="1:7" s="130" customFormat="1" ht="15" x14ac:dyDescent="0.2">
      <c r="A34" s="287">
        <v>7</v>
      </c>
      <c r="B34" s="321"/>
      <c r="C34" s="178"/>
      <c r="D34" s="190"/>
      <c r="E34" s="191"/>
      <c r="F34" s="356"/>
      <c r="G34" s="371"/>
    </row>
    <row r="35" spans="1:7" s="130" customFormat="1" ht="15" x14ac:dyDescent="0.2">
      <c r="A35" s="287">
        <v>8</v>
      </c>
      <c r="B35" s="321"/>
      <c r="C35" s="178"/>
      <c r="D35" s="190"/>
      <c r="E35" s="191"/>
      <c r="F35" s="356"/>
      <c r="G35" s="371"/>
    </row>
    <row r="36" spans="1:7" s="130" customFormat="1" ht="15" x14ac:dyDescent="0.2">
      <c r="A36" s="287">
        <v>9</v>
      </c>
      <c r="B36" s="321"/>
      <c r="C36" s="178"/>
      <c r="D36" s="190"/>
      <c r="E36" s="191"/>
      <c r="F36" s="356"/>
      <c r="G36" s="371"/>
    </row>
    <row r="37" spans="1:7" s="130" customFormat="1" ht="15" x14ac:dyDescent="0.2">
      <c r="A37" s="287">
        <v>10</v>
      </c>
      <c r="B37" s="321"/>
      <c r="C37" s="178"/>
      <c r="D37" s="190"/>
      <c r="E37" s="191"/>
      <c r="F37" s="356"/>
      <c r="G37" s="371"/>
    </row>
    <row r="38" spans="1:7" s="130" customFormat="1" ht="15" x14ac:dyDescent="0.2">
      <c r="A38" s="287">
        <v>11</v>
      </c>
      <c r="B38" s="321"/>
      <c r="C38" s="178"/>
      <c r="D38" s="190"/>
      <c r="E38" s="191"/>
      <c r="F38" s="356"/>
      <c r="G38" s="371"/>
    </row>
    <row r="39" spans="1:7" s="130" customFormat="1" ht="15" x14ac:dyDescent="0.2">
      <c r="A39" s="287">
        <v>12</v>
      </c>
      <c r="B39" s="321"/>
      <c r="C39" s="178"/>
      <c r="D39" s="190"/>
      <c r="E39" s="191"/>
      <c r="F39" s="356"/>
      <c r="G39" s="371"/>
    </row>
    <row r="40" spans="1:7" s="130" customFormat="1" ht="15" x14ac:dyDescent="0.2">
      <c r="A40" s="287">
        <v>13</v>
      </c>
      <c r="B40" s="321"/>
      <c r="C40" s="178"/>
      <c r="D40" s="190"/>
      <c r="E40" s="191"/>
      <c r="F40" s="356"/>
      <c r="G40" s="371"/>
    </row>
    <row r="41" spans="1:7" s="130" customFormat="1" ht="15" x14ac:dyDescent="0.2">
      <c r="A41" s="287">
        <v>14</v>
      </c>
      <c r="B41" s="321"/>
      <c r="C41" s="178"/>
      <c r="D41" s="190"/>
      <c r="E41" s="191"/>
      <c r="F41" s="356"/>
      <c r="G41" s="371"/>
    </row>
    <row r="42" spans="1:7" s="130" customFormat="1" ht="15" x14ac:dyDescent="0.2">
      <c r="A42" s="287">
        <v>15</v>
      </c>
      <c r="B42" s="321"/>
      <c r="C42" s="178"/>
      <c r="D42" s="190"/>
      <c r="E42" s="191"/>
      <c r="F42" s="356"/>
      <c r="G42" s="371"/>
    </row>
    <row r="43" spans="1:7" s="130" customFormat="1" ht="15" x14ac:dyDescent="0.2">
      <c r="A43" s="287">
        <v>16</v>
      </c>
      <c r="B43" s="321"/>
      <c r="C43" s="178"/>
      <c r="D43" s="190"/>
      <c r="E43" s="191"/>
      <c r="F43" s="356"/>
      <c r="G43" s="371"/>
    </row>
    <row r="44" spans="1:7" s="130" customFormat="1" ht="15" x14ac:dyDescent="0.2">
      <c r="A44" s="287">
        <v>17</v>
      </c>
      <c r="B44" s="321"/>
      <c r="C44" s="178"/>
      <c r="D44" s="190"/>
      <c r="E44" s="191"/>
      <c r="F44" s="356"/>
      <c r="G44" s="371"/>
    </row>
    <row r="45" spans="1:7" s="130" customFormat="1" ht="15" x14ac:dyDescent="0.2">
      <c r="A45" s="287">
        <v>18</v>
      </c>
      <c r="B45" s="321"/>
      <c r="C45" s="178"/>
      <c r="D45" s="190"/>
      <c r="E45" s="191"/>
      <c r="F45" s="356"/>
      <c r="G45" s="371"/>
    </row>
    <row r="46" spans="1:7" s="130" customFormat="1" ht="15" x14ac:dyDescent="0.2">
      <c r="A46" s="287">
        <v>19</v>
      </c>
      <c r="B46" s="321"/>
      <c r="C46" s="178"/>
      <c r="D46" s="190"/>
      <c r="E46" s="191"/>
      <c r="F46" s="356"/>
      <c r="G46" s="371"/>
    </row>
    <row r="47" spans="1:7" s="130" customFormat="1" ht="15" x14ac:dyDescent="0.2">
      <c r="A47" s="287">
        <v>20</v>
      </c>
      <c r="B47" s="321"/>
      <c r="C47" s="178"/>
      <c r="D47" s="190"/>
      <c r="E47" s="191"/>
      <c r="F47" s="356"/>
      <c r="G47" s="371"/>
    </row>
    <row r="48" spans="1:7" s="130" customFormat="1" ht="15" x14ac:dyDescent="0.2">
      <c r="A48" s="287">
        <v>21</v>
      </c>
      <c r="B48" s="321"/>
      <c r="C48" s="178"/>
      <c r="D48" s="190"/>
      <c r="E48" s="191"/>
      <c r="F48" s="356"/>
      <c r="G48" s="371"/>
    </row>
    <row r="49" spans="1:7" s="130" customFormat="1" ht="15" x14ac:dyDescent="0.2">
      <c r="A49" s="287">
        <v>22</v>
      </c>
      <c r="B49" s="321"/>
      <c r="C49" s="178"/>
      <c r="D49" s="190"/>
      <c r="E49" s="191"/>
      <c r="F49" s="356"/>
      <c r="G49" s="371"/>
    </row>
    <row r="50" spans="1:7" s="130" customFormat="1" ht="15" x14ac:dyDescent="0.2">
      <c r="A50" s="287">
        <v>23</v>
      </c>
      <c r="B50" s="321"/>
      <c r="C50" s="178"/>
      <c r="D50" s="190"/>
      <c r="E50" s="191"/>
      <c r="F50" s="356"/>
      <c r="G50" s="371"/>
    </row>
    <row r="51" spans="1:7" s="130" customFormat="1" ht="15" x14ac:dyDescent="0.2">
      <c r="A51" s="287">
        <v>24</v>
      </c>
      <c r="B51" s="321"/>
      <c r="C51" s="178"/>
      <c r="D51" s="190"/>
      <c r="E51" s="191"/>
      <c r="F51" s="356"/>
      <c r="G51" s="371"/>
    </row>
    <row r="52" spans="1:7" s="130" customFormat="1" ht="15" x14ac:dyDescent="0.2">
      <c r="A52" s="287">
        <v>25</v>
      </c>
      <c r="B52" s="321"/>
      <c r="C52" s="178"/>
      <c r="D52" s="190"/>
      <c r="E52" s="191"/>
      <c r="F52" s="356"/>
      <c r="G52" s="371"/>
    </row>
    <row r="53" spans="1:7" s="130" customFormat="1" ht="15" x14ac:dyDescent="0.2">
      <c r="A53" s="287">
        <v>26</v>
      </c>
      <c r="B53" s="321"/>
      <c r="C53" s="178"/>
      <c r="D53" s="190"/>
      <c r="E53" s="191"/>
      <c r="F53" s="356"/>
      <c r="G53" s="371"/>
    </row>
    <row r="54" spans="1:7" s="130" customFormat="1" ht="15" x14ac:dyDescent="0.2">
      <c r="A54" s="287">
        <v>27</v>
      </c>
      <c r="B54" s="321"/>
      <c r="C54" s="178"/>
      <c r="D54" s="190"/>
      <c r="E54" s="191"/>
      <c r="F54" s="356"/>
      <c r="G54" s="371"/>
    </row>
    <row r="55" spans="1:7" s="130" customFormat="1" ht="15" x14ac:dyDescent="0.2">
      <c r="A55" s="287">
        <v>28</v>
      </c>
      <c r="B55" s="321"/>
      <c r="C55" s="178"/>
      <c r="D55" s="190"/>
      <c r="E55" s="191"/>
      <c r="F55" s="356"/>
      <c r="G55" s="371"/>
    </row>
    <row r="56" spans="1:7" s="130" customFormat="1" ht="15" x14ac:dyDescent="0.2">
      <c r="A56" s="287">
        <v>29</v>
      </c>
      <c r="B56" s="321"/>
      <c r="C56" s="178"/>
      <c r="D56" s="190"/>
      <c r="E56" s="191"/>
      <c r="F56" s="356"/>
      <c r="G56" s="371"/>
    </row>
    <row r="57" spans="1:7" s="130" customFormat="1" ht="15" x14ac:dyDescent="0.2">
      <c r="A57" s="287">
        <v>30</v>
      </c>
      <c r="B57" s="321"/>
      <c r="C57" s="178"/>
      <c r="D57" s="190"/>
      <c r="E57" s="191"/>
      <c r="F57" s="356"/>
      <c r="G57" s="371"/>
    </row>
    <row r="58" spans="1:7" s="130" customFormat="1" ht="15" x14ac:dyDescent="0.2">
      <c r="A58" s="287">
        <v>31</v>
      </c>
      <c r="B58" s="321"/>
      <c r="C58" s="178"/>
      <c r="D58" s="190"/>
      <c r="E58" s="191"/>
      <c r="F58" s="356"/>
      <c r="G58" s="371"/>
    </row>
    <row r="59" spans="1:7" s="130" customFormat="1" ht="15" x14ac:dyDescent="0.2">
      <c r="A59" s="287">
        <v>32</v>
      </c>
      <c r="B59" s="321"/>
      <c r="C59" s="178"/>
      <c r="D59" s="190"/>
      <c r="E59" s="191"/>
      <c r="F59" s="356"/>
      <c r="G59" s="371"/>
    </row>
    <row r="60" spans="1:7" s="130" customFormat="1" ht="15" x14ac:dyDescent="0.2">
      <c r="A60" s="287">
        <v>33</v>
      </c>
      <c r="B60" s="321"/>
      <c r="C60" s="178"/>
      <c r="D60" s="190"/>
      <c r="E60" s="191"/>
      <c r="F60" s="356"/>
      <c r="G60" s="371"/>
    </row>
    <row r="61" spans="1:7" s="130" customFormat="1" ht="15" x14ac:dyDescent="0.2">
      <c r="A61" s="287">
        <v>34</v>
      </c>
      <c r="B61" s="321"/>
      <c r="C61" s="178"/>
      <c r="D61" s="190"/>
      <c r="E61" s="191"/>
      <c r="F61" s="356"/>
      <c r="G61" s="371"/>
    </row>
    <row r="62" spans="1:7" s="130" customFormat="1" ht="15" x14ac:dyDescent="0.2">
      <c r="A62" s="287">
        <v>35</v>
      </c>
      <c r="B62" s="321"/>
      <c r="C62" s="178"/>
      <c r="D62" s="190"/>
      <c r="E62" s="191"/>
      <c r="F62" s="356"/>
      <c r="G62" s="371"/>
    </row>
    <row r="63" spans="1:7" s="130" customFormat="1" ht="15" x14ac:dyDescent="0.2">
      <c r="A63" s="287">
        <v>36</v>
      </c>
      <c r="B63" s="321"/>
      <c r="C63" s="178"/>
      <c r="D63" s="190"/>
      <c r="E63" s="191"/>
      <c r="F63" s="356"/>
      <c r="G63" s="371"/>
    </row>
    <row r="64" spans="1:7" s="130" customFormat="1" ht="15" x14ac:dyDescent="0.2">
      <c r="A64" s="287">
        <v>37</v>
      </c>
      <c r="B64" s="321"/>
      <c r="C64" s="178"/>
      <c r="D64" s="190"/>
      <c r="E64" s="191"/>
      <c r="F64" s="356"/>
      <c r="G64" s="371"/>
    </row>
    <row r="65" spans="1:7" s="130" customFormat="1" ht="15" x14ac:dyDescent="0.2">
      <c r="A65" s="287">
        <v>38</v>
      </c>
      <c r="B65" s="321"/>
      <c r="C65" s="178"/>
      <c r="D65" s="190"/>
      <c r="E65" s="191"/>
      <c r="F65" s="356"/>
      <c r="G65" s="371"/>
    </row>
    <row r="66" spans="1:7" s="130" customFormat="1" ht="15" x14ac:dyDescent="0.2">
      <c r="A66" s="287">
        <v>39</v>
      </c>
      <c r="B66" s="321"/>
      <c r="C66" s="178"/>
      <c r="D66" s="190"/>
      <c r="E66" s="191"/>
      <c r="F66" s="356"/>
      <c r="G66" s="371"/>
    </row>
    <row r="67" spans="1:7" s="130" customFormat="1" ht="15" x14ac:dyDescent="0.2">
      <c r="A67" s="287">
        <v>40</v>
      </c>
      <c r="B67" s="321"/>
      <c r="C67" s="178"/>
      <c r="D67" s="190"/>
      <c r="E67" s="191"/>
      <c r="F67" s="356"/>
      <c r="G67" s="371"/>
    </row>
    <row r="68" spans="1:7" s="130" customFormat="1" ht="15" x14ac:dyDescent="0.2">
      <c r="A68" s="287">
        <v>41</v>
      </c>
      <c r="B68" s="321"/>
      <c r="C68" s="178"/>
      <c r="D68" s="190"/>
      <c r="E68" s="191"/>
      <c r="F68" s="356"/>
      <c r="G68" s="371"/>
    </row>
    <row r="69" spans="1:7" s="130" customFormat="1" ht="15" x14ac:dyDescent="0.2">
      <c r="A69" s="287">
        <v>42</v>
      </c>
      <c r="B69" s="321"/>
      <c r="C69" s="178"/>
      <c r="D69" s="190"/>
      <c r="E69" s="191"/>
      <c r="F69" s="356"/>
      <c r="G69" s="371"/>
    </row>
    <row r="70" spans="1:7" s="130" customFormat="1" ht="15" x14ac:dyDescent="0.2">
      <c r="A70" s="287">
        <v>43</v>
      </c>
      <c r="B70" s="321"/>
      <c r="C70" s="178"/>
      <c r="D70" s="190"/>
      <c r="E70" s="191"/>
      <c r="F70" s="356"/>
      <c r="G70" s="371"/>
    </row>
    <row r="71" spans="1:7" s="130" customFormat="1" ht="15" x14ac:dyDescent="0.2">
      <c r="A71" s="287">
        <v>44</v>
      </c>
      <c r="B71" s="321"/>
      <c r="C71" s="178"/>
      <c r="D71" s="190"/>
      <c r="E71" s="191"/>
      <c r="F71" s="356"/>
      <c r="G71" s="371"/>
    </row>
    <row r="72" spans="1:7" s="130" customFormat="1" ht="15" x14ac:dyDescent="0.2">
      <c r="A72" s="287">
        <v>45</v>
      </c>
      <c r="B72" s="321"/>
      <c r="C72" s="178"/>
      <c r="D72" s="190"/>
      <c r="E72" s="191"/>
      <c r="F72" s="356"/>
      <c r="G72" s="371"/>
    </row>
    <row r="73" spans="1:7" s="130" customFormat="1" ht="15" x14ac:dyDescent="0.2">
      <c r="A73" s="287">
        <v>46</v>
      </c>
      <c r="B73" s="321"/>
      <c r="C73" s="178"/>
      <c r="D73" s="190"/>
      <c r="E73" s="191"/>
      <c r="F73" s="356"/>
      <c r="G73" s="371"/>
    </row>
    <row r="74" spans="1:7" s="130" customFormat="1" ht="15" x14ac:dyDescent="0.2">
      <c r="A74" s="287">
        <v>47</v>
      </c>
      <c r="B74" s="321"/>
      <c r="C74" s="178"/>
      <c r="D74" s="190"/>
      <c r="E74" s="191"/>
      <c r="F74" s="356"/>
      <c r="G74" s="371"/>
    </row>
    <row r="75" spans="1:7" s="130" customFormat="1" ht="15" x14ac:dyDescent="0.2">
      <c r="A75" s="287">
        <v>48</v>
      </c>
      <c r="B75" s="321"/>
      <c r="C75" s="178"/>
      <c r="D75" s="190"/>
      <c r="E75" s="191"/>
      <c r="F75" s="356"/>
      <c r="G75" s="371"/>
    </row>
    <row r="76" spans="1:7" s="130" customFormat="1" ht="15" x14ac:dyDescent="0.2">
      <c r="A76" s="287">
        <v>49</v>
      </c>
      <c r="B76" s="321"/>
      <c r="C76" s="178"/>
      <c r="D76" s="190"/>
      <c r="E76" s="191"/>
      <c r="F76" s="356"/>
      <c r="G76" s="371"/>
    </row>
    <row r="77" spans="1:7" s="130" customFormat="1" ht="15" x14ac:dyDescent="0.2">
      <c r="A77" s="287">
        <v>50</v>
      </c>
      <c r="B77" s="321"/>
      <c r="C77" s="178"/>
      <c r="D77" s="190"/>
      <c r="E77" s="191"/>
      <c r="F77" s="356"/>
      <c r="G77" s="371"/>
    </row>
    <row r="78" spans="1:7" s="130" customFormat="1" ht="15" x14ac:dyDescent="0.2">
      <c r="A78" s="287">
        <v>51</v>
      </c>
      <c r="B78" s="321"/>
      <c r="C78" s="178"/>
      <c r="D78" s="190"/>
      <c r="E78" s="191"/>
      <c r="F78" s="356"/>
      <c r="G78" s="371"/>
    </row>
    <row r="79" spans="1:7" s="130" customFormat="1" ht="15" x14ac:dyDescent="0.2">
      <c r="A79" s="287">
        <v>52</v>
      </c>
      <c r="B79" s="321"/>
      <c r="C79" s="178"/>
      <c r="D79" s="190"/>
      <c r="E79" s="191"/>
      <c r="F79" s="356"/>
      <c r="G79" s="371"/>
    </row>
    <row r="80" spans="1:7" s="130" customFormat="1" ht="15" x14ac:dyDescent="0.2">
      <c r="A80" s="287">
        <v>53</v>
      </c>
      <c r="B80" s="321"/>
      <c r="C80" s="178"/>
      <c r="D80" s="190"/>
      <c r="E80" s="191"/>
      <c r="F80" s="356"/>
      <c r="G80" s="371"/>
    </row>
    <row r="81" spans="1:7" s="130" customFormat="1" ht="15" x14ac:dyDescent="0.2">
      <c r="A81" s="287">
        <v>54</v>
      </c>
      <c r="B81" s="321"/>
      <c r="C81" s="178"/>
      <c r="D81" s="190"/>
      <c r="E81" s="191"/>
      <c r="F81" s="356"/>
      <c r="G81" s="371"/>
    </row>
    <row r="82" spans="1:7" s="130" customFormat="1" ht="15" x14ac:dyDescent="0.2">
      <c r="A82" s="287">
        <v>55</v>
      </c>
      <c r="B82" s="321"/>
      <c r="C82" s="178"/>
      <c r="D82" s="190"/>
      <c r="E82" s="191"/>
      <c r="F82" s="356"/>
      <c r="G82" s="371"/>
    </row>
    <row r="83" spans="1:7" s="130" customFormat="1" ht="15" x14ac:dyDescent="0.2">
      <c r="A83" s="287">
        <v>56</v>
      </c>
      <c r="B83" s="321"/>
      <c r="C83" s="178"/>
      <c r="D83" s="190"/>
      <c r="E83" s="191"/>
      <c r="F83" s="356"/>
      <c r="G83" s="371"/>
    </row>
    <row r="84" spans="1:7" s="130" customFormat="1" ht="15" x14ac:dyDescent="0.2">
      <c r="A84" s="287">
        <v>57</v>
      </c>
      <c r="B84" s="321"/>
      <c r="C84" s="178"/>
      <c r="D84" s="190"/>
      <c r="E84" s="191"/>
      <c r="F84" s="356"/>
      <c r="G84" s="371"/>
    </row>
    <row r="85" spans="1:7" s="130" customFormat="1" ht="15" x14ac:dyDescent="0.2">
      <c r="A85" s="287">
        <v>58</v>
      </c>
      <c r="B85" s="321"/>
      <c r="C85" s="178"/>
      <c r="D85" s="190"/>
      <c r="E85" s="191"/>
      <c r="F85" s="356"/>
      <c r="G85" s="371"/>
    </row>
    <row r="86" spans="1:7" s="130" customFormat="1" ht="15" x14ac:dyDescent="0.2">
      <c r="A86" s="287">
        <v>59</v>
      </c>
      <c r="B86" s="321"/>
      <c r="C86" s="178"/>
      <c r="D86" s="190"/>
      <c r="E86" s="191"/>
      <c r="F86" s="356"/>
      <c r="G86" s="371"/>
    </row>
    <row r="87" spans="1:7" s="130" customFormat="1" ht="15" x14ac:dyDescent="0.2">
      <c r="A87" s="287">
        <v>60</v>
      </c>
      <c r="B87" s="321"/>
      <c r="C87" s="178"/>
      <c r="D87" s="190"/>
      <c r="E87" s="191"/>
      <c r="F87" s="356"/>
      <c r="G87" s="371"/>
    </row>
    <row r="88" spans="1:7" s="130" customFormat="1" ht="15" x14ac:dyDescent="0.2">
      <c r="A88" s="287">
        <v>61</v>
      </c>
      <c r="B88" s="321"/>
      <c r="C88" s="178"/>
      <c r="D88" s="190"/>
      <c r="E88" s="191"/>
      <c r="F88" s="356"/>
      <c r="G88" s="371"/>
    </row>
    <row r="89" spans="1:7" s="130" customFormat="1" ht="15" x14ac:dyDescent="0.2">
      <c r="A89" s="287">
        <v>62</v>
      </c>
      <c r="B89" s="321"/>
      <c r="C89" s="178"/>
      <c r="D89" s="190"/>
      <c r="E89" s="191"/>
      <c r="F89" s="356"/>
      <c r="G89" s="371"/>
    </row>
    <row r="90" spans="1:7" s="130" customFormat="1" ht="15" x14ac:dyDescent="0.2">
      <c r="A90" s="287">
        <v>63</v>
      </c>
      <c r="B90" s="321"/>
      <c r="C90" s="178"/>
      <c r="D90" s="190"/>
      <c r="E90" s="191"/>
      <c r="F90" s="356"/>
      <c r="G90" s="371"/>
    </row>
    <row r="91" spans="1:7" s="130" customFormat="1" ht="15" x14ac:dyDescent="0.2">
      <c r="A91" s="287">
        <v>64</v>
      </c>
      <c r="B91" s="321"/>
      <c r="C91" s="178"/>
      <c r="D91" s="190"/>
      <c r="E91" s="191"/>
      <c r="F91" s="356"/>
      <c r="G91" s="371"/>
    </row>
    <row r="92" spans="1:7" s="130" customFormat="1" ht="15" x14ac:dyDescent="0.2">
      <c r="A92" s="287">
        <v>65</v>
      </c>
      <c r="B92" s="321"/>
      <c r="C92" s="178"/>
      <c r="D92" s="190"/>
      <c r="E92" s="191"/>
      <c r="F92" s="356"/>
      <c r="G92" s="371"/>
    </row>
    <row r="93" spans="1:7" s="130" customFormat="1" ht="15" x14ac:dyDescent="0.2">
      <c r="A93" s="287">
        <v>66</v>
      </c>
      <c r="B93" s="321"/>
      <c r="C93" s="178"/>
      <c r="D93" s="190"/>
      <c r="E93" s="191"/>
      <c r="F93" s="356"/>
      <c r="G93" s="371"/>
    </row>
    <row r="94" spans="1:7" s="130" customFormat="1" ht="15" x14ac:dyDescent="0.2">
      <c r="A94" s="287">
        <v>67</v>
      </c>
      <c r="B94" s="321"/>
      <c r="C94" s="178"/>
      <c r="D94" s="190"/>
      <c r="E94" s="191"/>
      <c r="F94" s="356"/>
      <c r="G94" s="371"/>
    </row>
    <row r="95" spans="1:7" s="130" customFormat="1" ht="15" x14ac:dyDescent="0.2">
      <c r="A95" s="287">
        <v>68</v>
      </c>
      <c r="B95" s="321"/>
      <c r="C95" s="178"/>
      <c r="D95" s="190"/>
      <c r="E95" s="191"/>
      <c r="F95" s="356"/>
      <c r="G95" s="371"/>
    </row>
    <row r="96" spans="1:7" s="130" customFormat="1" ht="15" x14ac:dyDescent="0.2">
      <c r="A96" s="287">
        <v>69</v>
      </c>
      <c r="B96" s="321"/>
      <c r="C96" s="178"/>
      <c r="D96" s="190"/>
      <c r="E96" s="191"/>
      <c r="F96" s="356"/>
      <c r="G96" s="371"/>
    </row>
    <row r="97" spans="1:7" s="130" customFormat="1" ht="15" x14ac:dyDescent="0.2">
      <c r="A97" s="287">
        <v>70</v>
      </c>
      <c r="B97" s="321"/>
      <c r="C97" s="178"/>
      <c r="D97" s="190"/>
      <c r="E97" s="191"/>
      <c r="F97" s="356"/>
      <c r="G97" s="371"/>
    </row>
    <row r="98" spans="1:7" s="130" customFormat="1" ht="15" x14ac:dyDescent="0.2">
      <c r="A98" s="287">
        <v>71</v>
      </c>
      <c r="B98" s="321"/>
      <c r="C98" s="178"/>
      <c r="D98" s="190"/>
      <c r="E98" s="191"/>
      <c r="F98" s="356"/>
      <c r="G98" s="371"/>
    </row>
    <row r="99" spans="1:7" s="130" customFormat="1" ht="15" x14ac:dyDescent="0.2">
      <c r="A99" s="287">
        <v>72</v>
      </c>
      <c r="B99" s="321"/>
      <c r="C99" s="178"/>
      <c r="D99" s="190"/>
      <c r="E99" s="191"/>
      <c r="F99" s="356"/>
      <c r="G99" s="371"/>
    </row>
    <row r="100" spans="1:7" s="130" customFormat="1" ht="15" x14ac:dyDescent="0.2">
      <c r="A100" s="287">
        <v>73</v>
      </c>
      <c r="B100" s="321"/>
      <c r="C100" s="178"/>
      <c r="D100" s="190"/>
      <c r="E100" s="191"/>
      <c r="F100" s="356"/>
      <c r="G100" s="371"/>
    </row>
    <row r="101" spans="1:7" s="130" customFormat="1" ht="15" x14ac:dyDescent="0.2">
      <c r="A101" s="287">
        <v>74</v>
      </c>
      <c r="B101" s="321"/>
      <c r="C101" s="178"/>
      <c r="D101" s="190"/>
      <c r="E101" s="191"/>
      <c r="F101" s="356"/>
      <c r="G101" s="371"/>
    </row>
    <row r="102" spans="1:7" s="130" customFormat="1" ht="15" x14ac:dyDescent="0.2">
      <c r="A102" s="287">
        <v>75</v>
      </c>
      <c r="B102" s="321"/>
      <c r="C102" s="178"/>
      <c r="D102" s="190"/>
      <c r="E102" s="191"/>
      <c r="F102" s="356"/>
      <c r="G102" s="371"/>
    </row>
    <row r="103" spans="1:7" s="130" customFormat="1" ht="15" x14ac:dyDescent="0.2">
      <c r="A103" s="287">
        <v>76</v>
      </c>
      <c r="B103" s="321"/>
      <c r="C103" s="178"/>
      <c r="D103" s="190"/>
      <c r="E103" s="191"/>
      <c r="F103" s="356"/>
      <c r="G103" s="371"/>
    </row>
    <row r="104" spans="1:7" s="130" customFormat="1" ht="15" x14ac:dyDescent="0.2">
      <c r="A104" s="287">
        <v>77</v>
      </c>
      <c r="B104" s="321"/>
      <c r="C104" s="178"/>
      <c r="D104" s="190"/>
      <c r="E104" s="191"/>
      <c r="F104" s="356"/>
      <c r="G104" s="371"/>
    </row>
    <row r="105" spans="1:7" s="130" customFormat="1" ht="15" x14ac:dyDescent="0.2">
      <c r="A105" s="287">
        <v>78</v>
      </c>
      <c r="B105" s="321"/>
      <c r="C105" s="178"/>
      <c r="D105" s="190"/>
      <c r="E105" s="191"/>
      <c r="F105" s="356"/>
      <c r="G105" s="371"/>
    </row>
    <row r="106" spans="1:7" s="130" customFormat="1" ht="15" x14ac:dyDescent="0.2">
      <c r="A106" s="287">
        <v>79</v>
      </c>
      <c r="B106" s="321"/>
      <c r="C106" s="178"/>
      <c r="D106" s="190"/>
      <c r="E106" s="191"/>
      <c r="F106" s="356"/>
      <c r="G106" s="371"/>
    </row>
    <row r="107" spans="1:7" s="130" customFormat="1" ht="15" x14ac:dyDescent="0.2">
      <c r="A107" s="287">
        <v>80</v>
      </c>
      <c r="B107" s="321"/>
      <c r="C107" s="178"/>
      <c r="D107" s="190"/>
      <c r="E107" s="191"/>
      <c r="F107" s="356"/>
      <c r="G107" s="371"/>
    </row>
    <row r="108" spans="1:7" s="130" customFormat="1" ht="15" x14ac:dyDescent="0.2">
      <c r="A108" s="287">
        <v>81</v>
      </c>
      <c r="B108" s="321"/>
      <c r="C108" s="178"/>
      <c r="D108" s="190"/>
      <c r="E108" s="191"/>
      <c r="F108" s="356"/>
      <c r="G108" s="371"/>
    </row>
    <row r="109" spans="1:7" s="130" customFormat="1" ht="15" x14ac:dyDescent="0.2">
      <c r="A109" s="287">
        <v>82</v>
      </c>
      <c r="B109" s="321"/>
      <c r="C109" s="178"/>
      <c r="D109" s="190"/>
      <c r="E109" s="191"/>
      <c r="F109" s="356"/>
      <c r="G109" s="371"/>
    </row>
    <row r="110" spans="1:7" s="130" customFormat="1" ht="15" x14ac:dyDescent="0.2">
      <c r="A110" s="287">
        <v>83</v>
      </c>
      <c r="B110" s="321"/>
      <c r="C110" s="178"/>
      <c r="D110" s="190"/>
      <c r="E110" s="191"/>
      <c r="F110" s="356"/>
      <c r="G110" s="371"/>
    </row>
    <row r="111" spans="1:7" s="130" customFormat="1" ht="15" x14ac:dyDescent="0.2">
      <c r="A111" s="287">
        <v>84</v>
      </c>
      <c r="B111" s="321"/>
      <c r="C111" s="178"/>
      <c r="D111" s="190"/>
      <c r="E111" s="191"/>
      <c r="F111" s="356"/>
      <c r="G111" s="371"/>
    </row>
    <row r="112" spans="1:7" s="130" customFormat="1" ht="15" x14ac:dyDescent="0.2">
      <c r="A112" s="287">
        <v>85</v>
      </c>
      <c r="B112" s="321"/>
      <c r="C112" s="178"/>
      <c r="D112" s="190"/>
      <c r="E112" s="191"/>
      <c r="F112" s="356"/>
      <c r="G112" s="371"/>
    </row>
    <row r="113" spans="1:7" s="130" customFormat="1" ht="15" x14ac:dyDescent="0.2">
      <c r="A113" s="287">
        <v>86</v>
      </c>
      <c r="B113" s="321"/>
      <c r="C113" s="178"/>
      <c r="D113" s="190"/>
      <c r="E113" s="191"/>
      <c r="F113" s="356"/>
      <c r="G113" s="371"/>
    </row>
    <row r="114" spans="1:7" s="130" customFormat="1" ht="15" x14ac:dyDescent="0.2">
      <c r="A114" s="287">
        <v>87</v>
      </c>
      <c r="B114" s="321"/>
      <c r="C114" s="178"/>
      <c r="D114" s="190"/>
      <c r="E114" s="191"/>
      <c r="F114" s="356"/>
      <c r="G114" s="371"/>
    </row>
    <row r="115" spans="1:7" s="130" customFormat="1" ht="15" x14ac:dyDescent="0.2">
      <c r="A115" s="287">
        <v>88</v>
      </c>
      <c r="B115" s="321"/>
      <c r="C115" s="178"/>
      <c r="D115" s="190"/>
      <c r="E115" s="191"/>
      <c r="F115" s="356"/>
      <c r="G115" s="371"/>
    </row>
    <row r="116" spans="1:7" s="130" customFormat="1" ht="15" x14ac:dyDescent="0.2">
      <c r="A116" s="287">
        <v>89</v>
      </c>
      <c r="B116" s="321"/>
      <c r="C116" s="178"/>
      <c r="D116" s="190"/>
      <c r="E116" s="191"/>
      <c r="F116" s="356"/>
      <c r="G116" s="371"/>
    </row>
    <row r="117" spans="1:7" s="130" customFormat="1" ht="15" x14ac:dyDescent="0.2">
      <c r="A117" s="287">
        <v>90</v>
      </c>
      <c r="B117" s="321"/>
      <c r="C117" s="178"/>
      <c r="D117" s="190"/>
      <c r="E117" s="191"/>
      <c r="F117" s="356"/>
      <c r="G117" s="371"/>
    </row>
    <row r="118" spans="1:7" s="130" customFormat="1" ht="15" x14ac:dyDescent="0.2">
      <c r="A118" s="287">
        <v>91</v>
      </c>
      <c r="B118" s="321"/>
      <c r="C118" s="178"/>
      <c r="D118" s="190"/>
      <c r="E118" s="191"/>
      <c r="F118" s="356"/>
      <c r="G118" s="371"/>
    </row>
    <row r="119" spans="1:7" s="130" customFormat="1" ht="15" x14ac:dyDescent="0.2">
      <c r="A119" s="287">
        <v>92</v>
      </c>
      <c r="B119" s="321"/>
      <c r="C119" s="178"/>
      <c r="D119" s="190"/>
      <c r="E119" s="191"/>
      <c r="F119" s="356"/>
      <c r="G119" s="371"/>
    </row>
    <row r="120" spans="1:7" s="130" customFormat="1" ht="15" x14ac:dyDescent="0.2">
      <c r="A120" s="287">
        <v>93</v>
      </c>
      <c r="B120" s="321"/>
      <c r="C120" s="178"/>
      <c r="D120" s="190"/>
      <c r="E120" s="191"/>
      <c r="F120" s="356"/>
      <c r="G120" s="371"/>
    </row>
    <row r="121" spans="1:7" s="130" customFormat="1" ht="15" x14ac:dyDescent="0.2">
      <c r="A121" s="287">
        <v>94</v>
      </c>
      <c r="B121" s="321"/>
      <c r="C121" s="178"/>
      <c r="D121" s="190"/>
      <c r="E121" s="191"/>
      <c r="F121" s="356"/>
      <c r="G121" s="371"/>
    </row>
    <row r="122" spans="1:7" s="130" customFormat="1" ht="15" x14ac:dyDescent="0.2">
      <c r="A122" s="287">
        <v>95</v>
      </c>
      <c r="B122" s="321"/>
      <c r="C122" s="178"/>
      <c r="D122" s="190"/>
      <c r="E122" s="191"/>
      <c r="F122" s="356"/>
      <c r="G122" s="371"/>
    </row>
    <row r="123" spans="1:7" s="130" customFormat="1" ht="15" x14ac:dyDescent="0.2">
      <c r="A123" s="287">
        <v>96</v>
      </c>
      <c r="B123" s="321"/>
      <c r="C123" s="178"/>
      <c r="D123" s="190"/>
      <c r="E123" s="191"/>
      <c r="F123" s="356"/>
      <c r="G123" s="371"/>
    </row>
    <row r="124" spans="1:7" s="130" customFormat="1" ht="15" x14ac:dyDescent="0.2">
      <c r="A124" s="287">
        <v>97</v>
      </c>
      <c r="B124" s="321"/>
      <c r="C124" s="178"/>
      <c r="D124" s="190"/>
      <c r="E124" s="191"/>
      <c r="F124" s="356"/>
      <c r="G124" s="371"/>
    </row>
    <row r="125" spans="1:7" s="130" customFormat="1" ht="15" x14ac:dyDescent="0.2">
      <c r="A125" s="287">
        <v>98</v>
      </c>
      <c r="B125" s="321"/>
      <c r="C125" s="178"/>
      <c r="D125" s="190"/>
      <c r="E125" s="191"/>
      <c r="F125" s="356"/>
      <c r="G125" s="371"/>
    </row>
    <row r="126" spans="1:7" s="130" customFormat="1" ht="15" x14ac:dyDescent="0.2">
      <c r="A126" s="287">
        <v>99</v>
      </c>
      <c r="B126" s="321"/>
      <c r="C126" s="178"/>
      <c r="D126" s="190"/>
      <c r="E126" s="191"/>
      <c r="F126" s="356"/>
      <c r="G126" s="371"/>
    </row>
    <row r="127" spans="1:7" s="130" customFormat="1" ht="15" x14ac:dyDescent="0.2">
      <c r="A127" s="287">
        <v>100</v>
      </c>
      <c r="B127" s="321"/>
      <c r="C127" s="178"/>
      <c r="D127" s="190"/>
      <c r="E127" s="191"/>
      <c r="F127" s="356"/>
      <c r="G127" s="371"/>
    </row>
    <row r="128" spans="1:7" s="130" customFormat="1" ht="15" x14ac:dyDescent="0.2">
      <c r="A128" s="287">
        <v>101</v>
      </c>
      <c r="B128" s="321"/>
      <c r="C128" s="178"/>
      <c r="D128" s="190"/>
      <c r="E128" s="191"/>
      <c r="F128" s="356"/>
      <c r="G128" s="371"/>
    </row>
    <row r="129" spans="1:7" s="130" customFormat="1" ht="15" x14ac:dyDescent="0.2">
      <c r="A129" s="287">
        <v>102</v>
      </c>
      <c r="B129" s="321"/>
      <c r="C129" s="178"/>
      <c r="D129" s="190"/>
      <c r="E129" s="191"/>
      <c r="F129" s="356"/>
      <c r="G129" s="371"/>
    </row>
    <row r="130" spans="1:7" s="130" customFormat="1" ht="15" x14ac:dyDescent="0.2">
      <c r="A130" s="287">
        <v>103</v>
      </c>
      <c r="B130" s="321"/>
      <c r="C130" s="178"/>
      <c r="D130" s="190"/>
      <c r="E130" s="191"/>
      <c r="F130" s="356"/>
      <c r="G130" s="371"/>
    </row>
    <row r="131" spans="1:7" s="130" customFormat="1" ht="15" x14ac:dyDescent="0.2">
      <c r="A131" s="287">
        <v>104</v>
      </c>
      <c r="B131" s="321"/>
      <c r="C131" s="178"/>
      <c r="D131" s="190"/>
      <c r="E131" s="191"/>
      <c r="F131" s="356"/>
      <c r="G131" s="371"/>
    </row>
    <row r="132" spans="1:7" s="130" customFormat="1" ht="15" x14ac:dyDescent="0.2">
      <c r="A132" s="287">
        <v>105</v>
      </c>
      <c r="B132" s="321"/>
      <c r="C132" s="178"/>
      <c r="D132" s="190"/>
      <c r="E132" s="191"/>
      <c r="F132" s="356"/>
      <c r="G132" s="371"/>
    </row>
    <row r="133" spans="1:7" s="130" customFormat="1" ht="15" x14ac:dyDescent="0.2">
      <c r="A133" s="287">
        <v>106</v>
      </c>
      <c r="B133" s="321"/>
      <c r="C133" s="178"/>
      <c r="D133" s="190"/>
      <c r="E133" s="191"/>
      <c r="F133" s="356"/>
      <c r="G133" s="371"/>
    </row>
    <row r="134" spans="1:7" s="130" customFormat="1" ht="15" x14ac:dyDescent="0.2">
      <c r="A134" s="287">
        <v>107</v>
      </c>
      <c r="B134" s="321"/>
      <c r="C134" s="178"/>
      <c r="D134" s="190"/>
      <c r="E134" s="191"/>
      <c r="F134" s="356"/>
      <c r="G134" s="371"/>
    </row>
    <row r="135" spans="1:7" s="130" customFormat="1" ht="15" x14ac:dyDescent="0.2">
      <c r="A135" s="287">
        <v>108</v>
      </c>
      <c r="B135" s="321"/>
      <c r="C135" s="178"/>
      <c r="D135" s="190"/>
      <c r="E135" s="191"/>
      <c r="F135" s="356"/>
      <c r="G135" s="371"/>
    </row>
    <row r="136" spans="1:7" s="130" customFormat="1" ht="15" x14ac:dyDescent="0.2">
      <c r="A136" s="287">
        <v>109</v>
      </c>
      <c r="B136" s="321"/>
      <c r="C136" s="178"/>
      <c r="D136" s="190"/>
      <c r="E136" s="191"/>
      <c r="F136" s="356"/>
      <c r="G136" s="371"/>
    </row>
    <row r="137" spans="1:7" s="130" customFormat="1" ht="15" x14ac:dyDescent="0.2">
      <c r="A137" s="287">
        <v>110</v>
      </c>
      <c r="B137" s="321"/>
      <c r="C137" s="178"/>
      <c r="D137" s="190"/>
      <c r="E137" s="191"/>
      <c r="F137" s="356"/>
      <c r="G137" s="371"/>
    </row>
    <row r="138" spans="1:7" s="130" customFormat="1" ht="15" x14ac:dyDescent="0.2">
      <c r="A138" s="287">
        <v>111</v>
      </c>
      <c r="B138" s="321"/>
      <c r="C138" s="178"/>
      <c r="D138" s="190"/>
      <c r="E138" s="191"/>
      <c r="F138" s="356"/>
      <c r="G138" s="371"/>
    </row>
    <row r="139" spans="1:7" s="130" customFormat="1" ht="15" x14ac:dyDescent="0.2">
      <c r="A139" s="287">
        <v>112</v>
      </c>
      <c r="B139" s="321"/>
      <c r="C139" s="178"/>
      <c r="D139" s="190"/>
      <c r="E139" s="191"/>
      <c r="F139" s="356"/>
      <c r="G139" s="371"/>
    </row>
    <row r="140" spans="1:7" s="130" customFormat="1" ht="15" x14ac:dyDescent="0.2">
      <c r="A140" s="287">
        <v>113</v>
      </c>
      <c r="B140" s="321"/>
      <c r="C140" s="178"/>
      <c r="D140" s="190"/>
      <c r="E140" s="191"/>
      <c r="F140" s="356"/>
      <c r="G140" s="371"/>
    </row>
    <row r="141" spans="1:7" s="130" customFormat="1" ht="15" x14ac:dyDescent="0.2">
      <c r="A141" s="287">
        <v>114</v>
      </c>
      <c r="B141" s="321"/>
      <c r="C141" s="178"/>
      <c r="D141" s="190"/>
      <c r="E141" s="191"/>
      <c r="F141" s="356"/>
      <c r="G141" s="371"/>
    </row>
    <row r="142" spans="1:7" s="130" customFormat="1" ht="15" x14ac:dyDescent="0.2">
      <c r="A142" s="287">
        <v>115</v>
      </c>
      <c r="B142" s="321"/>
      <c r="C142" s="178"/>
      <c r="D142" s="190"/>
      <c r="E142" s="191"/>
      <c r="F142" s="356"/>
      <c r="G142" s="371"/>
    </row>
    <row r="143" spans="1:7" s="130" customFormat="1" ht="15" x14ac:dyDescent="0.2">
      <c r="A143" s="287">
        <v>116</v>
      </c>
      <c r="B143" s="321"/>
      <c r="C143" s="178"/>
      <c r="D143" s="190"/>
      <c r="E143" s="191"/>
      <c r="F143" s="356"/>
      <c r="G143" s="371"/>
    </row>
    <row r="144" spans="1:7" s="130" customFormat="1" ht="15" x14ac:dyDescent="0.2">
      <c r="A144" s="287">
        <v>117</v>
      </c>
      <c r="B144" s="321"/>
      <c r="C144" s="178"/>
      <c r="D144" s="190"/>
      <c r="E144" s="191"/>
      <c r="F144" s="356"/>
      <c r="G144" s="371"/>
    </row>
    <row r="145" spans="1:7" s="130" customFormat="1" ht="15" x14ac:dyDescent="0.2">
      <c r="A145" s="287">
        <v>118</v>
      </c>
      <c r="B145" s="321"/>
      <c r="C145" s="178"/>
      <c r="D145" s="190"/>
      <c r="E145" s="191"/>
      <c r="F145" s="356"/>
      <c r="G145" s="371"/>
    </row>
    <row r="146" spans="1:7" s="130" customFormat="1" ht="15" x14ac:dyDescent="0.2">
      <c r="A146" s="287">
        <v>119</v>
      </c>
      <c r="B146" s="321"/>
      <c r="C146" s="178"/>
      <c r="D146" s="190"/>
      <c r="E146" s="191"/>
      <c r="F146" s="356"/>
      <c r="G146" s="371"/>
    </row>
    <row r="147" spans="1:7" s="130" customFormat="1" ht="15" x14ac:dyDescent="0.2">
      <c r="A147" s="287">
        <v>120</v>
      </c>
      <c r="B147" s="321"/>
      <c r="C147" s="178"/>
      <c r="D147" s="190"/>
      <c r="E147" s="191"/>
      <c r="F147" s="356"/>
      <c r="G147" s="371"/>
    </row>
    <row r="148" spans="1:7" s="130" customFormat="1" ht="15" x14ac:dyDescent="0.2">
      <c r="A148" s="287">
        <v>121</v>
      </c>
      <c r="B148" s="321"/>
      <c r="C148" s="178"/>
      <c r="D148" s="190"/>
      <c r="E148" s="191"/>
      <c r="F148" s="356"/>
      <c r="G148" s="371"/>
    </row>
    <row r="149" spans="1:7" s="130" customFormat="1" ht="15" x14ac:dyDescent="0.2">
      <c r="A149" s="287">
        <v>122</v>
      </c>
      <c r="B149" s="321"/>
      <c r="C149" s="178"/>
      <c r="D149" s="190"/>
      <c r="E149" s="191"/>
      <c r="F149" s="356"/>
      <c r="G149" s="371"/>
    </row>
    <row r="150" spans="1:7" s="130" customFormat="1" ht="15" x14ac:dyDescent="0.2">
      <c r="A150" s="287">
        <v>123</v>
      </c>
      <c r="B150" s="321"/>
      <c r="C150" s="178"/>
      <c r="D150" s="190"/>
      <c r="E150" s="191"/>
      <c r="F150" s="356"/>
      <c r="G150" s="371"/>
    </row>
    <row r="151" spans="1:7" s="130" customFormat="1" ht="15" x14ac:dyDescent="0.2">
      <c r="A151" s="287">
        <v>124</v>
      </c>
      <c r="B151" s="321"/>
      <c r="C151" s="178"/>
      <c r="D151" s="190"/>
      <c r="E151" s="191"/>
      <c r="F151" s="356"/>
      <c r="G151" s="371"/>
    </row>
    <row r="152" spans="1:7" s="130" customFormat="1" ht="15" x14ac:dyDescent="0.2">
      <c r="A152" s="287">
        <v>125</v>
      </c>
      <c r="B152" s="321"/>
      <c r="C152" s="178"/>
      <c r="D152" s="190"/>
      <c r="E152" s="191"/>
      <c r="F152" s="356"/>
      <c r="G152" s="371"/>
    </row>
    <row r="153" spans="1:7" s="130" customFormat="1" ht="15" x14ac:dyDescent="0.2">
      <c r="A153" s="287">
        <v>126</v>
      </c>
      <c r="B153" s="321"/>
      <c r="C153" s="178"/>
      <c r="D153" s="190"/>
      <c r="E153" s="191"/>
      <c r="F153" s="356"/>
      <c r="G153" s="371"/>
    </row>
    <row r="154" spans="1:7" s="130" customFormat="1" ht="15" x14ac:dyDescent="0.2">
      <c r="A154" s="287">
        <v>127</v>
      </c>
      <c r="B154" s="321"/>
      <c r="C154" s="178"/>
      <c r="D154" s="190"/>
      <c r="E154" s="191"/>
      <c r="F154" s="356"/>
      <c r="G154" s="371"/>
    </row>
    <row r="155" spans="1:7" s="130" customFormat="1" ht="15" x14ac:dyDescent="0.2">
      <c r="A155" s="287">
        <v>128</v>
      </c>
      <c r="B155" s="321"/>
      <c r="C155" s="178"/>
      <c r="D155" s="190"/>
      <c r="E155" s="191"/>
      <c r="F155" s="356"/>
      <c r="G155" s="371"/>
    </row>
    <row r="156" spans="1:7" s="130" customFormat="1" ht="15" x14ac:dyDescent="0.2">
      <c r="A156" s="287">
        <v>129</v>
      </c>
      <c r="B156" s="321"/>
      <c r="C156" s="178"/>
      <c r="D156" s="190"/>
      <c r="E156" s="191"/>
      <c r="F156" s="356"/>
      <c r="G156" s="371"/>
    </row>
    <row r="157" spans="1:7" s="130" customFormat="1" ht="15" x14ac:dyDescent="0.2">
      <c r="A157" s="287">
        <v>130</v>
      </c>
      <c r="B157" s="321"/>
      <c r="C157" s="178"/>
      <c r="D157" s="190"/>
      <c r="E157" s="191"/>
      <c r="F157" s="356"/>
      <c r="G157" s="371"/>
    </row>
    <row r="158" spans="1:7" s="130" customFormat="1" ht="15" x14ac:dyDescent="0.2">
      <c r="A158" s="287">
        <v>131</v>
      </c>
      <c r="B158" s="321"/>
      <c r="C158" s="178"/>
      <c r="D158" s="190"/>
      <c r="E158" s="191"/>
      <c r="F158" s="356"/>
      <c r="G158" s="371"/>
    </row>
    <row r="159" spans="1:7" s="130" customFormat="1" ht="15" x14ac:dyDescent="0.2">
      <c r="A159" s="287">
        <v>132</v>
      </c>
      <c r="B159" s="321"/>
      <c r="C159" s="178"/>
      <c r="D159" s="190"/>
      <c r="E159" s="191"/>
      <c r="F159" s="356"/>
      <c r="G159" s="371"/>
    </row>
    <row r="160" spans="1:7" s="130" customFormat="1" ht="15" x14ac:dyDescent="0.2">
      <c r="A160" s="287">
        <v>133</v>
      </c>
      <c r="B160" s="321"/>
      <c r="C160" s="178"/>
      <c r="D160" s="190"/>
      <c r="E160" s="191"/>
      <c r="F160" s="356"/>
      <c r="G160" s="371"/>
    </row>
    <row r="161" spans="1:7" s="130" customFormat="1" ht="15" x14ac:dyDescent="0.2">
      <c r="A161" s="287">
        <v>134</v>
      </c>
      <c r="B161" s="321"/>
      <c r="C161" s="178"/>
      <c r="D161" s="190"/>
      <c r="E161" s="191"/>
      <c r="F161" s="356"/>
      <c r="G161" s="371"/>
    </row>
    <row r="162" spans="1:7" s="130" customFormat="1" ht="15" x14ac:dyDescent="0.2">
      <c r="A162" s="287">
        <v>135</v>
      </c>
      <c r="B162" s="321"/>
      <c r="C162" s="178"/>
      <c r="D162" s="190"/>
      <c r="E162" s="191"/>
      <c r="F162" s="356"/>
      <c r="G162" s="371"/>
    </row>
    <row r="163" spans="1:7" s="130" customFormat="1" ht="15" x14ac:dyDescent="0.2">
      <c r="A163" s="287">
        <v>136</v>
      </c>
      <c r="B163" s="321"/>
      <c r="C163" s="178"/>
      <c r="D163" s="190"/>
      <c r="E163" s="191"/>
      <c r="F163" s="356"/>
      <c r="G163" s="371"/>
    </row>
    <row r="164" spans="1:7" s="130" customFormat="1" ht="15" x14ac:dyDescent="0.2">
      <c r="A164" s="287">
        <v>137</v>
      </c>
      <c r="B164" s="321"/>
      <c r="C164" s="178"/>
      <c r="D164" s="190"/>
      <c r="E164" s="191"/>
      <c r="F164" s="356"/>
      <c r="G164" s="371"/>
    </row>
    <row r="165" spans="1:7" s="130" customFormat="1" ht="15" x14ac:dyDescent="0.2">
      <c r="A165" s="287">
        <v>138</v>
      </c>
      <c r="B165" s="321"/>
      <c r="C165" s="178"/>
      <c r="D165" s="190"/>
      <c r="E165" s="191"/>
      <c r="F165" s="356"/>
      <c r="G165" s="371"/>
    </row>
    <row r="166" spans="1:7" s="130" customFormat="1" ht="15" x14ac:dyDescent="0.2">
      <c r="A166" s="287">
        <v>139</v>
      </c>
      <c r="B166" s="321"/>
      <c r="C166" s="178"/>
      <c r="D166" s="190"/>
      <c r="E166" s="191"/>
      <c r="F166" s="356"/>
      <c r="G166" s="371"/>
    </row>
    <row r="167" spans="1:7" s="130" customFormat="1" ht="15" x14ac:dyDescent="0.2">
      <c r="A167" s="287">
        <v>140</v>
      </c>
      <c r="B167" s="321"/>
      <c r="C167" s="178"/>
      <c r="D167" s="190"/>
      <c r="E167" s="191"/>
      <c r="F167" s="356"/>
      <c r="G167" s="371"/>
    </row>
    <row r="168" spans="1:7" s="130" customFormat="1" ht="15" x14ac:dyDescent="0.2">
      <c r="A168" s="287">
        <v>141</v>
      </c>
      <c r="B168" s="321"/>
      <c r="C168" s="178"/>
      <c r="D168" s="190"/>
      <c r="E168" s="191"/>
      <c r="F168" s="356"/>
      <c r="G168" s="371"/>
    </row>
    <row r="169" spans="1:7" s="130" customFormat="1" ht="15" x14ac:dyDescent="0.2">
      <c r="A169" s="287">
        <v>142</v>
      </c>
      <c r="B169" s="321"/>
      <c r="C169" s="178"/>
      <c r="D169" s="190"/>
      <c r="E169" s="191"/>
      <c r="F169" s="356"/>
      <c r="G169" s="371"/>
    </row>
    <row r="170" spans="1:7" s="130" customFormat="1" ht="15" x14ac:dyDescent="0.2">
      <c r="A170" s="287">
        <v>143</v>
      </c>
      <c r="B170" s="321"/>
      <c r="C170" s="178"/>
      <c r="D170" s="190"/>
      <c r="E170" s="191"/>
      <c r="F170" s="356"/>
      <c r="G170" s="371"/>
    </row>
    <row r="171" spans="1:7" s="130" customFormat="1" ht="15" x14ac:dyDescent="0.2">
      <c r="A171" s="287">
        <v>144</v>
      </c>
      <c r="B171" s="321"/>
      <c r="C171" s="178"/>
      <c r="D171" s="190"/>
      <c r="E171" s="191"/>
      <c r="F171" s="356"/>
      <c r="G171" s="371"/>
    </row>
    <row r="172" spans="1:7" s="130" customFormat="1" ht="15" x14ac:dyDescent="0.2">
      <c r="A172" s="287">
        <v>145</v>
      </c>
      <c r="B172" s="321"/>
      <c r="C172" s="178"/>
      <c r="D172" s="190"/>
      <c r="E172" s="191"/>
      <c r="F172" s="356"/>
      <c r="G172" s="371"/>
    </row>
    <row r="173" spans="1:7" s="130" customFormat="1" ht="15" x14ac:dyDescent="0.2">
      <c r="A173" s="287">
        <v>146</v>
      </c>
      <c r="B173" s="321"/>
      <c r="C173" s="178"/>
      <c r="D173" s="190"/>
      <c r="E173" s="191"/>
      <c r="F173" s="356"/>
      <c r="G173" s="371"/>
    </row>
    <row r="174" spans="1:7" s="130" customFormat="1" ht="15" x14ac:dyDescent="0.2">
      <c r="A174" s="287">
        <v>147</v>
      </c>
      <c r="B174" s="321"/>
      <c r="C174" s="178"/>
      <c r="D174" s="190"/>
      <c r="E174" s="191"/>
      <c r="F174" s="356"/>
      <c r="G174" s="371"/>
    </row>
    <row r="175" spans="1:7" s="130" customFormat="1" ht="15" x14ac:dyDescent="0.2">
      <c r="A175" s="287">
        <v>148</v>
      </c>
      <c r="B175" s="321"/>
      <c r="C175" s="178"/>
      <c r="D175" s="190"/>
      <c r="E175" s="191"/>
      <c r="F175" s="356"/>
      <c r="G175" s="371"/>
    </row>
    <row r="176" spans="1:7" s="130" customFormat="1" ht="15" x14ac:dyDescent="0.2">
      <c r="A176" s="287">
        <v>149</v>
      </c>
      <c r="B176" s="321"/>
      <c r="C176" s="178"/>
      <c r="D176" s="190"/>
      <c r="E176" s="191"/>
      <c r="F176" s="356"/>
      <c r="G176" s="371"/>
    </row>
    <row r="177" spans="1:7" s="130" customFormat="1" ht="15" x14ac:dyDescent="0.2">
      <c r="A177" s="287">
        <v>150</v>
      </c>
      <c r="B177" s="321"/>
      <c r="C177" s="178"/>
      <c r="D177" s="190"/>
      <c r="E177" s="191"/>
      <c r="F177" s="356"/>
      <c r="G177" s="371"/>
    </row>
    <row r="178" spans="1:7" s="130" customFormat="1" ht="15" x14ac:dyDescent="0.2">
      <c r="A178" s="287">
        <v>151</v>
      </c>
      <c r="B178" s="321"/>
      <c r="C178" s="178"/>
      <c r="D178" s="190"/>
      <c r="E178" s="191"/>
      <c r="F178" s="356"/>
      <c r="G178" s="371"/>
    </row>
    <row r="179" spans="1:7" s="130" customFormat="1" ht="15" x14ac:dyDescent="0.2">
      <c r="A179" s="287">
        <v>152</v>
      </c>
      <c r="B179" s="321"/>
      <c r="C179" s="178"/>
      <c r="D179" s="190"/>
      <c r="E179" s="191"/>
      <c r="F179" s="356"/>
      <c r="G179" s="371"/>
    </row>
    <row r="180" spans="1:7" s="130" customFormat="1" ht="15" x14ac:dyDescent="0.2">
      <c r="A180" s="287">
        <v>153</v>
      </c>
      <c r="B180" s="321"/>
      <c r="C180" s="178"/>
      <c r="D180" s="190"/>
      <c r="E180" s="191"/>
      <c r="F180" s="356"/>
      <c r="G180" s="371"/>
    </row>
    <row r="181" spans="1:7" s="130" customFormat="1" ht="15" x14ac:dyDescent="0.2">
      <c r="A181" s="287">
        <v>154</v>
      </c>
      <c r="B181" s="321"/>
      <c r="C181" s="178"/>
      <c r="D181" s="190"/>
      <c r="E181" s="191"/>
      <c r="F181" s="356"/>
      <c r="G181" s="371"/>
    </row>
    <row r="182" spans="1:7" s="130" customFormat="1" ht="15" x14ac:dyDescent="0.2">
      <c r="A182" s="287">
        <v>155</v>
      </c>
      <c r="B182" s="321"/>
      <c r="C182" s="178"/>
      <c r="D182" s="190"/>
      <c r="E182" s="191"/>
      <c r="F182" s="356"/>
      <c r="G182" s="371"/>
    </row>
    <row r="183" spans="1:7" s="130" customFormat="1" ht="15" x14ac:dyDescent="0.2">
      <c r="A183" s="287">
        <v>156</v>
      </c>
      <c r="B183" s="321"/>
      <c r="C183" s="178"/>
      <c r="D183" s="190"/>
      <c r="E183" s="191"/>
      <c r="F183" s="356"/>
      <c r="G183" s="371"/>
    </row>
    <row r="184" spans="1:7" s="130" customFormat="1" ht="15" x14ac:dyDescent="0.2">
      <c r="A184" s="287">
        <v>157</v>
      </c>
      <c r="B184" s="321"/>
      <c r="C184" s="178"/>
      <c r="D184" s="190"/>
      <c r="E184" s="191"/>
      <c r="F184" s="356"/>
      <c r="G184" s="371"/>
    </row>
    <row r="185" spans="1:7" s="130" customFormat="1" ht="15" x14ac:dyDescent="0.2">
      <c r="A185" s="287">
        <v>158</v>
      </c>
      <c r="B185" s="321"/>
      <c r="C185" s="178"/>
      <c r="D185" s="190"/>
      <c r="E185" s="191"/>
      <c r="F185" s="356"/>
      <c r="G185" s="371"/>
    </row>
    <row r="186" spans="1:7" s="130" customFormat="1" ht="15" x14ac:dyDescent="0.2">
      <c r="A186" s="287">
        <v>159</v>
      </c>
      <c r="B186" s="321"/>
      <c r="C186" s="178"/>
      <c r="D186" s="190"/>
      <c r="E186" s="191"/>
      <c r="F186" s="356"/>
      <c r="G186" s="371"/>
    </row>
    <row r="187" spans="1:7" s="130" customFormat="1" ht="15" x14ac:dyDescent="0.2">
      <c r="A187" s="287">
        <v>160</v>
      </c>
      <c r="B187" s="321"/>
      <c r="C187" s="178"/>
      <c r="D187" s="190"/>
      <c r="E187" s="191"/>
      <c r="F187" s="356"/>
      <c r="G187" s="371"/>
    </row>
    <row r="188" spans="1:7" s="130" customFormat="1" ht="15" x14ac:dyDescent="0.2">
      <c r="A188" s="287">
        <v>161</v>
      </c>
      <c r="B188" s="321"/>
      <c r="C188" s="178"/>
      <c r="D188" s="190"/>
      <c r="E188" s="191"/>
      <c r="F188" s="356"/>
      <c r="G188" s="371"/>
    </row>
    <row r="189" spans="1:7" s="130" customFormat="1" ht="15" x14ac:dyDescent="0.2">
      <c r="A189" s="287">
        <v>162</v>
      </c>
      <c r="B189" s="321"/>
      <c r="C189" s="178"/>
      <c r="D189" s="190"/>
      <c r="E189" s="191"/>
      <c r="F189" s="356"/>
      <c r="G189" s="371"/>
    </row>
    <row r="190" spans="1:7" s="130" customFormat="1" ht="15" x14ac:dyDescent="0.2">
      <c r="A190" s="287">
        <v>163</v>
      </c>
      <c r="B190" s="321"/>
      <c r="C190" s="178"/>
      <c r="D190" s="190"/>
      <c r="E190" s="191"/>
      <c r="F190" s="356"/>
      <c r="G190" s="371"/>
    </row>
    <row r="191" spans="1:7" s="130" customFormat="1" ht="15" x14ac:dyDescent="0.2">
      <c r="A191" s="287">
        <v>164</v>
      </c>
      <c r="B191" s="321"/>
      <c r="C191" s="178"/>
      <c r="D191" s="190"/>
      <c r="E191" s="191"/>
      <c r="F191" s="356"/>
      <c r="G191" s="371"/>
    </row>
    <row r="192" spans="1:7" s="130" customFormat="1" ht="15" x14ac:dyDescent="0.2">
      <c r="A192" s="287">
        <v>165</v>
      </c>
      <c r="B192" s="321"/>
      <c r="C192" s="178"/>
      <c r="D192" s="190"/>
      <c r="E192" s="191"/>
      <c r="F192" s="356"/>
      <c r="G192" s="371"/>
    </row>
    <row r="193" spans="1:7" s="130" customFormat="1" ht="15" x14ac:dyDescent="0.2">
      <c r="A193" s="287">
        <v>166</v>
      </c>
      <c r="B193" s="321"/>
      <c r="C193" s="178"/>
      <c r="D193" s="190"/>
      <c r="E193" s="191"/>
      <c r="F193" s="356"/>
      <c r="G193" s="371"/>
    </row>
    <row r="194" spans="1:7" s="130" customFormat="1" ht="15" x14ac:dyDescent="0.2">
      <c r="A194" s="287">
        <v>167</v>
      </c>
      <c r="B194" s="321"/>
      <c r="C194" s="178"/>
      <c r="D194" s="190"/>
      <c r="E194" s="191"/>
      <c r="F194" s="356"/>
      <c r="G194" s="371"/>
    </row>
    <row r="195" spans="1:7" s="130" customFormat="1" ht="15" x14ac:dyDescent="0.2">
      <c r="A195" s="287">
        <v>168</v>
      </c>
      <c r="B195" s="321"/>
      <c r="C195" s="178"/>
      <c r="D195" s="190"/>
      <c r="E195" s="191"/>
      <c r="F195" s="356"/>
      <c r="G195" s="371"/>
    </row>
    <row r="196" spans="1:7" s="130" customFormat="1" ht="15" x14ac:dyDescent="0.2">
      <c r="A196" s="287">
        <v>169</v>
      </c>
      <c r="B196" s="321"/>
      <c r="C196" s="178"/>
      <c r="D196" s="190"/>
      <c r="E196" s="191"/>
      <c r="F196" s="356"/>
      <c r="G196" s="371"/>
    </row>
    <row r="197" spans="1:7" s="130" customFormat="1" ht="15" x14ac:dyDescent="0.2">
      <c r="A197" s="287">
        <v>170</v>
      </c>
      <c r="B197" s="321"/>
      <c r="C197" s="178"/>
      <c r="D197" s="190"/>
      <c r="E197" s="191"/>
      <c r="F197" s="356"/>
      <c r="G197" s="371"/>
    </row>
    <row r="198" spans="1:7" s="130" customFormat="1" ht="15" x14ac:dyDescent="0.2">
      <c r="A198" s="287">
        <v>171</v>
      </c>
      <c r="B198" s="321"/>
      <c r="C198" s="178"/>
      <c r="D198" s="190"/>
      <c r="E198" s="191"/>
      <c r="F198" s="356"/>
      <c r="G198" s="371"/>
    </row>
    <row r="199" spans="1:7" s="130" customFormat="1" ht="15" x14ac:dyDescent="0.2">
      <c r="A199" s="287">
        <v>172</v>
      </c>
      <c r="B199" s="321"/>
      <c r="C199" s="178"/>
      <c r="D199" s="190"/>
      <c r="E199" s="191"/>
      <c r="F199" s="356"/>
      <c r="G199" s="371"/>
    </row>
    <row r="200" spans="1:7" s="130" customFormat="1" ht="15" x14ac:dyDescent="0.2">
      <c r="A200" s="287">
        <v>173</v>
      </c>
      <c r="B200" s="321"/>
      <c r="C200" s="178"/>
      <c r="D200" s="190"/>
      <c r="E200" s="191"/>
      <c r="F200" s="356"/>
      <c r="G200" s="371"/>
    </row>
    <row r="201" spans="1:7" s="130" customFormat="1" ht="15" x14ac:dyDescent="0.2">
      <c r="A201" s="287">
        <v>174</v>
      </c>
      <c r="B201" s="321"/>
      <c r="C201" s="178"/>
      <c r="D201" s="190"/>
      <c r="E201" s="191"/>
      <c r="F201" s="356"/>
      <c r="G201" s="371"/>
    </row>
    <row r="202" spans="1:7" s="130" customFormat="1" ht="15" x14ac:dyDescent="0.2">
      <c r="A202" s="287">
        <v>175</v>
      </c>
      <c r="B202" s="321"/>
      <c r="C202" s="178"/>
      <c r="D202" s="190"/>
      <c r="E202" s="191"/>
      <c r="F202" s="356"/>
      <c r="G202" s="371"/>
    </row>
    <row r="203" spans="1:7" s="130" customFormat="1" ht="15" x14ac:dyDescent="0.2">
      <c r="A203" s="287">
        <v>176</v>
      </c>
      <c r="B203" s="321"/>
      <c r="C203" s="178"/>
      <c r="D203" s="190"/>
      <c r="E203" s="191"/>
      <c r="F203" s="356"/>
      <c r="G203" s="371"/>
    </row>
    <row r="204" spans="1:7" s="130" customFormat="1" ht="15" x14ac:dyDescent="0.2">
      <c r="A204" s="287">
        <v>177</v>
      </c>
      <c r="B204" s="321"/>
      <c r="C204" s="178"/>
      <c r="D204" s="190"/>
      <c r="E204" s="191"/>
      <c r="F204" s="356"/>
      <c r="G204" s="371"/>
    </row>
    <row r="205" spans="1:7" s="130" customFormat="1" ht="15" x14ac:dyDescent="0.2">
      <c r="A205" s="287">
        <v>178</v>
      </c>
      <c r="B205" s="321"/>
      <c r="C205" s="178"/>
      <c r="D205" s="190"/>
      <c r="E205" s="191"/>
      <c r="F205" s="356"/>
      <c r="G205" s="371"/>
    </row>
    <row r="206" spans="1:7" s="130" customFormat="1" ht="15" x14ac:dyDescent="0.2">
      <c r="A206" s="287">
        <v>179</v>
      </c>
      <c r="B206" s="321"/>
      <c r="C206" s="178"/>
      <c r="D206" s="190"/>
      <c r="E206" s="191"/>
      <c r="F206" s="356"/>
      <c r="G206" s="371"/>
    </row>
    <row r="207" spans="1:7" s="130" customFormat="1" ht="15" x14ac:dyDescent="0.2">
      <c r="A207" s="287">
        <v>180</v>
      </c>
      <c r="B207" s="321"/>
      <c r="C207" s="178"/>
      <c r="D207" s="190"/>
      <c r="E207" s="191"/>
      <c r="F207" s="356"/>
      <c r="G207" s="371"/>
    </row>
    <row r="208" spans="1:7" s="130" customFormat="1" ht="15" x14ac:dyDescent="0.2">
      <c r="A208" s="287">
        <v>181</v>
      </c>
      <c r="B208" s="321"/>
      <c r="C208" s="178"/>
      <c r="D208" s="190"/>
      <c r="E208" s="191"/>
      <c r="F208" s="356"/>
      <c r="G208" s="371"/>
    </row>
    <row r="209" spans="1:7" s="130" customFormat="1" ht="15" x14ac:dyDescent="0.2">
      <c r="A209" s="287">
        <v>182</v>
      </c>
      <c r="B209" s="321"/>
      <c r="C209" s="178"/>
      <c r="D209" s="190"/>
      <c r="E209" s="191"/>
      <c r="F209" s="356"/>
      <c r="G209" s="371"/>
    </row>
    <row r="210" spans="1:7" s="130" customFormat="1" ht="15" x14ac:dyDescent="0.2">
      <c r="A210" s="287">
        <v>183</v>
      </c>
      <c r="B210" s="321"/>
      <c r="C210" s="178"/>
      <c r="D210" s="190"/>
      <c r="E210" s="191"/>
      <c r="F210" s="356"/>
      <c r="G210" s="371"/>
    </row>
    <row r="211" spans="1:7" s="130" customFormat="1" ht="15" x14ac:dyDescent="0.2">
      <c r="A211" s="287">
        <v>184</v>
      </c>
      <c r="B211" s="321"/>
      <c r="C211" s="178"/>
      <c r="D211" s="190"/>
      <c r="E211" s="191"/>
      <c r="F211" s="356"/>
      <c r="G211" s="371"/>
    </row>
    <row r="212" spans="1:7" s="130" customFormat="1" ht="15" x14ac:dyDescent="0.2">
      <c r="A212" s="287">
        <v>185</v>
      </c>
      <c r="B212" s="321"/>
      <c r="C212" s="178"/>
      <c r="D212" s="190"/>
      <c r="E212" s="191"/>
      <c r="F212" s="356"/>
      <c r="G212" s="371"/>
    </row>
    <row r="213" spans="1:7" s="130" customFormat="1" ht="15" x14ac:dyDescent="0.2">
      <c r="A213" s="287">
        <v>186</v>
      </c>
      <c r="B213" s="321"/>
      <c r="C213" s="178"/>
      <c r="D213" s="190"/>
      <c r="E213" s="191"/>
      <c r="F213" s="356"/>
      <c r="G213" s="371"/>
    </row>
    <row r="214" spans="1:7" s="130" customFormat="1" ht="15" x14ac:dyDescent="0.2">
      <c r="A214" s="287">
        <v>187</v>
      </c>
      <c r="B214" s="321"/>
      <c r="C214" s="178"/>
      <c r="D214" s="190"/>
      <c r="E214" s="191"/>
      <c r="F214" s="356"/>
      <c r="G214" s="371"/>
    </row>
    <row r="215" spans="1:7" s="130" customFormat="1" ht="15" x14ac:dyDescent="0.2">
      <c r="A215" s="287">
        <v>188</v>
      </c>
      <c r="B215" s="321"/>
      <c r="C215" s="178"/>
      <c r="D215" s="190"/>
      <c r="E215" s="191"/>
      <c r="F215" s="356"/>
      <c r="G215" s="371"/>
    </row>
    <row r="216" spans="1:7" s="130" customFormat="1" ht="15" x14ac:dyDescent="0.2">
      <c r="A216" s="287">
        <v>189</v>
      </c>
      <c r="B216" s="321"/>
      <c r="C216" s="178"/>
      <c r="D216" s="190"/>
      <c r="E216" s="191"/>
      <c r="F216" s="356"/>
      <c r="G216" s="371"/>
    </row>
    <row r="217" spans="1:7" s="130" customFormat="1" ht="15" x14ac:dyDescent="0.2">
      <c r="A217" s="287">
        <v>190</v>
      </c>
      <c r="B217" s="321"/>
      <c r="C217" s="178"/>
      <c r="D217" s="190"/>
      <c r="E217" s="191"/>
      <c r="F217" s="356"/>
      <c r="G217" s="371"/>
    </row>
    <row r="218" spans="1:7" s="130" customFormat="1" ht="15" x14ac:dyDescent="0.2">
      <c r="A218" s="287">
        <v>191</v>
      </c>
      <c r="B218" s="321"/>
      <c r="C218" s="178"/>
      <c r="D218" s="190"/>
      <c r="E218" s="191"/>
      <c r="F218" s="356"/>
      <c r="G218" s="371"/>
    </row>
    <row r="219" spans="1:7" s="130" customFormat="1" ht="15" x14ac:dyDescent="0.2">
      <c r="A219" s="287">
        <v>192</v>
      </c>
      <c r="B219" s="321"/>
      <c r="C219" s="178"/>
      <c r="D219" s="190"/>
      <c r="E219" s="191"/>
      <c r="F219" s="356"/>
      <c r="G219" s="371"/>
    </row>
    <row r="220" spans="1:7" s="130" customFormat="1" ht="15" x14ac:dyDescent="0.2">
      <c r="A220" s="287">
        <v>193</v>
      </c>
      <c r="B220" s="321"/>
      <c r="C220" s="178"/>
      <c r="D220" s="190"/>
      <c r="E220" s="191"/>
      <c r="F220" s="356"/>
      <c r="G220" s="371"/>
    </row>
    <row r="221" spans="1:7" s="130" customFormat="1" ht="15" x14ac:dyDescent="0.2">
      <c r="A221" s="287">
        <v>194</v>
      </c>
      <c r="B221" s="321"/>
      <c r="C221" s="178"/>
      <c r="D221" s="190"/>
      <c r="E221" s="191"/>
      <c r="F221" s="356"/>
      <c r="G221" s="371"/>
    </row>
    <row r="222" spans="1:7" s="130" customFormat="1" ht="15" x14ac:dyDescent="0.2">
      <c r="A222" s="287">
        <v>195</v>
      </c>
      <c r="B222" s="321"/>
      <c r="C222" s="178"/>
      <c r="D222" s="190"/>
      <c r="E222" s="191"/>
      <c r="F222" s="356"/>
      <c r="G222" s="371"/>
    </row>
    <row r="223" spans="1:7" s="130" customFormat="1" ht="15" x14ac:dyDescent="0.2">
      <c r="A223" s="287">
        <v>196</v>
      </c>
      <c r="B223" s="321"/>
      <c r="C223" s="178"/>
      <c r="D223" s="190"/>
      <c r="E223" s="191"/>
      <c r="F223" s="356"/>
      <c r="G223" s="371"/>
    </row>
    <row r="224" spans="1:7" s="130" customFormat="1" ht="15" x14ac:dyDescent="0.2">
      <c r="A224" s="287">
        <v>197</v>
      </c>
      <c r="B224" s="321"/>
      <c r="C224" s="178"/>
      <c r="D224" s="190"/>
      <c r="E224" s="191"/>
      <c r="F224" s="356"/>
      <c r="G224" s="371"/>
    </row>
    <row r="225" spans="1:7" s="130" customFormat="1" ht="15" x14ac:dyDescent="0.2">
      <c r="A225" s="287">
        <v>198</v>
      </c>
      <c r="B225" s="321"/>
      <c r="C225" s="178"/>
      <c r="D225" s="190"/>
      <c r="E225" s="191"/>
      <c r="F225" s="356"/>
      <c r="G225" s="371"/>
    </row>
    <row r="226" spans="1:7" s="130" customFormat="1" ht="15" x14ac:dyDescent="0.2">
      <c r="A226" s="287">
        <v>199</v>
      </c>
      <c r="B226" s="321"/>
      <c r="C226" s="178"/>
      <c r="D226" s="190"/>
      <c r="E226" s="191"/>
      <c r="F226" s="356"/>
      <c r="G226" s="371"/>
    </row>
    <row r="227" spans="1:7" s="130" customFormat="1" ht="15" x14ac:dyDescent="0.2">
      <c r="A227" s="287">
        <v>200</v>
      </c>
      <c r="B227" s="321"/>
      <c r="C227" s="178"/>
      <c r="D227" s="190"/>
      <c r="E227" s="191"/>
      <c r="F227" s="356"/>
      <c r="G227" s="371"/>
    </row>
    <row r="228" spans="1:7" s="130" customFormat="1" ht="15" x14ac:dyDescent="0.2">
      <c r="A228" s="287">
        <v>201</v>
      </c>
      <c r="B228" s="321"/>
      <c r="C228" s="178"/>
      <c r="D228" s="190"/>
      <c r="E228" s="191"/>
      <c r="F228" s="356"/>
      <c r="G228" s="371"/>
    </row>
    <row r="229" spans="1:7" s="130" customFormat="1" ht="15" x14ac:dyDescent="0.2">
      <c r="A229" s="287">
        <v>202</v>
      </c>
      <c r="B229" s="321"/>
      <c r="C229" s="178"/>
      <c r="D229" s="190"/>
      <c r="E229" s="191"/>
      <c r="F229" s="356"/>
      <c r="G229" s="371"/>
    </row>
    <row r="230" spans="1:7" s="130" customFormat="1" ht="15" x14ac:dyDescent="0.2">
      <c r="A230" s="287">
        <v>203</v>
      </c>
      <c r="B230" s="321"/>
      <c r="C230" s="178"/>
      <c r="D230" s="190"/>
      <c r="E230" s="191"/>
      <c r="F230" s="356"/>
      <c r="G230" s="371"/>
    </row>
    <row r="231" spans="1:7" s="130" customFormat="1" ht="15" x14ac:dyDescent="0.2">
      <c r="A231" s="287">
        <v>204</v>
      </c>
      <c r="B231" s="321"/>
      <c r="C231" s="178"/>
      <c r="D231" s="190"/>
      <c r="E231" s="191"/>
      <c r="F231" s="356"/>
      <c r="G231" s="371"/>
    </row>
    <row r="232" spans="1:7" s="130" customFormat="1" ht="15" x14ac:dyDescent="0.2">
      <c r="A232" s="287">
        <v>205</v>
      </c>
      <c r="B232" s="321"/>
      <c r="C232" s="178"/>
      <c r="D232" s="190"/>
      <c r="E232" s="191"/>
      <c r="F232" s="356"/>
      <c r="G232" s="371"/>
    </row>
    <row r="233" spans="1:7" s="130" customFormat="1" ht="15" x14ac:dyDescent="0.2">
      <c r="A233" s="287">
        <v>206</v>
      </c>
      <c r="B233" s="321"/>
      <c r="C233" s="178"/>
      <c r="D233" s="190"/>
      <c r="E233" s="191"/>
      <c r="F233" s="356"/>
      <c r="G233" s="371"/>
    </row>
    <row r="234" spans="1:7" s="130" customFormat="1" ht="15" x14ac:dyDescent="0.2">
      <c r="A234" s="287">
        <v>207</v>
      </c>
      <c r="B234" s="321"/>
      <c r="C234" s="178"/>
      <c r="D234" s="190"/>
      <c r="E234" s="191"/>
      <c r="F234" s="356"/>
      <c r="G234" s="371"/>
    </row>
    <row r="235" spans="1:7" s="130" customFormat="1" ht="15" x14ac:dyDescent="0.2">
      <c r="A235" s="287">
        <v>208</v>
      </c>
      <c r="B235" s="321"/>
      <c r="C235" s="178"/>
      <c r="D235" s="190"/>
      <c r="E235" s="191"/>
      <c r="F235" s="356"/>
      <c r="G235" s="371"/>
    </row>
    <row r="236" spans="1:7" s="130" customFormat="1" ht="15" x14ac:dyDescent="0.2">
      <c r="A236" s="287">
        <v>209</v>
      </c>
      <c r="B236" s="321"/>
      <c r="C236" s="178"/>
      <c r="D236" s="190"/>
      <c r="E236" s="191"/>
      <c r="F236" s="356"/>
      <c r="G236" s="371"/>
    </row>
    <row r="237" spans="1:7" s="130" customFormat="1" ht="15" x14ac:dyDescent="0.2">
      <c r="A237" s="287">
        <v>210</v>
      </c>
      <c r="B237" s="321"/>
      <c r="C237" s="178"/>
      <c r="D237" s="190"/>
      <c r="E237" s="191"/>
      <c r="F237" s="356"/>
      <c r="G237" s="371"/>
    </row>
    <row r="238" spans="1:7" s="130" customFormat="1" ht="15" x14ac:dyDescent="0.2">
      <c r="A238" s="287">
        <v>211</v>
      </c>
      <c r="B238" s="321"/>
      <c r="C238" s="178"/>
      <c r="D238" s="190"/>
      <c r="E238" s="191"/>
      <c r="F238" s="356"/>
      <c r="G238" s="371"/>
    </row>
    <row r="239" spans="1:7" s="130" customFormat="1" ht="15" x14ac:dyDescent="0.2">
      <c r="A239" s="287">
        <v>212</v>
      </c>
      <c r="B239" s="321"/>
      <c r="C239" s="178"/>
      <c r="D239" s="190"/>
      <c r="E239" s="191"/>
      <c r="F239" s="356"/>
      <c r="G239" s="371"/>
    </row>
    <row r="240" spans="1:7" s="130" customFormat="1" ht="15" x14ac:dyDescent="0.2">
      <c r="A240" s="287">
        <v>213</v>
      </c>
      <c r="B240" s="321"/>
      <c r="C240" s="178"/>
      <c r="D240" s="190"/>
      <c r="E240" s="191"/>
      <c r="F240" s="356"/>
      <c r="G240" s="371"/>
    </row>
    <row r="241" spans="1:7" s="130" customFormat="1" ht="15" x14ac:dyDescent="0.2">
      <c r="A241" s="287">
        <v>214</v>
      </c>
      <c r="B241" s="321"/>
      <c r="C241" s="178"/>
      <c r="D241" s="190"/>
      <c r="E241" s="191"/>
      <c r="F241" s="356"/>
      <c r="G241" s="371"/>
    </row>
    <row r="242" spans="1:7" s="130" customFormat="1" ht="15" x14ac:dyDescent="0.2">
      <c r="A242" s="287">
        <v>215</v>
      </c>
      <c r="B242" s="321"/>
      <c r="C242" s="178"/>
      <c r="D242" s="190"/>
      <c r="E242" s="191"/>
      <c r="F242" s="356"/>
      <c r="G242" s="371"/>
    </row>
    <row r="243" spans="1:7" s="130" customFormat="1" ht="15" x14ac:dyDescent="0.2">
      <c r="A243" s="287">
        <v>216</v>
      </c>
      <c r="B243" s="321"/>
      <c r="C243" s="178"/>
      <c r="D243" s="190"/>
      <c r="E243" s="191"/>
      <c r="F243" s="356"/>
      <c r="G243" s="371"/>
    </row>
    <row r="244" spans="1:7" s="130" customFormat="1" ht="15" x14ac:dyDescent="0.2">
      <c r="A244" s="287">
        <v>217</v>
      </c>
      <c r="B244" s="321"/>
      <c r="C244" s="178"/>
      <c r="D244" s="190"/>
      <c r="E244" s="191"/>
      <c r="F244" s="356"/>
      <c r="G244" s="371"/>
    </row>
    <row r="245" spans="1:7" s="130" customFormat="1" ht="15" x14ac:dyDescent="0.2">
      <c r="A245" s="287">
        <v>218</v>
      </c>
      <c r="B245" s="321"/>
      <c r="C245" s="178"/>
      <c r="D245" s="190"/>
      <c r="E245" s="191"/>
      <c r="F245" s="356"/>
      <c r="G245" s="371"/>
    </row>
    <row r="246" spans="1:7" s="130" customFormat="1" ht="15" x14ac:dyDescent="0.2">
      <c r="A246" s="287">
        <v>219</v>
      </c>
      <c r="B246" s="321"/>
      <c r="C246" s="178"/>
      <c r="D246" s="190"/>
      <c r="E246" s="191"/>
      <c r="F246" s="356"/>
      <c r="G246" s="371"/>
    </row>
    <row r="247" spans="1:7" s="130" customFormat="1" ht="15" x14ac:dyDescent="0.2">
      <c r="A247" s="287">
        <v>220</v>
      </c>
      <c r="B247" s="321"/>
      <c r="C247" s="178"/>
      <c r="D247" s="190"/>
      <c r="E247" s="191"/>
      <c r="F247" s="356"/>
      <c r="G247" s="371"/>
    </row>
    <row r="248" spans="1:7" s="130" customFormat="1" ht="15" x14ac:dyDescent="0.2">
      <c r="A248" s="287">
        <v>221</v>
      </c>
      <c r="B248" s="321"/>
      <c r="C248" s="178"/>
      <c r="D248" s="190"/>
      <c r="E248" s="191"/>
      <c r="F248" s="356"/>
      <c r="G248" s="371"/>
    </row>
    <row r="249" spans="1:7" s="130" customFormat="1" ht="15" x14ac:dyDescent="0.2">
      <c r="A249" s="287">
        <v>222</v>
      </c>
      <c r="B249" s="321"/>
      <c r="C249" s="178"/>
      <c r="D249" s="190"/>
      <c r="E249" s="191"/>
      <c r="F249" s="356"/>
      <c r="G249" s="371"/>
    </row>
    <row r="250" spans="1:7" s="130" customFormat="1" ht="15" x14ac:dyDescent="0.2">
      <c r="A250" s="287">
        <v>223</v>
      </c>
      <c r="B250" s="321"/>
      <c r="C250" s="178"/>
      <c r="D250" s="190"/>
      <c r="E250" s="191"/>
      <c r="F250" s="356"/>
      <c r="G250" s="371"/>
    </row>
    <row r="251" spans="1:7" s="130" customFormat="1" ht="15" x14ac:dyDescent="0.2">
      <c r="A251" s="287">
        <v>224</v>
      </c>
      <c r="B251" s="321"/>
      <c r="C251" s="178"/>
      <c r="D251" s="190"/>
      <c r="E251" s="191"/>
      <c r="F251" s="356"/>
      <c r="G251" s="371"/>
    </row>
    <row r="252" spans="1:7" s="130" customFormat="1" ht="15" x14ac:dyDescent="0.2">
      <c r="A252" s="287">
        <v>225</v>
      </c>
      <c r="B252" s="321"/>
      <c r="C252" s="178"/>
      <c r="D252" s="190"/>
      <c r="E252" s="191"/>
      <c r="F252" s="356"/>
      <c r="G252" s="371"/>
    </row>
    <row r="253" spans="1:7" s="130" customFormat="1" ht="15" x14ac:dyDescent="0.2">
      <c r="A253" s="287">
        <v>226</v>
      </c>
      <c r="B253" s="321"/>
      <c r="C253" s="178"/>
      <c r="D253" s="190"/>
      <c r="E253" s="191"/>
      <c r="F253" s="356"/>
      <c r="G253" s="371"/>
    </row>
    <row r="254" spans="1:7" s="130" customFormat="1" ht="15" x14ac:dyDescent="0.2">
      <c r="A254" s="287">
        <v>227</v>
      </c>
      <c r="B254" s="321"/>
      <c r="C254" s="178"/>
      <c r="D254" s="190"/>
      <c r="E254" s="191"/>
      <c r="F254" s="356"/>
      <c r="G254" s="371"/>
    </row>
    <row r="255" spans="1:7" s="130" customFormat="1" ht="15" x14ac:dyDescent="0.2">
      <c r="A255" s="287">
        <v>228</v>
      </c>
      <c r="B255" s="321"/>
      <c r="C255" s="178"/>
      <c r="D255" s="190"/>
      <c r="E255" s="191"/>
      <c r="F255" s="356"/>
      <c r="G255" s="371"/>
    </row>
    <row r="256" spans="1:7" s="130" customFormat="1" ht="15" x14ac:dyDescent="0.2">
      <c r="A256" s="287">
        <v>229</v>
      </c>
      <c r="B256" s="321"/>
      <c r="C256" s="178"/>
      <c r="D256" s="190"/>
      <c r="E256" s="191"/>
      <c r="F256" s="356"/>
      <c r="G256" s="371"/>
    </row>
    <row r="257" spans="1:7" s="130" customFormat="1" ht="15" x14ac:dyDescent="0.2">
      <c r="A257" s="287">
        <v>230</v>
      </c>
      <c r="B257" s="321"/>
      <c r="C257" s="178"/>
      <c r="D257" s="190"/>
      <c r="E257" s="191"/>
      <c r="F257" s="356"/>
      <c r="G257" s="371"/>
    </row>
    <row r="258" spans="1:7" s="130" customFormat="1" ht="15" x14ac:dyDescent="0.2">
      <c r="A258" s="287">
        <v>231</v>
      </c>
      <c r="B258" s="321"/>
      <c r="C258" s="178"/>
      <c r="D258" s="190"/>
      <c r="E258" s="191"/>
      <c r="F258" s="356"/>
      <c r="G258" s="371"/>
    </row>
    <row r="259" spans="1:7" s="130" customFormat="1" ht="15" x14ac:dyDescent="0.2">
      <c r="A259" s="287">
        <v>232</v>
      </c>
      <c r="B259" s="321"/>
      <c r="C259" s="178"/>
      <c r="D259" s="190"/>
      <c r="E259" s="191"/>
      <c r="F259" s="356"/>
      <c r="G259" s="371"/>
    </row>
    <row r="260" spans="1:7" s="130" customFormat="1" ht="15" x14ac:dyDescent="0.2">
      <c r="A260" s="287">
        <v>233</v>
      </c>
      <c r="B260" s="321"/>
      <c r="C260" s="178"/>
      <c r="D260" s="190"/>
      <c r="E260" s="191"/>
      <c r="F260" s="356"/>
      <c r="G260" s="371"/>
    </row>
    <row r="261" spans="1:7" s="130" customFormat="1" ht="15" x14ac:dyDescent="0.2">
      <c r="A261" s="287">
        <v>234</v>
      </c>
      <c r="B261" s="321"/>
      <c r="C261" s="178"/>
      <c r="D261" s="190"/>
      <c r="E261" s="191"/>
      <c r="F261" s="356"/>
      <c r="G261" s="371"/>
    </row>
    <row r="262" spans="1:7" s="130" customFormat="1" ht="15" x14ac:dyDescent="0.2">
      <c r="A262" s="287">
        <v>235</v>
      </c>
      <c r="B262" s="321"/>
      <c r="C262" s="178"/>
      <c r="D262" s="190"/>
      <c r="E262" s="191"/>
      <c r="F262" s="356"/>
      <c r="G262" s="371"/>
    </row>
    <row r="263" spans="1:7" s="130" customFormat="1" ht="15" x14ac:dyDescent="0.2">
      <c r="A263" s="287">
        <v>236</v>
      </c>
      <c r="B263" s="321"/>
      <c r="C263" s="178"/>
      <c r="D263" s="190"/>
      <c r="E263" s="191"/>
      <c r="F263" s="356"/>
      <c r="G263" s="371"/>
    </row>
    <row r="264" spans="1:7" s="130" customFormat="1" ht="15" x14ac:dyDescent="0.2">
      <c r="A264" s="287">
        <v>237</v>
      </c>
      <c r="B264" s="321"/>
      <c r="C264" s="178"/>
      <c r="D264" s="190"/>
      <c r="E264" s="191"/>
      <c r="F264" s="356"/>
      <c r="G264" s="371"/>
    </row>
    <row r="265" spans="1:7" s="130" customFormat="1" ht="15" x14ac:dyDescent="0.2">
      <c r="A265" s="287">
        <v>238</v>
      </c>
      <c r="B265" s="321"/>
      <c r="C265" s="178"/>
      <c r="D265" s="190"/>
      <c r="E265" s="191"/>
      <c r="F265" s="356"/>
      <c r="G265" s="371"/>
    </row>
    <row r="266" spans="1:7" s="130" customFormat="1" ht="15" x14ac:dyDescent="0.2">
      <c r="A266" s="287">
        <v>239</v>
      </c>
      <c r="B266" s="321"/>
      <c r="C266" s="178"/>
      <c r="D266" s="190"/>
      <c r="E266" s="191"/>
      <c r="F266" s="356"/>
      <c r="G266" s="371"/>
    </row>
    <row r="267" spans="1:7" s="130" customFormat="1" ht="15" x14ac:dyDescent="0.2">
      <c r="A267" s="287">
        <v>240</v>
      </c>
      <c r="B267" s="321"/>
      <c r="C267" s="178"/>
      <c r="D267" s="190"/>
      <c r="E267" s="191"/>
      <c r="F267" s="356"/>
      <c r="G267" s="371"/>
    </row>
    <row r="268" spans="1:7" s="130" customFormat="1" ht="15" x14ac:dyDescent="0.2">
      <c r="A268" s="287">
        <v>241</v>
      </c>
      <c r="B268" s="321"/>
      <c r="C268" s="178"/>
      <c r="D268" s="190"/>
      <c r="E268" s="191"/>
      <c r="F268" s="356"/>
      <c r="G268" s="371"/>
    </row>
    <row r="269" spans="1:7" s="130" customFormat="1" ht="15" x14ac:dyDescent="0.2">
      <c r="A269" s="287">
        <v>242</v>
      </c>
      <c r="B269" s="321"/>
      <c r="C269" s="178"/>
      <c r="D269" s="190"/>
      <c r="E269" s="191"/>
      <c r="F269" s="356"/>
      <c r="G269" s="371"/>
    </row>
    <row r="270" spans="1:7" s="130" customFormat="1" ht="15" x14ac:dyDescent="0.2">
      <c r="A270" s="287">
        <v>243</v>
      </c>
      <c r="B270" s="321"/>
      <c r="C270" s="178"/>
      <c r="D270" s="190"/>
      <c r="E270" s="191"/>
      <c r="F270" s="356"/>
      <c r="G270" s="371"/>
    </row>
    <row r="271" spans="1:7" s="130" customFormat="1" ht="15" x14ac:dyDescent="0.2">
      <c r="A271" s="287">
        <v>244</v>
      </c>
      <c r="B271" s="321"/>
      <c r="C271" s="178"/>
      <c r="D271" s="190"/>
      <c r="E271" s="191"/>
      <c r="F271" s="356"/>
      <c r="G271" s="371"/>
    </row>
    <row r="272" spans="1:7" s="130" customFormat="1" ht="15" x14ac:dyDescent="0.2">
      <c r="A272" s="287">
        <v>245</v>
      </c>
      <c r="B272" s="321"/>
      <c r="C272" s="178"/>
      <c r="D272" s="190"/>
      <c r="E272" s="191"/>
      <c r="F272" s="356"/>
      <c r="G272" s="371"/>
    </row>
    <row r="273" spans="1:7" s="130" customFormat="1" ht="15" x14ac:dyDescent="0.2">
      <c r="A273" s="287">
        <v>246</v>
      </c>
      <c r="B273" s="321"/>
      <c r="C273" s="178"/>
      <c r="D273" s="190"/>
      <c r="E273" s="191"/>
      <c r="F273" s="356"/>
      <c r="G273" s="371"/>
    </row>
    <row r="274" spans="1:7" s="130" customFormat="1" ht="15" x14ac:dyDescent="0.2">
      <c r="A274" s="287">
        <v>247</v>
      </c>
      <c r="B274" s="321"/>
      <c r="C274" s="178"/>
      <c r="D274" s="190"/>
      <c r="E274" s="191"/>
      <c r="F274" s="356"/>
      <c r="G274" s="371"/>
    </row>
    <row r="275" spans="1:7" s="130" customFormat="1" ht="15" x14ac:dyDescent="0.2">
      <c r="A275" s="287">
        <v>248</v>
      </c>
      <c r="B275" s="321"/>
      <c r="C275" s="178"/>
      <c r="D275" s="190"/>
      <c r="E275" s="191"/>
      <c r="F275" s="356"/>
      <c r="G275" s="371"/>
    </row>
    <row r="276" spans="1:7" s="130" customFormat="1" ht="15" x14ac:dyDescent="0.2">
      <c r="A276" s="287">
        <v>249</v>
      </c>
      <c r="B276" s="321"/>
      <c r="C276" s="178"/>
      <c r="D276" s="190"/>
      <c r="E276" s="191"/>
      <c r="F276" s="356"/>
      <c r="G276" s="371"/>
    </row>
    <row r="277" spans="1:7" s="130" customFormat="1" ht="15" x14ac:dyDescent="0.2">
      <c r="A277" s="287">
        <v>250</v>
      </c>
      <c r="B277" s="321"/>
      <c r="C277" s="178"/>
      <c r="D277" s="190"/>
      <c r="E277" s="191"/>
      <c r="F277" s="356"/>
      <c r="G277" s="371"/>
    </row>
    <row r="278" spans="1:7" s="130" customFormat="1" ht="15" x14ac:dyDescent="0.2">
      <c r="A278" s="287">
        <v>251</v>
      </c>
      <c r="B278" s="321"/>
      <c r="C278" s="178"/>
      <c r="D278" s="190"/>
      <c r="E278" s="191"/>
      <c r="F278" s="356"/>
      <c r="G278" s="371"/>
    </row>
    <row r="279" spans="1:7" s="130" customFormat="1" ht="15" x14ac:dyDescent="0.2">
      <c r="A279" s="287">
        <v>252</v>
      </c>
      <c r="B279" s="321"/>
      <c r="C279" s="178"/>
      <c r="D279" s="190"/>
      <c r="E279" s="191"/>
      <c r="F279" s="356"/>
      <c r="G279" s="371"/>
    </row>
    <row r="280" spans="1:7" s="130" customFormat="1" ht="15" x14ac:dyDescent="0.2">
      <c r="A280" s="287">
        <v>253</v>
      </c>
      <c r="B280" s="321"/>
      <c r="C280" s="178"/>
      <c r="D280" s="190"/>
      <c r="E280" s="191"/>
      <c r="F280" s="356"/>
      <c r="G280" s="371"/>
    </row>
    <row r="281" spans="1:7" s="130" customFormat="1" ht="15" x14ac:dyDescent="0.2">
      <c r="A281" s="287">
        <v>254</v>
      </c>
      <c r="B281" s="321"/>
      <c r="C281" s="178"/>
      <c r="D281" s="190"/>
      <c r="E281" s="191"/>
      <c r="F281" s="356"/>
      <c r="G281" s="371"/>
    </row>
    <row r="282" spans="1:7" s="130" customFormat="1" ht="15" x14ac:dyDescent="0.2">
      <c r="A282" s="287">
        <v>255</v>
      </c>
      <c r="B282" s="321"/>
      <c r="C282" s="178"/>
      <c r="D282" s="190"/>
      <c r="E282" s="191"/>
      <c r="F282" s="356"/>
      <c r="G282" s="371"/>
    </row>
    <row r="283" spans="1:7" s="130" customFormat="1" ht="15" x14ac:dyDescent="0.2">
      <c r="A283" s="287">
        <v>256</v>
      </c>
      <c r="B283" s="321"/>
      <c r="C283" s="178"/>
      <c r="D283" s="190"/>
      <c r="E283" s="191"/>
      <c r="F283" s="356"/>
      <c r="G283" s="371"/>
    </row>
    <row r="284" spans="1:7" s="130" customFormat="1" ht="15" x14ac:dyDescent="0.2">
      <c r="A284" s="287">
        <v>257</v>
      </c>
      <c r="B284" s="321"/>
      <c r="C284" s="178"/>
      <c r="D284" s="190"/>
      <c r="E284" s="191"/>
      <c r="F284" s="356"/>
      <c r="G284" s="371"/>
    </row>
    <row r="285" spans="1:7" s="130" customFormat="1" ht="15" x14ac:dyDescent="0.2">
      <c r="A285" s="287">
        <v>258</v>
      </c>
      <c r="B285" s="321"/>
      <c r="C285" s="178"/>
      <c r="D285" s="190"/>
      <c r="E285" s="191"/>
      <c r="F285" s="356"/>
      <c r="G285" s="371"/>
    </row>
    <row r="286" spans="1:7" s="130" customFormat="1" ht="15" x14ac:dyDescent="0.2">
      <c r="A286" s="287">
        <v>259</v>
      </c>
      <c r="B286" s="321"/>
      <c r="C286" s="178"/>
      <c r="D286" s="190"/>
      <c r="E286" s="191"/>
      <c r="F286" s="356"/>
      <c r="G286" s="371"/>
    </row>
    <row r="287" spans="1:7" s="130" customFormat="1" ht="15" x14ac:dyDescent="0.2">
      <c r="A287" s="287">
        <v>260</v>
      </c>
      <c r="B287" s="321"/>
      <c r="C287" s="178"/>
      <c r="D287" s="190"/>
      <c r="E287" s="191"/>
      <c r="F287" s="356"/>
      <c r="G287" s="371"/>
    </row>
    <row r="288" spans="1:7" s="130" customFormat="1" ht="15" x14ac:dyDescent="0.2">
      <c r="A288" s="287">
        <v>261</v>
      </c>
      <c r="B288" s="321"/>
      <c r="C288" s="178"/>
      <c r="D288" s="190"/>
      <c r="E288" s="191"/>
      <c r="F288" s="356"/>
      <c r="G288" s="371"/>
    </row>
    <row r="289" spans="1:7" s="130" customFormat="1" ht="15" x14ac:dyDescent="0.2">
      <c r="A289" s="287">
        <v>262</v>
      </c>
      <c r="B289" s="321"/>
      <c r="C289" s="178"/>
      <c r="D289" s="190"/>
      <c r="E289" s="191"/>
      <c r="F289" s="356"/>
      <c r="G289" s="371"/>
    </row>
    <row r="290" spans="1:7" s="130" customFormat="1" ht="15" x14ac:dyDescent="0.2">
      <c r="A290" s="287">
        <v>263</v>
      </c>
      <c r="B290" s="321"/>
      <c r="C290" s="178"/>
      <c r="D290" s="190"/>
      <c r="E290" s="191"/>
      <c r="F290" s="356"/>
      <c r="G290" s="371"/>
    </row>
    <row r="291" spans="1:7" s="130" customFormat="1" ht="15" x14ac:dyDescent="0.2">
      <c r="A291" s="287">
        <v>264</v>
      </c>
      <c r="B291" s="321"/>
      <c r="C291" s="178"/>
      <c r="D291" s="190"/>
      <c r="E291" s="191"/>
      <c r="F291" s="356"/>
      <c r="G291" s="371"/>
    </row>
    <row r="292" spans="1:7" s="130" customFormat="1" ht="15" x14ac:dyDescent="0.2">
      <c r="A292" s="287">
        <v>265</v>
      </c>
      <c r="B292" s="321"/>
      <c r="C292" s="178"/>
      <c r="D292" s="190"/>
      <c r="E292" s="191"/>
      <c r="F292" s="356"/>
      <c r="G292" s="371"/>
    </row>
    <row r="293" spans="1:7" s="130" customFormat="1" ht="15" x14ac:dyDescent="0.2">
      <c r="A293" s="287">
        <v>266</v>
      </c>
      <c r="B293" s="321"/>
      <c r="C293" s="178"/>
      <c r="D293" s="190"/>
      <c r="E293" s="191"/>
      <c r="F293" s="356"/>
      <c r="G293" s="371"/>
    </row>
    <row r="294" spans="1:7" s="130" customFormat="1" ht="15" x14ac:dyDescent="0.2">
      <c r="A294" s="287">
        <v>267</v>
      </c>
      <c r="B294" s="321"/>
      <c r="C294" s="178"/>
      <c r="D294" s="190"/>
      <c r="E294" s="191"/>
      <c r="F294" s="356"/>
      <c r="G294" s="371"/>
    </row>
    <row r="295" spans="1:7" s="130" customFormat="1" ht="15" x14ac:dyDescent="0.2">
      <c r="A295" s="287">
        <v>268</v>
      </c>
      <c r="B295" s="321"/>
      <c r="C295" s="178"/>
      <c r="D295" s="190"/>
      <c r="E295" s="191"/>
      <c r="F295" s="356"/>
      <c r="G295" s="371"/>
    </row>
    <row r="296" spans="1:7" s="130" customFormat="1" ht="15" x14ac:dyDescent="0.2">
      <c r="A296" s="287">
        <v>269</v>
      </c>
      <c r="B296" s="321"/>
      <c r="C296" s="178"/>
      <c r="D296" s="190"/>
      <c r="E296" s="191"/>
      <c r="F296" s="356"/>
      <c r="G296" s="371"/>
    </row>
    <row r="297" spans="1:7" s="130" customFormat="1" ht="15" x14ac:dyDescent="0.2">
      <c r="A297" s="287">
        <v>270</v>
      </c>
      <c r="B297" s="321"/>
      <c r="C297" s="178"/>
      <c r="D297" s="190"/>
      <c r="E297" s="191"/>
      <c r="F297" s="356"/>
      <c r="G297" s="371"/>
    </row>
    <row r="298" spans="1:7" s="130" customFormat="1" ht="15" x14ac:dyDescent="0.2">
      <c r="A298" s="287">
        <v>271</v>
      </c>
      <c r="B298" s="321"/>
      <c r="C298" s="178"/>
      <c r="D298" s="190"/>
      <c r="E298" s="191"/>
      <c r="F298" s="356"/>
      <c r="G298" s="371"/>
    </row>
    <row r="299" spans="1:7" s="130" customFormat="1" ht="15" x14ac:dyDescent="0.2">
      <c r="A299" s="287">
        <v>272</v>
      </c>
      <c r="B299" s="321"/>
      <c r="C299" s="178"/>
      <c r="D299" s="190"/>
      <c r="E299" s="191"/>
      <c r="F299" s="356"/>
      <c r="G299" s="371"/>
    </row>
    <row r="300" spans="1:7" s="130" customFormat="1" ht="15" x14ac:dyDescent="0.2">
      <c r="A300" s="287">
        <v>273</v>
      </c>
      <c r="B300" s="321"/>
      <c r="C300" s="178"/>
      <c r="D300" s="190"/>
      <c r="E300" s="191"/>
      <c r="F300" s="356"/>
      <c r="G300" s="371"/>
    </row>
    <row r="301" spans="1:7" s="130" customFormat="1" ht="15" x14ac:dyDescent="0.2">
      <c r="A301" s="287">
        <v>274</v>
      </c>
      <c r="B301" s="321"/>
      <c r="C301" s="178"/>
      <c r="D301" s="190"/>
      <c r="E301" s="191"/>
      <c r="F301" s="356"/>
      <c r="G301" s="371"/>
    </row>
    <row r="302" spans="1:7" s="130" customFormat="1" ht="15" x14ac:dyDescent="0.2">
      <c r="A302" s="287">
        <v>275</v>
      </c>
      <c r="B302" s="321"/>
      <c r="C302" s="178"/>
      <c r="D302" s="190"/>
      <c r="E302" s="191"/>
      <c r="F302" s="356"/>
      <c r="G302" s="371"/>
    </row>
    <row r="303" spans="1:7" s="130" customFormat="1" ht="15" x14ac:dyDescent="0.2">
      <c r="A303" s="287">
        <v>276</v>
      </c>
      <c r="B303" s="321"/>
      <c r="C303" s="178"/>
      <c r="D303" s="190"/>
      <c r="E303" s="191"/>
      <c r="F303" s="356"/>
      <c r="G303" s="371"/>
    </row>
    <row r="304" spans="1:7" s="130" customFormat="1" ht="15" x14ac:dyDescent="0.2">
      <c r="A304" s="287">
        <v>277</v>
      </c>
      <c r="B304" s="321"/>
      <c r="C304" s="178"/>
      <c r="D304" s="190"/>
      <c r="E304" s="191"/>
      <c r="F304" s="356"/>
      <c r="G304" s="371"/>
    </row>
    <row r="305" spans="1:7" s="130" customFormat="1" ht="15" x14ac:dyDescent="0.2">
      <c r="A305" s="287">
        <v>278</v>
      </c>
      <c r="B305" s="321"/>
      <c r="C305" s="178"/>
      <c r="D305" s="190"/>
      <c r="E305" s="191"/>
      <c r="F305" s="356"/>
      <c r="G305" s="371"/>
    </row>
    <row r="306" spans="1:7" s="130" customFormat="1" ht="15" x14ac:dyDescent="0.2">
      <c r="A306" s="287">
        <v>279</v>
      </c>
      <c r="B306" s="321"/>
      <c r="C306" s="178"/>
      <c r="D306" s="190"/>
      <c r="E306" s="191"/>
      <c r="F306" s="356"/>
      <c r="G306" s="371"/>
    </row>
    <row r="307" spans="1:7" s="130" customFormat="1" ht="15" x14ac:dyDescent="0.2">
      <c r="A307" s="287">
        <v>280</v>
      </c>
      <c r="B307" s="321"/>
      <c r="C307" s="178"/>
      <c r="D307" s="190"/>
      <c r="E307" s="191"/>
      <c r="F307" s="356"/>
      <c r="G307" s="371"/>
    </row>
    <row r="308" spans="1:7" s="130" customFormat="1" ht="15" x14ac:dyDescent="0.2">
      <c r="A308" s="287">
        <v>281</v>
      </c>
      <c r="B308" s="321"/>
      <c r="C308" s="178"/>
      <c r="D308" s="190"/>
      <c r="E308" s="191"/>
      <c r="F308" s="356"/>
      <c r="G308" s="371"/>
    </row>
    <row r="309" spans="1:7" s="130" customFormat="1" ht="15" x14ac:dyDescent="0.2">
      <c r="A309" s="287">
        <v>282</v>
      </c>
      <c r="B309" s="321"/>
      <c r="C309" s="178"/>
      <c r="D309" s="190"/>
      <c r="E309" s="191"/>
      <c r="F309" s="356"/>
      <c r="G309" s="371"/>
    </row>
    <row r="310" spans="1:7" s="130" customFormat="1" ht="15" x14ac:dyDescent="0.2">
      <c r="A310" s="287">
        <v>283</v>
      </c>
      <c r="B310" s="321"/>
      <c r="C310" s="178"/>
      <c r="D310" s="190"/>
      <c r="E310" s="191"/>
      <c r="F310" s="356"/>
      <c r="G310" s="371"/>
    </row>
    <row r="311" spans="1:7" s="130" customFormat="1" ht="15" x14ac:dyDescent="0.2">
      <c r="A311" s="287">
        <v>284</v>
      </c>
      <c r="B311" s="321"/>
      <c r="C311" s="178"/>
      <c r="D311" s="190"/>
      <c r="E311" s="191"/>
      <c r="F311" s="356"/>
      <c r="G311" s="371"/>
    </row>
    <row r="312" spans="1:7" s="130" customFormat="1" ht="15" x14ac:dyDescent="0.2">
      <c r="A312" s="287">
        <v>285</v>
      </c>
      <c r="B312" s="321"/>
      <c r="C312" s="178"/>
      <c r="D312" s="190"/>
      <c r="E312" s="191"/>
      <c r="F312" s="356"/>
      <c r="G312" s="371"/>
    </row>
    <row r="313" spans="1:7" s="130" customFormat="1" ht="15" x14ac:dyDescent="0.2">
      <c r="A313" s="287">
        <v>286</v>
      </c>
      <c r="B313" s="321"/>
      <c r="C313" s="178"/>
      <c r="D313" s="190"/>
      <c r="E313" s="191"/>
      <c r="F313" s="356"/>
      <c r="G313" s="371"/>
    </row>
    <row r="314" spans="1:7" s="130" customFormat="1" ht="15" x14ac:dyDescent="0.2">
      <c r="A314" s="287">
        <v>287</v>
      </c>
      <c r="B314" s="321"/>
      <c r="C314" s="178"/>
      <c r="D314" s="190"/>
      <c r="E314" s="191"/>
      <c r="F314" s="356"/>
      <c r="G314" s="371"/>
    </row>
    <row r="315" spans="1:7" s="130" customFormat="1" ht="15" x14ac:dyDescent="0.2">
      <c r="A315" s="287">
        <v>288</v>
      </c>
      <c r="B315" s="321"/>
      <c r="C315" s="178"/>
      <c r="D315" s="190"/>
      <c r="E315" s="191"/>
      <c r="F315" s="356"/>
      <c r="G315" s="371"/>
    </row>
    <row r="316" spans="1:7" s="130" customFormat="1" ht="15" x14ac:dyDescent="0.2">
      <c r="A316" s="287">
        <v>289</v>
      </c>
      <c r="B316" s="321"/>
      <c r="C316" s="178"/>
      <c r="D316" s="190"/>
      <c r="E316" s="191"/>
      <c r="F316" s="356"/>
      <c r="G316" s="371"/>
    </row>
    <row r="317" spans="1:7" s="130" customFormat="1" ht="15" x14ac:dyDescent="0.2">
      <c r="A317" s="287">
        <v>290</v>
      </c>
      <c r="B317" s="321"/>
      <c r="C317" s="178"/>
      <c r="D317" s="190"/>
      <c r="E317" s="191"/>
      <c r="F317" s="356"/>
      <c r="G317" s="371"/>
    </row>
    <row r="318" spans="1:7" s="130" customFormat="1" ht="15" x14ac:dyDescent="0.2">
      <c r="A318" s="287">
        <v>291</v>
      </c>
      <c r="B318" s="321"/>
      <c r="C318" s="178"/>
      <c r="D318" s="190"/>
      <c r="E318" s="191"/>
      <c r="F318" s="356"/>
      <c r="G318" s="371"/>
    </row>
    <row r="319" spans="1:7" s="130" customFormat="1" ht="15" x14ac:dyDescent="0.2">
      <c r="A319" s="287">
        <v>292</v>
      </c>
      <c r="B319" s="321"/>
      <c r="C319" s="178"/>
      <c r="D319" s="190"/>
      <c r="E319" s="191"/>
      <c r="F319" s="356"/>
      <c r="G319" s="371"/>
    </row>
    <row r="320" spans="1:7" s="130" customFormat="1" ht="15" x14ac:dyDescent="0.2">
      <c r="A320" s="287">
        <v>293</v>
      </c>
      <c r="B320" s="321"/>
      <c r="C320" s="178"/>
      <c r="D320" s="190"/>
      <c r="E320" s="191"/>
      <c r="F320" s="356"/>
      <c r="G320" s="371"/>
    </row>
    <row r="321" spans="1:7" s="130" customFormat="1" ht="15" x14ac:dyDescent="0.2">
      <c r="A321" s="287">
        <v>294</v>
      </c>
      <c r="B321" s="321"/>
      <c r="C321" s="178"/>
      <c r="D321" s="190"/>
      <c r="E321" s="191"/>
      <c r="F321" s="356"/>
      <c r="G321" s="371"/>
    </row>
    <row r="322" spans="1:7" s="130" customFormat="1" ht="15" x14ac:dyDescent="0.2">
      <c r="A322" s="287">
        <v>295</v>
      </c>
      <c r="B322" s="321"/>
      <c r="C322" s="178"/>
      <c r="D322" s="190"/>
      <c r="E322" s="191"/>
      <c r="F322" s="356"/>
      <c r="G322" s="371"/>
    </row>
    <row r="323" spans="1:7" s="130" customFormat="1" ht="15" x14ac:dyDescent="0.2">
      <c r="A323" s="287">
        <v>296</v>
      </c>
      <c r="B323" s="321"/>
      <c r="C323" s="178"/>
      <c r="D323" s="190"/>
      <c r="E323" s="191"/>
      <c r="F323" s="356"/>
      <c r="G323" s="371"/>
    </row>
    <row r="324" spans="1:7" s="130" customFormat="1" ht="15" x14ac:dyDescent="0.2">
      <c r="A324" s="287">
        <v>297</v>
      </c>
      <c r="B324" s="321"/>
      <c r="C324" s="178"/>
      <c r="D324" s="190"/>
      <c r="E324" s="191"/>
      <c r="F324" s="356"/>
      <c r="G324" s="371"/>
    </row>
    <row r="325" spans="1:7" s="130" customFormat="1" ht="15" x14ac:dyDescent="0.2">
      <c r="A325" s="287">
        <v>298</v>
      </c>
      <c r="B325" s="321"/>
      <c r="C325" s="178"/>
      <c r="D325" s="190"/>
      <c r="E325" s="191"/>
      <c r="F325" s="356"/>
      <c r="G325" s="371"/>
    </row>
    <row r="326" spans="1:7" s="130" customFormat="1" ht="15" x14ac:dyDescent="0.2">
      <c r="A326" s="287">
        <v>299</v>
      </c>
      <c r="B326" s="321"/>
      <c r="C326" s="178"/>
      <c r="D326" s="190"/>
      <c r="E326" s="191"/>
      <c r="F326" s="356"/>
      <c r="G326" s="371"/>
    </row>
    <row r="327" spans="1:7" s="130" customFormat="1" ht="15" x14ac:dyDescent="0.2">
      <c r="A327" s="287">
        <v>300</v>
      </c>
      <c r="B327" s="321"/>
      <c r="C327" s="178"/>
      <c r="D327" s="190"/>
      <c r="E327" s="191"/>
      <c r="F327" s="356"/>
      <c r="G327" s="371"/>
    </row>
    <row r="328" spans="1:7" s="130" customFormat="1" ht="15" x14ac:dyDescent="0.2">
      <c r="A328" s="287">
        <v>301</v>
      </c>
      <c r="B328" s="321"/>
      <c r="C328" s="178"/>
      <c r="D328" s="190"/>
      <c r="E328" s="191"/>
      <c r="F328" s="356"/>
      <c r="G328" s="371"/>
    </row>
    <row r="329" spans="1:7" s="130" customFormat="1" ht="15" x14ac:dyDescent="0.2">
      <c r="A329" s="287">
        <v>302</v>
      </c>
      <c r="B329" s="321"/>
      <c r="C329" s="178"/>
      <c r="D329" s="190"/>
      <c r="E329" s="191"/>
      <c r="F329" s="356"/>
      <c r="G329" s="371"/>
    </row>
    <row r="330" spans="1:7" s="130" customFormat="1" ht="15" x14ac:dyDescent="0.2">
      <c r="A330" s="287">
        <v>303</v>
      </c>
      <c r="B330" s="321"/>
      <c r="C330" s="178"/>
      <c r="D330" s="190"/>
      <c r="E330" s="191"/>
      <c r="F330" s="356"/>
      <c r="G330" s="371"/>
    </row>
    <row r="331" spans="1:7" s="130" customFormat="1" ht="15" x14ac:dyDescent="0.2">
      <c r="A331" s="287">
        <v>304</v>
      </c>
      <c r="B331" s="321"/>
      <c r="C331" s="178"/>
      <c r="D331" s="190"/>
      <c r="E331" s="191"/>
      <c r="F331" s="356"/>
      <c r="G331" s="371"/>
    </row>
    <row r="332" spans="1:7" s="130" customFormat="1" ht="15" x14ac:dyDescent="0.2">
      <c r="A332" s="287">
        <v>305</v>
      </c>
      <c r="B332" s="321"/>
      <c r="C332" s="178"/>
      <c r="D332" s="190"/>
      <c r="E332" s="191"/>
      <c r="F332" s="356"/>
      <c r="G332" s="371"/>
    </row>
    <row r="333" spans="1:7" s="130" customFormat="1" ht="15" x14ac:dyDescent="0.2">
      <c r="A333" s="287">
        <v>306</v>
      </c>
      <c r="B333" s="321"/>
      <c r="C333" s="178"/>
      <c r="D333" s="190"/>
      <c r="E333" s="191"/>
      <c r="F333" s="356"/>
      <c r="G333" s="371"/>
    </row>
    <row r="334" spans="1:7" s="130" customFormat="1" ht="15" x14ac:dyDescent="0.2">
      <c r="A334" s="287">
        <v>307</v>
      </c>
      <c r="B334" s="321"/>
      <c r="C334" s="178"/>
      <c r="D334" s="190"/>
      <c r="E334" s="191"/>
      <c r="F334" s="356"/>
      <c r="G334" s="371"/>
    </row>
    <row r="335" spans="1:7" s="130" customFormat="1" ht="15" x14ac:dyDescent="0.2">
      <c r="A335" s="287">
        <v>308</v>
      </c>
      <c r="B335" s="321"/>
      <c r="C335" s="178"/>
      <c r="D335" s="190"/>
      <c r="E335" s="191"/>
      <c r="F335" s="356"/>
      <c r="G335" s="371"/>
    </row>
    <row r="336" spans="1:7" s="130" customFormat="1" ht="15" x14ac:dyDescent="0.2">
      <c r="A336" s="287">
        <v>309</v>
      </c>
      <c r="B336" s="321"/>
      <c r="C336" s="178"/>
      <c r="D336" s="190"/>
      <c r="E336" s="191"/>
      <c r="F336" s="356"/>
      <c r="G336" s="371"/>
    </row>
    <row r="337" spans="1:7" s="130" customFormat="1" ht="15" x14ac:dyDescent="0.2">
      <c r="A337" s="287">
        <v>310</v>
      </c>
      <c r="B337" s="321"/>
      <c r="C337" s="178"/>
      <c r="D337" s="190"/>
      <c r="E337" s="191"/>
      <c r="F337" s="356"/>
      <c r="G337" s="371"/>
    </row>
    <row r="338" spans="1:7" s="130" customFormat="1" ht="15" x14ac:dyDescent="0.2">
      <c r="A338" s="287">
        <v>311</v>
      </c>
      <c r="B338" s="321"/>
      <c r="C338" s="178"/>
      <c r="D338" s="190"/>
      <c r="E338" s="191"/>
      <c r="F338" s="356"/>
      <c r="G338" s="371"/>
    </row>
    <row r="339" spans="1:7" s="130" customFormat="1" ht="15" x14ac:dyDescent="0.2">
      <c r="A339" s="287">
        <v>312</v>
      </c>
      <c r="B339" s="321"/>
      <c r="C339" s="178"/>
      <c r="D339" s="190"/>
      <c r="E339" s="191"/>
      <c r="F339" s="356"/>
      <c r="G339" s="371"/>
    </row>
    <row r="340" spans="1:7" s="130" customFormat="1" ht="15" x14ac:dyDescent="0.2">
      <c r="A340" s="287">
        <v>313</v>
      </c>
      <c r="B340" s="321"/>
      <c r="C340" s="178"/>
      <c r="D340" s="190"/>
      <c r="E340" s="191"/>
      <c r="F340" s="356"/>
      <c r="G340" s="371"/>
    </row>
    <row r="341" spans="1:7" s="130" customFormat="1" ht="15" x14ac:dyDescent="0.2">
      <c r="A341" s="287">
        <v>314</v>
      </c>
      <c r="B341" s="321"/>
      <c r="C341" s="178"/>
      <c r="D341" s="190"/>
      <c r="E341" s="191"/>
      <c r="F341" s="356"/>
      <c r="G341" s="371"/>
    </row>
    <row r="342" spans="1:7" s="130" customFormat="1" ht="15" x14ac:dyDescent="0.2">
      <c r="A342" s="287">
        <v>315</v>
      </c>
      <c r="B342" s="321"/>
      <c r="C342" s="178"/>
      <c r="D342" s="190"/>
      <c r="E342" s="191"/>
      <c r="F342" s="356"/>
      <c r="G342" s="371"/>
    </row>
    <row r="343" spans="1:7" s="130" customFormat="1" ht="15" x14ac:dyDescent="0.2">
      <c r="A343" s="287">
        <v>316</v>
      </c>
      <c r="B343" s="321"/>
      <c r="C343" s="178"/>
      <c r="D343" s="190"/>
      <c r="E343" s="191"/>
      <c r="F343" s="356"/>
      <c r="G343" s="371"/>
    </row>
    <row r="344" spans="1:7" s="130" customFormat="1" ht="15" x14ac:dyDescent="0.2">
      <c r="A344" s="287">
        <v>317</v>
      </c>
      <c r="B344" s="321"/>
      <c r="C344" s="178"/>
      <c r="D344" s="190"/>
      <c r="E344" s="191"/>
      <c r="F344" s="356"/>
      <c r="G344" s="371"/>
    </row>
    <row r="345" spans="1:7" s="130" customFormat="1" ht="15" x14ac:dyDescent="0.2">
      <c r="A345" s="287">
        <v>318</v>
      </c>
      <c r="B345" s="321"/>
      <c r="C345" s="178"/>
      <c r="D345" s="190"/>
      <c r="E345" s="191"/>
      <c r="F345" s="356"/>
      <c r="G345" s="371"/>
    </row>
    <row r="346" spans="1:7" s="130" customFormat="1" ht="15" x14ac:dyDescent="0.2">
      <c r="A346" s="287">
        <v>319</v>
      </c>
      <c r="B346" s="321"/>
      <c r="C346" s="178"/>
      <c r="D346" s="190"/>
      <c r="E346" s="191"/>
      <c r="F346" s="356"/>
      <c r="G346" s="371"/>
    </row>
    <row r="347" spans="1:7" s="130" customFormat="1" ht="15" x14ac:dyDescent="0.2">
      <c r="A347" s="287">
        <v>320</v>
      </c>
      <c r="B347" s="321"/>
      <c r="C347" s="178"/>
      <c r="D347" s="190"/>
      <c r="E347" s="191"/>
      <c r="F347" s="356"/>
      <c r="G347" s="371"/>
    </row>
    <row r="348" spans="1:7" s="130" customFormat="1" ht="15" x14ac:dyDescent="0.2">
      <c r="A348" s="287">
        <v>321</v>
      </c>
      <c r="B348" s="321"/>
      <c r="C348" s="178"/>
      <c r="D348" s="190"/>
      <c r="E348" s="191"/>
      <c r="F348" s="356"/>
      <c r="G348" s="371"/>
    </row>
    <row r="349" spans="1:7" s="130" customFormat="1" ht="15" x14ac:dyDescent="0.2">
      <c r="A349" s="287">
        <v>322</v>
      </c>
      <c r="B349" s="321"/>
      <c r="C349" s="178"/>
      <c r="D349" s="190"/>
      <c r="E349" s="191"/>
      <c r="F349" s="356"/>
      <c r="G349" s="371"/>
    </row>
    <row r="350" spans="1:7" s="130" customFormat="1" ht="15" x14ac:dyDescent="0.2">
      <c r="A350" s="287">
        <v>323</v>
      </c>
      <c r="B350" s="321"/>
      <c r="C350" s="178"/>
      <c r="D350" s="190"/>
      <c r="E350" s="191"/>
      <c r="F350" s="356"/>
      <c r="G350" s="371"/>
    </row>
    <row r="351" spans="1:7" s="130" customFormat="1" ht="15" x14ac:dyDescent="0.2">
      <c r="A351" s="287">
        <v>324</v>
      </c>
      <c r="B351" s="321"/>
      <c r="C351" s="178"/>
      <c r="D351" s="190"/>
      <c r="E351" s="191"/>
      <c r="F351" s="356"/>
      <c r="G351" s="371"/>
    </row>
    <row r="352" spans="1:7" s="130" customFormat="1" ht="15" x14ac:dyDescent="0.2">
      <c r="A352" s="287">
        <v>325</v>
      </c>
      <c r="B352" s="321"/>
      <c r="C352" s="178"/>
      <c r="D352" s="190"/>
      <c r="E352" s="191"/>
      <c r="F352" s="356"/>
      <c r="G352" s="371"/>
    </row>
    <row r="353" spans="1:7" s="130" customFormat="1" ht="15" x14ac:dyDescent="0.2">
      <c r="A353" s="287">
        <v>326</v>
      </c>
      <c r="B353" s="321"/>
      <c r="C353" s="178"/>
      <c r="D353" s="190"/>
      <c r="E353" s="191"/>
      <c r="F353" s="356"/>
      <c r="G353" s="371"/>
    </row>
    <row r="354" spans="1:7" s="130" customFormat="1" ht="15" x14ac:dyDescent="0.2">
      <c r="A354" s="287">
        <v>327</v>
      </c>
      <c r="B354" s="321"/>
      <c r="C354" s="178"/>
      <c r="D354" s="190"/>
      <c r="E354" s="191"/>
      <c r="F354" s="356"/>
      <c r="G354" s="371"/>
    </row>
    <row r="355" spans="1:7" s="130" customFormat="1" ht="15" x14ac:dyDescent="0.2">
      <c r="A355" s="287">
        <v>328</v>
      </c>
      <c r="B355" s="321"/>
      <c r="C355" s="178"/>
      <c r="D355" s="190"/>
      <c r="E355" s="191"/>
      <c r="F355" s="356"/>
      <c r="G355" s="371"/>
    </row>
    <row r="356" spans="1:7" s="130" customFormat="1" ht="15" x14ac:dyDescent="0.2">
      <c r="A356" s="287">
        <v>329</v>
      </c>
      <c r="B356" s="321"/>
      <c r="C356" s="178"/>
      <c r="D356" s="190"/>
      <c r="E356" s="191"/>
      <c r="F356" s="356"/>
      <c r="G356" s="371"/>
    </row>
    <row r="357" spans="1:7" s="130" customFormat="1" ht="15" x14ac:dyDescent="0.2">
      <c r="A357" s="287">
        <v>330</v>
      </c>
      <c r="B357" s="321"/>
      <c r="C357" s="178"/>
      <c r="D357" s="190"/>
      <c r="E357" s="191"/>
      <c r="F357" s="356"/>
      <c r="G357" s="371"/>
    </row>
    <row r="358" spans="1:7" s="130" customFormat="1" ht="15" x14ac:dyDescent="0.2">
      <c r="A358" s="287">
        <v>331</v>
      </c>
      <c r="B358" s="321"/>
      <c r="C358" s="178"/>
      <c r="D358" s="190"/>
      <c r="E358" s="191"/>
      <c r="F358" s="356"/>
      <c r="G358" s="371"/>
    </row>
    <row r="359" spans="1:7" s="130" customFormat="1" ht="15" x14ac:dyDescent="0.2">
      <c r="A359" s="287">
        <v>332</v>
      </c>
      <c r="B359" s="321"/>
      <c r="C359" s="178"/>
      <c r="D359" s="190"/>
      <c r="E359" s="191"/>
      <c r="F359" s="356"/>
      <c r="G359" s="371"/>
    </row>
    <row r="360" spans="1:7" s="130" customFormat="1" ht="15" x14ac:dyDescent="0.2">
      <c r="A360" s="287">
        <v>333</v>
      </c>
      <c r="B360" s="321"/>
      <c r="C360" s="178"/>
      <c r="D360" s="190"/>
      <c r="E360" s="191"/>
      <c r="F360" s="356"/>
      <c r="G360" s="371"/>
    </row>
    <row r="361" spans="1:7" s="130" customFormat="1" ht="15" x14ac:dyDescent="0.2">
      <c r="A361" s="287">
        <v>334</v>
      </c>
      <c r="B361" s="321"/>
      <c r="C361" s="178"/>
      <c r="D361" s="190"/>
      <c r="E361" s="191"/>
      <c r="F361" s="356"/>
      <c r="G361" s="371"/>
    </row>
    <row r="362" spans="1:7" s="130" customFormat="1" ht="15" x14ac:dyDescent="0.2">
      <c r="A362" s="287">
        <v>335</v>
      </c>
      <c r="B362" s="321"/>
      <c r="C362" s="178"/>
      <c r="D362" s="190"/>
      <c r="E362" s="191"/>
      <c r="F362" s="356"/>
      <c r="G362" s="371"/>
    </row>
    <row r="363" spans="1:7" s="130" customFormat="1" ht="15" x14ac:dyDescent="0.2">
      <c r="A363" s="287">
        <v>336</v>
      </c>
      <c r="B363" s="321"/>
      <c r="C363" s="178"/>
      <c r="D363" s="190"/>
      <c r="E363" s="191"/>
      <c r="F363" s="356"/>
      <c r="G363" s="371"/>
    </row>
    <row r="364" spans="1:7" s="130" customFormat="1" ht="15" x14ac:dyDescent="0.2">
      <c r="A364" s="287">
        <v>337</v>
      </c>
      <c r="B364" s="321"/>
      <c r="C364" s="178"/>
      <c r="D364" s="190"/>
      <c r="E364" s="191"/>
      <c r="F364" s="356"/>
      <c r="G364" s="371"/>
    </row>
    <row r="365" spans="1:7" s="130" customFormat="1" ht="15" x14ac:dyDescent="0.2">
      <c r="A365" s="287">
        <v>338</v>
      </c>
      <c r="B365" s="321"/>
      <c r="C365" s="178"/>
      <c r="D365" s="190"/>
      <c r="E365" s="191"/>
      <c r="F365" s="356"/>
      <c r="G365" s="371"/>
    </row>
    <row r="366" spans="1:7" s="130" customFormat="1" ht="15" x14ac:dyDescent="0.2">
      <c r="A366" s="287">
        <v>339</v>
      </c>
      <c r="B366" s="321"/>
      <c r="C366" s="178"/>
      <c r="D366" s="190"/>
      <c r="E366" s="191"/>
      <c r="F366" s="356"/>
      <c r="G366" s="371"/>
    </row>
    <row r="367" spans="1:7" s="130" customFormat="1" ht="15" x14ac:dyDescent="0.2">
      <c r="A367" s="287">
        <v>340</v>
      </c>
      <c r="B367" s="321"/>
      <c r="C367" s="178"/>
      <c r="D367" s="190"/>
      <c r="E367" s="191"/>
      <c r="F367" s="356"/>
      <c r="G367" s="371"/>
    </row>
    <row r="368" spans="1:7" s="130" customFormat="1" ht="15" x14ac:dyDescent="0.2">
      <c r="A368" s="287">
        <v>341</v>
      </c>
      <c r="B368" s="321"/>
      <c r="C368" s="178"/>
      <c r="D368" s="190"/>
      <c r="E368" s="191"/>
      <c r="F368" s="356"/>
      <c r="G368" s="371"/>
    </row>
    <row r="369" spans="1:7" s="130" customFormat="1" ht="15" x14ac:dyDescent="0.2">
      <c r="A369" s="287">
        <v>342</v>
      </c>
      <c r="B369" s="321"/>
      <c r="C369" s="178"/>
      <c r="D369" s="190"/>
      <c r="E369" s="191"/>
      <c r="F369" s="356"/>
      <c r="G369" s="371"/>
    </row>
    <row r="370" spans="1:7" s="130" customFormat="1" ht="15" x14ac:dyDescent="0.2">
      <c r="A370" s="287">
        <v>343</v>
      </c>
      <c r="B370" s="321"/>
      <c r="C370" s="178"/>
      <c r="D370" s="190"/>
      <c r="E370" s="191"/>
      <c r="F370" s="356"/>
      <c r="G370" s="371"/>
    </row>
    <row r="371" spans="1:7" s="130" customFormat="1" ht="15" x14ac:dyDescent="0.2">
      <c r="A371" s="287">
        <v>344</v>
      </c>
      <c r="B371" s="321"/>
      <c r="C371" s="178"/>
      <c r="D371" s="190"/>
      <c r="E371" s="191"/>
      <c r="F371" s="356"/>
      <c r="G371" s="371"/>
    </row>
    <row r="372" spans="1:7" s="130" customFormat="1" ht="15" x14ac:dyDescent="0.2">
      <c r="A372" s="287">
        <v>345</v>
      </c>
      <c r="B372" s="321"/>
      <c r="C372" s="178"/>
      <c r="D372" s="190"/>
      <c r="E372" s="191"/>
      <c r="F372" s="356"/>
      <c r="G372" s="371"/>
    </row>
    <row r="373" spans="1:7" s="130" customFormat="1" ht="15" x14ac:dyDescent="0.2">
      <c r="A373" s="287">
        <v>346</v>
      </c>
      <c r="B373" s="321"/>
      <c r="C373" s="178"/>
      <c r="D373" s="190"/>
      <c r="E373" s="191"/>
      <c r="F373" s="356"/>
      <c r="G373" s="371"/>
    </row>
    <row r="374" spans="1:7" s="130" customFormat="1" ht="15" x14ac:dyDescent="0.2">
      <c r="A374" s="287">
        <v>347</v>
      </c>
      <c r="B374" s="321"/>
      <c r="C374" s="178"/>
      <c r="D374" s="190"/>
      <c r="E374" s="191"/>
      <c r="F374" s="356"/>
      <c r="G374" s="371"/>
    </row>
    <row r="375" spans="1:7" s="130" customFormat="1" ht="15" x14ac:dyDescent="0.2">
      <c r="A375" s="287">
        <v>348</v>
      </c>
      <c r="B375" s="321"/>
      <c r="C375" s="178"/>
      <c r="D375" s="190"/>
      <c r="E375" s="191"/>
      <c r="F375" s="356"/>
      <c r="G375" s="371"/>
    </row>
    <row r="376" spans="1:7" s="130" customFormat="1" ht="15" x14ac:dyDescent="0.2">
      <c r="A376" s="287">
        <v>349</v>
      </c>
      <c r="B376" s="321"/>
      <c r="C376" s="178"/>
      <c r="D376" s="190"/>
      <c r="E376" s="191"/>
      <c r="F376" s="356"/>
      <c r="G376" s="371"/>
    </row>
    <row r="377" spans="1:7" s="130" customFormat="1" ht="15" x14ac:dyDescent="0.2">
      <c r="A377" s="287">
        <v>350</v>
      </c>
      <c r="B377" s="321"/>
      <c r="C377" s="178"/>
      <c r="D377" s="190"/>
      <c r="E377" s="191"/>
      <c r="F377" s="356"/>
      <c r="G377" s="371"/>
    </row>
    <row r="378" spans="1:7" s="130" customFormat="1" ht="15" x14ac:dyDescent="0.2">
      <c r="A378" s="287">
        <v>351</v>
      </c>
      <c r="B378" s="321"/>
      <c r="C378" s="178"/>
      <c r="D378" s="190"/>
      <c r="E378" s="191"/>
      <c r="F378" s="356"/>
      <c r="G378" s="371"/>
    </row>
    <row r="379" spans="1:7" s="130" customFormat="1" ht="15" x14ac:dyDescent="0.2">
      <c r="A379" s="287">
        <v>352</v>
      </c>
      <c r="B379" s="321"/>
      <c r="C379" s="178"/>
      <c r="D379" s="190"/>
      <c r="E379" s="191"/>
      <c r="F379" s="356"/>
      <c r="G379" s="371"/>
    </row>
    <row r="380" spans="1:7" s="130" customFormat="1" ht="15" x14ac:dyDescent="0.2">
      <c r="A380" s="287">
        <v>353</v>
      </c>
      <c r="B380" s="321"/>
      <c r="C380" s="178"/>
      <c r="D380" s="190"/>
      <c r="E380" s="191"/>
      <c r="F380" s="356"/>
      <c r="G380" s="371"/>
    </row>
    <row r="381" spans="1:7" s="130" customFormat="1" ht="15" x14ac:dyDescent="0.2">
      <c r="A381" s="287">
        <v>354</v>
      </c>
      <c r="B381" s="321"/>
      <c r="C381" s="178"/>
      <c r="D381" s="190"/>
      <c r="E381" s="191"/>
      <c r="F381" s="356"/>
      <c r="G381" s="371"/>
    </row>
    <row r="382" spans="1:7" s="130" customFormat="1" ht="15" x14ac:dyDescent="0.2">
      <c r="A382" s="287">
        <v>355</v>
      </c>
      <c r="B382" s="321"/>
      <c r="C382" s="178"/>
      <c r="D382" s="190"/>
      <c r="E382" s="191"/>
      <c r="F382" s="356"/>
      <c r="G382" s="371"/>
    </row>
    <row r="383" spans="1:7" s="130" customFormat="1" ht="15" x14ac:dyDescent="0.2">
      <c r="A383" s="287">
        <v>356</v>
      </c>
      <c r="B383" s="321"/>
      <c r="C383" s="178"/>
      <c r="D383" s="190"/>
      <c r="E383" s="191"/>
      <c r="F383" s="356"/>
      <c r="G383" s="371"/>
    </row>
    <row r="384" spans="1:7" s="130" customFormat="1" ht="15" x14ac:dyDescent="0.2">
      <c r="A384" s="287">
        <v>357</v>
      </c>
      <c r="B384" s="321"/>
      <c r="C384" s="178"/>
      <c r="D384" s="190"/>
      <c r="E384" s="191"/>
      <c r="F384" s="356"/>
      <c r="G384" s="371"/>
    </row>
    <row r="385" spans="1:7" s="130" customFormat="1" ht="15" x14ac:dyDescent="0.2">
      <c r="A385" s="287">
        <v>358</v>
      </c>
      <c r="B385" s="321"/>
      <c r="C385" s="178"/>
      <c r="D385" s="190"/>
      <c r="E385" s="191"/>
      <c r="F385" s="356"/>
      <c r="G385" s="371"/>
    </row>
    <row r="386" spans="1:7" s="130" customFormat="1" ht="15" x14ac:dyDescent="0.2">
      <c r="A386" s="287">
        <v>359</v>
      </c>
      <c r="B386" s="321"/>
      <c r="C386" s="178"/>
      <c r="D386" s="190"/>
      <c r="E386" s="191"/>
      <c r="F386" s="356"/>
      <c r="G386" s="371"/>
    </row>
    <row r="387" spans="1:7" s="130" customFormat="1" ht="15" x14ac:dyDescent="0.2">
      <c r="A387" s="287">
        <v>360</v>
      </c>
      <c r="B387" s="321"/>
      <c r="C387" s="178"/>
      <c r="D387" s="190"/>
      <c r="E387" s="191"/>
      <c r="F387" s="356"/>
      <c r="G387" s="371"/>
    </row>
    <row r="388" spans="1:7" s="130" customFormat="1" ht="15" x14ac:dyDescent="0.2">
      <c r="A388" s="287">
        <v>361</v>
      </c>
      <c r="B388" s="321"/>
      <c r="C388" s="178"/>
      <c r="D388" s="190"/>
      <c r="E388" s="191"/>
      <c r="F388" s="356"/>
      <c r="G388" s="371"/>
    </row>
    <row r="389" spans="1:7" s="130" customFormat="1" ht="15" x14ac:dyDescent="0.2">
      <c r="A389" s="287">
        <v>362</v>
      </c>
      <c r="B389" s="321"/>
      <c r="C389" s="178"/>
      <c r="D389" s="190"/>
      <c r="E389" s="191"/>
      <c r="F389" s="356"/>
      <c r="G389" s="371"/>
    </row>
    <row r="390" spans="1:7" s="130" customFormat="1" ht="15" x14ac:dyDescent="0.2">
      <c r="A390" s="287">
        <v>363</v>
      </c>
      <c r="B390" s="321"/>
      <c r="C390" s="178"/>
      <c r="D390" s="190"/>
      <c r="E390" s="191"/>
      <c r="F390" s="356"/>
      <c r="G390" s="371"/>
    </row>
    <row r="391" spans="1:7" s="130" customFormat="1" ht="15" x14ac:dyDescent="0.2">
      <c r="A391" s="287">
        <v>364</v>
      </c>
      <c r="B391" s="321"/>
      <c r="C391" s="178"/>
      <c r="D391" s="190"/>
      <c r="E391" s="191"/>
      <c r="F391" s="356"/>
      <c r="G391" s="371"/>
    </row>
    <row r="392" spans="1:7" s="130" customFormat="1" ht="15" x14ac:dyDescent="0.2">
      <c r="A392" s="287">
        <v>365</v>
      </c>
      <c r="B392" s="321"/>
      <c r="C392" s="178"/>
      <c r="D392" s="190"/>
      <c r="E392" s="191"/>
      <c r="F392" s="356"/>
      <c r="G392" s="371"/>
    </row>
    <row r="393" spans="1:7" s="130" customFormat="1" ht="15" x14ac:dyDescent="0.2">
      <c r="A393" s="287">
        <v>366</v>
      </c>
      <c r="B393" s="321"/>
      <c r="C393" s="178"/>
      <c r="D393" s="190"/>
      <c r="E393" s="191"/>
      <c r="F393" s="356"/>
      <c r="G393" s="371"/>
    </row>
    <row r="394" spans="1:7" s="130" customFormat="1" ht="15" x14ac:dyDescent="0.2">
      <c r="A394" s="287">
        <v>367</v>
      </c>
      <c r="B394" s="321"/>
      <c r="C394" s="178"/>
      <c r="D394" s="190"/>
      <c r="E394" s="191"/>
      <c r="F394" s="356"/>
      <c r="G394" s="371"/>
    </row>
    <row r="395" spans="1:7" s="130" customFormat="1" ht="15" x14ac:dyDescent="0.2">
      <c r="A395" s="287">
        <v>368</v>
      </c>
      <c r="B395" s="321"/>
      <c r="C395" s="178"/>
      <c r="D395" s="190"/>
      <c r="E395" s="191"/>
      <c r="F395" s="356"/>
      <c r="G395" s="371"/>
    </row>
    <row r="396" spans="1:7" s="130" customFormat="1" ht="15" x14ac:dyDescent="0.2">
      <c r="A396" s="287">
        <v>369</v>
      </c>
      <c r="B396" s="321"/>
      <c r="C396" s="178"/>
      <c r="D396" s="190"/>
      <c r="E396" s="191"/>
      <c r="F396" s="356"/>
      <c r="G396" s="371"/>
    </row>
    <row r="397" spans="1:7" s="130" customFormat="1" ht="15" x14ac:dyDescent="0.2">
      <c r="A397" s="287">
        <v>370</v>
      </c>
      <c r="B397" s="321"/>
      <c r="C397" s="178"/>
      <c r="D397" s="190"/>
      <c r="E397" s="191"/>
      <c r="F397" s="356"/>
      <c r="G397" s="371"/>
    </row>
    <row r="398" spans="1:7" s="130" customFormat="1" ht="15" x14ac:dyDescent="0.2">
      <c r="A398" s="287">
        <v>371</v>
      </c>
      <c r="B398" s="321"/>
      <c r="C398" s="178"/>
      <c r="D398" s="190"/>
      <c r="E398" s="191"/>
      <c r="F398" s="356"/>
      <c r="G398" s="371"/>
    </row>
    <row r="399" spans="1:7" s="130" customFormat="1" ht="15" x14ac:dyDescent="0.2">
      <c r="A399" s="287">
        <v>372</v>
      </c>
      <c r="B399" s="321"/>
      <c r="C399" s="178"/>
      <c r="D399" s="190"/>
      <c r="E399" s="191"/>
      <c r="F399" s="356"/>
      <c r="G399" s="371"/>
    </row>
    <row r="400" spans="1:7" s="130" customFormat="1" ht="15" x14ac:dyDescent="0.2">
      <c r="A400" s="287">
        <v>373</v>
      </c>
      <c r="B400" s="321"/>
      <c r="C400" s="178"/>
      <c r="D400" s="190"/>
      <c r="E400" s="191"/>
      <c r="F400" s="356"/>
      <c r="G400" s="371"/>
    </row>
    <row r="401" spans="1:7" s="130" customFormat="1" ht="15" x14ac:dyDescent="0.2">
      <c r="A401" s="287">
        <v>374</v>
      </c>
      <c r="B401" s="321"/>
      <c r="C401" s="178"/>
      <c r="D401" s="190"/>
      <c r="E401" s="191"/>
      <c r="F401" s="356"/>
      <c r="G401" s="371"/>
    </row>
    <row r="402" spans="1:7" s="130" customFormat="1" ht="15" x14ac:dyDescent="0.2">
      <c r="A402" s="287">
        <v>375</v>
      </c>
      <c r="B402" s="321"/>
      <c r="C402" s="178"/>
      <c r="D402" s="190"/>
      <c r="E402" s="191"/>
      <c r="F402" s="356"/>
      <c r="G402" s="371"/>
    </row>
    <row r="403" spans="1:7" s="130" customFormat="1" ht="15" x14ac:dyDescent="0.2">
      <c r="A403" s="287">
        <v>376</v>
      </c>
      <c r="B403" s="321"/>
      <c r="C403" s="178"/>
      <c r="D403" s="190"/>
      <c r="E403" s="191"/>
      <c r="F403" s="356"/>
      <c r="G403" s="371"/>
    </row>
    <row r="404" spans="1:7" s="130" customFormat="1" ht="15" x14ac:dyDescent="0.2">
      <c r="A404" s="287">
        <v>377</v>
      </c>
      <c r="B404" s="321"/>
      <c r="C404" s="178"/>
      <c r="D404" s="190"/>
      <c r="E404" s="191"/>
      <c r="F404" s="356"/>
      <c r="G404" s="371"/>
    </row>
    <row r="405" spans="1:7" s="130" customFormat="1" ht="15" x14ac:dyDescent="0.2">
      <c r="A405" s="287">
        <v>378</v>
      </c>
      <c r="B405" s="321"/>
      <c r="C405" s="178"/>
      <c r="D405" s="190"/>
      <c r="E405" s="191"/>
      <c r="F405" s="356"/>
      <c r="G405" s="371"/>
    </row>
    <row r="406" spans="1:7" s="130" customFormat="1" ht="15" x14ac:dyDescent="0.2">
      <c r="A406" s="287">
        <v>379</v>
      </c>
      <c r="B406" s="321"/>
      <c r="C406" s="178"/>
      <c r="D406" s="190"/>
      <c r="E406" s="191"/>
      <c r="F406" s="356"/>
      <c r="G406" s="371"/>
    </row>
    <row r="407" spans="1:7" s="130" customFormat="1" ht="15" x14ac:dyDescent="0.2">
      <c r="A407" s="287">
        <v>380</v>
      </c>
      <c r="B407" s="321"/>
      <c r="C407" s="178"/>
      <c r="D407" s="190"/>
      <c r="E407" s="191"/>
      <c r="F407" s="356"/>
      <c r="G407" s="371"/>
    </row>
    <row r="408" spans="1:7" s="130" customFormat="1" ht="15" x14ac:dyDescent="0.2">
      <c r="A408" s="287">
        <v>381</v>
      </c>
      <c r="B408" s="321"/>
      <c r="C408" s="178"/>
      <c r="D408" s="190"/>
      <c r="E408" s="191"/>
      <c r="F408" s="356"/>
      <c r="G408" s="371"/>
    </row>
    <row r="409" spans="1:7" s="130" customFormat="1" ht="15" x14ac:dyDescent="0.2">
      <c r="A409" s="287">
        <v>382</v>
      </c>
      <c r="B409" s="321"/>
      <c r="C409" s="178"/>
      <c r="D409" s="190"/>
      <c r="E409" s="191"/>
      <c r="F409" s="356"/>
      <c r="G409" s="371"/>
    </row>
    <row r="410" spans="1:7" s="130" customFormat="1" ht="15" x14ac:dyDescent="0.2">
      <c r="A410" s="287">
        <v>383</v>
      </c>
      <c r="B410" s="321"/>
      <c r="C410" s="178"/>
      <c r="D410" s="190"/>
      <c r="E410" s="191"/>
      <c r="F410" s="356"/>
      <c r="G410" s="371"/>
    </row>
    <row r="411" spans="1:7" s="130" customFormat="1" ht="15" x14ac:dyDescent="0.2">
      <c r="A411" s="287">
        <v>384</v>
      </c>
      <c r="B411" s="321"/>
      <c r="C411" s="178"/>
      <c r="D411" s="190"/>
      <c r="E411" s="191"/>
      <c r="F411" s="356"/>
      <c r="G411" s="371"/>
    </row>
    <row r="412" spans="1:7" s="130" customFormat="1" ht="15" x14ac:dyDescent="0.2">
      <c r="A412" s="287">
        <v>385</v>
      </c>
      <c r="B412" s="321"/>
      <c r="C412" s="178"/>
      <c r="D412" s="190"/>
      <c r="E412" s="191"/>
      <c r="F412" s="356"/>
      <c r="G412" s="371"/>
    </row>
    <row r="413" spans="1:7" s="130" customFormat="1" ht="15" x14ac:dyDescent="0.2">
      <c r="A413" s="287">
        <v>386</v>
      </c>
      <c r="B413" s="321"/>
      <c r="C413" s="178"/>
      <c r="D413" s="190"/>
      <c r="E413" s="191"/>
      <c r="F413" s="356"/>
      <c r="G413" s="371"/>
    </row>
    <row r="414" spans="1:7" s="130" customFormat="1" ht="15" x14ac:dyDescent="0.2">
      <c r="A414" s="287">
        <v>387</v>
      </c>
      <c r="B414" s="321"/>
      <c r="C414" s="178"/>
      <c r="D414" s="190"/>
      <c r="E414" s="191"/>
      <c r="F414" s="356"/>
      <c r="G414" s="371"/>
    </row>
    <row r="415" spans="1:7" s="130" customFormat="1" ht="15" x14ac:dyDescent="0.2">
      <c r="A415" s="287">
        <v>388</v>
      </c>
      <c r="B415" s="321"/>
      <c r="C415" s="178"/>
      <c r="D415" s="190"/>
      <c r="E415" s="191"/>
      <c r="F415" s="356"/>
      <c r="G415" s="371"/>
    </row>
    <row r="416" spans="1:7" s="130" customFormat="1" ht="15" x14ac:dyDescent="0.2">
      <c r="A416" s="287">
        <v>389</v>
      </c>
      <c r="B416" s="321"/>
      <c r="C416" s="178"/>
      <c r="D416" s="190"/>
      <c r="E416" s="191"/>
      <c r="F416" s="356"/>
      <c r="G416" s="371"/>
    </row>
    <row r="417" spans="1:7" s="130" customFormat="1" ht="15" x14ac:dyDescent="0.2">
      <c r="A417" s="287">
        <v>390</v>
      </c>
      <c r="B417" s="321"/>
      <c r="C417" s="178"/>
      <c r="D417" s="190"/>
      <c r="E417" s="191"/>
      <c r="F417" s="356"/>
      <c r="G417" s="371"/>
    </row>
    <row r="418" spans="1:7" s="130" customFormat="1" ht="15" x14ac:dyDescent="0.2">
      <c r="A418" s="287">
        <v>391</v>
      </c>
      <c r="B418" s="321"/>
      <c r="C418" s="178"/>
      <c r="D418" s="190"/>
      <c r="E418" s="191"/>
      <c r="F418" s="356"/>
      <c r="G418" s="371"/>
    </row>
    <row r="419" spans="1:7" s="130" customFormat="1" ht="15" x14ac:dyDescent="0.2">
      <c r="A419" s="287">
        <v>392</v>
      </c>
      <c r="B419" s="321"/>
      <c r="C419" s="178"/>
      <c r="D419" s="190"/>
      <c r="E419" s="191"/>
      <c r="F419" s="356"/>
      <c r="G419" s="371"/>
    </row>
    <row r="420" spans="1:7" s="130" customFormat="1" ht="15" x14ac:dyDescent="0.2">
      <c r="A420" s="287">
        <v>393</v>
      </c>
      <c r="B420" s="321"/>
      <c r="C420" s="178"/>
      <c r="D420" s="190"/>
      <c r="E420" s="191"/>
      <c r="F420" s="356"/>
      <c r="G420" s="371"/>
    </row>
    <row r="421" spans="1:7" s="130" customFormat="1" ht="15" x14ac:dyDescent="0.2">
      <c r="A421" s="287">
        <v>394</v>
      </c>
      <c r="B421" s="321"/>
      <c r="C421" s="178"/>
      <c r="D421" s="190"/>
      <c r="E421" s="191"/>
      <c r="F421" s="356"/>
      <c r="G421" s="371"/>
    </row>
    <row r="422" spans="1:7" s="130" customFormat="1" ht="15" x14ac:dyDescent="0.2">
      <c r="A422" s="287">
        <v>395</v>
      </c>
      <c r="B422" s="321"/>
      <c r="C422" s="178"/>
      <c r="D422" s="190"/>
      <c r="E422" s="191"/>
      <c r="F422" s="356"/>
      <c r="G422" s="371"/>
    </row>
    <row r="423" spans="1:7" s="130" customFormat="1" ht="15" x14ac:dyDescent="0.2">
      <c r="A423" s="287">
        <v>396</v>
      </c>
      <c r="B423" s="321"/>
      <c r="C423" s="178"/>
      <c r="D423" s="190"/>
      <c r="E423" s="191"/>
      <c r="F423" s="356"/>
      <c r="G423" s="371"/>
    </row>
    <row r="424" spans="1:7" s="130" customFormat="1" ht="15" x14ac:dyDescent="0.2">
      <c r="A424" s="287">
        <v>397</v>
      </c>
      <c r="B424" s="321"/>
      <c r="C424" s="178"/>
      <c r="D424" s="190"/>
      <c r="E424" s="191"/>
      <c r="F424" s="356"/>
      <c r="G424" s="371"/>
    </row>
    <row r="425" spans="1:7" s="130" customFormat="1" ht="15" x14ac:dyDescent="0.2">
      <c r="A425" s="287">
        <v>398</v>
      </c>
      <c r="B425" s="321"/>
      <c r="C425" s="178"/>
      <c r="D425" s="190"/>
      <c r="E425" s="191"/>
      <c r="F425" s="356"/>
      <c r="G425" s="371"/>
    </row>
    <row r="426" spans="1:7" s="130" customFormat="1" ht="15" x14ac:dyDescent="0.2">
      <c r="A426" s="287">
        <v>399</v>
      </c>
      <c r="B426" s="321"/>
      <c r="C426" s="178"/>
      <c r="D426" s="190"/>
      <c r="E426" s="191"/>
      <c r="F426" s="356"/>
      <c r="G426" s="371"/>
    </row>
    <row r="427" spans="1:7" s="130" customFormat="1" ht="15" x14ac:dyDescent="0.2">
      <c r="A427" s="287">
        <v>400</v>
      </c>
      <c r="B427" s="321"/>
      <c r="C427" s="178"/>
      <c r="D427" s="190"/>
      <c r="E427" s="191"/>
      <c r="F427" s="356"/>
      <c r="G427" s="371"/>
    </row>
    <row r="428" spans="1:7" s="130" customFormat="1" ht="15" x14ac:dyDescent="0.2">
      <c r="A428" s="287">
        <v>401</v>
      </c>
      <c r="B428" s="321"/>
      <c r="C428" s="178"/>
      <c r="D428" s="190"/>
      <c r="E428" s="191"/>
      <c r="F428" s="356"/>
      <c r="G428" s="371"/>
    </row>
    <row r="429" spans="1:7" s="130" customFormat="1" ht="15" x14ac:dyDescent="0.2">
      <c r="A429" s="287">
        <v>402</v>
      </c>
      <c r="B429" s="321"/>
      <c r="C429" s="178"/>
      <c r="D429" s="190"/>
      <c r="E429" s="191"/>
      <c r="F429" s="356"/>
      <c r="G429" s="371"/>
    </row>
    <row r="430" spans="1:7" s="130" customFormat="1" ht="15" x14ac:dyDescent="0.2">
      <c r="A430" s="287">
        <v>403</v>
      </c>
      <c r="B430" s="321"/>
      <c r="C430" s="178"/>
      <c r="D430" s="190"/>
      <c r="E430" s="191"/>
      <c r="F430" s="356"/>
      <c r="G430" s="371"/>
    </row>
    <row r="431" spans="1:7" s="130" customFormat="1" ht="15" x14ac:dyDescent="0.2">
      <c r="A431" s="287">
        <v>404</v>
      </c>
      <c r="B431" s="321"/>
      <c r="C431" s="178"/>
      <c r="D431" s="190"/>
      <c r="E431" s="191"/>
      <c r="F431" s="356"/>
      <c r="G431" s="371"/>
    </row>
    <row r="432" spans="1:7" s="130" customFormat="1" ht="15" x14ac:dyDescent="0.2">
      <c r="A432" s="287">
        <v>405</v>
      </c>
      <c r="B432" s="321"/>
      <c r="C432" s="178"/>
      <c r="D432" s="190"/>
      <c r="E432" s="191"/>
      <c r="F432" s="356"/>
      <c r="G432" s="371"/>
    </row>
    <row r="433" spans="1:7" s="130" customFormat="1" ht="15" x14ac:dyDescent="0.2">
      <c r="A433" s="287">
        <v>406</v>
      </c>
      <c r="B433" s="321"/>
      <c r="C433" s="178"/>
      <c r="D433" s="190"/>
      <c r="E433" s="191"/>
      <c r="F433" s="356"/>
      <c r="G433" s="371"/>
    </row>
    <row r="434" spans="1:7" s="130" customFormat="1" ht="15" x14ac:dyDescent="0.2">
      <c r="A434" s="287">
        <v>407</v>
      </c>
      <c r="B434" s="321"/>
      <c r="C434" s="178"/>
      <c r="D434" s="190"/>
      <c r="E434" s="191"/>
      <c r="F434" s="356"/>
      <c r="G434" s="371"/>
    </row>
    <row r="435" spans="1:7" s="130" customFormat="1" ht="15" x14ac:dyDescent="0.2">
      <c r="A435" s="287">
        <v>408</v>
      </c>
      <c r="B435" s="321"/>
      <c r="C435" s="178"/>
      <c r="D435" s="190"/>
      <c r="E435" s="191"/>
      <c r="F435" s="356"/>
      <c r="G435" s="371"/>
    </row>
    <row r="436" spans="1:7" s="130" customFormat="1" ht="15" x14ac:dyDescent="0.2">
      <c r="A436" s="287">
        <v>409</v>
      </c>
      <c r="B436" s="321"/>
      <c r="C436" s="178"/>
      <c r="D436" s="190"/>
      <c r="E436" s="191"/>
      <c r="F436" s="356"/>
      <c r="G436" s="371"/>
    </row>
    <row r="437" spans="1:7" s="130" customFormat="1" ht="15" x14ac:dyDescent="0.2">
      <c r="A437" s="287">
        <v>410</v>
      </c>
      <c r="B437" s="321"/>
      <c r="C437" s="178"/>
      <c r="D437" s="190"/>
      <c r="E437" s="191"/>
      <c r="F437" s="356"/>
      <c r="G437" s="371"/>
    </row>
    <row r="438" spans="1:7" s="130" customFormat="1" ht="15" x14ac:dyDescent="0.2">
      <c r="A438" s="287">
        <v>411</v>
      </c>
      <c r="B438" s="321"/>
      <c r="C438" s="178"/>
      <c r="D438" s="190"/>
      <c r="E438" s="191"/>
      <c r="F438" s="356"/>
      <c r="G438" s="371"/>
    </row>
    <row r="439" spans="1:7" s="130" customFormat="1" ht="15" x14ac:dyDescent="0.2">
      <c r="A439" s="287">
        <v>412</v>
      </c>
      <c r="B439" s="321"/>
      <c r="C439" s="178"/>
      <c r="D439" s="190"/>
      <c r="E439" s="191"/>
      <c r="F439" s="356"/>
      <c r="G439" s="371"/>
    </row>
    <row r="440" spans="1:7" s="130" customFormat="1" ht="15" x14ac:dyDescent="0.2">
      <c r="A440" s="287">
        <v>413</v>
      </c>
      <c r="B440" s="321"/>
      <c r="C440" s="178"/>
      <c r="D440" s="190"/>
      <c r="E440" s="191"/>
      <c r="F440" s="356"/>
      <c r="G440" s="371"/>
    </row>
    <row r="441" spans="1:7" s="130" customFormat="1" ht="15" x14ac:dyDescent="0.2">
      <c r="A441" s="287">
        <v>414</v>
      </c>
      <c r="B441" s="321"/>
      <c r="C441" s="178"/>
      <c r="D441" s="190"/>
      <c r="E441" s="191"/>
      <c r="F441" s="356"/>
      <c r="G441" s="371"/>
    </row>
    <row r="442" spans="1:7" s="130" customFormat="1" ht="15" x14ac:dyDescent="0.2">
      <c r="A442" s="287">
        <v>415</v>
      </c>
      <c r="B442" s="321"/>
      <c r="C442" s="178"/>
      <c r="D442" s="190"/>
      <c r="E442" s="191"/>
      <c r="F442" s="356"/>
      <c r="G442" s="371"/>
    </row>
    <row r="443" spans="1:7" s="130" customFormat="1" ht="15" x14ac:dyDescent="0.2">
      <c r="A443" s="287">
        <v>416</v>
      </c>
      <c r="B443" s="321"/>
      <c r="C443" s="178"/>
      <c r="D443" s="190"/>
      <c r="E443" s="191"/>
      <c r="F443" s="356"/>
      <c r="G443" s="371"/>
    </row>
    <row r="444" spans="1:7" s="130" customFormat="1" ht="15" x14ac:dyDescent="0.2">
      <c r="A444" s="287">
        <v>417</v>
      </c>
      <c r="B444" s="321"/>
      <c r="C444" s="178"/>
      <c r="D444" s="190"/>
      <c r="E444" s="191"/>
      <c r="F444" s="356"/>
      <c r="G444" s="371"/>
    </row>
    <row r="445" spans="1:7" s="130" customFormat="1" ht="15" x14ac:dyDescent="0.2">
      <c r="A445" s="287">
        <v>418</v>
      </c>
      <c r="B445" s="321"/>
      <c r="C445" s="178"/>
      <c r="D445" s="190"/>
      <c r="E445" s="191"/>
      <c r="F445" s="356"/>
      <c r="G445" s="371"/>
    </row>
    <row r="446" spans="1:7" s="130" customFormat="1" ht="15" x14ac:dyDescent="0.2">
      <c r="A446" s="287">
        <v>419</v>
      </c>
      <c r="B446" s="321"/>
      <c r="C446" s="178"/>
      <c r="D446" s="190"/>
      <c r="E446" s="191"/>
      <c r="F446" s="356"/>
      <c r="G446" s="371"/>
    </row>
    <row r="447" spans="1:7" s="130" customFormat="1" ht="15" x14ac:dyDescent="0.2">
      <c r="A447" s="287">
        <v>420</v>
      </c>
      <c r="B447" s="321"/>
      <c r="C447" s="178"/>
      <c r="D447" s="190"/>
      <c r="E447" s="191"/>
      <c r="F447" s="356"/>
      <c r="G447" s="371"/>
    </row>
    <row r="448" spans="1:7" s="130" customFormat="1" ht="15" x14ac:dyDescent="0.2">
      <c r="A448" s="287">
        <v>421</v>
      </c>
      <c r="B448" s="321"/>
      <c r="C448" s="178"/>
      <c r="D448" s="190"/>
      <c r="E448" s="191"/>
      <c r="F448" s="356"/>
      <c r="G448" s="371"/>
    </row>
    <row r="449" spans="1:7" s="130" customFormat="1" ht="15" x14ac:dyDescent="0.2">
      <c r="A449" s="287">
        <v>422</v>
      </c>
      <c r="B449" s="321"/>
      <c r="C449" s="178"/>
      <c r="D449" s="190"/>
      <c r="E449" s="191"/>
      <c r="F449" s="356"/>
      <c r="G449" s="371"/>
    </row>
    <row r="450" spans="1:7" s="130" customFormat="1" ht="15" x14ac:dyDescent="0.2">
      <c r="A450" s="287">
        <v>423</v>
      </c>
      <c r="B450" s="321"/>
      <c r="C450" s="178"/>
      <c r="D450" s="190"/>
      <c r="E450" s="191"/>
      <c r="F450" s="356"/>
      <c r="G450" s="371"/>
    </row>
    <row r="451" spans="1:7" s="130" customFormat="1" ht="15" x14ac:dyDescent="0.2">
      <c r="A451" s="287">
        <v>424</v>
      </c>
      <c r="B451" s="321"/>
      <c r="C451" s="178"/>
      <c r="D451" s="190"/>
      <c r="E451" s="191"/>
      <c r="F451" s="356"/>
      <c r="G451" s="371"/>
    </row>
    <row r="452" spans="1:7" s="130" customFormat="1" ht="15" x14ac:dyDescent="0.2">
      <c r="A452" s="287">
        <v>425</v>
      </c>
      <c r="B452" s="321"/>
      <c r="C452" s="178"/>
      <c r="D452" s="190"/>
      <c r="E452" s="191"/>
      <c r="F452" s="356"/>
      <c r="G452" s="371"/>
    </row>
    <row r="453" spans="1:7" s="130" customFormat="1" ht="15" x14ac:dyDescent="0.2">
      <c r="A453" s="287">
        <v>426</v>
      </c>
      <c r="B453" s="321"/>
      <c r="C453" s="178"/>
      <c r="D453" s="190"/>
      <c r="E453" s="191"/>
      <c r="F453" s="356"/>
      <c r="G453" s="371"/>
    </row>
    <row r="454" spans="1:7" s="130" customFormat="1" ht="15" x14ac:dyDescent="0.2">
      <c r="A454" s="287">
        <v>427</v>
      </c>
      <c r="B454" s="321"/>
      <c r="C454" s="178"/>
      <c r="D454" s="190"/>
      <c r="E454" s="191"/>
      <c r="F454" s="356"/>
      <c r="G454" s="371"/>
    </row>
    <row r="455" spans="1:7" s="130" customFormat="1" ht="15" x14ac:dyDescent="0.2">
      <c r="A455" s="287">
        <v>428</v>
      </c>
      <c r="B455" s="321"/>
      <c r="C455" s="178"/>
      <c r="D455" s="190"/>
      <c r="E455" s="191"/>
      <c r="F455" s="356"/>
      <c r="G455" s="371"/>
    </row>
    <row r="456" spans="1:7" s="130" customFormat="1" ht="15" x14ac:dyDescent="0.2">
      <c r="A456" s="287">
        <v>429</v>
      </c>
      <c r="B456" s="321"/>
      <c r="C456" s="178"/>
      <c r="D456" s="190"/>
      <c r="E456" s="191"/>
      <c r="F456" s="356"/>
      <c r="G456" s="371"/>
    </row>
    <row r="457" spans="1:7" s="130" customFormat="1" ht="15" x14ac:dyDescent="0.2">
      <c r="A457" s="287">
        <v>430</v>
      </c>
      <c r="B457" s="321"/>
      <c r="C457" s="178"/>
      <c r="D457" s="190"/>
      <c r="E457" s="191"/>
      <c r="F457" s="356"/>
      <c r="G457" s="371"/>
    </row>
    <row r="458" spans="1:7" s="130" customFormat="1" ht="15" x14ac:dyDescent="0.2">
      <c r="A458" s="287">
        <v>431</v>
      </c>
      <c r="B458" s="321"/>
      <c r="C458" s="178"/>
      <c r="D458" s="190"/>
      <c r="E458" s="191"/>
      <c r="F458" s="356"/>
      <c r="G458" s="371"/>
    </row>
    <row r="459" spans="1:7" s="130" customFormat="1" ht="15" x14ac:dyDescent="0.2">
      <c r="A459" s="287">
        <v>432</v>
      </c>
      <c r="B459" s="321"/>
      <c r="C459" s="178"/>
      <c r="D459" s="190"/>
      <c r="E459" s="191"/>
      <c r="F459" s="356"/>
      <c r="G459" s="371"/>
    </row>
    <row r="460" spans="1:7" s="130" customFormat="1" ht="15" x14ac:dyDescent="0.2">
      <c r="A460" s="287">
        <v>433</v>
      </c>
      <c r="B460" s="321"/>
      <c r="C460" s="178"/>
      <c r="D460" s="190"/>
      <c r="E460" s="191"/>
      <c r="F460" s="356"/>
      <c r="G460" s="371"/>
    </row>
    <row r="461" spans="1:7" s="130" customFormat="1" ht="15" x14ac:dyDescent="0.2">
      <c r="A461" s="287">
        <v>434</v>
      </c>
      <c r="B461" s="321"/>
      <c r="C461" s="178"/>
      <c r="D461" s="190"/>
      <c r="E461" s="191"/>
      <c r="F461" s="356"/>
      <c r="G461" s="371"/>
    </row>
    <row r="462" spans="1:7" s="130" customFormat="1" ht="15" x14ac:dyDescent="0.2">
      <c r="A462" s="287">
        <v>435</v>
      </c>
      <c r="B462" s="321"/>
      <c r="C462" s="178"/>
      <c r="D462" s="190"/>
      <c r="E462" s="191"/>
      <c r="F462" s="356"/>
      <c r="G462" s="371"/>
    </row>
    <row r="463" spans="1:7" s="130" customFormat="1" ht="15" x14ac:dyDescent="0.2">
      <c r="A463" s="287">
        <v>436</v>
      </c>
      <c r="B463" s="321"/>
      <c r="C463" s="178"/>
      <c r="D463" s="190"/>
      <c r="E463" s="191"/>
      <c r="F463" s="356"/>
      <c r="G463" s="371"/>
    </row>
    <row r="464" spans="1:7" s="130" customFormat="1" ht="15" x14ac:dyDescent="0.2">
      <c r="A464" s="287">
        <v>437</v>
      </c>
      <c r="B464" s="321"/>
      <c r="C464" s="178"/>
      <c r="D464" s="190"/>
      <c r="E464" s="191"/>
      <c r="F464" s="356"/>
      <c r="G464" s="371"/>
    </row>
    <row r="465" spans="1:7" s="130" customFormat="1" ht="15" x14ac:dyDescent="0.2">
      <c r="A465" s="287">
        <v>438</v>
      </c>
      <c r="B465" s="321"/>
      <c r="C465" s="178"/>
      <c r="D465" s="190"/>
      <c r="E465" s="191"/>
      <c r="F465" s="356"/>
      <c r="G465" s="371"/>
    </row>
    <row r="466" spans="1:7" s="130" customFormat="1" ht="15" x14ac:dyDescent="0.2">
      <c r="A466" s="287">
        <v>439</v>
      </c>
      <c r="B466" s="321"/>
      <c r="C466" s="178"/>
      <c r="D466" s="190"/>
      <c r="E466" s="191"/>
      <c r="F466" s="356"/>
      <c r="G466" s="371"/>
    </row>
    <row r="467" spans="1:7" s="130" customFormat="1" ht="15" x14ac:dyDescent="0.2">
      <c r="A467" s="287">
        <v>440</v>
      </c>
      <c r="B467" s="321"/>
      <c r="C467" s="178"/>
      <c r="D467" s="190"/>
      <c r="E467" s="191"/>
      <c r="F467" s="356"/>
      <c r="G467" s="371"/>
    </row>
    <row r="468" spans="1:7" s="130" customFormat="1" ht="15" x14ac:dyDescent="0.2">
      <c r="A468" s="287">
        <v>441</v>
      </c>
      <c r="B468" s="321"/>
      <c r="C468" s="178"/>
      <c r="D468" s="190"/>
      <c r="E468" s="191"/>
      <c r="F468" s="356"/>
      <c r="G468" s="371"/>
    </row>
    <row r="469" spans="1:7" s="130" customFormat="1" ht="15" x14ac:dyDescent="0.2">
      <c r="A469" s="287">
        <v>442</v>
      </c>
      <c r="B469" s="321"/>
      <c r="C469" s="178"/>
      <c r="D469" s="190"/>
      <c r="E469" s="191"/>
      <c r="F469" s="356"/>
      <c r="G469" s="371"/>
    </row>
    <row r="470" spans="1:7" s="130" customFormat="1" ht="15" x14ac:dyDescent="0.2">
      <c r="A470" s="287">
        <v>443</v>
      </c>
      <c r="B470" s="321"/>
      <c r="C470" s="178"/>
      <c r="D470" s="190"/>
      <c r="E470" s="191"/>
      <c r="F470" s="356"/>
      <c r="G470" s="371"/>
    </row>
    <row r="471" spans="1:7" s="130" customFormat="1" ht="15" x14ac:dyDescent="0.2">
      <c r="A471" s="287">
        <v>444</v>
      </c>
      <c r="B471" s="321"/>
      <c r="C471" s="178"/>
      <c r="D471" s="190"/>
      <c r="E471" s="191"/>
      <c r="F471" s="356"/>
      <c r="G471" s="371"/>
    </row>
    <row r="472" spans="1:7" s="130" customFormat="1" ht="15" x14ac:dyDescent="0.2">
      <c r="A472" s="287">
        <v>445</v>
      </c>
      <c r="B472" s="321"/>
      <c r="C472" s="178"/>
      <c r="D472" s="190"/>
      <c r="E472" s="191"/>
      <c r="F472" s="356"/>
      <c r="G472" s="371"/>
    </row>
    <row r="473" spans="1:7" s="130" customFormat="1" ht="15" x14ac:dyDescent="0.2">
      <c r="A473" s="287">
        <v>446</v>
      </c>
      <c r="B473" s="321"/>
      <c r="C473" s="178"/>
      <c r="D473" s="190"/>
      <c r="E473" s="191"/>
      <c r="F473" s="356"/>
      <c r="G473" s="371"/>
    </row>
    <row r="474" spans="1:7" s="130" customFormat="1" ht="15" x14ac:dyDescent="0.2">
      <c r="A474" s="287">
        <v>447</v>
      </c>
      <c r="B474" s="321"/>
      <c r="C474" s="178"/>
      <c r="D474" s="190"/>
      <c r="E474" s="191"/>
      <c r="F474" s="356"/>
      <c r="G474" s="371"/>
    </row>
    <row r="475" spans="1:7" s="130" customFormat="1" ht="15" x14ac:dyDescent="0.2">
      <c r="A475" s="287">
        <v>448</v>
      </c>
      <c r="B475" s="321"/>
      <c r="C475" s="178"/>
      <c r="D475" s="190"/>
      <c r="E475" s="191"/>
      <c r="F475" s="356"/>
      <c r="G475" s="371"/>
    </row>
    <row r="476" spans="1:7" s="130" customFormat="1" ht="15" x14ac:dyDescent="0.2">
      <c r="A476" s="287">
        <v>449</v>
      </c>
      <c r="B476" s="321"/>
      <c r="C476" s="178"/>
      <c r="D476" s="190"/>
      <c r="E476" s="191"/>
      <c r="F476" s="356"/>
      <c r="G476" s="371"/>
    </row>
    <row r="477" spans="1:7" s="130" customFormat="1" ht="15" x14ac:dyDescent="0.2">
      <c r="A477" s="287">
        <v>450</v>
      </c>
      <c r="B477" s="321"/>
      <c r="C477" s="178"/>
      <c r="D477" s="190"/>
      <c r="E477" s="191"/>
      <c r="F477" s="356"/>
      <c r="G477" s="371"/>
    </row>
    <row r="478" spans="1:7" s="130" customFormat="1" ht="15" x14ac:dyDescent="0.2">
      <c r="A478" s="287">
        <v>451</v>
      </c>
      <c r="B478" s="321"/>
      <c r="C478" s="178"/>
      <c r="D478" s="190"/>
      <c r="E478" s="191"/>
      <c r="F478" s="356"/>
      <c r="G478" s="371"/>
    </row>
    <row r="479" spans="1:7" s="130" customFormat="1" ht="15" x14ac:dyDescent="0.2">
      <c r="A479" s="287">
        <v>452</v>
      </c>
      <c r="B479" s="321"/>
      <c r="C479" s="178"/>
      <c r="D479" s="190"/>
      <c r="E479" s="191"/>
      <c r="F479" s="356"/>
      <c r="G479" s="371"/>
    </row>
    <row r="480" spans="1:7" s="130" customFormat="1" ht="15" x14ac:dyDescent="0.2">
      <c r="A480" s="287">
        <v>453</v>
      </c>
      <c r="B480" s="321"/>
      <c r="C480" s="178"/>
      <c r="D480" s="190"/>
      <c r="E480" s="191"/>
      <c r="F480" s="356"/>
      <c r="G480" s="371"/>
    </row>
    <row r="481" spans="1:7" s="130" customFormat="1" ht="15" x14ac:dyDescent="0.2">
      <c r="A481" s="287">
        <v>454</v>
      </c>
      <c r="B481" s="321"/>
      <c r="C481" s="178"/>
      <c r="D481" s="190"/>
      <c r="E481" s="191"/>
      <c r="F481" s="356"/>
      <c r="G481" s="371"/>
    </row>
    <row r="482" spans="1:7" s="130" customFormat="1" ht="15" x14ac:dyDescent="0.2">
      <c r="A482" s="287">
        <v>455</v>
      </c>
      <c r="B482" s="321"/>
      <c r="C482" s="178"/>
      <c r="D482" s="190"/>
      <c r="E482" s="191"/>
      <c r="F482" s="356"/>
      <c r="G482" s="371"/>
    </row>
    <row r="483" spans="1:7" s="130" customFormat="1" ht="15" x14ac:dyDescent="0.2">
      <c r="A483" s="287">
        <v>456</v>
      </c>
      <c r="B483" s="321"/>
      <c r="C483" s="178"/>
      <c r="D483" s="190"/>
      <c r="E483" s="191"/>
      <c r="F483" s="356"/>
      <c r="G483" s="371"/>
    </row>
    <row r="484" spans="1:7" s="130" customFormat="1" ht="15" x14ac:dyDescent="0.2">
      <c r="A484" s="287">
        <v>457</v>
      </c>
      <c r="B484" s="321"/>
      <c r="C484" s="178"/>
      <c r="D484" s="190"/>
      <c r="E484" s="191"/>
      <c r="F484" s="356"/>
      <c r="G484" s="371"/>
    </row>
    <row r="485" spans="1:7" s="130" customFormat="1" ht="15" x14ac:dyDescent="0.2">
      <c r="A485" s="287">
        <v>458</v>
      </c>
      <c r="B485" s="321"/>
      <c r="C485" s="178"/>
      <c r="D485" s="190"/>
      <c r="E485" s="191"/>
      <c r="F485" s="356"/>
      <c r="G485" s="371"/>
    </row>
    <row r="486" spans="1:7" s="130" customFormat="1" ht="15" x14ac:dyDescent="0.2">
      <c r="A486" s="287">
        <v>459</v>
      </c>
      <c r="B486" s="321"/>
      <c r="C486" s="178"/>
      <c r="D486" s="190"/>
      <c r="E486" s="191"/>
      <c r="F486" s="356"/>
      <c r="G486" s="371"/>
    </row>
    <row r="487" spans="1:7" s="130" customFormat="1" ht="15" x14ac:dyDescent="0.2">
      <c r="A487" s="287">
        <v>460</v>
      </c>
      <c r="B487" s="321"/>
      <c r="C487" s="178"/>
      <c r="D487" s="190"/>
      <c r="E487" s="191"/>
      <c r="F487" s="356"/>
      <c r="G487" s="371"/>
    </row>
    <row r="488" spans="1:7" s="130" customFormat="1" ht="15" x14ac:dyDescent="0.2">
      <c r="A488" s="287">
        <v>461</v>
      </c>
      <c r="B488" s="321"/>
      <c r="C488" s="178"/>
      <c r="D488" s="190"/>
      <c r="E488" s="191"/>
      <c r="F488" s="356"/>
      <c r="G488" s="371"/>
    </row>
    <row r="489" spans="1:7" s="130" customFormat="1" ht="15" x14ac:dyDescent="0.2">
      <c r="A489" s="287">
        <v>462</v>
      </c>
      <c r="B489" s="321"/>
      <c r="C489" s="178"/>
      <c r="D489" s="190"/>
      <c r="E489" s="191"/>
      <c r="F489" s="356"/>
      <c r="G489" s="371"/>
    </row>
    <row r="490" spans="1:7" s="130" customFormat="1" ht="15" x14ac:dyDescent="0.2">
      <c r="A490" s="287">
        <v>463</v>
      </c>
      <c r="B490" s="321"/>
      <c r="C490" s="178"/>
      <c r="D490" s="190"/>
      <c r="E490" s="191"/>
      <c r="F490" s="356"/>
      <c r="G490" s="371"/>
    </row>
    <row r="491" spans="1:7" s="130" customFormat="1" ht="15" x14ac:dyDescent="0.2">
      <c r="A491" s="287">
        <v>464</v>
      </c>
      <c r="B491" s="321"/>
      <c r="C491" s="178"/>
      <c r="D491" s="190"/>
      <c r="E491" s="191"/>
      <c r="F491" s="356"/>
      <c r="G491" s="371"/>
    </row>
    <row r="492" spans="1:7" s="130" customFormat="1" ht="15" x14ac:dyDescent="0.2">
      <c r="A492" s="287">
        <v>465</v>
      </c>
      <c r="B492" s="321"/>
      <c r="C492" s="178"/>
      <c r="D492" s="190"/>
      <c r="E492" s="191"/>
      <c r="F492" s="356"/>
      <c r="G492" s="371"/>
    </row>
    <row r="493" spans="1:7" s="130" customFormat="1" ht="15" x14ac:dyDescent="0.2">
      <c r="A493" s="287">
        <v>466</v>
      </c>
      <c r="B493" s="321"/>
      <c r="C493" s="178"/>
      <c r="D493" s="190"/>
      <c r="E493" s="191"/>
      <c r="F493" s="356"/>
      <c r="G493" s="371"/>
    </row>
    <row r="494" spans="1:7" s="130" customFormat="1" ht="15" x14ac:dyDescent="0.2">
      <c r="A494" s="287">
        <v>467</v>
      </c>
      <c r="B494" s="321"/>
      <c r="C494" s="178"/>
      <c r="D494" s="190"/>
      <c r="E494" s="191"/>
      <c r="F494" s="356"/>
      <c r="G494" s="371"/>
    </row>
    <row r="495" spans="1:7" s="130" customFormat="1" ht="15" x14ac:dyDescent="0.2">
      <c r="A495" s="287">
        <v>468</v>
      </c>
      <c r="B495" s="321"/>
      <c r="C495" s="178"/>
      <c r="D495" s="190"/>
      <c r="E495" s="191"/>
      <c r="F495" s="356"/>
      <c r="G495" s="371"/>
    </row>
    <row r="496" spans="1:7" s="130" customFormat="1" ht="15" x14ac:dyDescent="0.2">
      <c r="A496" s="287">
        <v>469</v>
      </c>
      <c r="B496" s="321"/>
      <c r="C496" s="178"/>
      <c r="D496" s="190"/>
      <c r="E496" s="191"/>
      <c r="F496" s="356"/>
      <c r="G496" s="371"/>
    </row>
    <row r="497" spans="1:7" s="130" customFormat="1" ht="15" x14ac:dyDescent="0.2">
      <c r="A497" s="287">
        <v>470</v>
      </c>
      <c r="B497" s="321"/>
      <c r="C497" s="178"/>
      <c r="D497" s="190"/>
      <c r="E497" s="191"/>
      <c r="F497" s="356"/>
      <c r="G497" s="371"/>
    </row>
    <row r="498" spans="1:7" s="130" customFormat="1" ht="15" x14ac:dyDescent="0.2">
      <c r="A498" s="287">
        <v>471</v>
      </c>
      <c r="B498" s="321"/>
      <c r="C498" s="178"/>
      <c r="D498" s="190"/>
      <c r="E498" s="191"/>
      <c r="F498" s="356"/>
      <c r="G498" s="371"/>
    </row>
    <row r="499" spans="1:7" s="130" customFormat="1" ht="15" x14ac:dyDescent="0.2">
      <c r="A499" s="287">
        <v>472</v>
      </c>
      <c r="B499" s="321"/>
      <c r="C499" s="178"/>
      <c r="D499" s="190"/>
      <c r="E499" s="191"/>
      <c r="F499" s="356"/>
      <c r="G499" s="371"/>
    </row>
    <row r="500" spans="1:7" s="130" customFormat="1" ht="15" x14ac:dyDescent="0.2">
      <c r="A500" s="287">
        <v>473</v>
      </c>
      <c r="B500" s="321"/>
      <c r="C500" s="178"/>
      <c r="D500" s="190"/>
      <c r="E500" s="191"/>
      <c r="F500" s="356"/>
      <c r="G500" s="371"/>
    </row>
    <row r="501" spans="1:7" s="130" customFormat="1" ht="15" x14ac:dyDescent="0.2">
      <c r="A501" s="287">
        <v>474</v>
      </c>
      <c r="B501" s="321"/>
      <c r="C501" s="178"/>
      <c r="D501" s="190"/>
      <c r="E501" s="191"/>
      <c r="F501" s="356"/>
      <c r="G501" s="371"/>
    </row>
    <row r="502" spans="1:7" s="130" customFormat="1" ht="15" x14ac:dyDescent="0.2">
      <c r="A502" s="287">
        <v>475</v>
      </c>
      <c r="B502" s="321"/>
      <c r="C502" s="178"/>
      <c r="D502" s="190"/>
      <c r="E502" s="191"/>
      <c r="F502" s="356"/>
      <c r="G502" s="371"/>
    </row>
    <row r="503" spans="1:7" s="130" customFormat="1" ht="15" x14ac:dyDescent="0.2">
      <c r="A503" s="287">
        <v>476</v>
      </c>
      <c r="B503" s="321"/>
      <c r="C503" s="178"/>
      <c r="D503" s="190"/>
      <c r="E503" s="191"/>
      <c r="F503" s="356"/>
      <c r="G503" s="371"/>
    </row>
    <row r="504" spans="1:7" s="130" customFormat="1" ht="15" x14ac:dyDescent="0.2">
      <c r="A504" s="287">
        <v>477</v>
      </c>
      <c r="B504" s="321"/>
      <c r="C504" s="178"/>
      <c r="D504" s="190"/>
      <c r="E504" s="191"/>
      <c r="F504" s="356"/>
      <c r="G504" s="371"/>
    </row>
    <row r="505" spans="1:7" s="130" customFormat="1" ht="15" x14ac:dyDescent="0.2">
      <c r="A505" s="287">
        <v>478</v>
      </c>
      <c r="B505" s="321"/>
      <c r="C505" s="178"/>
      <c r="D505" s="190"/>
      <c r="E505" s="191"/>
      <c r="F505" s="356"/>
      <c r="G505" s="371"/>
    </row>
    <row r="506" spans="1:7" s="130" customFormat="1" ht="15" x14ac:dyDescent="0.2">
      <c r="A506" s="287">
        <v>479</v>
      </c>
      <c r="B506" s="321"/>
      <c r="C506" s="178"/>
      <c r="D506" s="190"/>
      <c r="E506" s="191"/>
      <c r="F506" s="356"/>
      <c r="G506" s="371"/>
    </row>
    <row r="507" spans="1:7" s="130" customFormat="1" ht="15" x14ac:dyDescent="0.2">
      <c r="A507" s="287">
        <v>480</v>
      </c>
      <c r="B507" s="321"/>
      <c r="C507" s="178"/>
      <c r="D507" s="190"/>
      <c r="E507" s="191"/>
      <c r="F507" s="356"/>
      <c r="G507" s="371"/>
    </row>
    <row r="508" spans="1:7" s="130" customFormat="1" ht="15" x14ac:dyDescent="0.2">
      <c r="A508" s="287">
        <v>481</v>
      </c>
      <c r="B508" s="321"/>
      <c r="C508" s="178"/>
      <c r="D508" s="190"/>
      <c r="E508" s="191"/>
      <c r="F508" s="356"/>
      <c r="G508" s="371"/>
    </row>
    <row r="509" spans="1:7" s="130" customFormat="1" ht="15" x14ac:dyDescent="0.2">
      <c r="A509" s="287">
        <v>482</v>
      </c>
      <c r="B509" s="321"/>
      <c r="C509" s="178"/>
      <c r="D509" s="190"/>
      <c r="E509" s="191"/>
      <c r="F509" s="356"/>
      <c r="G509" s="371"/>
    </row>
    <row r="510" spans="1:7" s="130" customFormat="1" ht="15" x14ac:dyDescent="0.2">
      <c r="A510" s="287">
        <v>483</v>
      </c>
      <c r="B510" s="321"/>
      <c r="C510" s="178"/>
      <c r="D510" s="190"/>
      <c r="E510" s="191"/>
      <c r="F510" s="356"/>
      <c r="G510" s="371"/>
    </row>
    <row r="511" spans="1:7" s="130" customFormat="1" ht="15" x14ac:dyDescent="0.2">
      <c r="A511" s="287">
        <v>484</v>
      </c>
      <c r="B511" s="321"/>
      <c r="C511" s="178"/>
      <c r="D511" s="190"/>
      <c r="E511" s="191"/>
      <c r="F511" s="356"/>
      <c r="G511" s="371"/>
    </row>
    <row r="512" spans="1:7" s="130" customFormat="1" ht="15" x14ac:dyDescent="0.2">
      <c r="A512" s="287">
        <v>485</v>
      </c>
      <c r="B512" s="321"/>
      <c r="C512" s="178"/>
      <c r="D512" s="190"/>
      <c r="E512" s="191"/>
      <c r="F512" s="356"/>
      <c r="G512" s="371"/>
    </row>
    <row r="513" spans="1:7" s="130" customFormat="1" ht="15" x14ac:dyDescent="0.2">
      <c r="A513" s="287">
        <v>486</v>
      </c>
      <c r="B513" s="321"/>
      <c r="C513" s="178"/>
      <c r="D513" s="190"/>
      <c r="E513" s="191"/>
      <c r="F513" s="356"/>
      <c r="G513" s="371"/>
    </row>
    <row r="514" spans="1:7" s="130" customFormat="1" ht="15" x14ac:dyDescent="0.2">
      <c r="A514" s="287">
        <v>487</v>
      </c>
      <c r="B514" s="321"/>
      <c r="C514" s="178"/>
      <c r="D514" s="190"/>
      <c r="E514" s="191"/>
      <c r="F514" s="356"/>
      <c r="G514" s="371"/>
    </row>
    <row r="515" spans="1:7" s="130" customFormat="1" ht="15" x14ac:dyDescent="0.2">
      <c r="A515" s="287">
        <v>488</v>
      </c>
      <c r="B515" s="321"/>
      <c r="C515" s="178"/>
      <c r="D515" s="190"/>
      <c r="E515" s="191"/>
      <c r="F515" s="356"/>
      <c r="G515" s="371"/>
    </row>
    <row r="516" spans="1:7" s="130" customFormat="1" ht="15" x14ac:dyDescent="0.2">
      <c r="A516" s="287">
        <v>489</v>
      </c>
      <c r="B516" s="321"/>
      <c r="C516" s="178"/>
      <c r="D516" s="190"/>
      <c r="E516" s="191"/>
      <c r="F516" s="356"/>
      <c r="G516" s="371"/>
    </row>
    <row r="517" spans="1:7" s="130" customFormat="1" ht="15" x14ac:dyDescent="0.2">
      <c r="A517" s="287">
        <v>490</v>
      </c>
      <c r="B517" s="321"/>
      <c r="C517" s="178"/>
      <c r="D517" s="190"/>
      <c r="E517" s="191"/>
      <c r="F517" s="356"/>
      <c r="G517" s="371"/>
    </row>
    <row r="518" spans="1:7" s="130" customFormat="1" ht="15" x14ac:dyDescent="0.2">
      <c r="A518" s="287">
        <v>491</v>
      </c>
      <c r="B518" s="321"/>
      <c r="C518" s="178"/>
      <c r="D518" s="190"/>
      <c r="E518" s="191"/>
      <c r="F518" s="356"/>
      <c r="G518" s="371"/>
    </row>
    <row r="519" spans="1:7" s="130" customFormat="1" ht="15" x14ac:dyDescent="0.2">
      <c r="A519" s="287">
        <v>492</v>
      </c>
      <c r="B519" s="321"/>
      <c r="C519" s="178"/>
      <c r="D519" s="190"/>
      <c r="E519" s="191"/>
      <c r="F519" s="356"/>
      <c r="G519" s="371"/>
    </row>
    <row r="520" spans="1:7" s="130" customFormat="1" ht="15" x14ac:dyDescent="0.2">
      <c r="A520" s="287">
        <v>493</v>
      </c>
      <c r="B520" s="321"/>
      <c r="C520" s="178"/>
      <c r="D520" s="190"/>
      <c r="E520" s="191"/>
      <c r="F520" s="356"/>
      <c r="G520" s="371"/>
    </row>
    <row r="521" spans="1:7" s="130" customFormat="1" ht="15" x14ac:dyDescent="0.2">
      <c r="A521" s="287">
        <v>494</v>
      </c>
      <c r="B521" s="321"/>
      <c r="C521" s="178"/>
      <c r="D521" s="190"/>
      <c r="E521" s="191"/>
      <c r="F521" s="356"/>
      <c r="G521" s="371"/>
    </row>
    <row r="522" spans="1:7" s="130" customFormat="1" ht="15" x14ac:dyDescent="0.2">
      <c r="A522" s="287">
        <v>495</v>
      </c>
      <c r="B522" s="321"/>
      <c r="C522" s="178"/>
      <c r="D522" s="190"/>
      <c r="E522" s="191"/>
      <c r="F522" s="356"/>
      <c r="G522" s="371"/>
    </row>
    <row r="523" spans="1:7" s="130" customFormat="1" ht="15" x14ac:dyDescent="0.2">
      <c r="A523" s="287">
        <v>496</v>
      </c>
      <c r="B523" s="321"/>
      <c r="C523" s="178"/>
      <c r="D523" s="190"/>
      <c r="E523" s="191"/>
      <c r="F523" s="356"/>
      <c r="G523" s="371"/>
    </row>
    <row r="524" spans="1:7" s="130" customFormat="1" ht="15" x14ac:dyDescent="0.2">
      <c r="A524" s="287">
        <v>497</v>
      </c>
      <c r="B524" s="321"/>
      <c r="C524" s="178"/>
      <c r="D524" s="190"/>
      <c r="E524" s="191"/>
      <c r="F524" s="356"/>
      <c r="G524" s="371"/>
    </row>
    <row r="525" spans="1:7" s="130" customFormat="1" ht="15" x14ac:dyDescent="0.2">
      <c r="A525" s="287">
        <v>498</v>
      </c>
      <c r="B525" s="321"/>
      <c r="C525" s="178"/>
      <c r="D525" s="190"/>
      <c r="E525" s="191"/>
      <c r="F525" s="356"/>
      <c r="G525" s="371"/>
    </row>
    <row r="526" spans="1:7" s="130" customFormat="1" ht="15" x14ac:dyDescent="0.2">
      <c r="A526" s="287">
        <v>499</v>
      </c>
      <c r="B526" s="321"/>
      <c r="C526" s="178"/>
      <c r="D526" s="190"/>
      <c r="E526" s="191"/>
      <c r="F526" s="356"/>
      <c r="G526" s="371"/>
    </row>
    <row r="527" spans="1:7" s="130" customFormat="1" ht="15" x14ac:dyDescent="0.2">
      <c r="A527" s="287">
        <v>500</v>
      </c>
      <c r="B527" s="321"/>
      <c r="C527" s="178"/>
      <c r="D527" s="190"/>
      <c r="E527" s="191"/>
      <c r="F527" s="356"/>
      <c r="G527" s="371"/>
    </row>
  </sheetData>
  <sheetProtection password="8067" sheet="1" objects="1" scenarios="1" autoFilter="0"/>
  <mergeCells count="6">
    <mergeCell ref="A24:A27"/>
    <mergeCell ref="B24:B27"/>
    <mergeCell ref="C24:C27"/>
    <mergeCell ref="E24:E27"/>
    <mergeCell ref="F24:F27"/>
    <mergeCell ref="D24:D27"/>
  </mergeCells>
  <conditionalFormatting sqref="B28:F527">
    <cfRule type="cellIs" dxfId="1" priority="9" stopIfTrue="1" operator="notEqual">
      <formula>0</formula>
    </cfRule>
  </conditionalFormatting>
  <conditionalFormatting sqref="F6:F9">
    <cfRule type="cellIs" dxfId="0" priority="1" stopIfTrue="1" operator="equal">
      <formula>0</formula>
    </cfRule>
  </conditionalFormatting>
  <dataValidations count="3">
    <dataValidation type="date" allowBlank="1" showErrorMessage="1" errorTitle="Datum" error="Das Datum muss zwischen _x000a_01.01.2014 und 31.12.2023 liegen!" sqref="C28:C527">
      <formula1>41640</formula1>
      <formula2>45291</formula2>
    </dataValidation>
    <dataValidation type="custom" allowBlank="1" showErrorMessage="1" errorTitle="Betrag" error="Bitte geben Sie max. 2 Nachkommastellen an!" sqref="F28:F527">
      <formula1>MOD(ROUND(F28*10^2,10),1)=0</formula1>
    </dataValidation>
    <dataValidation type="list" allowBlank="1" showErrorMessage="1" errorTitle="Finanzierungsquelle" error="Bitte auswählen!" sqref="D28:D527">
      <formula1>$E$13:$E$20</formula1>
    </dataValidation>
  </dataValidations>
  <printOptions horizontalCentered="1"/>
  <pageMargins left="0.19685039370078741" right="0.19685039370078741" top="0.78740157480314965" bottom="0.78740157480314965" header="0.39370078740157483" footer="0.39370078740157483"/>
  <pageSetup paperSize="9" scale="96" fitToHeight="0" orientation="landscape" useFirstPageNumber="1" r:id="rId1"/>
  <headerFooter>
    <oddFooter>&amp;L&amp;"Arial,Kursiv"&amp;8___________
¹ Siehe Fußnote 1 Seite 1 dieses Nachweises.&amp;C&amp;9Seite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S24"/>
  <sheetViews>
    <sheetView showGridLines="0" zoomScaleNormal="100" workbookViewId="0"/>
  </sheetViews>
  <sheetFormatPr baseColWidth="10" defaultColWidth="11.42578125" defaultRowHeight="12" customHeight="1" x14ac:dyDescent="0.2"/>
  <cols>
    <col min="1" max="19" width="5.140625" style="309" customWidth="1"/>
    <col min="20" max="20" width="5.7109375" style="309" customWidth="1"/>
    <col min="21" max="16384" width="11.42578125" style="309"/>
  </cols>
  <sheetData>
    <row r="1" spans="1:19" s="308" customFormat="1" ht="18" customHeight="1" x14ac:dyDescent="0.2">
      <c r="A1" s="306" t="s">
        <v>114</v>
      </c>
      <c r="B1" s="307"/>
      <c r="C1" s="307"/>
      <c r="D1" s="307"/>
      <c r="E1" s="307"/>
      <c r="F1" s="307"/>
      <c r="G1" s="307"/>
      <c r="H1" s="307"/>
    </row>
    <row r="2" spans="1:19" s="308" customFormat="1" ht="12" customHeight="1" x14ac:dyDescent="0.2">
      <c r="A2" s="307"/>
      <c r="B2" s="307"/>
      <c r="C2" s="307"/>
      <c r="D2" s="307"/>
      <c r="E2" s="307"/>
      <c r="F2" s="307"/>
      <c r="G2" s="307"/>
      <c r="H2" s="307"/>
    </row>
    <row r="3" spans="1:19" s="308" customFormat="1" ht="12" customHeight="1" x14ac:dyDescent="0.2"/>
    <row r="4" spans="1:19" s="308" customFormat="1" ht="12" customHeight="1" x14ac:dyDescent="0.2"/>
    <row r="5" spans="1:19" ht="12" customHeight="1" x14ac:dyDescent="0.2">
      <c r="A5" s="416" t="s">
        <v>148</v>
      </c>
      <c r="B5" s="417"/>
      <c r="C5" s="417"/>
      <c r="D5" s="417"/>
      <c r="E5" s="417"/>
      <c r="F5" s="417"/>
      <c r="G5" s="417"/>
      <c r="H5" s="417"/>
      <c r="I5" s="417"/>
      <c r="J5" s="417"/>
      <c r="K5" s="417"/>
      <c r="L5" s="417"/>
      <c r="M5" s="418"/>
      <c r="N5" s="425" t="s">
        <v>149</v>
      </c>
      <c r="O5" s="426"/>
      <c r="P5" s="427"/>
      <c r="Q5" s="425" t="s">
        <v>150</v>
      </c>
      <c r="R5" s="426"/>
      <c r="S5" s="427"/>
    </row>
    <row r="6" spans="1:19" ht="12" customHeight="1" x14ac:dyDescent="0.2">
      <c r="A6" s="419"/>
      <c r="B6" s="420"/>
      <c r="C6" s="420"/>
      <c r="D6" s="420"/>
      <c r="E6" s="420"/>
      <c r="F6" s="420"/>
      <c r="G6" s="420"/>
      <c r="H6" s="420"/>
      <c r="I6" s="420"/>
      <c r="J6" s="420"/>
      <c r="K6" s="420"/>
      <c r="L6" s="420"/>
      <c r="M6" s="421"/>
      <c r="N6" s="428"/>
      <c r="O6" s="429"/>
      <c r="P6" s="430"/>
      <c r="Q6" s="428"/>
      <c r="R6" s="429"/>
      <c r="S6" s="430"/>
    </row>
    <row r="7" spans="1:19" ht="12" customHeight="1" x14ac:dyDescent="0.2">
      <c r="A7" s="419"/>
      <c r="B7" s="420"/>
      <c r="C7" s="420"/>
      <c r="D7" s="420"/>
      <c r="E7" s="420"/>
      <c r="F7" s="420"/>
      <c r="G7" s="420"/>
      <c r="H7" s="420"/>
      <c r="I7" s="420"/>
      <c r="J7" s="420"/>
      <c r="K7" s="420"/>
      <c r="L7" s="420"/>
      <c r="M7" s="421"/>
      <c r="N7" s="428"/>
      <c r="O7" s="429"/>
      <c r="P7" s="430"/>
      <c r="Q7" s="428"/>
      <c r="R7" s="429"/>
      <c r="S7" s="430"/>
    </row>
    <row r="8" spans="1:19" ht="12" customHeight="1" x14ac:dyDescent="0.2">
      <c r="A8" s="419"/>
      <c r="B8" s="420"/>
      <c r="C8" s="420"/>
      <c r="D8" s="420"/>
      <c r="E8" s="420"/>
      <c r="F8" s="420"/>
      <c r="G8" s="420"/>
      <c r="H8" s="420"/>
      <c r="I8" s="420"/>
      <c r="J8" s="420"/>
      <c r="K8" s="420"/>
      <c r="L8" s="420"/>
      <c r="M8" s="421"/>
      <c r="N8" s="431"/>
      <c r="O8" s="432"/>
      <c r="P8" s="433"/>
      <c r="Q8" s="431"/>
      <c r="R8" s="432"/>
      <c r="S8" s="433"/>
    </row>
    <row r="9" spans="1:19" ht="12" customHeight="1" x14ac:dyDescent="0.2">
      <c r="A9" s="419"/>
      <c r="B9" s="420"/>
      <c r="C9" s="420"/>
      <c r="D9" s="420"/>
      <c r="E9" s="420"/>
      <c r="F9" s="420"/>
      <c r="G9" s="420"/>
      <c r="H9" s="420"/>
      <c r="I9" s="420"/>
      <c r="J9" s="420"/>
      <c r="K9" s="420"/>
      <c r="L9" s="420"/>
      <c r="M9" s="421"/>
      <c r="N9" s="434" t="s">
        <v>119</v>
      </c>
      <c r="O9" s="434"/>
      <c r="P9" s="434"/>
      <c r="Q9" s="434"/>
      <c r="R9" s="434"/>
      <c r="S9" s="435"/>
    </row>
    <row r="10" spans="1:19" ht="12" customHeight="1" x14ac:dyDescent="0.2">
      <c r="A10" s="419"/>
      <c r="B10" s="420"/>
      <c r="C10" s="420"/>
      <c r="D10" s="420"/>
      <c r="E10" s="420"/>
      <c r="F10" s="420"/>
      <c r="G10" s="420"/>
      <c r="H10" s="420"/>
      <c r="I10" s="420"/>
      <c r="J10" s="420"/>
      <c r="K10" s="420"/>
      <c r="L10" s="420"/>
      <c r="M10" s="421"/>
      <c r="N10" s="436"/>
      <c r="O10" s="436"/>
      <c r="P10" s="436"/>
      <c r="Q10" s="436"/>
      <c r="R10" s="436"/>
      <c r="S10" s="437"/>
    </row>
    <row r="11" spans="1:19" ht="12" customHeight="1" x14ac:dyDescent="0.2">
      <c r="A11" s="422"/>
      <c r="B11" s="423"/>
      <c r="C11" s="423"/>
      <c r="D11" s="423"/>
      <c r="E11" s="423"/>
      <c r="F11" s="423"/>
      <c r="G11" s="423"/>
      <c r="H11" s="423"/>
      <c r="I11" s="423"/>
      <c r="J11" s="423"/>
      <c r="K11" s="423"/>
      <c r="L11" s="423"/>
      <c r="M11" s="424"/>
      <c r="N11" s="438"/>
      <c r="O11" s="438"/>
      <c r="P11" s="438"/>
      <c r="Q11" s="438"/>
      <c r="R11" s="438"/>
      <c r="S11" s="439"/>
    </row>
    <row r="12" spans="1:19" ht="18" customHeight="1" x14ac:dyDescent="0.2">
      <c r="A12" s="310" t="s">
        <v>75</v>
      </c>
      <c r="B12" s="311" t="s">
        <v>115</v>
      </c>
      <c r="C12" s="312"/>
      <c r="D12" s="312"/>
      <c r="E12" s="312"/>
      <c r="F12" s="312"/>
      <c r="G12" s="312"/>
      <c r="H12" s="312"/>
      <c r="I12" s="312"/>
      <c r="J12" s="312"/>
      <c r="K12" s="312"/>
      <c r="L12" s="312"/>
      <c r="M12" s="312"/>
      <c r="N12" s="412" t="s">
        <v>116</v>
      </c>
      <c r="O12" s="413"/>
      <c r="P12" s="414"/>
      <c r="Q12" s="412" t="s">
        <v>116</v>
      </c>
      <c r="R12" s="413"/>
      <c r="S12" s="414"/>
    </row>
    <row r="13" spans="1:19" ht="18" customHeight="1" x14ac:dyDescent="0.2">
      <c r="A13" s="310" t="s">
        <v>75</v>
      </c>
      <c r="B13" s="311" t="s">
        <v>169</v>
      </c>
      <c r="C13" s="311"/>
      <c r="D13" s="311"/>
      <c r="E13" s="311"/>
      <c r="F13" s="311"/>
      <c r="G13" s="311"/>
      <c r="H13" s="311"/>
      <c r="I13" s="311"/>
      <c r="J13" s="311"/>
      <c r="K13" s="311"/>
      <c r="L13" s="311"/>
      <c r="M13" s="314"/>
      <c r="N13" s="412" t="s">
        <v>116</v>
      </c>
      <c r="O13" s="413"/>
      <c r="P13" s="414"/>
      <c r="Q13" s="412"/>
      <c r="R13" s="413"/>
      <c r="S13" s="414"/>
    </row>
    <row r="14" spans="1:19" ht="18" customHeight="1" x14ac:dyDescent="0.2">
      <c r="A14" s="310" t="s">
        <v>75</v>
      </c>
      <c r="B14" s="315" t="s">
        <v>118</v>
      </c>
      <c r="C14" s="315"/>
      <c r="D14" s="315"/>
      <c r="E14" s="315"/>
      <c r="F14" s="315"/>
      <c r="G14" s="315"/>
      <c r="H14" s="315"/>
      <c r="I14" s="315"/>
      <c r="J14" s="315"/>
      <c r="K14" s="315"/>
      <c r="L14" s="315"/>
      <c r="M14" s="316"/>
      <c r="N14" s="412"/>
      <c r="O14" s="413"/>
      <c r="P14" s="414"/>
      <c r="Q14" s="412" t="s">
        <v>116</v>
      </c>
      <c r="R14" s="413"/>
      <c r="S14" s="414"/>
    </row>
    <row r="15" spans="1:19" ht="33" customHeight="1" x14ac:dyDescent="0.2">
      <c r="A15" s="387" t="s">
        <v>174</v>
      </c>
      <c r="B15" s="440" t="s">
        <v>170</v>
      </c>
      <c r="C15" s="440"/>
      <c r="D15" s="440"/>
      <c r="E15" s="440"/>
      <c r="F15" s="440"/>
      <c r="G15" s="440"/>
      <c r="H15" s="440"/>
      <c r="I15" s="440"/>
      <c r="J15" s="440"/>
      <c r="K15" s="440"/>
      <c r="L15" s="440"/>
      <c r="M15" s="441"/>
      <c r="N15" s="412" t="s">
        <v>116</v>
      </c>
      <c r="O15" s="413"/>
      <c r="P15" s="414"/>
      <c r="Q15" s="412" t="s">
        <v>116</v>
      </c>
      <c r="R15" s="413"/>
      <c r="S15" s="414"/>
    </row>
    <row r="16" spans="1:19" ht="18" customHeight="1" x14ac:dyDescent="0.2">
      <c r="A16" s="310" t="s">
        <v>75</v>
      </c>
      <c r="B16" s="311" t="s">
        <v>88</v>
      </c>
      <c r="C16" s="312"/>
      <c r="D16" s="312"/>
      <c r="E16" s="312"/>
      <c r="F16" s="312"/>
      <c r="G16" s="312"/>
      <c r="H16" s="312"/>
      <c r="I16" s="312"/>
      <c r="J16" s="312"/>
      <c r="K16" s="312"/>
      <c r="L16" s="312"/>
      <c r="M16" s="313"/>
      <c r="N16" s="412" t="s">
        <v>116</v>
      </c>
      <c r="O16" s="413"/>
      <c r="P16" s="414"/>
      <c r="Q16" s="412" t="s">
        <v>116</v>
      </c>
      <c r="R16" s="413"/>
      <c r="S16" s="414"/>
    </row>
    <row r="17" spans="1:19" ht="18" customHeight="1" x14ac:dyDescent="0.2">
      <c r="A17" s="310" t="s">
        <v>75</v>
      </c>
      <c r="B17" s="317" t="s">
        <v>151</v>
      </c>
      <c r="C17" s="315"/>
      <c r="D17" s="315"/>
      <c r="E17" s="315"/>
      <c r="F17" s="315"/>
      <c r="G17" s="315"/>
      <c r="H17" s="315"/>
      <c r="I17" s="315"/>
      <c r="J17" s="315"/>
      <c r="K17" s="315"/>
      <c r="L17" s="315"/>
      <c r="M17" s="315"/>
      <c r="N17" s="412" t="s">
        <v>116</v>
      </c>
      <c r="O17" s="413"/>
      <c r="P17" s="414"/>
      <c r="Q17" s="412"/>
      <c r="R17" s="413"/>
      <c r="S17" s="414"/>
    </row>
    <row r="18" spans="1:19" ht="18" customHeight="1" x14ac:dyDescent="0.2">
      <c r="A18" s="310" t="s">
        <v>75</v>
      </c>
      <c r="B18" s="317" t="s">
        <v>172</v>
      </c>
      <c r="C18" s="315"/>
      <c r="D18" s="315"/>
      <c r="E18" s="315"/>
      <c r="F18" s="315"/>
      <c r="G18" s="315"/>
      <c r="H18" s="315"/>
      <c r="I18" s="315"/>
      <c r="J18" s="315"/>
      <c r="K18" s="315"/>
      <c r="L18" s="315"/>
      <c r="M18" s="315"/>
      <c r="N18" s="412" t="s">
        <v>116</v>
      </c>
      <c r="O18" s="413"/>
      <c r="P18" s="414"/>
      <c r="Q18" s="412"/>
      <c r="R18" s="413"/>
      <c r="S18" s="414"/>
    </row>
    <row r="20" spans="1:19" s="318" customFormat="1" ht="12" customHeight="1" x14ac:dyDescent="0.2">
      <c r="A20" s="319"/>
      <c r="B20" s="319"/>
    </row>
    <row r="21" spans="1:19" ht="12" customHeight="1" x14ac:dyDescent="0.2">
      <c r="A21" s="415" t="s">
        <v>190</v>
      </c>
      <c r="B21" s="415"/>
      <c r="C21" s="415"/>
      <c r="D21" s="415"/>
      <c r="E21" s="415"/>
      <c r="F21" s="415"/>
      <c r="G21" s="415"/>
      <c r="H21" s="415"/>
      <c r="I21" s="415"/>
      <c r="J21" s="415"/>
      <c r="K21" s="415"/>
      <c r="L21" s="415"/>
      <c r="M21" s="415"/>
      <c r="N21" s="415"/>
      <c r="O21" s="415"/>
      <c r="P21" s="415"/>
      <c r="Q21" s="415"/>
      <c r="R21" s="415"/>
      <c r="S21" s="415"/>
    </row>
    <row r="22" spans="1:19" ht="12" customHeight="1" x14ac:dyDescent="0.2">
      <c r="A22" s="415"/>
      <c r="B22" s="415"/>
      <c r="C22" s="415"/>
      <c r="D22" s="415"/>
      <c r="E22" s="415"/>
      <c r="F22" s="415"/>
      <c r="G22" s="415"/>
      <c r="H22" s="415"/>
      <c r="I22" s="415"/>
      <c r="J22" s="415"/>
      <c r="K22" s="415"/>
      <c r="L22" s="415"/>
      <c r="M22" s="415"/>
      <c r="N22" s="415"/>
      <c r="O22" s="415"/>
      <c r="P22" s="415"/>
      <c r="Q22" s="415"/>
      <c r="R22" s="415"/>
      <c r="S22" s="415"/>
    </row>
    <row r="23" spans="1:19" ht="12" customHeight="1" x14ac:dyDescent="0.2">
      <c r="A23" s="415"/>
      <c r="B23" s="415"/>
      <c r="C23" s="415"/>
      <c r="D23" s="415"/>
      <c r="E23" s="415"/>
      <c r="F23" s="415"/>
      <c r="G23" s="415"/>
      <c r="H23" s="415"/>
      <c r="I23" s="415"/>
      <c r="J23" s="415"/>
      <c r="K23" s="415"/>
      <c r="L23" s="415"/>
      <c r="M23" s="415"/>
      <c r="N23" s="415"/>
      <c r="O23" s="415"/>
      <c r="P23" s="415"/>
      <c r="Q23" s="415"/>
      <c r="R23" s="415"/>
      <c r="S23" s="415"/>
    </row>
    <row r="24" spans="1:19" ht="12" customHeight="1" x14ac:dyDescent="0.2">
      <c r="A24" s="415"/>
      <c r="B24" s="415"/>
      <c r="C24" s="415"/>
      <c r="D24" s="415"/>
      <c r="E24" s="415"/>
      <c r="F24" s="415"/>
      <c r="G24" s="415"/>
      <c r="H24" s="415"/>
      <c r="I24" s="415"/>
      <c r="J24" s="415"/>
      <c r="K24" s="415"/>
      <c r="L24" s="415"/>
      <c r="M24" s="415"/>
      <c r="N24" s="415"/>
      <c r="O24" s="415"/>
      <c r="P24" s="415"/>
      <c r="Q24" s="415"/>
      <c r="R24" s="415"/>
      <c r="S24" s="415"/>
    </row>
  </sheetData>
  <sheetProtection password="8067" sheet="1" objects="1" scenarios="1" autoFilter="0"/>
  <mergeCells count="20">
    <mergeCell ref="N16:P16"/>
    <mergeCell ref="Q16:S16"/>
    <mergeCell ref="N15:P15"/>
    <mergeCell ref="Q15:S15"/>
    <mergeCell ref="A5:M11"/>
    <mergeCell ref="N5:P8"/>
    <mergeCell ref="Q5:S8"/>
    <mergeCell ref="N9:S11"/>
    <mergeCell ref="N12:P12"/>
    <mergeCell ref="Q12:S12"/>
    <mergeCell ref="B15:M15"/>
    <mergeCell ref="N13:P13"/>
    <mergeCell ref="Q13:S13"/>
    <mergeCell ref="N14:P14"/>
    <mergeCell ref="Q14:S14"/>
    <mergeCell ref="N17:P17"/>
    <mergeCell ref="Q17:S17"/>
    <mergeCell ref="N18:P18"/>
    <mergeCell ref="Q18:S18"/>
    <mergeCell ref="A21:S24"/>
  </mergeCells>
  <conditionalFormatting sqref="N12:S18">
    <cfRule type="cellIs" dxfId="15" priority="4" stopIfTrue="1" operator="notEqual">
      <formula>0</formula>
    </cfRule>
  </conditionalFormatting>
  <pageMargins left="0.78740157480314965" right="0.19685039370078741" top="0.19685039370078741" bottom="0.19685039370078741" header="0.19685039370078741" footer="0.19685039370078741"/>
  <pageSetup paperSize="9" scale="96"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B66"/>
  <sheetViews>
    <sheetView showGridLines="0" tabSelected="1" zoomScaleNormal="100" workbookViewId="0">
      <selection activeCell="A5" sqref="A5:I6"/>
    </sheetView>
  </sheetViews>
  <sheetFormatPr baseColWidth="10" defaultColWidth="11.42578125" defaultRowHeight="12.75" customHeight="1" x14ac:dyDescent="0.2"/>
  <cols>
    <col min="1" max="1" width="1.5703125" style="3" customWidth="1"/>
    <col min="2" max="4" width="6.7109375" style="3" customWidth="1"/>
    <col min="5" max="18" width="5.140625" style="3" customWidth="1"/>
    <col min="19" max="19" width="0.85546875" style="3" customWidth="1"/>
    <col min="20" max="20" width="9.42578125" style="209" hidden="1" customWidth="1"/>
    <col min="21" max="21" width="20" style="3" hidden="1" customWidth="1"/>
    <col min="22" max="25" width="10.7109375" style="3" hidden="1" customWidth="1"/>
    <col min="26" max="26" width="20.28515625" style="3" hidden="1" customWidth="1"/>
    <col min="27" max="27" width="20.7109375" style="3" hidden="1" customWidth="1"/>
    <col min="28" max="28" width="58" style="3" hidden="1" customWidth="1"/>
    <col min="29" max="16384" width="11.42578125" style="3"/>
  </cols>
  <sheetData>
    <row r="1" spans="1:28" s="2" customFormat="1" ht="15" customHeight="1" x14ac:dyDescent="0.2">
      <c r="T1" s="205"/>
      <c r="U1" s="201"/>
      <c r="V1" s="201"/>
      <c r="W1" s="201"/>
      <c r="X1" s="201"/>
      <c r="Y1" s="201"/>
      <c r="Z1" s="201"/>
      <c r="AA1" s="300"/>
      <c r="AB1" s="300"/>
    </row>
    <row r="2" spans="1:28" s="2" customFormat="1" ht="15" customHeight="1" x14ac:dyDescent="0.2">
      <c r="T2" s="205"/>
      <c r="U2" s="201"/>
      <c r="V2" s="201"/>
      <c r="W2" s="201"/>
      <c r="X2" s="201"/>
      <c r="Y2" s="201"/>
      <c r="Z2" s="201"/>
      <c r="AA2" s="300"/>
      <c r="AB2" s="300"/>
    </row>
    <row r="3" spans="1:28" s="2" customFormat="1" ht="15" customHeight="1" x14ac:dyDescent="0.2">
      <c r="T3" s="205"/>
      <c r="U3" s="201"/>
      <c r="V3" s="201"/>
      <c r="W3" s="201"/>
      <c r="X3" s="201"/>
      <c r="Y3" s="201"/>
      <c r="Z3" s="201"/>
      <c r="AA3" s="300"/>
      <c r="AB3" s="300"/>
    </row>
    <row r="4" spans="1:28" ht="15" customHeight="1" x14ac:dyDescent="0.2">
      <c r="A4" s="3" t="s">
        <v>29</v>
      </c>
      <c r="T4" s="464" t="s">
        <v>110</v>
      </c>
      <c r="U4" s="464"/>
      <c r="V4" s="464"/>
      <c r="W4" s="464"/>
      <c r="X4" s="464"/>
      <c r="Y4" s="464"/>
      <c r="Z4" s="464"/>
      <c r="AA4" s="464"/>
      <c r="AB4" s="464"/>
    </row>
    <row r="5" spans="1:28" ht="15" customHeight="1" x14ac:dyDescent="0.2">
      <c r="A5" s="489"/>
      <c r="B5" s="490"/>
      <c r="C5" s="490"/>
      <c r="D5" s="490"/>
      <c r="E5" s="490"/>
      <c r="F5" s="490"/>
      <c r="G5" s="490"/>
      <c r="H5" s="490"/>
      <c r="I5" s="491"/>
      <c r="J5" s="46"/>
      <c r="T5" s="335">
        <v>1</v>
      </c>
      <c r="U5" s="335">
        <v>2</v>
      </c>
      <c r="V5" s="335">
        <v>3</v>
      </c>
      <c r="W5" s="335">
        <v>4</v>
      </c>
      <c r="X5" s="335">
        <v>5</v>
      </c>
      <c r="Y5" s="335">
        <v>6</v>
      </c>
      <c r="Z5" s="335">
        <v>7</v>
      </c>
      <c r="AA5" s="335">
        <v>8</v>
      </c>
      <c r="AB5" s="335">
        <v>9</v>
      </c>
    </row>
    <row r="6" spans="1:28" ht="15" customHeight="1" x14ac:dyDescent="0.2">
      <c r="A6" s="492"/>
      <c r="B6" s="493"/>
      <c r="C6" s="493"/>
      <c r="D6" s="493"/>
      <c r="E6" s="493"/>
      <c r="F6" s="493"/>
      <c r="G6" s="493"/>
      <c r="H6" s="493"/>
      <c r="I6" s="494"/>
      <c r="J6" s="47"/>
      <c r="T6" s="301"/>
      <c r="U6" s="302"/>
      <c r="V6" s="481" t="s">
        <v>127</v>
      </c>
      <c r="W6" s="481"/>
      <c r="X6" s="481"/>
      <c r="Y6" s="481"/>
      <c r="Z6" s="335"/>
      <c r="AA6" s="335"/>
      <c r="AB6" s="302"/>
    </row>
    <row r="7" spans="1:28" ht="15" customHeight="1" x14ac:dyDescent="0.2">
      <c r="A7" s="445"/>
      <c r="B7" s="446"/>
      <c r="C7" s="446"/>
      <c r="D7" s="446"/>
      <c r="E7" s="446"/>
      <c r="F7" s="446"/>
      <c r="G7" s="446"/>
      <c r="H7" s="446"/>
      <c r="I7" s="447"/>
      <c r="J7" s="47"/>
      <c r="T7" s="304" t="b">
        <v>0</v>
      </c>
      <c r="U7" s="303" t="s">
        <v>126</v>
      </c>
      <c r="V7" s="335"/>
      <c r="W7" s="335"/>
      <c r="X7" s="335"/>
      <c r="Y7" s="335"/>
      <c r="Z7" s="335" t="str">
        <f>IF(OR($G$38="",$P$38=""),"____",IF(YEAR($G$38)&lt;&gt;YEAR($P$38),"____",YEAR($P$38)))</f>
        <v>____</v>
      </c>
      <c r="AA7" s="303" t="str">
        <f>IF(OR($G$38="",$P$38=""),"__.__.____ - __.__.____",IF(YEAR($G$38)&lt;&gt;YEAR($P$38),"__.__.____ - __.__.____",CONCATENATE(TEXT($G$38,"TT.MM.JJJJ")," - ",TEXT($P$38,"TT.MM.JJJJ"))))</f>
        <v>__.__.____ - __.__.____</v>
      </c>
      <c r="AB7" s="303" t="str">
        <f>CONCATENATE(U7,"für Erklärungszeitraum ",AA7)</f>
        <v>Unterjähriger Nachweis für Erklärungszeitraum __.__.____ - __.__.____</v>
      </c>
    </row>
    <row r="8" spans="1:28" ht="15" customHeight="1" x14ac:dyDescent="0.2">
      <c r="A8" s="445"/>
      <c r="B8" s="446"/>
      <c r="C8" s="446"/>
      <c r="D8" s="446"/>
      <c r="E8" s="446"/>
      <c r="F8" s="446"/>
      <c r="G8" s="446"/>
      <c r="H8" s="446"/>
      <c r="I8" s="447"/>
      <c r="J8" s="47"/>
      <c r="T8" s="304" t="b">
        <v>0</v>
      </c>
      <c r="U8" s="303" t="s">
        <v>111</v>
      </c>
      <c r="V8" s="335"/>
      <c r="W8" s="335"/>
      <c r="X8" s="335"/>
      <c r="Y8" s="335"/>
      <c r="Z8" s="335" t="str">
        <f>IF(OR($G$38="",$P$38=""),"____",IF(YEAR($G$38)&lt;&gt;YEAR($P$38),"____",YEAR($P$38)))</f>
        <v>____</v>
      </c>
      <c r="AA8" s="303" t="str">
        <f>IF(OR($G$38="",$P$38=""),"__.__.____ - __.__.____",IF(YEAR($G$38)&lt;&gt;YEAR($P$38),"__.__.____ - __.__.____",CONCATENATE(TEXT($G$38,"TT.MM.JJJJ")," - ",TEXT($P$38,"TT.MM.JJJJ"))))</f>
        <v>__.__.____ - __.__.____</v>
      </c>
      <c r="AB8" s="303" t="str">
        <f>CONCATENATE(U8,"für Erklärungszeitraum ",AA8)</f>
        <v>Zwischennachweis für Erklärungszeitraum __.__.____ - __.__.____</v>
      </c>
    </row>
    <row r="9" spans="1:28" ht="15" customHeight="1" x14ac:dyDescent="0.2">
      <c r="A9" s="448"/>
      <c r="B9" s="449"/>
      <c r="C9" s="456"/>
      <c r="D9" s="456"/>
      <c r="E9" s="456"/>
      <c r="F9" s="456"/>
      <c r="G9" s="456"/>
      <c r="H9" s="456"/>
      <c r="I9" s="457"/>
      <c r="J9" s="47"/>
      <c r="T9" s="304" t="b">
        <v>0</v>
      </c>
      <c r="U9" s="303" t="s">
        <v>112</v>
      </c>
      <c r="V9" s="335" t="str">
        <f>IF(YEAR($P$36)-YEAR($G$36)&gt;2,$Y$9-3,"____")</f>
        <v>____</v>
      </c>
      <c r="W9" s="335" t="str">
        <f>IF(YEAR($P$36)-YEAR($G$36)&gt;1,$Y$9-2,"____")</f>
        <v>____</v>
      </c>
      <c r="X9" s="335" t="str">
        <f>IF(YEAR($P$36)-YEAR($G$36)&gt;0,$Y$9-1,"____")</f>
        <v>____</v>
      </c>
      <c r="Y9" s="335" t="str">
        <f>IF(YEAR($P$36)=1900,"____",YEAR($P$36))</f>
        <v>____</v>
      </c>
      <c r="Z9" s="335" t="str">
        <f>IF(OR($G$36="",$P$36=""),"____",IF(YEAR($G$36)=YEAR($P$36),YEAR($P$36),CONCATENATE(YEAR($G$36)," - ",YEAR($P$36))))</f>
        <v>____</v>
      </c>
      <c r="AA9" s="303" t="str">
        <f>IF(OR($G$36="",$P$36=""),"__.__.____ - __.__.____",CONCATENATE(TEXT($G$36,"TT.MM.JJJJ")," - ",TEXT($P$36,"TT.MM.JJJJ")))</f>
        <v>__.__.____ - __.__.____</v>
      </c>
      <c r="AB9" s="303" t="str">
        <f>CONCATENATE(U9,"für Bewilligungszeitraum ",AA9)</f>
        <v>Verwendungsnachweis für Bewilligungszeitraum __.__.____ - __.__.____</v>
      </c>
    </row>
    <row r="10" spans="1:28" ht="15" customHeight="1" x14ac:dyDescent="0.2">
      <c r="B10" s="48"/>
      <c r="C10" s="48"/>
      <c r="D10" s="48"/>
      <c r="E10" s="48"/>
      <c r="J10" s="11"/>
      <c r="T10" s="301">
        <f>COUNTIF(T7:T9,TRUE)</f>
        <v>0</v>
      </c>
      <c r="U10" s="303"/>
      <c r="V10" s="303"/>
      <c r="W10" s="303"/>
      <c r="X10" s="303" t="s">
        <v>132</v>
      </c>
      <c r="Y10" s="303"/>
      <c r="Z10" s="335" t="str">
        <f>IF($T$10&lt;&gt;1,"",$Z$8)</f>
        <v/>
      </c>
      <c r="AA10" s="303" t="str">
        <f>IF($T$10&lt;&gt;1,"",$AA$8)</f>
        <v/>
      </c>
      <c r="AB10" s="303"/>
    </row>
    <row r="11" spans="1:28" ht="15" customHeight="1" x14ac:dyDescent="0.2">
      <c r="T11" s="301"/>
      <c r="U11" s="303"/>
      <c r="V11" s="303"/>
      <c r="W11" s="303"/>
      <c r="X11" s="303" t="s">
        <v>133</v>
      </c>
      <c r="Y11" s="303"/>
      <c r="Z11" s="335" t="str">
        <f>IF($T$10&lt;&gt;1,"",$Z$9)</f>
        <v/>
      </c>
      <c r="AA11" s="303" t="str">
        <f>IF($T$10&lt;&gt;1,"",$AA$9)</f>
        <v/>
      </c>
      <c r="AB11" s="303"/>
    </row>
    <row r="12" spans="1:28" s="23" customFormat="1" ht="15" customHeight="1" x14ac:dyDescent="0.2">
      <c r="A12" s="49" t="s">
        <v>186</v>
      </c>
      <c r="B12" s="19"/>
      <c r="C12" s="19"/>
      <c r="D12" s="19"/>
      <c r="E12" s="19"/>
      <c r="F12" s="19"/>
      <c r="G12" s="19"/>
      <c r="H12" s="19"/>
      <c r="K12" s="50" t="s">
        <v>17</v>
      </c>
      <c r="L12" s="51"/>
      <c r="M12" s="51"/>
      <c r="N12" s="51"/>
      <c r="O12" s="51"/>
      <c r="P12" s="51"/>
      <c r="Q12" s="51"/>
      <c r="R12" s="51"/>
      <c r="S12" s="52"/>
      <c r="T12" s="376"/>
      <c r="U12" s="375"/>
      <c r="V12" s="375"/>
      <c r="W12" s="375"/>
      <c r="X12" s="303" t="s">
        <v>134</v>
      </c>
      <c r="Y12" s="303"/>
      <c r="Z12" s="335" t="str">
        <f>IF($T$10&lt;&gt;1,"",VLOOKUP(TRUE,$T$7:$AB$9,7,FALSE))</f>
        <v/>
      </c>
      <c r="AA12" s="303" t="str">
        <f>IF($T$10&lt;&gt;1,"",VLOOKUP(TRUE,$T$7:$AB$9,8,FALSE))</f>
        <v/>
      </c>
      <c r="AB12" s="375"/>
    </row>
    <row r="13" spans="1:28" s="23" customFormat="1" ht="15" customHeight="1" x14ac:dyDescent="0.2">
      <c r="A13" s="49" t="s">
        <v>187</v>
      </c>
      <c r="B13" s="19"/>
      <c r="C13" s="19"/>
      <c r="D13" s="19"/>
      <c r="E13" s="19"/>
      <c r="F13" s="19"/>
      <c r="G13" s="19"/>
      <c r="H13" s="19"/>
      <c r="J13" s="19"/>
      <c r="K13" s="53"/>
      <c r="L13" s="54"/>
      <c r="M13" s="54"/>
      <c r="N13" s="54"/>
      <c r="O13" s="54"/>
      <c r="P13" s="54"/>
      <c r="Q13" s="54"/>
      <c r="R13" s="54"/>
      <c r="S13" s="55"/>
      <c r="T13" s="376"/>
      <c r="U13" s="375"/>
      <c r="V13" s="375"/>
      <c r="W13" s="375"/>
      <c r="X13" s="303" t="s">
        <v>88</v>
      </c>
      <c r="Y13" s="303"/>
      <c r="Z13" s="335" t="str">
        <f>IF($T$10&lt;&gt;1,"",VLOOKUP(TRUE,$T$7:$AB$9,7,FALSE))</f>
        <v/>
      </c>
      <c r="AA13" s="303" t="str">
        <f>IF($T$10&lt;&gt;1,"",VLOOKUP(TRUE,$T$7:$AB$9,8,FALSE))</f>
        <v/>
      </c>
      <c r="AB13" s="375"/>
    </row>
    <row r="14" spans="1:28" s="23" customFormat="1" ht="15" customHeight="1" x14ac:dyDescent="0.2">
      <c r="A14" s="49" t="s">
        <v>175</v>
      </c>
      <c r="B14" s="19"/>
      <c r="C14" s="19"/>
      <c r="D14" s="19"/>
      <c r="E14" s="19"/>
      <c r="F14" s="19"/>
      <c r="G14" s="19"/>
      <c r="H14" s="19"/>
      <c r="I14" s="19"/>
      <c r="J14" s="19"/>
      <c r="K14" s="53"/>
      <c r="L14" s="54"/>
      <c r="M14" s="54"/>
      <c r="N14" s="54"/>
      <c r="O14" s="54"/>
      <c r="P14" s="54"/>
      <c r="Q14" s="54"/>
      <c r="R14" s="54"/>
      <c r="S14" s="55"/>
      <c r="T14" s="376"/>
      <c r="U14" s="375"/>
      <c r="V14" s="375"/>
      <c r="W14" s="375"/>
      <c r="X14" s="303" t="s">
        <v>131</v>
      </c>
      <c r="Y14" s="303"/>
      <c r="Z14" s="335" t="str">
        <f>IF($T$10&lt;&gt;1,"",IF($T$9=TRUE,$Y$9,$Z$8))</f>
        <v/>
      </c>
      <c r="AA14" s="303" t="str">
        <f>IF($T$10&lt;&gt;1,"",IF(OR($G$36="",$P$36=""),"__.__.____ - __.__.____",IF($T$9=TRUE,CONCATENATE(TEXT(IF(DATE(YEAR($P$36),1,1)&lt;$G$36,$G$36,DATE(YEAR($P$36),1,1)),"TT.MM.JJJJ")," - ",TEXT($P$36,"TT.MM.JJJJ")),$AA$8)))</f>
        <v/>
      </c>
      <c r="AB14" s="375"/>
    </row>
    <row r="15" spans="1:28" s="23" customFormat="1" ht="15" customHeight="1" x14ac:dyDescent="0.2">
      <c r="A15" s="49" t="s">
        <v>176</v>
      </c>
      <c r="B15" s="19"/>
      <c r="C15" s="19"/>
      <c r="D15" s="19"/>
      <c r="E15" s="19"/>
      <c r="F15" s="19"/>
      <c r="G15" s="19"/>
      <c r="H15" s="19"/>
      <c r="I15" s="19"/>
      <c r="J15" s="19"/>
      <c r="K15" s="53"/>
      <c r="L15" s="54"/>
      <c r="M15" s="54"/>
      <c r="N15" s="54"/>
      <c r="O15" s="54"/>
      <c r="P15" s="54"/>
      <c r="Q15" s="54"/>
      <c r="R15" s="54"/>
      <c r="S15" s="55"/>
      <c r="T15" s="206"/>
      <c r="U15" s="202"/>
      <c r="V15" s="202"/>
      <c r="W15" s="202"/>
      <c r="X15" s="202"/>
      <c r="Y15" s="202"/>
      <c r="Z15" s="202"/>
      <c r="AA15" s="202"/>
      <c r="AB15" s="202"/>
    </row>
    <row r="16" spans="1:28" s="23" customFormat="1" ht="15" customHeight="1" x14ac:dyDescent="0.2">
      <c r="B16" s="19"/>
      <c r="C16" s="19"/>
      <c r="D16" s="19"/>
      <c r="E16" s="19"/>
      <c r="F16" s="19"/>
      <c r="G16" s="19"/>
      <c r="H16" s="19"/>
      <c r="I16" s="19"/>
      <c r="J16" s="19"/>
      <c r="K16" s="56"/>
      <c r="L16" s="57"/>
      <c r="M16" s="57"/>
      <c r="N16" s="57"/>
      <c r="O16" s="57"/>
      <c r="P16" s="57"/>
      <c r="Q16" s="57"/>
      <c r="R16" s="57"/>
      <c r="S16" s="58"/>
      <c r="T16" s="206"/>
      <c r="U16" s="202"/>
      <c r="V16" s="202"/>
      <c r="W16" s="202"/>
      <c r="X16" s="202"/>
      <c r="Y16" s="202"/>
      <c r="Z16" s="202"/>
      <c r="AA16" s="377"/>
      <c r="AB16" s="202"/>
    </row>
    <row r="17" spans="1:28" s="20" customFormat="1" ht="18" customHeight="1" x14ac:dyDescent="0.2">
      <c r="A17" s="23"/>
      <c r="B17" s="23"/>
      <c r="C17" s="23"/>
      <c r="D17" s="23"/>
      <c r="E17" s="23"/>
      <c r="F17" s="19"/>
      <c r="G17" s="19"/>
      <c r="H17" s="19"/>
      <c r="I17" s="19"/>
      <c r="J17" s="19"/>
      <c r="K17" s="59" t="s">
        <v>11</v>
      </c>
      <c r="L17" s="60"/>
      <c r="M17" s="60"/>
      <c r="N17" s="61"/>
      <c r="O17" s="453">
        <f ca="1">TODAY()</f>
        <v>44922</v>
      </c>
      <c r="P17" s="454"/>
      <c r="Q17" s="454"/>
      <c r="R17" s="454"/>
      <c r="S17" s="455"/>
      <c r="T17" s="206"/>
      <c r="U17" s="202"/>
      <c r="V17" s="202"/>
      <c r="W17" s="202"/>
      <c r="X17" s="202"/>
      <c r="Y17" s="202"/>
      <c r="Z17" s="202"/>
      <c r="AA17" s="377"/>
      <c r="AB17" s="202"/>
    </row>
    <row r="18" spans="1:28" s="20" customFormat="1" ht="18" customHeight="1" x14ac:dyDescent="0.2">
      <c r="A18" s="23"/>
      <c r="B18" s="23"/>
      <c r="C18" s="23"/>
      <c r="D18" s="23"/>
      <c r="E18" s="23"/>
      <c r="F18" s="19"/>
      <c r="G18" s="19"/>
      <c r="H18" s="19"/>
      <c r="I18" s="19"/>
      <c r="J18" s="19"/>
      <c r="K18" s="62" t="s">
        <v>9</v>
      </c>
      <c r="L18" s="63"/>
      <c r="M18" s="63"/>
      <c r="N18" s="64"/>
      <c r="O18" s="474"/>
      <c r="P18" s="475"/>
      <c r="Q18" s="475"/>
      <c r="R18" s="475"/>
      <c r="S18" s="476"/>
      <c r="T18" s="206"/>
      <c r="U18" s="202"/>
      <c r="V18" s="202"/>
      <c r="W18" s="202"/>
      <c r="X18" s="202"/>
      <c r="Y18" s="202"/>
      <c r="Z18" s="202"/>
      <c r="AA18" s="202"/>
      <c r="AB18" s="202"/>
    </row>
    <row r="19" spans="1:28" ht="5.0999999999999996" customHeight="1" x14ac:dyDescent="0.2">
      <c r="T19" s="205"/>
      <c r="U19" s="201"/>
      <c r="V19" s="201"/>
      <c r="W19" s="201"/>
      <c r="X19" s="201"/>
      <c r="Y19" s="201"/>
      <c r="Z19" s="201"/>
      <c r="AA19" s="201"/>
      <c r="AB19" s="201"/>
    </row>
    <row r="20" spans="1:28" ht="18" customHeight="1" x14ac:dyDescent="0.2">
      <c r="A20" s="486" t="str">
        <f>IF($T$10=0,"Bitte den Nachweistyp auswählen!",IF($T$10&gt;1,"Bitte nur einen Nachweistyp auswählen!",VLOOKUP(TRUE,$T$7:$AB$9,9,FALSE)))</f>
        <v>Bitte den Nachweistyp auswählen!</v>
      </c>
      <c r="B20" s="487"/>
      <c r="C20" s="487"/>
      <c r="D20" s="487"/>
      <c r="E20" s="487"/>
      <c r="F20" s="487"/>
      <c r="G20" s="487"/>
      <c r="H20" s="487"/>
      <c r="I20" s="487"/>
      <c r="J20" s="487"/>
      <c r="K20" s="487"/>
      <c r="L20" s="487"/>
      <c r="M20" s="487"/>
      <c r="N20" s="487"/>
      <c r="O20" s="487"/>
      <c r="P20" s="487"/>
      <c r="Q20" s="487"/>
      <c r="R20" s="487"/>
      <c r="S20" s="488"/>
      <c r="T20" s="205"/>
      <c r="U20" s="201"/>
      <c r="V20" s="201"/>
      <c r="W20" s="201"/>
      <c r="X20" s="201"/>
      <c r="Y20" s="201"/>
      <c r="Z20" s="201"/>
      <c r="AA20" s="201"/>
      <c r="AB20" s="201"/>
    </row>
    <row r="21" spans="1:28" ht="15" customHeight="1" x14ac:dyDescent="0.2">
      <c r="A21" s="450" t="s">
        <v>30</v>
      </c>
      <c r="B21" s="451"/>
      <c r="C21" s="451"/>
      <c r="D21" s="451"/>
      <c r="E21" s="451"/>
      <c r="F21" s="451"/>
      <c r="G21" s="451"/>
      <c r="H21" s="451"/>
      <c r="I21" s="451"/>
      <c r="J21" s="451"/>
      <c r="K21" s="451"/>
      <c r="L21" s="451"/>
      <c r="M21" s="451"/>
      <c r="N21" s="451"/>
      <c r="O21" s="451"/>
      <c r="P21" s="451"/>
      <c r="Q21" s="451"/>
      <c r="R21" s="451"/>
      <c r="S21" s="452"/>
      <c r="T21" s="205"/>
      <c r="U21" s="201"/>
      <c r="V21" s="201"/>
      <c r="W21" s="201"/>
      <c r="X21" s="201"/>
      <c r="Y21" s="201"/>
      <c r="Z21" s="201"/>
      <c r="AA21" s="201"/>
      <c r="AB21" s="201"/>
    </row>
    <row r="22" spans="1:28" ht="12" customHeight="1" x14ac:dyDescent="0.2">
      <c r="A22" s="480" t="s">
        <v>136</v>
      </c>
      <c r="B22" s="480"/>
      <c r="C22" s="480"/>
      <c r="D22" s="480"/>
      <c r="E22" s="480"/>
      <c r="F22" s="480"/>
      <c r="G22" s="480"/>
      <c r="H22" s="480"/>
      <c r="I22" s="480"/>
      <c r="J22" s="480"/>
      <c r="K22" s="480"/>
      <c r="L22" s="480"/>
      <c r="M22" s="480"/>
      <c r="N22" s="480"/>
      <c r="O22" s="480"/>
      <c r="P22" s="480"/>
      <c r="Q22" s="480"/>
      <c r="R22" s="480"/>
      <c r="S22" s="480"/>
      <c r="T22" s="205"/>
      <c r="U22" s="201"/>
      <c r="V22" s="201"/>
      <c r="W22" s="201"/>
      <c r="X22" s="201"/>
      <c r="Y22" s="201"/>
      <c r="Z22" s="201"/>
      <c r="AA22" s="201"/>
      <c r="AB22" s="201"/>
    </row>
    <row r="23" spans="1:28" ht="12" customHeight="1" x14ac:dyDescent="0.2">
      <c r="A23" s="480"/>
      <c r="B23" s="480"/>
      <c r="C23" s="480"/>
      <c r="D23" s="480"/>
      <c r="E23" s="480"/>
      <c r="F23" s="480"/>
      <c r="G23" s="480"/>
      <c r="H23" s="480"/>
      <c r="I23" s="480"/>
      <c r="J23" s="480"/>
      <c r="K23" s="480"/>
      <c r="L23" s="480"/>
      <c r="M23" s="480"/>
      <c r="N23" s="480"/>
      <c r="O23" s="480"/>
      <c r="P23" s="480"/>
      <c r="Q23" s="480"/>
      <c r="R23" s="480"/>
      <c r="S23" s="480"/>
      <c r="T23" s="205"/>
      <c r="U23" s="201"/>
      <c r="V23" s="201"/>
      <c r="W23" s="201"/>
      <c r="X23" s="201"/>
      <c r="Y23" s="201"/>
      <c r="Z23" s="201"/>
      <c r="AA23" s="201"/>
      <c r="AB23" s="201"/>
    </row>
    <row r="24" spans="1:28" ht="12" customHeight="1" x14ac:dyDescent="0.2">
      <c r="A24" s="480"/>
      <c r="B24" s="480"/>
      <c r="C24" s="480"/>
      <c r="D24" s="480"/>
      <c r="E24" s="480"/>
      <c r="F24" s="480"/>
      <c r="G24" s="480"/>
      <c r="H24" s="480"/>
      <c r="I24" s="480"/>
      <c r="J24" s="480"/>
      <c r="K24" s="480"/>
      <c r="L24" s="480"/>
      <c r="M24" s="480"/>
      <c r="N24" s="480"/>
      <c r="O24" s="480"/>
      <c r="P24" s="480"/>
      <c r="Q24" s="480"/>
      <c r="R24" s="480"/>
      <c r="S24" s="480"/>
      <c r="T24" s="205"/>
      <c r="U24" s="201"/>
      <c r="V24" s="201"/>
      <c r="W24" s="201"/>
      <c r="X24" s="201"/>
      <c r="Y24" s="201"/>
      <c r="Z24" s="201"/>
      <c r="AA24" s="201"/>
      <c r="AB24" s="201"/>
    </row>
    <row r="25" spans="1:28" s="7" customFormat="1" ht="15" customHeight="1" x14ac:dyDescent="0.2">
      <c r="A25" s="4" t="s">
        <v>31</v>
      </c>
      <c r="B25" s="5"/>
      <c r="C25" s="5"/>
      <c r="D25" s="5"/>
      <c r="E25" s="5"/>
      <c r="F25" s="5"/>
      <c r="G25" s="5"/>
      <c r="H25" s="5"/>
      <c r="I25" s="5"/>
      <c r="J25" s="5"/>
      <c r="K25" s="5"/>
      <c r="L25" s="5"/>
      <c r="M25" s="5"/>
      <c r="N25" s="5"/>
      <c r="O25" s="5"/>
      <c r="P25" s="5"/>
      <c r="Q25" s="5"/>
      <c r="R25" s="5"/>
      <c r="S25" s="6"/>
      <c r="T25" s="205"/>
      <c r="U25" s="201"/>
      <c r="V25" s="201"/>
      <c r="W25" s="201"/>
      <c r="X25" s="201"/>
      <c r="Y25" s="201"/>
      <c r="Z25" s="201"/>
      <c r="AA25" s="201"/>
      <c r="AB25" s="201"/>
    </row>
    <row r="26" spans="1:28" ht="5.0999999999999996" customHeight="1" x14ac:dyDescent="0.2">
      <c r="A26" s="13"/>
      <c r="B26" s="14"/>
      <c r="C26" s="14"/>
      <c r="D26" s="14"/>
      <c r="E26" s="14"/>
      <c r="F26" s="14"/>
      <c r="G26" s="14"/>
      <c r="H26" s="14"/>
      <c r="I26" s="14"/>
      <c r="J26" s="14"/>
      <c r="K26" s="14"/>
      <c r="L26" s="14"/>
      <c r="M26" s="14"/>
      <c r="N26" s="14"/>
      <c r="O26" s="14"/>
      <c r="P26" s="14"/>
      <c r="Q26" s="14"/>
      <c r="R26" s="65"/>
      <c r="S26" s="15"/>
      <c r="T26" s="205"/>
      <c r="U26" s="201"/>
      <c r="V26" s="201"/>
      <c r="W26" s="201"/>
      <c r="X26" s="201"/>
      <c r="Y26" s="201"/>
      <c r="Z26" s="201"/>
      <c r="AA26" s="201"/>
      <c r="AB26" s="201"/>
    </row>
    <row r="27" spans="1:28" s="67" customFormat="1" ht="15" customHeight="1" x14ac:dyDescent="0.2">
      <c r="A27" s="458" t="s">
        <v>42</v>
      </c>
      <c r="B27" s="459"/>
      <c r="C27" s="459"/>
      <c r="D27" s="460"/>
      <c r="E27" s="468"/>
      <c r="F27" s="469"/>
      <c r="G27" s="469"/>
      <c r="H27" s="469"/>
      <c r="I27" s="469"/>
      <c r="J27" s="469"/>
      <c r="K27" s="469"/>
      <c r="L27" s="469"/>
      <c r="M27" s="469"/>
      <c r="N27" s="469"/>
      <c r="O27" s="469"/>
      <c r="P27" s="469"/>
      <c r="Q27" s="469"/>
      <c r="R27" s="470"/>
      <c r="S27" s="66"/>
      <c r="T27" s="207"/>
      <c r="U27" s="203"/>
      <c r="V27" s="203"/>
      <c r="W27" s="203"/>
      <c r="X27" s="203"/>
      <c r="Y27" s="203"/>
      <c r="Z27" s="203"/>
      <c r="AA27" s="203"/>
      <c r="AB27" s="203"/>
    </row>
    <row r="28" spans="1:28" s="67" customFormat="1" ht="15" customHeight="1" x14ac:dyDescent="0.2">
      <c r="A28" s="458"/>
      <c r="B28" s="459"/>
      <c r="C28" s="459"/>
      <c r="D28" s="460"/>
      <c r="E28" s="471"/>
      <c r="F28" s="472"/>
      <c r="G28" s="472"/>
      <c r="H28" s="472"/>
      <c r="I28" s="472"/>
      <c r="J28" s="472"/>
      <c r="K28" s="472"/>
      <c r="L28" s="472"/>
      <c r="M28" s="472"/>
      <c r="N28" s="472"/>
      <c r="O28" s="472"/>
      <c r="P28" s="472"/>
      <c r="Q28" s="472"/>
      <c r="R28" s="473"/>
      <c r="S28" s="66"/>
      <c r="T28" s="207"/>
      <c r="U28" s="203"/>
      <c r="V28" s="203"/>
      <c r="W28" s="203"/>
      <c r="X28" s="203"/>
      <c r="Y28" s="203"/>
      <c r="Z28" s="203"/>
      <c r="AA28" s="203"/>
      <c r="AB28" s="203"/>
    </row>
    <row r="29" spans="1:28" ht="5.0999999999999996" customHeight="1" x14ac:dyDescent="0.2">
      <c r="A29" s="34"/>
      <c r="B29" s="11"/>
      <c r="C29" s="11"/>
      <c r="D29" s="11"/>
      <c r="E29" s="11"/>
      <c r="F29" s="11"/>
      <c r="G29" s="11"/>
      <c r="H29" s="11"/>
      <c r="I29" s="11"/>
      <c r="J29" s="11"/>
      <c r="K29" s="11"/>
      <c r="L29" s="11"/>
      <c r="M29" s="11"/>
      <c r="N29" s="11"/>
      <c r="O29" s="11"/>
      <c r="P29" s="11"/>
      <c r="Q29" s="11"/>
      <c r="R29" s="11"/>
      <c r="S29" s="26"/>
      <c r="T29" s="207"/>
      <c r="U29" s="203"/>
      <c r="V29" s="201"/>
      <c r="W29" s="201"/>
      <c r="X29" s="201"/>
      <c r="Y29" s="201"/>
      <c r="Z29" s="201"/>
      <c r="AA29" s="201"/>
      <c r="AB29" s="201"/>
    </row>
    <row r="30" spans="1:28" s="20" customFormat="1" ht="18" customHeight="1" x14ac:dyDescent="0.2">
      <c r="A30" s="35" t="s">
        <v>32</v>
      </c>
      <c r="B30" s="11"/>
      <c r="C30" s="11"/>
      <c r="D30" s="40"/>
      <c r="E30" s="477"/>
      <c r="F30" s="478"/>
      <c r="G30" s="478"/>
      <c r="H30" s="478"/>
      <c r="I30" s="479"/>
      <c r="J30" s="40"/>
      <c r="K30" s="40"/>
      <c r="L30" s="41" t="s">
        <v>10</v>
      </c>
      <c r="M30" s="477"/>
      <c r="N30" s="478"/>
      <c r="O30" s="478"/>
      <c r="P30" s="478"/>
      <c r="Q30" s="478"/>
      <c r="R30" s="479"/>
      <c r="S30" s="25"/>
      <c r="T30" s="207"/>
      <c r="U30" s="203"/>
      <c r="V30" s="202"/>
      <c r="W30" s="202"/>
      <c r="X30" s="202"/>
      <c r="Y30" s="202"/>
      <c r="Z30" s="202"/>
      <c r="AA30" s="202"/>
      <c r="AB30" s="202"/>
    </row>
    <row r="31" spans="1:28" ht="5.0999999999999996" customHeight="1" x14ac:dyDescent="0.2">
      <c r="A31" s="34"/>
      <c r="B31" s="11"/>
      <c r="C31" s="11"/>
      <c r="D31" s="11"/>
      <c r="E31" s="11"/>
      <c r="F31" s="11"/>
      <c r="G31" s="11"/>
      <c r="H31" s="11"/>
      <c r="I31" s="11"/>
      <c r="J31" s="11"/>
      <c r="K31" s="11"/>
      <c r="L31" s="11"/>
      <c r="M31" s="11"/>
      <c r="N31" s="11"/>
      <c r="O31" s="11"/>
      <c r="P31" s="11"/>
      <c r="Q31" s="11"/>
      <c r="R31" s="11"/>
      <c r="S31" s="26"/>
      <c r="T31" s="207"/>
      <c r="U31" s="203"/>
      <c r="V31" s="201"/>
      <c r="W31" s="201"/>
      <c r="X31" s="201"/>
      <c r="Y31" s="201"/>
      <c r="Z31" s="201"/>
      <c r="AA31" s="201"/>
      <c r="AB31" s="201"/>
    </row>
    <row r="32" spans="1:28" s="20" customFormat="1" ht="18" customHeight="1" x14ac:dyDescent="0.2">
      <c r="A32" s="35" t="s">
        <v>13</v>
      </c>
      <c r="B32" s="18"/>
      <c r="C32" s="18"/>
      <c r="D32" s="40"/>
      <c r="E32" s="483"/>
      <c r="F32" s="484"/>
      <c r="G32" s="484"/>
      <c r="H32" s="484"/>
      <c r="I32" s="484"/>
      <c r="J32" s="484"/>
      <c r="K32" s="484"/>
      <c r="L32" s="484"/>
      <c r="M32" s="484"/>
      <c r="N32" s="484"/>
      <c r="O32" s="484"/>
      <c r="P32" s="484"/>
      <c r="Q32" s="484"/>
      <c r="R32" s="485"/>
      <c r="S32" s="25"/>
      <c r="T32" s="207"/>
      <c r="U32" s="203"/>
      <c r="V32" s="202"/>
      <c r="W32" s="202"/>
      <c r="X32" s="202"/>
      <c r="Y32" s="202"/>
      <c r="Z32" s="202"/>
      <c r="AA32" s="202"/>
      <c r="AB32" s="202"/>
    </row>
    <row r="33" spans="1:28" ht="5.0999999999999996" customHeight="1" x14ac:dyDescent="0.2">
      <c r="A33" s="34"/>
      <c r="B33" s="11"/>
      <c r="C33" s="11"/>
      <c r="D33" s="11"/>
      <c r="E33" s="11"/>
      <c r="F33" s="11"/>
      <c r="G33" s="11"/>
      <c r="H33" s="11"/>
      <c r="I33" s="11"/>
      <c r="J33" s="11"/>
      <c r="K33" s="11"/>
      <c r="L33" s="11"/>
      <c r="M33" s="11"/>
      <c r="N33" s="11"/>
      <c r="O33" s="11"/>
      <c r="P33" s="11"/>
      <c r="Q33" s="11"/>
      <c r="R33" s="11"/>
      <c r="S33" s="26"/>
      <c r="T33" s="205"/>
      <c r="U33" s="201"/>
      <c r="V33" s="201"/>
      <c r="W33" s="201"/>
      <c r="X33" s="201"/>
      <c r="Y33" s="201"/>
      <c r="Z33" s="201"/>
      <c r="AA33" s="201"/>
      <c r="AB33" s="201"/>
    </row>
    <row r="34" spans="1:28" ht="18" customHeight="1" x14ac:dyDescent="0.2">
      <c r="A34" s="33" t="s">
        <v>33</v>
      </c>
      <c r="B34" s="11"/>
      <c r="C34" s="11"/>
      <c r="D34" s="11"/>
      <c r="E34" s="11"/>
      <c r="F34" s="11"/>
      <c r="G34" s="461"/>
      <c r="H34" s="462"/>
      <c r="I34" s="463"/>
      <c r="J34" s="11"/>
      <c r="K34" s="11"/>
      <c r="L34" s="11"/>
      <c r="M34" s="11"/>
      <c r="N34" s="11"/>
      <c r="O34" s="68" t="s">
        <v>34</v>
      </c>
      <c r="P34" s="461"/>
      <c r="Q34" s="462"/>
      <c r="R34" s="463"/>
      <c r="S34" s="26"/>
      <c r="T34" s="205"/>
      <c r="U34" s="201"/>
      <c r="V34" s="201"/>
      <c r="W34" s="201"/>
      <c r="X34" s="201"/>
      <c r="Y34" s="201"/>
      <c r="Z34" s="201"/>
      <c r="AA34" s="201"/>
      <c r="AB34" s="201"/>
    </row>
    <row r="35" spans="1:28" ht="5.0999999999999996" customHeight="1" x14ac:dyDescent="0.2">
      <c r="A35" s="34"/>
      <c r="B35" s="11"/>
      <c r="C35" s="11"/>
      <c r="D35" s="11"/>
      <c r="E35" s="11"/>
      <c r="F35" s="11"/>
      <c r="G35" s="11"/>
      <c r="H35" s="11"/>
      <c r="I35" s="11"/>
      <c r="J35" s="11"/>
      <c r="K35" s="11"/>
      <c r="L35" s="11"/>
      <c r="M35" s="11"/>
      <c r="N35" s="11"/>
      <c r="O35" s="11"/>
      <c r="P35" s="11"/>
      <c r="Q35" s="11"/>
      <c r="R35" s="11"/>
      <c r="S35" s="26"/>
      <c r="T35" s="205"/>
      <c r="U35" s="201"/>
      <c r="V35" s="201"/>
      <c r="W35" s="201"/>
      <c r="X35" s="201"/>
      <c r="Y35" s="201"/>
      <c r="Z35" s="201"/>
      <c r="AA35" s="201"/>
      <c r="AB35" s="201"/>
    </row>
    <row r="36" spans="1:28" ht="18" customHeight="1" x14ac:dyDescent="0.2">
      <c r="A36" s="33" t="s">
        <v>35</v>
      </c>
      <c r="B36" s="11"/>
      <c r="C36" s="11"/>
      <c r="D36" s="11"/>
      <c r="E36" s="11"/>
      <c r="F36" s="11"/>
      <c r="G36" s="461"/>
      <c r="H36" s="462"/>
      <c r="I36" s="463"/>
      <c r="J36" s="482" t="str">
        <f>IF(OR(G38="",P38=""),"",IF(AND(YEAR(G38)&lt;&gt;YEAR(P38),OR(T7=TRUE,T8=TRUE)),"Der Erklärungszeitraum muss innerhalb eines Jahres liegen!",IF(AND(OR(G38&lt;&gt;G36,P38&lt;&gt;P36),T9=TRUE),"Der Erklärungszeitraum muss dem Bewilligungszeitraum entsprechen!","")))</f>
        <v/>
      </c>
      <c r="K36" s="482"/>
      <c r="L36" s="482"/>
      <c r="M36" s="482"/>
      <c r="N36" s="482"/>
      <c r="O36" s="68" t="s">
        <v>36</v>
      </c>
      <c r="P36" s="461"/>
      <c r="Q36" s="462"/>
      <c r="R36" s="463"/>
      <c r="S36" s="26"/>
      <c r="T36" s="205"/>
      <c r="U36" s="201" t="s">
        <v>125</v>
      </c>
      <c r="V36" s="201"/>
      <c r="W36" s="201"/>
      <c r="X36" s="201"/>
      <c r="Y36" s="201"/>
      <c r="Z36" s="201"/>
      <c r="AA36" s="201"/>
      <c r="AB36" s="201"/>
    </row>
    <row r="37" spans="1:28" ht="5.0999999999999996" customHeight="1" x14ac:dyDescent="0.2">
      <c r="A37" s="34"/>
      <c r="B37" s="11"/>
      <c r="C37" s="11"/>
      <c r="D37" s="11"/>
      <c r="E37" s="11"/>
      <c r="F37" s="11"/>
      <c r="G37" s="11"/>
      <c r="H37" s="11"/>
      <c r="I37" s="11"/>
      <c r="J37" s="482"/>
      <c r="K37" s="482"/>
      <c r="L37" s="482"/>
      <c r="M37" s="482"/>
      <c r="N37" s="482"/>
      <c r="O37" s="28"/>
      <c r="P37" s="11"/>
      <c r="Q37" s="11"/>
      <c r="R37" s="11"/>
      <c r="S37" s="26"/>
      <c r="T37" s="205"/>
      <c r="U37" s="201"/>
      <c r="V37" s="201"/>
      <c r="W37" s="201"/>
      <c r="X37" s="201"/>
      <c r="Y37" s="201"/>
      <c r="Z37" s="201"/>
      <c r="AA37" s="201"/>
      <c r="AB37" s="201"/>
    </row>
    <row r="38" spans="1:28" ht="18" customHeight="1" x14ac:dyDescent="0.2">
      <c r="A38" s="33" t="s">
        <v>37</v>
      </c>
      <c r="B38" s="11"/>
      <c r="C38" s="11"/>
      <c r="D38" s="11"/>
      <c r="E38" s="11"/>
      <c r="F38" s="11"/>
      <c r="G38" s="465" t="str">
        <f>IF(G36=0,"",IF($T$9=TRUE,G36,""))</f>
        <v/>
      </c>
      <c r="H38" s="466"/>
      <c r="I38" s="467"/>
      <c r="J38" s="482"/>
      <c r="K38" s="482"/>
      <c r="L38" s="482"/>
      <c r="M38" s="482"/>
      <c r="N38" s="482"/>
      <c r="O38" s="68" t="s">
        <v>36</v>
      </c>
      <c r="P38" s="465" t="str">
        <f>IF(P36=0,"",IF($T$9=TRUE,P36,""))</f>
        <v/>
      </c>
      <c r="Q38" s="466"/>
      <c r="R38" s="467"/>
      <c r="S38" s="26"/>
      <c r="T38" s="205"/>
      <c r="U38" s="465" t="str">
        <f>IF(U36=0,"",IF($T$9=TRUE,U36,""))</f>
        <v/>
      </c>
      <c r="V38" s="466"/>
      <c r="W38" s="467"/>
      <c r="X38" s="201"/>
      <c r="Y38" s="201"/>
      <c r="Z38" s="201"/>
      <c r="AA38" s="201"/>
      <c r="AB38" s="201"/>
    </row>
    <row r="39" spans="1:28" ht="5.0999999999999996" customHeight="1" x14ac:dyDescent="0.2">
      <c r="A39" s="45"/>
      <c r="B39" s="16"/>
      <c r="C39" s="16"/>
      <c r="D39" s="16"/>
      <c r="E39" s="16"/>
      <c r="F39" s="16"/>
      <c r="G39" s="16"/>
      <c r="H39" s="16"/>
      <c r="I39" s="69"/>
      <c r="J39" s="16"/>
      <c r="K39" s="16"/>
      <c r="L39" s="16"/>
      <c r="M39" s="16"/>
      <c r="N39" s="16"/>
      <c r="O39" s="16"/>
      <c r="P39" s="16"/>
      <c r="Q39" s="16"/>
      <c r="R39" s="16"/>
      <c r="S39" s="17"/>
      <c r="T39" s="205"/>
      <c r="U39" s="201"/>
      <c r="V39" s="201"/>
      <c r="W39" s="201"/>
      <c r="X39" s="201"/>
      <c r="Y39" s="201"/>
      <c r="Z39" s="201"/>
      <c r="AA39" s="201"/>
      <c r="AB39" s="201"/>
    </row>
    <row r="40" spans="1:28" ht="12" customHeight="1" x14ac:dyDescent="0.2">
      <c r="F40" s="39"/>
      <c r="G40" s="39"/>
      <c r="H40" s="8"/>
      <c r="I40" s="70"/>
      <c r="J40" s="71"/>
      <c r="K40" s="71"/>
      <c r="L40" s="71"/>
      <c r="M40" s="71"/>
      <c r="N40" s="71"/>
      <c r="O40" s="71"/>
      <c r="P40" s="71"/>
      <c r="Q40" s="71"/>
      <c r="R40" s="71"/>
      <c r="T40" s="205"/>
      <c r="U40" s="201"/>
      <c r="V40" s="201"/>
      <c r="W40" s="201"/>
      <c r="X40" s="201"/>
      <c r="Y40" s="201"/>
      <c r="Z40" s="201"/>
      <c r="AA40" s="201"/>
      <c r="AB40" s="201"/>
    </row>
    <row r="41" spans="1:28" s="7" customFormat="1" ht="15" customHeight="1" x14ac:dyDescent="0.2">
      <c r="A41" s="4" t="s">
        <v>53</v>
      </c>
      <c r="B41" s="5"/>
      <c r="C41" s="5"/>
      <c r="D41" s="5"/>
      <c r="E41" s="5"/>
      <c r="F41" s="5"/>
      <c r="G41" s="5"/>
      <c r="H41" s="5"/>
      <c r="I41" s="5"/>
      <c r="J41" s="5"/>
      <c r="K41" s="5"/>
      <c r="L41" s="5"/>
      <c r="M41" s="5"/>
      <c r="N41" s="5"/>
      <c r="O41" s="5"/>
      <c r="P41" s="5"/>
      <c r="Q41" s="5"/>
      <c r="R41" s="5"/>
      <c r="S41" s="6"/>
      <c r="T41" s="205"/>
      <c r="U41" s="201"/>
      <c r="V41" s="201"/>
      <c r="W41" s="201"/>
      <c r="X41" s="201"/>
      <c r="Y41" s="201"/>
      <c r="Z41" s="201"/>
      <c r="AA41" s="201"/>
      <c r="AB41" s="201"/>
    </row>
    <row r="42" spans="1:28" ht="5.0999999999999996" customHeight="1" x14ac:dyDescent="0.2">
      <c r="A42" s="13"/>
      <c r="B42" s="14"/>
      <c r="C42" s="14"/>
      <c r="D42" s="14"/>
      <c r="E42" s="14"/>
      <c r="F42" s="38"/>
      <c r="G42" s="38"/>
      <c r="H42" s="72"/>
      <c r="I42" s="73"/>
      <c r="J42" s="74"/>
      <c r="K42" s="74"/>
      <c r="L42" s="74"/>
      <c r="M42" s="74"/>
      <c r="N42" s="74"/>
      <c r="O42" s="74"/>
      <c r="P42" s="74"/>
      <c r="Q42" s="74"/>
      <c r="R42" s="74"/>
      <c r="S42" s="15"/>
      <c r="T42" s="205"/>
      <c r="U42" s="201"/>
      <c r="V42" s="201"/>
      <c r="W42" s="201"/>
      <c r="X42" s="201"/>
      <c r="Y42" s="201"/>
      <c r="Z42" s="201"/>
      <c r="AA42" s="201"/>
      <c r="AB42" s="201"/>
    </row>
    <row r="43" spans="1:28" ht="18" customHeight="1" x14ac:dyDescent="0.2">
      <c r="A43" s="33" t="str">
        <f>CONCATENATE("bereits erhaltene Fördermittel bis zum ",IF(P38="","__.__.____",TEXT(P38,"TT.MM.JJJJ"))," (in €):")</f>
        <v>bereits erhaltene Fördermittel bis zum __.__.____ (in €):</v>
      </c>
      <c r="B43" s="11"/>
      <c r="C43" s="11"/>
      <c r="D43" s="11"/>
      <c r="E43" s="44"/>
      <c r="F43" s="75"/>
      <c r="G43" s="11"/>
      <c r="K43" s="442">
        <f>IF(OR($T$7=TRUE,$T$8=TRUE),'Seite 2 ZN'!$J$46,IF($T$9=TRUE,'Seite 2 VWN'!$R$46,0))</f>
        <v>0</v>
      </c>
      <c r="L43" s="443"/>
      <c r="M43" s="443"/>
      <c r="N43" s="444"/>
      <c r="S43" s="26"/>
      <c r="T43" s="205"/>
      <c r="U43" s="201"/>
      <c r="V43" s="201"/>
      <c r="W43" s="201"/>
      <c r="X43" s="201"/>
      <c r="Y43" s="201"/>
      <c r="Z43" s="201"/>
      <c r="AA43" s="201"/>
      <c r="AB43" s="201"/>
    </row>
    <row r="44" spans="1:28" ht="5.0999999999999996" customHeight="1" x14ac:dyDescent="0.2">
      <c r="A44" s="45"/>
      <c r="B44" s="16"/>
      <c r="C44" s="16"/>
      <c r="D44" s="16"/>
      <c r="E44" s="16"/>
      <c r="F44" s="16"/>
      <c r="G44" s="16"/>
      <c r="H44" s="16"/>
      <c r="I44" s="76"/>
      <c r="J44" s="76"/>
      <c r="K44" s="76"/>
      <c r="L44" s="76"/>
      <c r="M44" s="76"/>
      <c r="N44" s="76"/>
      <c r="O44" s="77"/>
      <c r="P44" s="77"/>
      <c r="Q44" s="77"/>
      <c r="R44" s="76"/>
      <c r="S44" s="17"/>
      <c r="T44" s="205"/>
      <c r="U44" s="201"/>
      <c r="V44" s="201"/>
      <c r="W44" s="201"/>
      <c r="X44" s="201"/>
      <c r="Y44" s="201"/>
      <c r="Z44" s="201"/>
      <c r="AA44" s="201"/>
      <c r="AB44" s="201"/>
    </row>
    <row r="45" spans="1:28" ht="12" customHeight="1" x14ac:dyDescent="0.2">
      <c r="D45" s="11"/>
      <c r="E45" s="11"/>
      <c r="F45" s="11"/>
      <c r="G45" s="11"/>
      <c r="I45" s="78"/>
      <c r="J45" s="78"/>
      <c r="K45" s="78"/>
      <c r="L45" s="78"/>
      <c r="M45" s="78"/>
      <c r="N45" s="78"/>
      <c r="O45" s="79"/>
      <c r="P45" s="79"/>
      <c r="Q45" s="79"/>
      <c r="R45" s="78"/>
      <c r="T45" s="205"/>
      <c r="U45" s="201"/>
      <c r="V45" s="201"/>
      <c r="W45" s="201"/>
      <c r="X45" s="201"/>
      <c r="Y45" s="201"/>
      <c r="Z45" s="201"/>
      <c r="AA45" s="201"/>
      <c r="AB45" s="201"/>
    </row>
    <row r="46" spans="1:28" ht="12" customHeight="1" x14ac:dyDescent="0.2">
      <c r="D46" s="11"/>
      <c r="E46" s="11"/>
      <c r="F46" s="11"/>
      <c r="G46" s="11"/>
      <c r="I46" s="78"/>
      <c r="J46" s="78"/>
      <c r="K46" s="78"/>
      <c r="L46" s="78"/>
      <c r="M46" s="78"/>
      <c r="N46" s="78"/>
      <c r="O46" s="79"/>
      <c r="P46" s="79"/>
      <c r="Q46" s="79"/>
      <c r="R46" s="78"/>
      <c r="T46" s="205"/>
      <c r="U46" s="201"/>
      <c r="V46" s="201"/>
      <c r="W46" s="201"/>
      <c r="X46" s="201"/>
      <c r="Y46" s="201"/>
      <c r="Z46" s="201"/>
      <c r="AA46" s="201"/>
      <c r="AB46" s="201"/>
    </row>
    <row r="47" spans="1:28" ht="12" customHeight="1" x14ac:dyDescent="0.2">
      <c r="D47" s="11"/>
      <c r="E47" s="11"/>
      <c r="F47" s="11"/>
      <c r="G47" s="11"/>
      <c r="I47" s="78"/>
      <c r="J47" s="78"/>
      <c r="K47" s="78"/>
      <c r="L47" s="78"/>
      <c r="M47" s="78"/>
      <c r="N47" s="78"/>
      <c r="O47" s="79"/>
      <c r="P47" s="79"/>
      <c r="Q47" s="79"/>
      <c r="R47" s="78"/>
      <c r="T47" s="205"/>
      <c r="U47" s="201"/>
      <c r="V47" s="201"/>
      <c r="W47" s="201"/>
      <c r="X47" s="201"/>
      <c r="Y47" s="201"/>
      <c r="Z47" s="201"/>
      <c r="AA47" s="201"/>
      <c r="AB47" s="201"/>
    </row>
    <row r="48" spans="1:28" ht="12" customHeight="1" x14ac:dyDescent="0.2">
      <c r="D48" s="11"/>
      <c r="E48" s="11"/>
      <c r="F48" s="11"/>
      <c r="G48" s="11"/>
      <c r="I48" s="78"/>
      <c r="J48" s="78"/>
      <c r="K48" s="78"/>
      <c r="L48" s="78"/>
      <c r="M48" s="78"/>
      <c r="N48" s="78"/>
      <c r="O48" s="79"/>
      <c r="P48" s="79"/>
      <c r="Q48" s="79"/>
      <c r="R48" s="78"/>
      <c r="T48" s="205"/>
      <c r="U48" s="201"/>
      <c r="V48" s="201"/>
      <c r="W48" s="201"/>
      <c r="X48" s="201"/>
      <c r="Y48" s="201"/>
      <c r="Z48" s="201"/>
      <c r="AA48" s="201"/>
      <c r="AB48" s="201"/>
    </row>
    <row r="49" spans="1:28" ht="12" customHeight="1" x14ac:dyDescent="0.2">
      <c r="D49" s="11"/>
      <c r="E49" s="11"/>
      <c r="F49" s="11"/>
      <c r="G49" s="11"/>
      <c r="I49" s="78"/>
      <c r="J49" s="78"/>
      <c r="K49" s="78"/>
      <c r="L49" s="78"/>
      <c r="M49" s="78"/>
      <c r="N49" s="78"/>
      <c r="O49" s="79"/>
      <c r="P49" s="79"/>
      <c r="Q49" s="79"/>
      <c r="R49" s="78"/>
      <c r="T49" s="205"/>
      <c r="U49" s="201"/>
      <c r="V49" s="201"/>
      <c r="W49" s="201"/>
      <c r="X49" s="201"/>
      <c r="Y49" s="201"/>
      <c r="Z49" s="201"/>
      <c r="AA49" s="201"/>
      <c r="AB49" s="201"/>
    </row>
    <row r="50" spans="1:28" ht="12" customHeight="1" x14ac:dyDescent="0.2">
      <c r="D50" s="11"/>
      <c r="E50" s="11"/>
      <c r="F50" s="11"/>
      <c r="G50" s="11"/>
      <c r="I50" s="78"/>
      <c r="J50" s="78"/>
      <c r="K50" s="78"/>
      <c r="L50" s="78"/>
      <c r="M50" s="78"/>
      <c r="N50" s="78"/>
      <c r="O50" s="79"/>
      <c r="P50" s="79"/>
      <c r="Q50" s="79"/>
      <c r="R50" s="78"/>
      <c r="T50" s="205"/>
      <c r="U50" s="201"/>
      <c r="V50" s="201"/>
      <c r="W50" s="201"/>
      <c r="X50" s="201"/>
      <c r="Y50" s="201"/>
      <c r="Z50" s="201"/>
      <c r="AA50" s="201"/>
      <c r="AB50" s="201"/>
    </row>
    <row r="51" spans="1:28" ht="12" customHeight="1" x14ac:dyDescent="0.2">
      <c r="D51" s="11"/>
      <c r="E51" s="11"/>
      <c r="F51" s="11"/>
      <c r="G51" s="11"/>
      <c r="I51" s="78"/>
      <c r="J51" s="78"/>
      <c r="K51" s="78"/>
      <c r="L51" s="78"/>
      <c r="M51" s="78"/>
      <c r="N51" s="78"/>
      <c r="O51" s="79"/>
      <c r="P51" s="79"/>
      <c r="Q51" s="79"/>
      <c r="R51" s="78"/>
      <c r="T51" s="205"/>
      <c r="U51" s="201"/>
      <c r="V51" s="201"/>
      <c r="W51" s="201"/>
      <c r="X51" s="201"/>
      <c r="Y51" s="201"/>
      <c r="Z51" s="201"/>
      <c r="AA51" s="201"/>
      <c r="AB51" s="201"/>
    </row>
    <row r="52" spans="1:28" ht="12" customHeight="1" x14ac:dyDescent="0.2">
      <c r="D52" s="11"/>
      <c r="E52" s="11"/>
      <c r="F52" s="11"/>
      <c r="G52" s="11"/>
      <c r="I52" s="78"/>
      <c r="J52" s="78"/>
      <c r="K52" s="78"/>
      <c r="L52" s="78"/>
      <c r="M52" s="78"/>
      <c r="N52" s="78"/>
      <c r="O52" s="79"/>
      <c r="P52" s="79"/>
      <c r="Q52" s="79"/>
      <c r="R52" s="78"/>
      <c r="T52" s="205"/>
      <c r="U52" s="201"/>
      <c r="V52" s="201"/>
      <c r="W52" s="201"/>
      <c r="X52" s="201"/>
      <c r="Y52" s="201"/>
      <c r="Z52" s="201"/>
      <c r="AA52" s="201"/>
      <c r="AB52" s="201"/>
    </row>
    <row r="53" spans="1:28" ht="12" customHeight="1" x14ac:dyDescent="0.2">
      <c r="D53" s="11"/>
      <c r="E53" s="11"/>
      <c r="F53" s="11"/>
      <c r="G53" s="11"/>
      <c r="I53" s="78"/>
      <c r="J53" s="78"/>
      <c r="K53" s="78"/>
      <c r="L53" s="78"/>
      <c r="M53" s="78"/>
      <c r="N53" s="78"/>
      <c r="O53" s="79"/>
      <c r="P53" s="79"/>
      <c r="Q53" s="79"/>
      <c r="R53" s="78"/>
      <c r="T53" s="205"/>
      <c r="U53" s="201"/>
      <c r="V53" s="201"/>
      <c r="W53" s="201"/>
      <c r="X53" s="201"/>
      <c r="Y53" s="201"/>
      <c r="Z53" s="201"/>
      <c r="AA53" s="201"/>
      <c r="AB53" s="201"/>
    </row>
    <row r="54" spans="1:28" ht="12" customHeight="1" x14ac:dyDescent="0.2">
      <c r="D54" s="11"/>
      <c r="E54" s="11"/>
      <c r="F54" s="11"/>
      <c r="G54" s="11"/>
      <c r="I54" s="78"/>
      <c r="J54" s="78"/>
      <c r="K54" s="78"/>
      <c r="L54" s="78"/>
      <c r="M54" s="78"/>
      <c r="N54" s="78"/>
      <c r="O54" s="79"/>
      <c r="P54" s="79"/>
      <c r="Q54" s="79"/>
      <c r="R54" s="78"/>
      <c r="T54" s="205"/>
      <c r="U54" s="201"/>
      <c r="V54" s="201"/>
      <c r="W54" s="201"/>
      <c r="X54" s="201"/>
      <c r="Y54" s="201"/>
      <c r="Z54" s="201"/>
      <c r="AA54" s="201"/>
      <c r="AB54" s="201"/>
    </row>
    <row r="55" spans="1:28" ht="12" customHeight="1" x14ac:dyDescent="0.2">
      <c r="D55" s="11"/>
      <c r="E55" s="11"/>
      <c r="F55" s="11"/>
      <c r="G55" s="11"/>
      <c r="I55" s="78"/>
      <c r="J55" s="78"/>
      <c r="K55" s="78"/>
      <c r="L55" s="78"/>
      <c r="M55" s="78"/>
      <c r="N55" s="78"/>
      <c r="O55" s="79"/>
      <c r="P55" s="79"/>
      <c r="Q55" s="79"/>
      <c r="R55" s="78"/>
      <c r="T55" s="205"/>
      <c r="U55" s="201"/>
      <c r="V55" s="201"/>
      <c r="W55" s="201"/>
      <c r="X55" s="201"/>
      <c r="Y55" s="201"/>
      <c r="Z55" s="201"/>
      <c r="AA55" s="201"/>
      <c r="AB55" s="201"/>
    </row>
    <row r="56" spans="1:28" ht="12" customHeight="1" x14ac:dyDescent="0.2">
      <c r="D56" s="11"/>
      <c r="E56" s="11"/>
      <c r="F56" s="11"/>
      <c r="G56" s="11"/>
      <c r="I56" s="78"/>
      <c r="J56" s="78"/>
      <c r="K56" s="78"/>
      <c r="L56" s="78"/>
      <c r="M56" s="78"/>
      <c r="N56" s="78"/>
      <c r="O56" s="79"/>
      <c r="P56" s="79"/>
      <c r="Q56" s="79"/>
      <c r="R56" s="78"/>
      <c r="T56" s="205"/>
      <c r="U56" s="201"/>
      <c r="V56" s="201"/>
      <c r="W56" s="201"/>
      <c r="X56" s="201"/>
      <c r="Y56" s="201"/>
      <c r="Z56" s="201"/>
      <c r="AA56" s="201"/>
      <c r="AB56" s="201"/>
    </row>
    <row r="57" spans="1:28" ht="9.9499999999999993" customHeight="1" x14ac:dyDescent="0.2">
      <c r="D57" s="11"/>
      <c r="E57" s="11"/>
      <c r="F57" s="11"/>
      <c r="G57" s="11"/>
      <c r="I57" s="78"/>
      <c r="J57" s="78"/>
      <c r="K57" s="78"/>
      <c r="L57" s="78"/>
      <c r="M57" s="78"/>
      <c r="N57" s="78"/>
      <c r="O57" s="79"/>
      <c r="P57" s="79"/>
      <c r="Q57" s="79"/>
      <c r="R57" s="78"/>
      <c r="T57" s="205"/>
      <c r="U57" s="201"/>
      <c r="V57" s="201"/>
      <c r="W57" s="201"/>
      <c r="X57" s="201"/>
      <c r="Y57" s="201"/>
      <c r="Z57" s="201"/>
      <c r="AA57" s="201"/>
      <c r="AB57" s="201"/>
    </row>
    <row r="58" spans="1:28" s="81" customFormat="1" ht="5.0999999999999996" customHeight="1" x14ac:dyDescent="0.2">
      <c r="A58" s="80"/>
      <c r="B58" s="80"/>
      <c r="C58" s="80"/>
      <c r="T58" s="208"/>
      <c r="U58" s="204"/>
      <c r="V58" s="204"/>
      <c r="W58" s="204"/>
      <c r="X58" s="204"/>
      <c r="Y58" s="204"/>
      <c r="Z58" s="204"/>
      <c r="AA58" s="204"/>
      <c r="AB58" s="204"/>
    </row>
    <row r="59" spans="1:28" ht="11.1" customHeight="1" x14ac:dyDescent="0.2">
      <c r="A59" s="8" t="s">
        <v>12</v>
      </c>
      <c r="B59" s="9" t="s">
        <v>177</v>
      </c>
      <c r="C59" s="9"/>
      <c r="D59" s="9"/>
      <c r="E59" s="9"/>
      <c r="F59" s="9"/>
      <c r="G59" s="9"/>
      <c r="H59" s="9"/>
      <c r="I59" s="9"/>
      <c r="J59" s="9"/>
      <c r="K59" s="9"/>
      <c r="L59" s="9"/>
      <c r="M59" s="9"/>
      <c r="N59" s="9"/>
      <c r="O59" s="9"/>
      <c r="P59" s="9"/>
      <c r="Q59" s="9"/>
      <c r="R59" s="9"/>
      <c r="S59" s="9"/>
      <c r="T59" s="205"/>
      <c r="U59" s="201"/>
      <c r="V59" s="201"/>
      <c r="W59" s="201"/>
      <c r="X59" s="201"/>
      <c r="Y59" s="201"/>
      <c r="Z59" s="201"/>
      <c r="AA59" s="201"/>
      <c r="AB59" s="201"/>
    </row>
    <row r="60" spans="1:28" ht="11.1" customHeight="1" x14ac:dyDescent="0.2">
      <c r="A60" s="10"/>
      <c r="B60" s="9" t="s">
        <v>178</v>
      </c>
      <c r="C60" s="9"/>
      <c r="D60" s="9"/>
      <c r="E60" s="9"/>
      <c r="F60" s="9"/>
      <c r="G60" s="9"/>
      <c r="H60" s="9"/>
      <c r="I60" s="9"/>
      <c r="J60" s="9"/>
      <c r="K60" s="9"/>
      <c r="L60" s="9"/>
      <c r="M60" s="9"/>
      <c r="N60" s="9"/>
      <c r="O60" s="9"/>
      <c r="P60" s="9"/>
      <c r="Q60" s="9"/>
      <c r="R60" s="9"/>
      <c r="S60" s="9"/>
      <c r="T60" s="205"/>
      <c r="U60" s="201"/>
      <c r="V60" s="201"/>
      <c r="W60" s="201"/>
      <c r="X60" s="201"/>
      <c r="Y60" s="201"/>
      <c r="Z60" s="201"/>
      <c r="AA60" s="201"/>
      <c r="AB60" s="201"/>
    </row>
    <row r="61" spans="1:28" ht="11.1" customHeight="1" x14ac:dyDescent="0.2">
      <c r="A61" s="10"/>
      <c r="B61" s="9" t="s">
        <v>179</v>
      </c>
      <c r="C61" s="9"/>
      <c r="D61" s="9"/>
      <c r="E61" s="9"/>
      <c r="F61" s="9"/>
      <c r="G61" s="9"/>
      <c r="H61" s="9"/>
      <c r="I61" s="9"/>
      <c r="J61" s="9"/>
      <c r="K61" s="9"/>
      <c r="L61" s="9"/>
      <c r="M61" s="9"/>
      <c r="N61" s="9"/>
      <c r="O61" s="9"/>
      <c r="P61" s="9"/>
      <c r="Q61" s="9"/>
      <c r="R61" s="9"/>
      <c r="S61" s="9"/>
      <c r="T61" s="205"/>
      <c r="U61" s="201"/>
      <c r="V61" s="201"/>
      <c r="W61" s="201"/>
      <c r="X61" s="201"/>
      <c r="Y61" s="201"/>
      <c r="Z61" s="201"/>
      <c r="AA61" s="201"/>
      <c r="AB61" s="201"/>
    </row>
    <row r="62" spans="1:28" ht="12" customHeight="1" x14ac:dyDescent="0.2">
      <c r="A62" s="10"/>
      <c r="B62" s="9"/>
      <c r="C62" s="9"/>
      <c r="D62" s="9"/>
      <c r="E62" s="9"/>
      <c r="F62" s="9"/>
      <c r="G62" s="9"/>
      <c r="H62" s="9"/>
      <c r="I62" s="9"/>
      <c r="J62" s="9"/>
      <c r="K62" s="9"/>
      <c r="L62" s="9"/>
      <c r="M62" s="9"/>
      <c r="N62" s="9"/>
      <c r="O62" s="9"/>
      <c r="P62" s="9"/>
      <c r="Q62" s="9"/>
      <c r="R62" s="9"/>
      <c r="S62" s="9"/>
      <c r="T62" s="205"/>
      <c r="U62" s="201"/>
      <c r="V62" s="201"/>
      <c r="W62" s="201"/>
      <c r="X62" s="201"/>
      <c r="Y62" s="201"/>
      <c r="Z62" s="201"/>
      <c r="AA62" s="201"/>
      <c r="AB62" s="201"/>
    </row>
    <row r="63" spans="1:28" ht="12" customHeight="1" x14ac:dyDescent="0.2">
      <c r="A63" s="10"/>
      <c r="B63" s="9"/>
      <c r="C63" s="9"/>
      <c r="D63" s="9"/>
      <c r="E63" s="9"/>
      <c r="F63" s="9"/>
      <c r="G63" s="9"/>
      <c r="H63" s="9"/>
      <c r="I63" s="9"/>
      <c r="J63" s="9"/>
      <c r="K63" s="9"/>
      <c r="L63" s="9"/>
      <c r="M63" s="9"/>
      <c r="N63" s="9"/>
      <c r="O63" s="9"/>
      <c r="P63" s="9"/>
      <c r="Q63" s="9"/>
      <c r="R63" s="9"/>
      <c r="S63" s="9"/>
      <c r="T63" s="205"/>
      <c r="U63" s="201"/>
      <c r="V63" s="201"/>
      <c r="W63" s="201"/>
      <c r="X63" s="201"/>
      <c r="Y63" s="201"/>
      <c r="Z63" s="201"/>
      <c r="AA63" s="201"/>
      <c r="AB63" s="201"/>
    </row>
    <row r="64" spans="1:28" s="81" customFormat="1" ht="12" customHeight="1" x14ac:dyDescent="0.2">
      <c r="A64" s="82"/>
      <c r="B64" s="83"/>
      <c r="C64" s="83"/>
      <c r="D64" s="83"/>
      <c r="E64" s="83"/>
      <c r="F64" s="83"/>
      <c r="G64" s="83"/>
      <c r="H64" s="83"/>
      <c r="I64" s="83"/>
      <c r="J64" s="83"/>
      <c r="K64" s="83"/>
      <c r="L64" s="83"/>
      <c r="M64" s="83"/>
      <c r="N64" s="83"/>
      <c r="O64" s="83"/>
      <c r="P64" s="83"/>
      <c r="Q64" s="83"/>
      <c r="R64" s="83"/>
      <c r="S64" s="83"/>
      <c r="T64" s="208"/>
      <c r="U64" s="204"/>
      <c r="V64" s="204"/>
      <c r="W64" s="204"/>
      <c r="X64" s="204"/>
      <c r="Y64" s="204"/>
      <c r="Z64" s="204"/>
      <c r="AA64" s="204"/>
      <c r="AB64" s="204"/>
    </row>
    <row r="65" spans="1:28" s="81" customFormat="1" ht="12" customHeight="1" x14ac:dyDescent="0.2">
      <c r="A65" s="46" t="str">
        <f>Änderungsdoku!$A$5</f>
        <v>VWN Integration - Berufliche Qualifizierung Strafgefangener</v>
      </c>
      <c r="B65" s="83"/>
      <c r="C65" s="83"/>
      <c r="D65" s="83"/>
      <c r="E65" s="83"/>
      <c r="F65" s="83"/>
      <c r="G65" s="83"/>
      <c r="H65" s="83"/>
      <c r="T65" s="208"/>
      <c r="U65" s="204"/>
      <c r="V65" s="204"/>
      <c r="W65" s="204"/>
      <c r="X65" s="204"/>
      <c r="Y65" s="204"/>
      <c r="Z65" s="204"/>
      <c r="AA65" s="204"/>
      <c r="AB65" s="204"/>
    </row>
    <row r="66" spans="1:28" s="81" customFormat="1" ht="12" customHeight="1" x14ac:dyDescent="0.2">
      <c r="A66" s="12" t="str">
        <f>CONCATENATE("Formularversion: ",LOOKUP(2,1/(Änderungsdoku!$A$1:$A$1001&lt;&gt;""),Änderungsdoku!A:A)," vom ",TEXT(VLOOKUP(LOOKUP(2,1/(Änderungsdoku!$A$1:$A$1001&lt;&gt;""),Änderungsdoku!A:A),Änderungsdoku!$A$1:$B$1001,2,FALSE),"TT.MM.JJ"),Änderungsdoku!$A$7)</f>
        <v>Formularversion: V 2.0 vom 02.01.23 - öffentlich -</v>
      </c>
      <c r="B66" s="83"/>
      <c r="C66" s="83"/>
      <c r="D66" s="83"/>
      <c r="E66" s="83"/>
      <c r="F66" s="83"/>
      <c r="G66" s="83"/>
      <c r="H66" s="83"/>
      <c r="I66" s="84"/>
      <c r="J66" s="84"/>
      <c r="K66" s="84"/>
      <c r="L66" s="84"/>
      <c r="M66" s="84"/>
      <c r="N66" s="84"/>
      <c r="O66" s="84"/>
      <c r="P66" s="84"/>
      <c r="Q66" s="84"/>
      <c r="R66" s="84"/>
      <c r="S66" s="85"/>
      <c r="T66" s="208"/>
      <c r="U66" s="204"/>
      <c r="V66" s="204"/>
      <c r="W66" s="204"/>
      <c r="X66" s="204"/>
      <c r="Y66" s="204"/>
      <c r="Z66" s="204"/>
      <c r="AA66" s="204"/>
      <c r="AB66" s="204"/>
    </row>
  </sheetData>
  <sheetProtection password="8067" sheet="1" objects="1" scenarios="1" selectLockedCells="1" autoFilter="0"/>
  <mergeCells count="26">
    <mergeCell ref="T4:AB4"/>
    <mergeCell ref="P38:R38"/>
    <mergeCell ref="E27:R28"/>
    <mergeCell ref="O18:S18"/>
    <mergeCell ref="P36:R36"/>
    <mergeCell ref="M30:R30"/>
    <mergeCell ref="A22:S24"/>
    <mergeCell ref="V6:Y6"/>
    <mergeCell ref="U38:W38"/>
    <mergeCell ref="J36:N38"/>
    <mergeCell ref="G38:I38"/>
    <mergeCell ref="G36:I36"/>
    <mergeCell ref="E30:I30"/>
    <mergeCell ref="E32:R32"/>
    <mergeCell ref="A20:S20"/>
    <mergeCell ref="A5:I6"/>
    <mergeCell ref="K43:N43"/>
    <mergeCell ref="A7:I7"/>
    <mergeCell ref="A8:I8"/>
    <mergeCell ref="A9:B9"/>
    <mergeCell ref="A21:S21"/>
    <mergeCell ref="O17:S17"/>
    <mergeCell ref="C9:I9"/>
    <mergeCell ref="A27:D28"/>
    <mergeCell ref="G34:I34"/>
    <mergeCell ref="P34:R34"/>
  </mergeCells>
  <dataValidations count="3">
    <dataValidation type="date" allowBlank="1" showErrorMessage="1" errorTitle="Bewilligungszeitraum" error="Der Bewilligungszeitraum muss zwischen 01.01.2014 und 31.12.2023 liegen!" sqref="G36:I36 P36:R36">
      <formula1>41640</formula1>
      <formula2>45291</formula2>
    </dataValidation>
    <dataValidation type="date" allowBlank="1" showErrorMessage="1" errorTitle="Datum" error="Das Datum muss zwischen 01.01.2014 und 31.12.2023 liegen!" sqref="G34:I34 P34:R34">
      <formula1>41640</formula1>
      <formula2>45291</formula2>
    </dataValidation>
    <dataValidation type="date" allowBlank="1" showErrorMessage="1" errorTitle="Erklärungszeitraum" error="Der Erklärungszeitraum muss im Bewilligungszeitraum liegen!" sqref="U38 P38 G38">
      <formula1>$G$36</formula1>
      <formula2>$P$36</formula2>
    </dataValidation>
  </dataValidations>
  <pageMargins left="0.78740157480314965" right="0.19685039370078741" top="0.19685039370078741" bottom="0.19685039370078741"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7325" r:id="rId4" name="Check Box 829">
              <controlPr defaultSize="0" print="0" autoFill="0" autoLine="0" autoPict="0">
                <anchor moveWithCells="1">
                  <from>
                    <xdr:col>12</xdr:col>
                    <xdr:colOff>9525</xdr:colOff>
                    <xdr:row>7</xdr:row>
                    <xdr:rowOff>57150</xdr:rowOff>
                  </from>
                  <to>
                    <xdr:col>16</xdr:col>
                    <xdr:colOff>323850</xdr:colOff>
                    <xdr:row>8</xdr:row>
                    <xdr:rowOff>95250</xdr:rowOff>
                  </to>
                </anchor>
              </controlPr>
            </control>
          </mc:Choice>
        </mc:AlternateContent>
        <mc:AlternateContent xmlns:mc="http://schemas.openxmlformats.org/markup-compatibility/2006">
          <mc:Choice Requires="x14">
            <control shapeId="107326" r:id="rId5" name="Check Box 830">
              <controlPr defaultSize="0" print="0" autoFill="0" autoLine="0" autoPict="0">
                <anchor moveWithCells="1">
                  <from>
                    <xdr:col>12</xdr:col>
                    <xdr:colOff>9525</xdr:colOff>
                    <xdr:row>8</xdr:row>
                    <xdr:rowOff>152400</xdr:rowOff>
                  </from>
                  <to>
                    <xdr:col>16</xdr:col>
                    <xdr:colOff>323850</xdr:colOff>
                    <xdr:row>10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3">
    <pageSetUpPr fitToPage="1"/>
  </sheetPr>
  <dimension ref="A1:L77"/>
  <sheetViews>
    <sheetView showGridLines="0" zoomScaleNormal="100" workbookViewId="0">
      <selection activeCell="H15" sqref="H15"/>
    </sheetView>
  </sheetViews>
  <sheetFormatPr baseColWidth="10" defaultColWidth="11.42578125" defaultRowHeight="12" x14ac:dyDescent="0.2"/>
  <cols>
    <col min="1" max="1" width="6.7109375" style="130" customWidth="1"/>
    <col min="2" max="6" width="10.7109375" style="130" customWidth="1"/>
    <col min="7" max="7" width="0.85546875" style="130" customWidth="1"/>
    <col min="8" max="8" width="18.7109375" style="130" customWidth="1"/>
    <col min="9" max="9" width="0.85546875" style="130" customWidth="1"/>
    <col min="10" max="10" width="18.7109375" style="130" customWidth="1"/>
    <col min="11" max="11" width="0.85546875" style="130" customWidth="1"/>
    <col min="12" max="12" width="41.5703125" style="130" hidden="1" customWidth="1"/>
    <col min="13" max="16384" width="11.42578125" style="130"/>
  </cols>
  <sheetData>
    <row r="1" spans="1:12" ht="15" customHeight="1" x14ac:dyDescent="0.2">
      <c r="G1" s="29" t="s">
        <v>105</v>
      </c>
      <c r="H1" s="498">
        <f>'Seite 1'!$O$18</f>
        <v>0</v>
      </c>
      <c r="I1" s="499"/>
      <c r="J1" s="499"/>
      <c r="K1" s="500"/>
      <c r="L1" s="282" t="e">
        <f>IF('Seite 1'!$T$7=TRUE,TRUE,IF(AND(OR('Seite 1'!$T$8=TRUE,'Seite 1'!$T$9=TRUE),'Seite 1'!#REF!=0),TRUE,FALSE))</f>
        <v>#REF!</v>
      </c>
    </row>
    <row r="2" spans="1:12" ht="15" customHeight="1" x14ac:dyDescent="0.2">
      <c r="G2" s="29" t="s">
        <v>107</v>
      </c>
      <c r="H2" s="498" t="str">
        <f>'Seite 1'!$Z$10</f>
        <v/>
      </c>
      <c r="I2" s="499"/>
      <c r="J2" s="499"/>
      <c r="K2" s="500"/>
      <c r="L2" s="280"/>
    </row>
    <row r="3" spans="1:12" ht="15" customHeight="1" x14ac:dyDescent="0.2">
      <c r="G3" s="29" t="s">
        <v>108</v>
      </c>
      <c r="H3" s="501" t="str">
        <f>'Seite 1'!$AA$10</f>
        <v/>
      </c>
      <c r="I3" s="502"/>
      <c r="J3" s="502"/>
      <c r="K3" s="503"/>
      <c r="L3" s="280"/>
    </row>
    <row r="4" spans="1:12" s="7" customFormat="1" ht="15" customHeight="1" x14ac:dyDescent="0.2">
      <c r="G4" s="118" t="s">
        <v>106</v>
      </c>
      <c r="H4" s="504">
        <f ca="1">'Seite 1'!$O$17</f>
        <v>44922</v>
      </c>
      <c r="I4" s="505"/>
      <c r="J4" s="505"/>
      <c r="K4" s="506"/>
      <c r="L4" s="201"/>
    </row>
    <row r="5" spans="1:12" s="7" customFormat="1" ht="12" customHeight="1" x14ac:dyDescent="0.2">
      <c r="A5" s="3"/>
      <c r="B5" s="3"/>
      <c r="C5" s="3"/>
      <c r="D5" s="3"/>
      <c r="E5" s="3"/>
      <c r="F5" s="3"/>
      <c r="G5" s="3"/>
      <c r="H5" s="3"/>
      <c r="I5" s="3"/>
      <c r="J5" s="3"/>
      <c r="K5" s="3"/>
      <c r="L5" s="201"/>
    </row>
    <row r="6" spans="1:12" s="7" customFormat="1" ht="15" customHeight="1" x14ac:dyDescent="0.2">
      <c r="A6" s="4" t="s">
        <v>138</v>
      </c>
      <c r="B6" s="5"/>
      <c r="C6" s="5"/>
      <c r="D6" s="5"/>
      <c r="E6" s="5"/>
      <c r="F6" s="5"/>
      <c r="G6" s="5"/>
      <c r="H6" s="5"/>
      <c r="I6" s="5"/>
      <c r="J6" s="5"/>
      <c r="K6" s="6"/>
      <c r="L6" s="281"/>
    </row>
    <row r="7" spans="1:12" s="7" customFormat="1" ht="5.0999999999999996" customHeight="1" x14ac:dyDescent="0.2">
      <c r="A7" s="130"/>
      <c r="B7" s="130"/>
      <c r="C7" s="130"/>
      <c r="D7" s="130"/>
      <c r="E7" s="130"/>
      <c r="F7" s="130"/>
      <c r="G7" s="130"/>
      <c r="H7" s="130"/>
      <c r="I7" s="130"/>
      <c r="J7" s="130"/>
      <c r="K7" s="130"/>
      <c r="L7" s="281"/>
    </row>
    <row r="8" spans="1:12" s="7" customFormat="1" ht="15" customHeight="1" x14ac:dyDescent="0.2">
      <c r="A8" s="253" t="s">
        <v>129</v>
      </c>
      <c r="B8" s="127"/>
      <c r="C8" s="127"/>
      <c r="D8" s="127"/>
      <c r="E8" s="127"/>
      <c r="F8" s="127"/>
      <c r="G8" s="127"/>
      <c r="H8" s="127"/>
      <c r="I8" s="127"/>
      <c r="J8" s="127"/>
      <c r="K8" s="128"/>
      <c r="L8" s="281"/>
    </row>
    <row r="9" spans="1:12" s="7" customFormat="1" ht="5.0999999999999996" customHeight="1" x14ac:dyDescent="0.2">
      <c r="A9" s="254"/>
      <c r="H9" s="24"/>
      <c r="I9" s="24"/>
      <c r="J9" s="24"/>
      <c r="K9" s="274"/>
      <c r="L9" s="281"/>
    </row>
    <row r="10" spans="1:12" ht="15" customHeight="1" x14ac:dyDescent="0.2">
      <c r="A10" s="258"/>
      <c r="B10" s="135"/>
      <c r="C10" s="135"/>
      <c r="D10" s="135"/>
      <c r="E10" s="135"/>
      <c r="F10" s="135"/>
      <c r="G10" s="135"/>
      <c r="H10" s="277" t="s">
        <v>43</v>
      </c>
      <c r="I10" s="259"/>
      <c r="J10" s="277" t="s">
        <v>89</v>
      </c>
      <c r="K10" s="260"/>
      <c r="L10" s="281"/>
    </row>
    <row r="11" spans="1:12" ht="15" customHeight="1" x14ac:dyDescent="0.2">
      <c r="A11" s="258"/>
      <c r="G11" s="135"/>
      <c r="H11" s="357" t="str">
        <f>IF(MAX('Seite 1'!$G$34,'Seite 1'!$P$34)=0,"__.__.____",MAX('Seite 1'!$G$34,'Seite 1'!$P$34))</f>
        <v>__.__.____</v>
      </c>
      <c r="I11" s="261"/>
      <c r="J11" s="359" t="s">
        <v>90</v>
      </c>
      <c r="K11" s="260"/>
      <c r="L11" s="281"/>
    </row>
    <row r="12" spans="1:12" ht="15" customHeight="1" x14ac:dyDescent="0.2">
      <c r="A12" s="258"/>
      <c r="G12" s="135"/>
      <c r="H12" s="336"/>
      <c r="I12" s="261"/>
      <c r="J12" s="257"/>
      <c r="K12" s="260"/>
      <c r="L12" s="281"/>
    </row>
    <row r="13" spans="1:12" ht="5.0999999999999996" customHeight="1" x14ac:dyDescent="0.2">
      <c r="A13" s="258"/>
      <c r="G13" s="135"/>
      <c r="H13" s="183"/>
      <c r="I13" s="261"/>
      <c r="J13" s="262"/>
      <c r="K13" s="260"/>
      <c r="L13" s="281"/>
    </row>
    <row r="14" spans="1:12" ht="15" customHeight="1" x14ac:dyDescent="0.2">
      <c r="A14" s="258"/>
      <c r="C14" s="129"/>
      <c r="D14" s="129"/>
      <c r="E14" s="129"/>
      <c r="F14" s="129"/>
      <c r="G14" s="135"/>
      <c r="H14" s="263" t="s">
        <v>16</v>
      </c>
      <c r="I14" s="135"/>
      <c r="J14" s="263" t="s">
        <v>16</v>
      </c>
      <c r="K14" s="260"/>
      <c r="L14" s="281"/>
    </row>
    <row r="15" spans="1:12" ht="15" customHeight="1" x14ac:dyDescent="0.2">
      <c r="A15" s="137" t="s">
        <v>5</v>
      </c>
      <c r="B15" s="86" t="s">
        <v>62</v>
      </c>
      <c r="C15" s="86"/>
      <c r="D15" s="86"/>
      <c r="E15" s="86"/>
      <c r="F15" s="86"/>
      <c r="G15" s="135"/>
      <c r="H15" s="364"/>
      <c r="I15" s="337"/>
      <c r="J15" s="334">
        <f>'Übersicht TN-StEK'!$F$24</f>
        <v>0</v>
      </c>
      <c r="K15" s="260"/>
      <c r="L15" s="281"/>
    </row>
    <row r="16" spans="1:12" ht="5.0999999999999996" customHeight="1" x14ac:dyDescent="0.2">
      <c r="A16" s="137"/>
      <c r="B16" s="86"/>
      <c r="C16" s="86"/>
      <c r="D16" s="86"/>
      <c r="E16" s="86"/>
      <c r="F16" s="86"/>
      <c r="G16" s="135"/>
      <c r="H16" s="337"/>
      <c r="I16" s="337"/>
      <c r="J16" s="337"/>
      <c r="K16" s="260"/>
      <c r="L16" s="280"/>
    </row>
    <row r="17" spans="1:12" ht="15" customHeight="1" x14ac:dyDescent="0.2">
      <c r="A17" s="138" t="s">
        <v>44</v>
      </c>
      <c r="B17" s="119"/>
      <c r="C17" s="119"/>
      <c r="D17" s="119"/>
      <c r="E17" s="119"/>
      <c r="F17" s="119"/>
      <c r="G17" s="135"/>
      <c r="H17" s="331">
        <f>ROUND(H15,2)</f>
        <v>0</v>
      </c>
      <c r="I17" s="337"/>
      <c r="J17" s="331">
        <f>ROUND(J15,2)</f>
        <v>0</v>
      </c>
      <c r="K17" s="260"/>
      <c r="L17" s="280"/>
    </row>
    <row r="18" spans="1:12" ht="5.0999999999999996" customHeight="1" x14ac:dyDescent="0.2">
      <c r="A18" s="137"/>
      <c r="B18" s="86"/>
      <c r="C18" s="86"/>
      <c r="D18" s="86"/>
      <c r="E18" s="86"/>
      <c r="F18" s="86"/>
      <c r="G18" s="135"/>
      <c r="H18" s="337"/>
      <c r="I18" s="337"/>
      <c r="J18" s="337"/>
      <c r="K18" s="260"/>
      <c r="L18" s="280"/>
    </row>
    <row r="19" spans="1:12" ht="15" customHeight="1" x14ac:dyDescent="0.2">
      <c r="A19" s="137" t="s">
        <v>7</v>
      </c>
      <c r="B19" s="86" t="s">
        <v>117</v>
      </c>
      <c r="C19" s="129"/>
      <c r="D19" s="129"/>
      <c r="E19" s="129"/>
      <c r="F19" s="129"/>
      <c r="G19" s="135"/>
      <c r="H19" s="365"/>
      <c r="I19" s="337"/>
      <c r="J19" s="333">
        <f>'Belegliste Einnahmen Projekttät'!$G$12</f>
        <v>0</v>
      </c>
      <c r="K19" s="260"/>
      <c r="L19" s="280"/>
    </row>
    <row r="20" spans="1:12" ht="5.0999999999999996" customHeight="1" x14ac:dyDescent="0.2">
      <c r="A20" s="136"/>
      <c r="B20" s="129"/>
      <c r="C20" s="129"/>
      <c r="D20" s="129"/>
      <c r="E20" s="129"/>
      <c r="F20" s="129"/>
      <c r="G20" s="135"/>
      <c r="H20" s="337"/>
      <c r="I20" s="337"/>
      <c r="J20" s="349"/>
      <c r="K20" s="260"/>
      <c r="L20" s="280"/>
    </row>
    <row r="21" spans="1:12" ht="15" customHeight="1" x14ac:dyDescent="0.2">
      <c r="A21" s="138" t="s">
        <v>45</v>
      </c>
      <c r="B21" s="129"/>
      <c r="C21" s="129"/>
      <c r="D21" s="129"/>
      <c r="E21" s="129"/>
      <c r="F21" s="129"/>
      <c r="G21" s="260"/>
      <c r="H21" s="332">
        <f>H17-ROUND(H19,2)</f>
        <v>0</v>
      </c>
      <c r="I21" s="350"/>
      <c r="J21" s="332">
        <f>J17-J19</f>
        <v>0</v>
      </c>
      <c r="K21" s="260"/>
      <c r="L21" s="280"/>
    </row>
    <row r="22" spans="1:12" ht="5.0999999999999996" customHeight="1" x14ac:dyDescent="0.2">
      <c r="A22" s="292"/>
      <c r="B22" s="266"/>
      <c r="C22" s="266"/>
      <c r="D22" s="266"/>
      <c r="E22" s="266"/>
      <c r="F22" s="266"/>
      <c r="G22" s="266"/>
      <c r="H22" s="345"/>
      <c r="I22" s="345"/>
      <c r="J22" s="345"/>
      <c r="K22" s="267"/>
      <c r="L22" s="280"/>
    </row>
    <row r="23" spans="1:12" ht="5.0999999999999996" customHeight="1" x14ac:dyDescent="0.2">
      <c r="A23" s="139"/>
      <c r="B23" s="135"/>
      <c r="C23" s="135"/>
      <c r="D23" s="135"/>
      <c r="E23" s="135"/>
      <c r="F23" s="135"/>
      <c r="G23" s="135"/>
      <c r="H23" s="337"/>
      <c r="I23" s="337"/>
      <c r="J23" s="337"/>
      <c r="K23" s="260"/>
      <c r="L23" s="280"/>
    </row>
    <row r="24" spans="1:12" ht="15" customHeight="1" x14ac:dyDescent="0.2">
      <c r="A24" s="137" t="s">
        <v>8</v>
      </c>
      <c r="B24" s="86" t="s">
        <v>140</v>
      </c>
      <c r="C24" s="129"/>
      <c r="D24" s="129"/>
      <c r="E24" s="129"/>
      <c r="F24" s="129"/>
      <c r="G24" s="135"/>
      <c r="H24" s="365"/>
      <c r="I24" s="337"/>
      <c r="J24" s="365"/>
      <c r="K24" s="260"/>
      <c r="L24" s="280"/>
    </row>
    <row r="25" spans="1:12" ht="5.0999999999999996" customHeight="1" x14ac:dyDescent="0.2">
      <c r="A25" s="264"/>
      <c r="B25" s="265"/>
      <c r="C25" s="265"/>
      <c r="D25" s="265"/>
      <c r="E25" s="265"/>
      <c r="F25" s="265"/>
      <c r="G25" s="266"/>
      <c r="H25" s="266"/>
      <c r="I25" s="266"/>
      <c r="J25" s="266"/>
      <c r="K25" s="267"/>
      <c r="L25" s="280"/>
    </row>
    <row r="26" spans="1:12" ht="12" customHeight="1" x14ac:dyDescent="0.2">
      <c r="A26" s="268"/>
      <c r="B26" s="129"/>
      <c r="C26" s="129"/>
      <c r="D26" s="129"/>
      <c r="E26" s="129"/>
      <c r="F26" s="129"/>
      <c r="L26" s="280"/>
    </row>
    <row r="27" spans="1:12" ht="15" customHeight="1" x14ac:dyDescent="0.2">
      <c r="A27" s="253" t="s">
        <v>130</v>
      </c>
      <c r="B27" s="127"/>
      <c r="C27" s="127"/>
      <c r="D27" s="127"/>
      <c r="E27" s="127"/>
      <c r="F27" s="127"/>
      <c r="G27" s="127"/>
      <c r="H27" s="127"/>
      <c r="I27" s="127"/>
      <c r="J27" s="127"/>
      <c r="K27" s="128"/>
      <c r="L27" s="280"/>
    </row>
    <row r="28" spans="1:12" ht="5.0999999999999996" customHeight="1" x14ac:dyDescent="0.2">
      <c r="A28" s="278"/>
      <c r="K28" s="276"/>
      <c r="L28" s="280"/>
    </row>
    <row r="29" spans="1:12" ht="15" customHeight="1" x14ac:dyDescent="0.2">
      <c r="A29" s="269"/>
      <c r="B29" s="129"/>
      <c r="C29" s="129"/>
      <c r="D29" s="129"/>
      <c r="E29" s="129"/>
      <c r="F29" s="129"/>
      <c r="G29" s="129"/>
      <c r="H29" s="277" t="s">
        <v>43</v>
      </c>
      <c r="I29" s="259"/>
      <c r="J29" s="277" t="s">
        <v>89</v>
      </c>
      <c r="K29" s="275"/>
      <c r="L29" s="280"/>
    </row>
    <row r="30" spans="1:12" ht="15" customHeight="1" x14ac:dyDescent="0.2">
      <c r="A30" s="269"/>
      <c r="B30" s="129"/>
      <c r="C30" s="129"/>
      <c r="D30" s="129"/>
      <c r="E30" s="129"/>
      <c r="F30" s="129"/>
      <c r="G30" s="129"/>
      <c r="H30" s="357" t="str">
        <f>IF(MAX('Seite 1'!$G$34,'Seite 1'!$P$34)=0,"__.__.____",MAX('Seite 1'!$G$34,'Seite 1'!$P$34))</f>
        <v>__.__.____</v>
      </c>
      <c r="I30" s="261"/>
      <c r="J30" s="359" t="s">
        <v>90</v>
      </c>
      <c r="K30" s="270"/>
      <c r="L30" s="280"/>
    </row>
    <row r="31" spans="1:12" ht="15" customHeight="1" x14ac:dyDescent="0.2">
      <c r="A31" s="269"/>
      <c r="B31" s="129"/>
      <c r="C31" s="129"/>
      <c r="D31" s="129"/>
      <c r="E31" s="129"/>
      <c r="F31" s="129"/>
      <c r="G31" s="129"/>
      <c r="H31" s="336"/>
      <c r="I31" s="261"/>
      <c r="J31" s="257"/>
      <c r="K31" s="270"/>
      <c r="L31" s="280"/>
    </row>
    <row r="32" spans="1:12" ht="5.0999999999999996" customHeight="1" x14ac:dyDescent="0.2">
      <c r="A32" s="269"/>
      <c r="B32" s="129"/>
      <c r="C32" s="129"/>
      <c r="D32" s="129"/>
      <c r="E32" s="129"/>
      <c r="F32" s="129"/>
      <c r="G32" s="129"/>
      <c r="H32" s="183"/>
      <c r="I32" s="261"/>
      <c r="J32" s="262"/>
      <c r="K32" s="270"/>
      <c r="L32" s="280"/>
    </row>
    <row r="33" spans="1:12" ht="15" customHeight="1" x14ac:dyDescent="0.2">
      <c r="A33" s="136" t="s">
        <v>5</v>
      </c>
      <c r="B33" s="129" t="s">
        <v>18</v>
      </c>
      <c r="C33" s="129"/>
      <c r="D33" s="129"/>
      <c r="E33" s="129"/>
      <c r="F33" s="129"/>
      <c r="G33" s="129"/>
      <c r="H33" s="263" t="s">
        <v>16</v>
      </c>
      <c r="I33" s="135"/>
      <c r="J33" s="263" t="s">
        <v>16</v>
      </c>
      <c r="K33" s="270"/>
      <c r="L33" s="280"/>
    </row>
    <row r="34" spans="1:12" ht="15" customHeight="1" x14ac:dyDescent="0.2">
      <c r="A34" s="137" t="s">
        <v>0</v>
      </c>
      <c r="B34" s="86" t="s">
        <v>23</v>
      </c>
      <c r="C34" s="86"/>
      <c r="D34" s="86"/>
      <c r="E34" s="86"/>
      <c r="F34" s="86"/>
      <c r="G34" s="135"/>
      <c r="H34" s="363"/>
      <c r="I34" s="337"/>
      <c r="J34" s="329">
        <f>'Belegliste Einnahmen'!F13</f>
        <v>0</v>
      </c>
      <c r="K34" s="260"/>
      <c r="L34" s="282" t="str">
        <f>CONCATENATE(A34," ",B34)</f>
        <v>1.1 Eigenmittel des Antragstellers</v>
      </c>
    </row>
    <row r="35" spans="1:12" ht="15" customHeight="1" x14ac:dyDescent="0.2">
      <c r="A35" s="137" t="s">
        <v>1</v>
      </c>
      <c r="B35" s="86" t="s">
        <v>24</v>
      </c>
      <c r="C35" s="86"/>
      <c r="D35" s="86"/>
      <c r="E35" s="86"/>
      <c r="F35" s="86"/>
      <c r="G35" s="135"/>
      <c r="H35" s="361"/>
      <c r="I35" s="337"/>
      <c r="J35" s="327">
        <f>'Belegliste Einnahmen'!F14</f>
        <v>0</v>
      </c>
      <c r="K35" s="260"/>
      <c r="L35" s="282" t="str">
        <f>CONCATENATE(A35," ",B35)</f>
        <v>1.2 Einnahmen von Dritten/Teilnehmergebühren</v>
      </c>
    </row>
    <row r="36" spans="1:12" ht="15" customHeight="1" x14ac:dyDescent="0.2">
      <c r="A36" s="137" t="s">
        <v>6</v>
      </c>
      <c r="B36" s="86" t="s">
        <v>28</v>
      </c>
      <c r="C36" s="86"/>
      <c r="D36" s="86"/>
      <c r="E36" s="86"/>
      <c r="F36" s="86"/>
      <c r="G36" s="135"/>
      <c r="H36" s="362"/>
      <c r="I36" s="337"/>
      <c r="J36" s="328">
        <f>'Belegliste Einnahmen'!F15</f>
        <v>0</v>
      </c>
      <c r="K36" s="260"/>
      <c r="L36" s="282" t="str">
        <f>CONCATENATE(A36," ",B36)</f>
        <v>1.3 Mittel von Stiftungen und Spenden, Sonstiges</v>
      </c>
    </row>
    <row r="37" spans="1:12" ht="15" customHeight="1" x14ac:dyDescent="0.2">
      <c r="A37" s="138"/>
      <c r="B37" s="119" t="s">
        <v>19</v>
      </c>
      <c r="C37" s="119"/>
      <c r="D37" s="119"/>
      <c r="E37" s="119"/>
      <c r="F37" s="119"/>
      <c r="G37" s="135"/>
      <c r="H37" s="326">
        <f>SUMPRODUCT(ROUND(H34:H36,2))</f>
        <v>0</v>
      </c>
      <c r="I37" s="337"/>
      <c r="J37" s="326">
        <f>SUMPRODUCT(ROUND(J34:J36,2))</f>
        <v>0</v>
      </c>
      <c r="K37" s="260"/>
      <c r="L37" s="282"/>
    </row>
    <row r="38" spans="1:12" ht="5.0999999999999996" customHeight="1" x14ac:dyDescent="0.2">
      <c r="A38" s="137"/>
      <c r="B38" s="86"/>
      <c r="C38" s="86"/>
      <c r="D38" s="86"/>
      <c r="E38" s="86"/>
      <c r="F38" s="86"/>
      <c r="G38" s="135"/>
      <c r="H38" s="347"/>
      <c r="I38" s="337"/>
      <c r="J38" s="337"/>
      <c r="K38" s="260"/>
      <c r="L38" s="282" t="str">
        <f>CONCATENATE(A38," ",B38)</f>
        <v xml:space="preserve"> </v>
      </c>
    </row>
    <row r="39" spans="1:12" ht="15" customHeight="1" x14ac:dyDescent="0.2">
      <c r="A39" s="136" t="s">
        <v>7</v>
      </c>
      <c r="B39" s="129" t="s">
        <v>188</v>
      </c>
      <c r="C39" s="129"/>
      <c r="D39" s="129"/>
      <c r="E39" s="129"/>
      <c r="F39" s="129"/>
      <c r="G39" s="135"/>
      <c r="H39" s="348"/>
      <c r="I39" s="337"/>
      <c r="J39" s="337"/>
      <c r="K39" s="260"/>
      <c r="L39" s="282"/>
    </row>
    <row r="40" spans="1:12" ht="15" customHeight="1" x14ac:dyDescent="0.2">
      <c r="A40" s="137" t="s">
        <v>2</v>
      </c>
      <c r="B40" s="86" t="s">
        <v>25</v>
      </c>
      <c r="C40" s="86"/>
      <c r="D40" s="86"/>
      <c r="E40" s="86"/>
      <c r="F40" s="86"/>
      <c r="G40" s="135"/>
      <c r="H40" s="363"/>
      <c r="I40" s="337"/>
      <c r="J40" s="329">
        <f>'Belegliste Einnahmen'!F16</f>
        <v>0</v>
      </c>
      <c r="K40" s="260"/>
      <c r="L40" s="282" t="str">
        <f>CONCATENATE(A40," ",B40)</f>
        <v>2.1 Bundesmittel</v>
      </c>
    </row>
    <row r="41" spans="1:12" ht="15" customHeight="1" x14ac:dyDescent="0.2">
      <c r="A41" s="137" t="s">
        <v>3</v>
      </c>
      <c r="B41" s="86" t="s">
        <v>55</v>
      </c>
      <c r="C41" s="86"/>
      <c r="D41" s="86"/>
      <c r="E41" s="86"/>
      <c r="F41" s="86"/>
      <c r="G41" s="135"/>
      <c r="H41" s="361"/>
      <c r="I41" s="337"/>
      <c r="J41" s="327">
        <f>'Belegliste Einnahmen'!F17</f>
        <v>0</v>
      </c>
      <c r="K41" s="260"/>
      <c r="L41" s="282" t="str">
        <f>CONCATENATE(A41," ",B41)</f>
        <v>2.2 Sonstige Mittel des Freistaates Thüringen</v>
      </c>
    </row>
    <row r="42" spans="1:12" ht="15" customHeight="1" x14ac:dyDescent="0.2">
      <c r="A42" s="137" t="s">
        <v>14</v>
      </c>
      <c r="B42" s="86" t="s">
        <v>26</v>
      </c>
      <c r="C42" s="86"/>
      <c r="D42" s="86"/>
      <c r="E42" s="86"/>
      <c r="F42" s="86"/>
      <c r="G42" s="135"/>
      <c r="H42" s="361"/>
      <c r="I42" s="337"/>
      <c r="J42" s="327">
        <f>'Belegliste Einnahmen'!F18</f>
        <v>0</v>
      </c>
      <c r="K42" s="260"/>
      <c r="L42" s="282" t="str">
        <f>CONCATENATE(A42," ",B42)</f>
        <v>2.3 Kommunale Mittel</v>
      </c>
    </row>
    <row r="43" spans="1:12" ht="15" customHeight="1" x14ac:dyDescent="0.2">
      <c r="A43" s="137" t="s">
        <v>15</v>
      </c>
      <c r="B43" s="86" t="s">
        <v>27</v>
      </c>
      <c r="C43" s="86"/>
      <c r="D43" s="86"/>
      <c r="E43" s="86"/>
      <c r="F43" s="86"/>
      <c r="G43" s="135"/>
      <c r="H43" s="361"/>
      <c r="I43" s="337"/>
      <c r="J43" s="328">
        <f>'Belegliste Einnahmen'!F19</f>
        <v>0</v>
      </c>
      <c r="K43" s="260"/>
      <c r="L43" s="282" t="str">
        <f>CONCATENATE(A43," ",B43)</f>
        <v>2.4 Sonstige öffentliche Mittel</v>
      </c>
    </row>
    <row r="44" spans="1:12" ht="15" customHeight="1" x14ac:dyDescent="0.2">
      <c r="A44" s="137"/>
      <c r="B44" s="119" t="s">
        <v>20</v>
      </c>
      <c r="C44" s="119"/>
      <c r="D44" s="119"/>
      <c r="E44" s="119"/>
      <c r="F44" s="119"/>
      <c r="G44" s="135"/>
      <c r="H44" s="326">
        <f>SUMPRODUCT(ROUND(H40:H43,2))</f>
        <v>0</v>
      </c>
      <c r="I44" s="337"/>
      <c r="J44" s="326">
        <f>SUMPRODUCT(ROUND(J40:J43,2))</f>
        <v>0</v>
      </c>
      <c r="K44" s="260"/>
      <c r="L44" s="282"/>
    </row>
    <row r="45" spans="1:12" ht="5.0999999999999996" customHeight="1" x14ac:dyDescent="0.2">
      <c r="A45" s="137"/>
      <c r="B45" s="86"/>
      <c r="C45" s="86"/>
      <c r="D45" s="86"/>
      <c r="E45" s="86"/>
      <c r="F45" s="86"/>
      <c r="G45" s="135"/>
      <c r="H45" s="347"/>
      <c r="I45" s="337"/>
      <c r="J45" s="337"/>
      <c r="K45" s="260"/>
      <c r="L45" s="282" t="str">
        <f>CONCATENATE(A45," ",B45)</f>
        <v xml:space="preserve"> </v>
      </c>
    </row>
    <row r="46" spans="1:12" ht="15" customHeight="1" x14ac:dyDescent="0.2">
      <c r="A46" s="136" t="s">
        <v>8</v>
      </c>
      <c r="B46" s="129" t="s">
        <v>54</v>
      </c>
      <c r="C46" s="129"/>
      <c r="D46" s="129"/>
      <c r="E46" s="129"/>
      <c r="F46" s="129"/>
      <c r="G46" s="135"/>
      <c r="H46" s="366"/>
      <c r="I46" s="337"/>
      <c r="J46" s="332">
        <f>'Belegliste Einnahmen'!F20</f>
        <v>0</v>
      </c>
      <c r="K46" s="260"/>
      <c r="L46" s="282" t="s">
        <v>63</v>
      </c>
    </row>
    <row r="47" spans="1:12" ht="5.0999999999999996" customHeight="1" x14ac:dyDescent="0.2">
      <c r="A47" s="137"/>
      <c r="B47" s="119"/>
      <c r="C47" s="119"/>
      <c r="D47" s="119"/>
      <c r="E47" s="119"/>
      <c r="F47" s="119"/>
      <c r="G47" s="135"/>
      <c r="H47" s="347"/>
      <c r="I47" s="337"/>
      <c r="J47" s="337"/>
      <c r="K47" s="260"/>
      <c r="L47" s="280"/>
    </row>
    <row r="48" spans="1:12" ht="15" customHeight="1" x14ac:dyDescent="0.2">
      <c r="A48" s="138" t="s">
        <v>21</v>
      </c>
      <c r="B48" s="119"/>
      <c r="C48" s="119"/>
      <c r="D48" s="119"/>
      <c r="E48" s="119"/>
      <c r="F48" s="119"/>
      <c r="G48" s="260"/>
      <c r="H48" s="331">
        <f>H37+H44+ROUND(H46,2)</f>
        <v>0</v>
      </c>
      <c r="I48" s="350"/>
      <c r="J48" s="331">
        <f>J37+J44+J46</f>
        <v>0</v>
      </c>
      <c r="K48" s="260"/>
      <c r="L48" s="280"/>
    </row>
    <row r="49" spans="1:12" ht="5.0999999999999996" customHeight="1" x14ac:dyDescent="0.2">
      <c r="A49" s="271"/>
      <c r="B49" s="272"/>
      <c r="C49" s="272"/>
      <c r="D49" s="272"/>
      <c r="E49" s="272"/>
      <c r="F49" s="272"/>
      <c r="G49" s="266"/>
      <c r="H49" s="266"/>
      <c r="I49" s="266"/>
      <c r="J49" s="266"/>
      <c r="K49" s="267"/>
      <c r="L49" s="280"/>
    </row>
    <row r="50" spans="1:12" ht="12" customHeight="1" x14ac:dyDescent="0.2">
      <c r="A50" s="121"/>
      <c r="B50" s="122"/>
      <c r="C50" s="122"/>
      <c r="D50" s="122"/>
      <c r="E50" s="122"/>
      <c r="F50" s="122"/>
      <c r="L50" s="280"/>
    </row>
    <row r="51" spans="1:12" ht="15" customHeight="1" x14ac:dyDescent="0.2">
      <c r="A51" s="253" t="s">
        <v>98</v>
      </c>
      <c r="B51" s="127"/>
      <c r="C51" s="127"/>
      <c r="D51" s="127"/>
      <c r="E51" s="127"/>
      <c r="F51" s="127"/>
      <c r="G51" s="127"/>
      <c r="H51" s="127"/>
      <c r="I51" s="127"/>
      <c r="J51" s="127"/>
      <c r="K51" s="128"/>
      <c r="L51" s="280"/>
    </row>
    <row r="52" spans="1:12" ht="5.0999999999999996" customHeight="1" x14ac:dyDescent="0.2">
      <c r="A52" s="288"/>
      <c r="B52" s="289"/>
      <c r="C52" s="289"/>
      <c r="D52" s="289"/>
      <c r="E52" s="289"/>
      <c r="F52" s="289"/>
      <c r="G52" s="290"/>
      <c r="H52" s="290"/>
      <c r="I52" s="290"/>
      <c r="J52" s="290"/>
      <c r="K52" s="276"/>
      <c r="L52" s="280"/>
    </row>
    <row r="53" spans="1:12" ht="15" customHeight="1" x14ac:dyDescent="0.2">
      <c r="A53" s="291"/>
      <c r="B53" s="87" t="s">
        <v>99</v>
      </c>
      <c r="C53" s="122"/>
      <c r="D53" s="122"/>
      <c r="E53" s="122"/>
      <c r="F53" s="122"/>
      <c r="G53" s="135"/>
      <c r="H53" s="369">
        <f>H21-H48</f>
        <v>0</v>
      </c>
      <c r="I53" s="135"/>
      <c r="K53" s="260"/>
      <c r="L53" s="280"/>
    </row>
    <row r="54" spans="1:12" ht="5.0999999999999996" customHeight="1" x14ac:dyDescent="0.2">
      <c r="A54" s="291"/>
      <c r="B54" s="87"/>
      <c r="C54" s="122"/>
      <c r="D54" s="122"/>
      <c r="E54" s="122"/>
      <c r="F54" s="122"/>
      <c r="G54" s="135"/>
      <c r="H54" s="385"/>
      <c r="I54" s="135"/>
      <c r="J54" s="384"/>
      <c r="K54" s="260"/>
      <c r="L54" s="280"/>
    </row>
    <row r="55" spans="1:12" ht="15" customHeight="1" x14ac:dyDescent="0.2">
      <c r="A55" s="291"/>
      <c r="B55" s="86" t="str">
        <f>IF(J55&gt;0,"Mehrausgaben (in €)",IF(J55&lt;0,"Überzahlung (in €)","Mehrausgaben/Überzahlung (in €)"))</f>
        <v>Mehrausgaben/Überzahlung (in €)</v>
      </c>
      <c r="C55" s="122"/>
      <c r="D55" s="122"/>
      <c r="E55" s="122"/>
      <c r="F55" s="122"/>
      <c r="G55" s="135"/>
      <c r="H55" s="135"/>
      <c r="I55" s="135"/>
      <c r="J55" s="369">
        <f>J21-J48</f>
        <v>0</v>
      </c>
      <c r="K55" s="260"/>
      <c r="L55" s="280"/>
    </row>
    <row r="56" spans="1:12" ht="5.0999999999999996" customHeight="1" x14ac:dyDescent="0.2">
      <c r="A56" s="271"/>
      <c r="B56" s="272"/>
      <c r="C56" s="272"/>
      <c r="D56" s="272"/>
      <c r="E56" s="272"/>
      <c r="F56" s="272"/>
      <c r="G56" s="266"/>
      <c r="H56" s="266"/>
      <c r="I56" s="266"/>
      <c r="J56" s="266"/>
      <c r="K56" s="267"/>
      <c r="L56" s="280"/>
    </row>
    <row r="57" spans="1:12" ht="12" customHeight="1" x14ac:dyDescent="0.2">
      <c r="A57" s="121"/>
      <c r="B57" s="122"/>
      <c r="C57" s="122"/>
      <c r="D57" s="122"/>
      <c r="E57" s="122"/>
      <c r="F57" s="122"/>
      <c r="L57" s="280"/>
    </row>
    <row r="58" spans="1:12" ht="12" customHeight="1" x14ac:dyDescent="0.2">
      <c r="A58" s="121"/>
      <c r="B58" s="122"/>
      <c r="C58" s="122"/>
      <c r="D58" s="122"/>
      <c r="E58" s="122"/>
      <c r="F58" s="122"/>
      <c r="L58" s="280"/>
    </row>
    <row r="59" spans="1:12" ht="12" customHeight="1" x14ac:dyDescent="0.2">
      <c r="A59" s="121"/>
      <c r="B59" s="122"/>
      <c r="C59" s="122"/>
      <c r="D59" s="122"/>
      <c r="E59" s="122"/>
      <c r="F59" s="122"/>
      <c r="L59" s="280"/>
    </row>
    <row r="60" spans="1:12" ht="12" customHeight="1" x14ac:dyDescent="0.2">
      <c r="A60" s="121"/>
      <c r="B60" s="122"/>
      <c r="C60" s="122"/>
      <c r="D60" s="122"/>
      <c r="E60" s="122"/>
      <c r="F60" s="122"/>
      <c r="L60" s="280"/>
    </row>
    <row r="61" spans="1:12" s="20" customFormat="1" ht="12" customHeight="1" x14ac:dyDescent="0.2">
      <c r="L61" s="202"/>
    </row>
    <row r="62" spans="1:12" s="20" customFormat="1" ht="12" customHeight="1" x14ac:dyDescent="0.2">
      <c r="A62" s="495"/>
      <c r="B62" s="495"/>
      <c r="C62" s="495"/>
      <c r="D62" s="495"/>
      <c r="F62" s="508"/>
      <c r="G62" s="508"/>
      <c r="H62" s="508"/>
      <c r="I62" s="508"/>
      <c r="J62" s="508"/>
      <c r="K62" s="508"/>
      <c r="L62" s="202"/>
    </row>
    <row r="63" spans="1:12" s="23" customFormat="1" ht="12" customHeight="1" x14ac:dyDescent="0.2">
      <c r="A63" s="496"/>
      <c r="B63" s="496"/>
      <c r="C63" s="497">
        <f ca="1">IF('Seite 1'!$O$17="","",'Seite 1'!$O$17)</f>
        <v>44922</v>
      </c>
      <c r="D63" s="497"/>
      <c r="F63" s="507"/>
      <c r="G63" s="507"/>
      <c r="H63" s="507"/>
      <c r="I63" s="507"/>
      <c r="J63" s="507"/>
      <c r="K63" s="507"/>
      <c r="L63" s="202"/>
    </row>
    <row r="64" spans="1:12" s="23" customFormat="1" ht="12" customHeight="1" x14ac:dyDescent="0.2">
      <c r="A64" s="167" t="s">
        <v>4</v>
      </c>
      <c r="B64" s="19"/>
      <c r="C64" s="19"/>
      <c r="E64" s="19"/>
      <c r="F64" s="21" t="s">
        <v>38</v>
      </c>
      <c r="I64" s="273"/>
      <c r="K64" s="273"/>
      <c r="L64" s="202"/>
    </row>
    <row r="65" spans="1:12" s="23" customFormat="1" ht="12" customHeight="1" x14ac:dyDescent="0.2">
      <c r="A65" s="19"/>
      <c r="B65" s="19"/>
      <c r="C65" s="19"/>
      <c r="D65" s="19"/>
      <c r="E65" s="19"/>
      <c r="F65" s="167" t="s">
        <v>96</v>
      </c>
      <c r="I65" s="19"/>
      <c r="K65" s="19"/>
      <c r="L65" s="202"/>
    </row>
    <row r="66" spans="1:12" s="23" customFormat="1" ht="12" customHeight="1" x14ac:dyDescent="0.2">
      <c r="A66" s="19"/>
      <c r="B66" s="19"/>
      <c r="C66" s="19"/>
      <c r="D66" s="19"/>
      <c r="E66" s="19"/>
      <c r="F66" s="19"/>
      <c r="L66" s="202"/>
    </row>
    <row r="67" spans="1:12" s="23" customFormat="1" ht="12" customHeight="1" x14ac:dyDescent="0.2">
      <c r="A67" s="19"/>
      <c r="B67" s="19"/>
      <c r="C67" s="19"/>
      <c r="D67" s="19"/>
      <c r="E67" s="19"/>
      <c r="F67" s="19"/>
      <c r="L67" s="202"/>
    </row>
    <row r="68" spans="1:12" s="23" customFormat="1" ht="12" customHeight="1" x14ac:dyDescent="0.2">
      <c r="A68" s="19"/>
      <c r="B68" s="19"/>
      <c r="C68" s="19"/>
      <c r="D68" s="19"/>
      <c r="E68" s="19"/>
      <c r="F68" s="19"/>
      <c r="L68" s="202"/>
    </row>
    <row r="69" spans="1:12" s="23" customFormat="1" ht="12" customHeight="1" x14ac:dyDescent="0.2">
      <c r="A69" s="19"/>
      <c r="B69" s="19"/>
      <c r="C69" s="19"/>
      <c r="D69" s="19"/>
      <c r="E69" s="19"/>
      <c r="F69" s="19"/>
      <c r="L69" s="202"/>
    </row>
    <row r="70" spans="1:12" s="23" customFormat="1" ht="12" customHeight="1" x14ac:dyDescent="0.2">
      <c r="A70" s="19"/>
      <c r="B70" s="19"/>
      <c r="C70" s="19"/>
      <c r="D70" s="19"/>
      <c r="E70" s="19"/>
      <c r="F70" s="19"/>
      <c r="L70" s="202"/>
    </row>
    <row r="71" spans="1:12" s="23" customFormat="1" ht="12" customHeight="1" x14ac:dyDescent="0.2">
      <c r="A71" s="19"/>
      <c r="B71" s="19"/>
      <c r="C71" s="19"/>
      <c r="D71" s="19"/>
      <c r="E71" s="19"/>
      <c r="F71" s="19"/>
      <c r="L71" s="202"/>
    </row>
    <row r="72" spans="1:12" s="23" customFormat="1" ht="12" customHeight="1" x14ac:dyDescent="0.2">
      <c r="A72" s="19"/>
      <c r="B72" s="19"/>
      <c r="C72" s="19"/>
      <c r="D72" s="19"/>
      <c r="E72" s="19"/>
      <c r="F72" s="19"/>
      <c r="L72" s="202"/>
    </row>
    <row r="73" spans="1:12" s="30" customFormat="1" ht="5.0999999999999996" customHeight="1" x14ac:dyDescent="0.2">
      <c r="A73" s="43"/>
      <c r="B73" s="42"/>
      <c r="C73" s="31"/>
      <c r="D73" s="31"/>
      <c r="E73" s="31"/>
      <c r="F73" s="31"/>
      <c r="K73" s="32"/>
      <c r="L73" s="283"/>
    </row>
    <row r="74" spans="1:12" s="3" customFormat="1" ht="12" customHeight="1" x14ac:dyDescent="0.2">
      <c r="A74" s="8" t="s">
        <v>12</v>
      </c>
      <c r="B74" s="9" t="s">
        <v>97</v>
      </c>
      <c r="C74" s="166"/>
      <c r="D74" s="166"/>
      <c r="E74" s="166"/>
      <c r="F74" s="166"/>
      <c r="G74" s="27"/>
      <c r="H74" s="27"/>
      <c r="I74" s="27"/>
      <c r="J74" s="27"/>
      <c r="K74" s="27"/>
      <c r="L74" s="284"/>
    </row>
    <row r="75" spans="1:12" s="3" customFormat="1" ht="5.0999999999999996" customHeight="1" x14ac:dyDescent="0.2">
      <c r="A75" s="8"/>
      <c r="B75" s="166"/>
      <c r="C75" s="166"/>
      <c r="D75" s="166"/>
      <c r="E75" s="166"/>
      <c r="F75" s="166"/>
      <c r="G75" s="27"/>
      <c r="H75" s="27"/>
      <c r="I75" s="27"/>
      <c r="J75" s="27"/>
      <c r="K75" s="27"/>
      <c r="L75" s="284"/>
    </row>
    <row r="76" spans="1:12" s="120" customFormat="1" ht="12" customHeight="1" x14ac:dyDescent="0.2">
      <c r="A76" s="123" t="str">
        <f>'Seite 1'!$A$65</f>
        <v>VWN Integration - Berufliche Qualifizierung Strafgefangener</v>
      </c>
      <c r="L76" s="285"/>
    </row>
    <row r="77" spans="1:12" s="120" customFormat="1" ht="12" customHeight="1" x14ac:dyDescent="0.2">
      <c r="A77" s="123" t="str">
        <f>'Seite 1'!$A$66</f>
        <v>Formularversion: V 2.0 vom 02.01.23 - öffentlich -</v>
      </c>
      <c r="L77" s="285"/>
    </row>
  </sheetData>
  <sheetProtection password="8067" sheet="1" objects="1" scenarios="1" autoFilter="0"/>
  <mergeCells count="9">
    <mergeCell ref="A62:D62"/>
    <mergeCell ref="A63:B63"/>
    <mergeCell ref="C63:D63"/>
    <mergeCell ref="H1:K1"/>
    <mergeCell ref="H2:K2"/>
    <mergeCell ref="H3:K3"/>
    <mergeCell ref="H4:K4"/>
    <mergeCell ref="F63:K63"/>
    <mergeCell ref="F62:K62"/>
  </mergeCells>
  <conditionalFormatting sqref="H1:K4">
    <cfRule type="cellIs" dxfId="14" priority="14" stopIfTrue="1" operator="equal">
      <formula>0</formula>
    </cfRule>
  </conditionalFormatting>
  <conditionalFormatting sqref="H53 J55">
    <cfRule type="cellIs" dxfId="13" priority="3" stopIfTrue="1" operator="notEqual">
      <formula>0</formula>
    </cfRule>
  </conditionalFormatting>
  <pageMargins left="0.78740157480314965" right="0.19685039370078741" top="0.19685039370078741" bottom="0.19685039370078741" header="0.19685039370078741" footer="0.19685039370078741"/>
  <pageSetup paperSize="9" scale="94"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S119"/>
  <sheetViews>
    <sheetView showGridLines="0" zoomScaleNormal="100" workbookViewId="0">
      <selection activeCell="H15" sqref="H15"/>
    </sheetView>
  </sheetViews>
  <sheetFormatPr baseColWidth="10" defaultColWidth="11.42578125" defaultRowHeight="12" x14ac:dyDescent="0.2"/>
  <cols>
    <col min="1" max="1" width="6.7109375" style="130" customWidth="1"/>
    <col min="2" max="6" width="10.7109375" style="130" customWidth="1"/>
    <col min="7" max="7" width="0.85546875" style="130" customWidth="1"/>
    <col min="8" max="8" width="15.7109375" style="130" customWidth="1"/>
    <col min="9" max="9" width="0.85546875" style="130" customWidth="1"/>
    <col min="10" max="10" width="15.7109375" style="130" customWidth="1"/>
    <col min="11" max="11" width="0.85546875" style="130" customWidth="1"/>
    <col min="12" max="12" width="15.7109375" style="130" customWidth="1"/>
    <col min="13" max="13" width="0.85546875" style="130" customWidth="1"/>
    <col min="14" max="14" width="15.7109375" style="130" customWidth="1"/>
    <col min="15" max="15" width="0.85546875" style="130" customWidth="1"/>
    <col min="16" max="16" width="15.7109375" style="130" customWidth="1"/>
    <col min="17" max="17" width="0.85546875" style="130" customWidth="1"/>
    <col min="18" max="18" width="15.7109375" style="130" customWidth="1"/>
    <col min="19" max="19" width="0.85546875" style="130" customWidth="1"/>
    <col min="20" max="16384" width="11.42578125" style="130"/>
  </cols>
  <sheetData>
    <row r="1" spans="1:19" ht="15" customHeight="1" x14ac:dyDescent="0.2">
      <c r="A1" s="509" t="str">
        <f>IF('Seite 1'!$T$10=0,"Dieser zahlenmäßige Nachweis ist nur mit der Einreichung des Verwendungsnachweises für den gesamten Bewilligungszeitraum vorzulegen!",IF(AND(OR('Seite 1'!T7=TRUE,'Seite 1'!T8=TRUE),'Seite 1'!T9=FALSE),"Dieser zahlenmäßige Nachweis für den gesamten Bewilligungszeitraum ist nicht mit dem Zwischennachweis vorzulegen!",""))</f>
        <v>Dieser zahlenmäßige Nachweis ist nur mit der Einreichung des Verwendungsnachweises für den gesamten Bewilligungszeitraum vorzulegen!</v>
      </c>
      <c r="B1" s="510"/>
      <c r="C1" s="510"/>
      <c r="D1" s="510"/>
      <c r="E1" s="510"/>
      <c r="F1" s="511"/>
      <c r="G1" s="29"/>
      <c r="H1" s="29"/>
      <c r="I1" s="29"/>
      <c r="K1" s="29"/>
      <c r="M1" s="29"/>
      <c r="O1" s="29" t="s">
        <v>105</v>
      </c>
      <c r="P1" s="498">
        <f>'Seite 1'!$O$18</f>
        <v>0</v>
      </c>
      <c r="Q1" s="499"/>
      <c r="R1" s="499"/>
      <c r="S1" s="500"/>
    </row>
    <row r="2" spans="1:19" ht="15" customHeight="1" x14ac:dyDescent="0.2">
      <c r="A2" s="512"/>
      <c r="B2" s="513"/>
      <c r="C2" s="513"/>
      <c r="D2" s="513"/>
      <c r="E2" s="513"/>
      <c r="F2" s="514"/>
      <c r="G2" s="29"/>
      <c r="H2" s="29"/>
      <c r="I2" s="29"/>
      <c r="K2" s="29"/>
      <c r="M2" s="29"/>
      <c r="O2" s="29" t="s">
        <v>109</v>
      </c>
      <c r="P2" s="498" t="str">
        <f>'Seite 1'!$Z$11</f>
        <v/>
      </c>
      <c r="Q2" s="499"/>
      <c r="R2" s="499"/>
      <c r="S2" s="500"/>
    </row>
    <row r="3" spans="1:19" ht="15" customHeight="1" x14ac:dyDescent="0.2">
      <c r="A3" s="512"/>
      <c r="B3" s="513"/>
      <c r="C3" s="513"/>
      <c r="D3" s="513"/>
      <c r="E3" s="513"/>
      <c r="F3" s="514"/>
      <c r="G3" s="29"/>
      <c r="H3" s="29"/>
      <c r="I3" s="29"/>
      <c r="K3" s="29"/>
      <c r="M3" s="29"/>
      <c r="O3" s="29" t="s">
        <v>108</v>
      </c>
      <c r="P3" s="501" t="str">
        <f>'Seite 1'!$AA$11</f>
        <v/>
      </c>
      <c r="Q3" s="502"/>
      <c r="R3" s="502"/>
      <c r="S3" s="503"/>
    </row>
    <row r="4" spans="1:19" s="7" customFormat="1" ht="15" customHeight="1" x14ac:dyDescent="0.2">
      <c r="A4" s="515"/>
      <c r="B4" s="516"/>
      <c r="C4" s="516"/>
      <c r="D4" s="516"/>
      <c r="E4" s="516"/>
      <c r="F4" s="517"/>
      <c r="G4" s="118"/>
      <c r="H4" s="118"/>
      <c r="I4" s="118"/>
      <c r="K4" s="118"/>
      <c r="M4" s="118"/>
      <c r="O4" s="118" t="s">
        <v>106</v>
      </c>
      <c r="P4" s="504">
        <f ca="1">'Seite 1'!$O$17</f>
        <v>44922</v>
      </c>
      <c r="Q4" s="505"/>
      <c r="R4" s="505"/>
      <c r="S4" s="506"/>
    </row>
    <row r="5" spans="1:19" s="7" customFormat="1" ht="12" customHeight="1" x14ac:dyDescent="0.2">
      <c r="A5" s="3"/>
      <c r="B5" s="3"/>
      <c r="C5" s="3"/>
      <c r="D5" s="3"/>
      <c r="E5" s="3"/>
      <c r="F5" s="3"/>
      <c r="G5" s="3"/>
      <c r="H5" s="3"/>
      <c r="I5" s="3"/>
      <c r="J5" s="3"/>
      <c r="K5" s="3"/>
      <c r="L5" s="3"/>
      <c r="M5" s="3"/>
      <c r="N5" s="3"/>
      <c r="O5" s="3"/>
      <c r="P5" s="3"/>
      <c r="Q5" s="3"/>
      <c r="R5" s="3"/>
      <c r="S5" s="3"/>
    </row>
    <row r="6" spans="1:19" s="7" customFormat="1" ht="15" customHeight="1" x14ac:dyDescent="0.2">
      <c r="A6" s="4" t="s">
        <v>138</v>
      </c>
      <c r="B6" s="5"/>
      <c r="C6" s="5"/>
      <c r="D6" s="5"/>
      <c r="E6" s="5"/>
      <c r="F6" s="5"/>
      <c r="G6" s="5"/>
      <c r="H6" s="5"/>
      <c r="I6" s="5"/>
      <c r="J6" s="5"/>
      <c r="K6" s="5"/>
      <c r="L6" s="5"/>
      <c r="M6" s="5"/>
      <c r="N6" s="5"/>
      <c r="O6" s="5"/>
      <c r="P6" s="5"/>
      <c r="Q6" s="5"/>
      <c r="R6" s="5"/>
      <c r="S6" s="6"/>
    </row>
    <row r="7" spans="1:19" s="7" customFormat="1" ht="5.0999999999999996" customHeight="1" x14ac:dyDescent="0.2">
      <c r="A7" s="130"/>
      <c r="B7" s="130"/>
      <c r="C7" s="130"/>
      <c r="D7" s="130"/>
      <c r="E7" s="130"/>
      <c r="F7" s="130"/>
      <c r="G7" s="130"/>
      <c r="H7" s="130"/>
      <c r="I7" s="130"/>
      <c r="J7" s="130"/>
      <c r="K7" s="130"/>
      <c r="L7" s="130"/>
      <c r="M7" s="130"/>
      <c r="N7" s="130"/>
      <c r="O7" s="130"/>
      <c r="P7" s="130"/>
      <c r="Q7" s="130"/>
      <c r="R7" s="130"/>
      <c r="S7" s="130"/>
    </row>
    <row r="8" spans="1:19" s="7" customFormat="1" ht="15" customHeight="1" x14ac:dyDescent="0.2">
      <c r="A8" s="253" t="s">
        <v>129</v>
      </c>
      <c r="B8" s="127"/>
      <c r="C8" s="127"/>
      <c r="D8" s="127"/>
      <c r="E8" s="127"/>
      <c r="F8" s="127"/>
      <c r="G8" s="127"/>
      <c r="H8" s="127"/>
      <c r="I8" s="127"/>
      <c r="J8" s="127"/>
      <c r="K8" s="127"/>
      <c r="L8" s="127"/>
      <c r="M8" s="127"/>
      <c r="N8" s="127"/>
      <c r="O8" s="127"/>
      <c r="P8" s="127"/>
      <c r="Q8" s="127"/>
      <c r="R8" s="127"/>
      <c r="S8" s="128"/>
    </row>
    <row r="9" spans="1:19" s="3" customFormat="1" ht="5.0999999999999996" customHeight="1" x14ac:dyDescent="0.2">
      <c r="A9" s="34"/>
      <c r="H9" s="11"/>
      <c r="I9" s="11"/>
      <c r="J9" s="11"/>
      <c r="K9" s="11"/>
      <c r="L9" s="11"/>
      <c r="M9" s="11"/>
      <c r="N9" s="11"/>
      <c r="O9" s="11"/>
      <c r="P9" s="11"/>
      <c r="Q9" s="11"/>
      <c r="R9" s="11"/>
      <c r="S9" s="26"/>
    </row>
    <row r="10" spans="1:19" ht="15" customHeight="1" x14ac:dyDescent="0.2">
      <c r="A10" s="258"/>
      <c r="B10" s="135"/>
      <c r="C10" s="135"/>
      <c r="D10" s="135"/>
      <c r="E10" s="135"/>
      <c r="F10" s="135"/>
      <c r="G10" s="135"/>
      <c r="H10" s="277" t="s">
        <v>43</v>
      </c>
      <c r="I10" s="259"/>
      <c r="J10" s="255" t="s">
        <v>91</v>
      </c>
      <c r="K10" s="259"/>
      <c r="L10" s="255" t="s">
        <v>91</v>
      </c>
      <c r="M10" s="259"/>
      <c r="N10" s="255" t="s">
        <v>91</v>
      </c>
      <c r="O10" s="259"/>
      <c r="P10" s="255" t="s">
        <v>91</v>
      </c>
      <c r="Q10" s="259"/>
      <c r="R10" s="277" t="s">
        <v>94</v>
      </c>
      <c r="S10" s="260"/>
    </row>
    <row r="11" spans="1:19" ht="15" customHeight="1" x14ac:dyDescent="0.2">
      <c r="A11" s="258"/>
      <c r="B11" s="135"/>
      <c r="C11" s="135"/>
      <c r="D11" s="135"/>
      <c r="E11" s="135"/>
      <c r="F11" s="135"/>
      <c r="G11" s="135"/>
      <c r="H11" s="357" t="str">
        <f>IF(MAX('Seite 1'!$G$34,'Seite 1'!$P$34)=0,"__.__.____",MAX('Seite 1'!$G$34,'Seite 1'!$P$34))</f>
        <v>__.__.____</v>
      </c>
      <c r="I11" s="259"/>
      <c r="J11" s="358" t="s">
        <v>128</v>
      </c>
      <c r="K11" s="259"/>
      <c r="L11" s="358" t="s">
        <v>128</v>
      </c>
      <c r="M11" s="259"/>
      <c r="N11" s="358" t="s">
        <v>128</v>
      </c>
      <c r="O11" s="259"/>
      <c r="P11" s="358" t="s">
        <v>128</v>
      </c>
      <c r="Q11" s="259"/>
      <c r="R11" s="359" t="s">
        <v>95</v>
      </c>
      <c r="S11" s="260"/>
    </row>
    <row r="12" spans="1:19" ht="15" customHeight="1" x14ac:dyDescent="0.2">
      <c r="A12" s="258"/>
      <c r="G12" s="135"/>
      <c r="H12" s="360"/>
      <c r="I12" s="261"/>
      <c r="J12" s="256" t="str">
        <f>IF('Seite 1'!V9="","____",'Seite 1'!V9)</f>
        <v>____</v>
      </c>
      <c r="K12" s="261"/>
      <c r="L12" s="256" t="str">
        <f>IF('Seite 1'!W9="","____",'Seite 1'!W9)</f>
        <v>____</v>
      </c>
      <c r="M12" s="261"/>
      <c r="N12" s="256" t="str">
        <f>IF('Seite 1'!X9="","____",'Seite 1'!X9)</f>
        <v>____</v>
      </c>
      <c r="O12" s="261"/>
      <c r="P12" s="256" t="str">
        <f>IF('Seite 1'!Y9="","____",'Seite 1'!Y9)</f>
        <v>____</v>
      </c>
      <c r="Q12" s="261"/>
      <c r="R12" s="360"/>
      <c r="S12" s="260"/>
    </row>
    <row r="13" spans="1:19" ht="5.0999999999999996" customHeight="1" x14ac:dyDescent="0.2">
      <c r="A13" s="258"/>
      <c r="G13" s="135"/>
      <c r="H13" s="183"/>
      <c r="I13" s="261"/>
      <c r="J13" s="152"/>
      <c r="K13" s="261"/>
      <c r="L13" s="152"/>
      <c r="M13" s="261"/>
      <c r="N13" s="152"/>
      <c r="O13" s="261"/>
      <c r="P13" s="262"/>
      <c r="Q13" s="261"/>
      <c r="R13" s="261"/>
      <c r="S13" s="260"/>
    </row>
    <row r="14" spans="1:19" ht="15" customHeight="1" x14ac:dyDescent="0.2">
      <c r="C14" s="129"/>
      <c r="D14" s="129"/>
      <c r="E14" s="129"/>
      <c r="F14" s="129"/>
      <c r="G14" s="135"/>
      <c r="H14" s="263" t="s">
        <v>16</v>
      </c>
      <c r="I14" s="135"/>
      <c r="J14" s="263" t="s">
        <v>16</v>
      </c>
      <c r="K14" s="135"/>
      <c r="L14" s="263" t="s">
        <v>16</v>
      </c>
      <c r="M14" s="135"/>
      <c r="N14" s="263" t="s">
        <v>16</v>
      </c>
      <c r="O14" s="135"/>
      <c r="P14" s="263" t="s">
        <v>16</v>
      </c>
      <c r="Q14" s="135"/>
      <c r="R14" s="263" t="s">
        <v>16</v>
      </c>
      <c r="S14" s="260"/>
    </row>
    <row r="15" spans="1:19" ht="15" customHeight="1" x14ac:dyDescent="0.2">
      <c r="A15" s="137" t="str">
        <f>'Seite 2 ZN'!A15</f>
        <v>1.</v>
      </c>
      <c r="B15" s="86" t="str">
        <f>'Seite 2 ZN'!B15</f>
        <v>Pauschale Ausgaben nach Teilnehmerzahl/Ausbildungstage</v>
      </c>
      <c r="C15" s="86"/>
      <c r="D15" s="86"/>
      <c r="E15" s="86"/>
      <c r="F15" s="86"/>
      <c r="G15" s="135"/>
      <c r="H15" s="364"/>
      <c r="I15" s="337"/>
      <c r="J15" s="364"/>
      <c r="K15" s="337"/>
      <c r="L15" s="364"/>
      <c r="M15" s="337"/>
      <c r="N15" s="364"/>
      <c r="O15" s="337"/>
      <c r="P15" s="344">
        <f>IF(OR('Seite 1'!$P$36="",'Seite 1'!$P$38=""),0,IF(YEAR('Seite 1'!$P$36)=YEAR('Seite 1'!$P$38),'Seite 2 ZN'!J15,0))</f>
        <v>0</v>
      </c>
      <c r="Q15" s="337"/>
      <c r="R15" s="341">
        <f>SUMPRODUCT(($J$12:$P$12&lt;&gt;"____")*(ROUND(J15:P15,2)))</f>
        <v>0</v>
      </c>
      <c r="S15" s="260"/>
    </row>
    <row r="16" spans="1:19" ht="5.0999999999999996" customHeight="1" x14ac:dyDescent="0.2">
      <c r="A16" s="137"/>
      <c r="B16" s="86"/>
      <c r="C16" s="86"/>
      <c r="D16" s="86"/>
      <c r="E16" s="86"/>
      <c r="F16" s="86"/>
      <c r="G16" s="135"/>
      <c r="H16" s="337"/>
      <c r="I16" s="337"/>
      <c r="J16" s="337"/>
      <c r="K16" s="337"/>
      <c r="L16" s="337"/>
      <c r="M16" s="337"/>
      <c r="N16" s="337"/>
      <c r="O16" s="337"/>
      <c r="P16" s="337"/>
      <c r="Q16" s="337"/>
      <c r="R16" s="342"/>
      <c r="S16" s="260"/>
    </row>
    <row r="17" spans="1:19" ht="15" customHeight="1" x14ac:dyDescent="0.2">
      <c r="A17" s="138" t="str">
        <f>'Seite 2 ZN'!A17</f>
        <v>Gesamtsumme der Ausgaben</v>
      </c>
      <c r="B17" s="119"/>
      <c r="C17" s="119"/>
      <c r="D17" s="119"/>
      <c r="E17" s="119"/>
      <c r="F17" s="119"/>
      <c r="G17" s="135"/>
      <c r="H17" s="331">
        <f>ROUND(H15,2)</f>
        <v>0</v>
      </c>
      <c r="I17" s="337"/>
      <c r="J17" s="331">
        <f>ROUND(J15,2)</f>
        <v>0</v>
      </c>
      <c r="K17" s="337"/>
      <c r="L17" s="331">
        <f>ROUND(L15,2)</f>
        <v>0</v>
      </c>
      <c r="M17" s="337"/>
      <c r="N17" s="331">
        <f>ROUND(N15,2)</f>
        <v>0</v>
      </c>
      <c r="O17" s="337"/>
      <c r="P17" s="378">
        <f>IF(OR('Seite 1'!$P$36="",'Seite 1'!$P$38=""),0,IF(YEAR('Seite 1'!$P$36)=YEAR('Seite 1'!$P$38),'Seite 2 ZN'!J17,0))</f>
        <v>0</v>
      </c>
      <c r="Q17" s="337"/>
      <c r="R17" s="341">
        <f>SUMPRODUCT(($J$12:$P$12&lt;&gt;"____")*(ROUND(J17:P17,2)))</f>
        <v>0</v>
      </c>
      <c r="S17" s="260"/>
    </row>
    <row r="18" spans="1:19" ht="5.0999999999999996" customHeight="1" x14ac:dyDescent="0.2">
      <c r="A18" s="137"/>
      <c r="B18" s="86"/>
      <c r="C18" s="86"/>
      <c r="D18" s="86"/>
      <c r="E18" s="86"/>
      <c r="F18" s="86"/>
      <c r="G18" s="135"/>
      <c r="H18" s="337"/>
      <c r="I18" s="337"/>
      <c r="J18" s="337"/>
      <c r="K18" s="337"/>
      <c r="L18" s="337"/>
      <c r="M18" s="337"/>
      <c r="N18" s="337"/>
      <c r="O18" s="337"/>
      <c r="P18" s="337"/>
      <c r="Q18" s="337"/>
      <c r="R18" s="342"/>
      <c r="S18" s="260"/>
    </row>
    <row r="19" spans="1:19" ht="15" customHeight="1" x14ac:dyDescent="0.2">
      <c r="A19" s="137" t="str">
        <f>'Seite 2 ZN'!A19</f>
        <v>2.</v>
      </c>
      <c r="B19" s="86" t="str">
        <f>'Seite 2 ZN'!B19</f>
        <v>Einnahmen aus Projekttätigkeit</v>
      </c>
      <c r="C19" s="129"/>
      <c r="D19" s="129"/>
      <c r="E19" s="129"/>
      <c r="F19" s="129"/>
      <c r="G19" s="135"/>
      <c r="H19" s="365"/>
      <c r="I19" s="337"/>
      <c r="J19" s="365"/>
      <c r="K19" s="337"/>
      <c r="L19" s="365"/>
      <c r="M19" s="337"/>
      <c r="N19" s="365"/>
      <c r="O19" s="337"/>
      <c r="P19" s="344">
        <f>IF(OR('Seite 1'!$P$36="",'Seite 1'!$P$38=""),0,IF(YEAR('Seite 1'!$P$36)=YEAR('Seite 1'!$P$38),'Seite 2 ZN'!J19,0))</f>
        <v>0</v>
      </c>
      <c r="Q19" s="337"/>
      <c r="R19" s="341">
        <f>SUMPRODUCT(($J$12:$P$12&lt;&gt;"____")*(ROUND(J19:P19,2)))</f>
        <v>0</v>
      </c>
      <c r="S19" s="260"/>
    </row>
    <row r="20" spans="1:19" ht="5.0999999999999996" customHeight="1" x14ac:dyDescent="0.2">
      <c r="A20" s="136"/>
      <c r="B20" s="129"/>
      <c r="C20" s="129"/>
      <c r="D20" s="129"/>
      <c r="E20" s="129"/>
      <c r="F20" s="129"/>
      <c r="G20" s="135"/>
      <c r="H20" s="337"/>
      <c r="I20" s="337"/>
      <c r="J20" s="337"/>
      <c r="K20" s="337"/>
      <c r="L20" s="337"/>
      <c r="M20" s="337"/>
      <c r="N20" s="337"/>
      <c r="O20" s="337"/>
      <c r="P20" s="337"/>
      <c r="Q20" s="337"/>
      <c r="R20" s="342"/>
      <c r="S20" s="260"/>
    </row>
    <row r="21" spans="1:19" ht="15" customHeight="1" x14ac:dyDescent="0.2">
      <c r="A21" s="138" t="str">
        <f>'Seite 2 ZN'!A21</f>
        <v>Gesamtsumme der zuwendungsfähigen Ausgaben</v>
      </c>
      <c r="B21" s="129"/>
      <c r="C21" s="129"/>
      <c r="D21" s="129"/>
      <c r="E21" s="129"/>
      <c r="F21" s="129"/>
      <c r="G21" s="135"/>
      <c r="H21" s="332">
        <f>H17-ROUND(H19,2)</f>
        <v>0</v>
      </c>
      <c r="I21" s="337"/>
      <c r="J21" s="332">
        <f>J17-ROUND(J19,2)</f>
        <v>0</v>
      </c>
      <c r="K21" s="337"/>
      <c r="L21" s="332">
        <f>L17-ROUND(L19,2)</f>
        <v>0</v>
      </c>
      <c r="M21" s="337"/>
      <c r="N21" s="332">
        <f>N17-ROUND(N19,2)</f>
        <v>0</v>
      </c>
      <c r="O21" s="337"/>
      <c r="P21" s="378">
        <f>IF(OR('Seite 1'!$P$36="",'Seite 1'!$P$38=""),0,IF(YEAR('Seite 1'!$P$36)=YEAR('Seite 1'!$P$38),'Seite 2 ZN'!J21,0))</f>
        <v>0</v>
      </c>
      <c r="Q21" s="337"/>
      <c r="R21" s="341">
        <f>SUMPRODUCT(($J$12:$P$12&lt;&gt;"____")*(ROUND(J21:P21,2)))</f>
        <v>0</v>
      </c>
      <c r="S21" s="260"/>
    </row>
    <row r="22" spans="1:19" ht="5.0999999999999996" customHeight="1" x14ac:dyDescent="0.2">
      <c r="A22" s="292"/>
      <c r="B22" s="266"/>
      <c r="C22" s="266"/>
      <c r="D22" s="266"/>
      <c r="E22" s="266"/>
      <c r="F22" s="266"/>
      <c r="G22" s="266"/>
      <c r="H22" s="345"/>
      <c r="I22" s="345"/>
      <c r="J22" s="345"/>
      <c r="K22" s="345"/>
      <c r="L22" s="345"/>
      <c r="M22" s="345"/>
      <c r="N22" s="345"/>
      <c r="O22" s="345"/>
      <c r="P22" s="345"/>
      <c r="Q22" s="345"/>
      <c r="R22" s="346"/>
      <c r="S22" s="267"/>
    </row>
    <row r="23" spans="1:19" ht="5.0999999999999996" customHeight="1" x14ac:dyDescent="0.2">
      <c r="A23" s="139"/>
      <c r="B23" s="135"/>
      <c r="C23" s="135"/>
      <c r="D23" s="135"/>
      <c r="E23" s="135"/>
      <c r="F23" s="135"/>
      <c r="G23" s="135"/>
      <c r="H23" s="337"/>
      <c r="I23" s="337"/>
      <c r="J23" s="337"/>
      <c r="K23" s="337"/>
      <c r="L23" s="337"/>
      <c r="M23" s="337"/>
      <c r="N23" s="337"/>
      <c r="O23" s="337"/>
      <c r="P23" s="337"/>
      <c r="Q23" s="337"/>
      <c r="R23" s="342"/>
      <c r="S23" s="260"/>
    </row>
    <row r="24" spans="1:19" ht="15" customHeight="1" x14ac:dyDescent="0.2">
      <c r="A24" s="137" t="str">
        <f>'Seite 2 ZN'!A24</f>
        <v>3.</v>
      </c>
      <c r="B24" s="86" t="str">
        <f>'Seite 2 ZN'!B24</f>
        <v>Nicht zuwendungsfähige Ausgaben</v>
      </c>
      <c r="C24" s="129"/>
      <c r="D24" s="129"/>
      <c r="E24" s="129"/>
      <c r="F24" s="129"/>
      <c r="G24" s="135"/>
      <c r="H24" s="365"/>
      <c r="I24" s="337"/>
      <c r="J24" s="365"/>
      <c r="K24" s="337"/>
      <c r="L24" s="365"/>
      <c r="M24" s="337"/>
      <c r="N24" s="365"/>
      <c r="O24" s="337"/>
      <c r="P24" s="344">
        <f>IF(OR('Seite 1'!$P$36="",'Seite 1'!$P$38=""),0,IF(YEAR('Seite 1'!$P$36)=YEAR('Seite 1'!$P$38),'Seite 2 ZN'!J24,0))</f>
        <v>0</v>
      </c>
      <c r="Q24" s="337"/>
      <c r="R24" s="341">
        <f>SUMPRODUCT(($J$12:$P$12&lt;&gt;"____")*(ROUND(J24:P24,2)))</f>
        <v>0</v>
      </c>
      <c r="S24" s="260"/>
    </row>
    <row r="25" spans="1:19" ht="5.0999999999999996" customHeight="1" x14ac:dyDescent="0.2">
      <c r="A25" s="264"/>
      <c r="B25" s="265"/>
      <c r="C25" s="265"/>
      <c r="D25" s="265"/>
      <c r="E25" s="265"/>
      <c r="F25" s="265"/>
      <c r="G25" s="266"/>
      <c r="H25" s="266"/>
      <c r="I25" s="266"/>
      <c r="J25" s="266"/>
      <c r="K25" s="266"/>
      <c r="L25" s="266"/>
      <c r="M25" s="266"/>
      <c r="N25" s="266"/>
      <c r="O25" s="266"/>
      <c r="P25" s="266"/>
      <c r="Q25" s="266"/>
      <c r="R25" s="266"/>
      <c r="S25" s="267"/>
    </row>
    <row r="26" spans="1:19" ht="12" customHeight="1" x14ac:dyDescent="0.2">
      <c r="A26" s="268"/>
      <c r="B26" s="129"/>
      <c r="C26" s="129"/>
      <c r="D26" s="129"/>
      <c r="E26" s="129"/>
      <c r="F26" s="129"/>
    </row>
    <row r="27" spans="1:19" ht="15" customHeight="1" x14ac:dyDescent="0.2">
      <c r="A27" s="253" t="s">
        <v>130</v>
      </c>
      <c r="B27" s="127"/>
      <c r="C27" s="127"/>
      <c r="D27" s="127"/>
      <c r="E27" s="127"/>
      <c r="F27" s="127"/>
      <c r="G27" s="127"/>
      <c r="H27" s="127"/>
      <c r="I27" s="127"/>
      <c r="J27" s="127"/>
      <c r="K27" s="127"/>
      <c r="L27" s="127"/>
      <c r="M27" s="127"/>
      <c r="N27" s="127"/>
      <c r="O27" s="127"/>
      <c r="P27" s="127"/>
      <c r="Q27" s="127"/>
      <c r="R27" s="127"/>
      <c r="S27" s="128"/>
    </row>
    <row r="28" spans="1:19" ht="5.0999999999999996" customHeight="1" x14ac:dyDescent="0.2">
      <c r="A28" s="278"/>
      <c r="S28" s="276"/>
    </row>
    <row r="29" spans="1:19" ht="15" customHeight="1" x14ac:dyDescent="0.2">
      <c r="A29" s="269"/>
      <c r="B29" s="129"/>
      <c r="C29" s="129"/>
      <c r="D29" s="129"/>
      <c r="E29" s="129"/>
      <c r="F29" s="129"/>
      <c r="G29" s="129"/>
      <c r="H29" s="277" t="str">
        <f>$H$10</f>
        <v>Bescheid vom</v>
      </c>
      <c r="I29" s="259"/>
      <c r="J29" s="255" t="str">
        <f>$J$10</f>
        <v>Abrechnung für</v>
      </c>
      <c r="K29" s="259"/>
      <c r="L29" s="255" t="str">
        <f>$L$10</f>
        <v>Abrechnung für</v>
      </c>
      <c r="M29" s="259"/>
      <c r="N29" s="255" t="str">
        <f>$N$10</f>
        <v>Abrechnung für</v>
      </c>
      <c r="O29" s="259"/>
      <c r="P29" s="255" t="str">
        <f>$P$10</f>
        <v>Abrechnung für</v>
      </c>
      <c r="Q29" s="259"/>
      <c r="R29" s="277" t="s">
        <v>94</v>
      </c>
      <c r="S29" s="275"/>
    </row>
    <row r="30" spans="1:19" ht="15" customHeight="1" x14ac:dyDescent="0.2">
      <c r="A30" s="269"/>
      <c r="B30" s="129"/>
      <c r="C30" s="129"/>
      <c r="D30" s="129"/>
      <c r="E30" s="129"/>
      <c r="F30" s="129"/>
      <c r="G30" s="129"/>
      <c r="H30" s="357" t="str">
        <f>$H$11</f>
        <v>__.__.____</v>
      </c>
      <c r="I30" s="259"/>
      <c r="J30" s="358" t="str">
        <f>$J$11</f>
        <v>Haushaltsjahr</v>
      </c>
      <c r="K30" s="259"/>
      <c r="L30" s="358" t="str">
        <f>$L$11</f>
        <v>Haushaltsjahr</v>
      </c>
      <c r="M30" s="259"/>
      <c r="N30" s="358" t="str">
        <f>$N$11</f>
        <v>Haushaltsjahr</v>
      </c>
      <c r="O30" s="259"/>
      <c r="P30" s="358" t="str">
        <f>$P$11</f>
        <v>Haushaltsjahr</v>
      </c>
      <c r="Q30" s="259"/>
      <c r="R30" s="359" t="s">
        <v>95</v>
      </c>
      <c r="S30" s="270"/>
    </row>
    <row r="31" spans="1:19" ht="15" customHeight="1" x14ac:dyDescent="0.2">
      <c r="A31" s="269"/>
      <c r="B31" s="129"/>
      <c r="C31" s="129"/>
      <c r="D31" s="129"/>
      <c r="E31" s="129"/>
      <c r="F31" s="129"/>
      <c r="G31" s="129"/>
      <c r="H31" s="360"/>
      <c r="I31" s="261"/>
      <c r="J31" s="256" t="str">
        <f>$J$12</f>
        <v>____</v>
      </c>
      <c r="K31" s="261"/>
      <c r="L31" s="256" t="str">
        <f>$L$12</f>
        <v>____</v>
      </c>
      <c r="M31" s="261"/>
      <c r="N31" s="256" t="str">
        <f>$N$12</f>
        <v>____</v>
      </c>
      <c r="O31" s="261"/>
      <c r="P31" s="256" t="str">
        <f>$P$12</f>
        <v>____</v>
      </c>
      <c r="Q31" s="261"/>
      <c r="R31" s="360"/>
      <c r="S31" s="270"/>
    </row>
    <row r="32" spans="1:19" ht="5.0999999999999996" customHeight="1" x14ac:dyDescent="0.2">
      <c r="A32" s="269"/>
      <c r="B32" s="129"/>
      <c r="C32" s="129"/>
      <c r="D32" s="129"/>
      <c r="E32" s="129"/>
      <c r="F32" s="129"/>
      <c r="G32" s="129"/>
      <c r="H32" s="183"/>
      <c r="I32" s="261"/>
      <c r="J32" s="152"/>
      <c r="K32" s="261"/>
      <c r="L32" s="152"/>
      <c r="M32" s="261"/>
      <c r="N32" s="152"/>
      <c r="O32" s="261"/>
      <c r="P32" s="262"/>
      <c r="Q32" s="261"/>
      <c r="R32" s="261"/>
      <c r="S32" s="270"/>
    </row>
    <row r="33" spans="1:19" ht="15" customHeight="1" x14ac:dyDescent="0.2">
      <c r="A33" s="136" t="str">
        <f>'Seite 2 ZN'!A33</f>
        <v>1.</v>
      </c>
      <c r="B33" s="129" t="str">
        <f>'Seite 2 ZN'!B33</f>
        <v>Private Mittel</v>
      </c>
      <c r="C33" s="129"/>
      <c r="D33" s="129"/>
      <c r="E33" s="129"/>
      <c r="F33" s="129"/>
      <c r="G33" s="129"/>
      <c r="H33" s="263" t="s">
        <v>16</v>
      </c>
      <c r="I33" s="135"/>
      <c r="J33" s="263" t="s">
        <v>16</v>
      </c>
      <c r="K33" s="135"/>
      <c r="L33" s="263" t="s">
        <v>16</v>
      </c>
      <c r="M33" s="135"/>
      <c r="N33" s="263" t="s">
        <v>16</v>
      </c>
      <c r="O33" s="135"/>
      <c r="P33" s="263" t="s">
        <v>16</v>
      </c>
      <c r="Q33" s="135"/>
      <c r="R33" s="263" t="s">
        <v>16</v>
      </c>
      <c r="S33" s="270"/>
    </row>
    <row r="34" spans="1:19" ht="15" customHeight="1" x14ac:dyDescent="0.2">
      <c r="A34" s="137" t="str">
        <f>'Seite 2 ZN'!A34</f>
        <v>1.1</v>
      </c>
      <c r="B34" s="86" t="str">
        <f>'Seite 2 ZN'!B34</f>
        <v>Eigenmittel des Antragstellers</v>
      </c>
      <c r="C34" s="86"/>
      <c r="D34" s="86"/>
      <c r="E34" s="86"/>
      <c r="F34" s="86"/>
      <c r="G34" s="135"/>
      <c r="H34" s="363"/>
      <c r="I34" s="337"/>
      <c r="J34" s="363"/>
      <c r="K34" s="337"/>
      <c r="L34" s="363"/>
      <c r="M34" s="337"/>
      <c r="N34" s="363"/>
      <c r="O34" s="337"/>
      <c r="P34" s="325">
        <f>IF(OR('Seite 1'!$P$36="",'Seite 1'!$P$38=""),0,IF(YEAR('Seite 1'!$P$36)=YEAR('Seite 1'!$P$38),'Seite 2 ZN'!J34,0))</f>
        <v>0</v>
      </c>
      <c r="Q34" s="337"/>
      <c r="R34" s="338">
        <f>SUMPRODUCT(($J$12:$P$12&lt;&gt;"____")*(ROUND(J34:P34,2)))</f>
        <v>0</v>
      </c>
      <c r="S34" s="260"/>
    </row>
    <row r="35" spans="1:19" ht="15" customHeight="1" x14ac:dyDescent="0.2">
      <c r="A35" s="137" t="str">
        <f>'Seite 2 ZN'!A35</f>
        <v>1.2</v>
      </c>
      <c r="B35" s="86" t="str">
        <f>'Seite 2 ZN'!B35</f>
        <v>Einnahmen von Dritten/Teilnehmergebühren</v>
      </c>
      <c r="C35" s="86"/>
      <c r="D35" s="86"/>
      <c r="E35" s="86"/>
      <c r="F35" s="86"/>
      <c r="G35" s="135"/>
      <c r="H35" s="361"/>
      <c r="I35" s="337"/>
      <c r="J35" s="361"/>
      <c r="K35" s="337"/>
      <c r="L35" s="361"/>
      <c r="M35" s="337"/>
      <c r="N35" s="361"/>
      <c r="O35" s="337"/>
      <c r="P35" s="330">
        <f>IF(OR('Seite 1'!$P$36="",'Seite 1'!$P$38=""),0,IF(YEAR('Seite 1'!$P$36)=YEAR('Seite 1'!$P$38),'Seite 2 ZN'!J35,0))</f>
        <v>0</v>
      </c>
      <c r="Q35" s="337"/>
      <c r="R35" s="343">
        <f>SUMPRODUCT(($J$12:$P$12&lt;&gt;"____")*(ROUND(J35:P35,2)))</f>
        <v>0</v>
      </c>
      <c r="S35" s="260"/>
    </row>
    <row r="36" spans="1:19" ht="15" customHeight="1" x14ac:dyDescent="0.2">
      <c r="A36" s="137" t="str">
        <f>'Seite 2 ZN'!A36</f>
        <v>1.3</v>
      </c>
      <c r="B36" s="86" t="str">
        <f>'Seite 2 ZN'!B36</f>
        <v>Mittel von Stiftungen und Spenden, Sonstiges</v>
      </c>
      <c r="C36" s="86"/>
      <c r="D36" s="86"/>
      <c r="E36" s="86"/>
      <c r="F36" s="86"/>
      <c r="G36" s="135"/>
      <c r="H36" s="362"/>
      <c r="I36" s="337"/>
      <c r="J36" s="362"/>
      <c r="K36" s="337"/>
      <c r="L36" s="362"/>
      <c r="M36" s="337"/>
      <c r="N36" s="362"/>
      <c r="O36" s="337"/>
      <c r="P36" s="330">
        <f>IF(OR('Seite 1'!$P$36="",'Seite 1'!$P$38=""),0,IF(YEAR('Seite 1'!$P$36)=YEAR('Seite 1'!$P$38),'Seite 2 ZN'!J36,0))</f>
        <v>0</v>
      </c>
      <c r="Q36" s="337"/>
      <c r="R36" s="339">
        <f>SUMPRODUCT(($J$12:$P$12&lt;&gt;"____")*(ROUND(J36:P36,2)))</f>
        <v>0</v>
      </c>
      <c r="S36" s="260"/>
    </row>
    <row r="37" spans="1:19" ht="15" customHeight="1" x14ac:dyDescent="0.2">
      <c r="A37" s="138"/>
      <c r="B37" s="119" t="str">
        <f>'Seite 2 ZN'!B37</f>
        <v>Summe Private Mittel</v>
      </c>
      <c r="C37" s="119"/>
      <c r="D37" s="119"/>
      <c r="E37" s="119"/>
      <c r="F37" s="119"/>
      <c r="G37" s="135"/>
      <c r="H37" s="326">
        <f>SUMPRODUCT(ROUND(H34:H36,2))</f>
        <v>0</v>
      </c>
      <c r="I37" s="337"/>
      <c r="J37" s="326">
        <f>SUMPRODUCT(ROUND(J34:J36,2))</f>
        <v>0</v>
      </c>
      <c r="K37" s="337"/>
      <c r="L37" s="326">
        <f>SUMPRODUCT(ROUND(L34:L36,2))</f>
        <v>0</v>
      </c>
      <c r="M37" s="337"/>
      <c r="N37" s="326">
        <f>SUMPRODUCT(ROUND(N34:N36,2))</f>
        <v>0</v>
      </c>
      <c r="O37" s="337"/>
      <c r="P37" s="326">
        <f>IF(OR('Seite 1'!$P$36="",'Seite 1'!$P$38=""),0,IF(YEAR('Seite 1'!$P$36)=YEAR('Seite 1'!$P$38),'Seite 2 ZN'!J37,0))</f>
        <v>0</v>
      </c>
      <c r="Q37" s="337"/>
      <c r="R37" s="341">
        <f>SUMPRODUCT(($J$12:$P$12&lt;&gt;"____")*(ROUND(J37:P37,2)))</f>
        <v>0</v>
      </c>
      <c r="S37" s="260"/>
    </row>
    <row r="38" spans="1:19" ht="5.0999999999999996" customHeight="1" x14ac:dyDescent="0.2">
      <c r="A38" s="137"/>
      <c r="B38" s="86"/>
      <c r="C38" s="86"/>
      <c r="D38" s="86"/>
      <c r="E38" s="86"/>
      <c r="F38" s="86"/>
      <c r="G38" s="135"/>
      <c r="H38" s="347"/>
      <c r="I38" s="337"/>
      <c r="J38" s="347"/>
      <c r="K38" s="337"/>
      <c r="L38" s="347"/>
      <c r="M38" s="337"/>
      <c r="N38" s="347"/>
      <c r="O38" s="337"/>
      <c r="P38" s="347"/>
      <c r="Q38" s="337"/>
      <c r="R38" s="337"/>
      <c r="S38" s="260"/>
    </row>
    <row r="39" spans="1:19" ht="15" customHeight="1" x14ac:dyDescent="0.2">
      <c r="A39" s="136" t="str">
        <f>'Seite 2 ZN'!A39</f>
        <v>2.</v>
      </c>
      <c r="B39" s="129" t="str">
        <f>'Seite 2 ZN'!B39</f>
        <v>Öffentliche Mittel</v>
      </c>
      <c r="C39" s="129"/>
      <c r="D39" s="129"/>
      <c r="E39" s="129"/>
      <c r="F39" s="129"/>
      <c r="G39" s="135"/>
      <c r="H39" s="348"/>
      <c r="I39" s="337"/>
      <c r="J39" s="348"/>
      <c r="K39" s="337"/>
      <c r="L39" s="348"/>
      <c r="M39" s="337"/>
      <c r="N39" s="348"/>
      <c r="O39" s="337"/>
      <c r="P39" s="348"/>
      <c r="Q39" s="337"/>
      <c r="R39" s="337"/>
      <c r="S39" s="260"/>
    </row>
    <row r="40" spans="1:19" ht="15" customHeight="1" x14ac:dyDescent="0.2">
      <c r="A40" s="137" t="str">
        <f>'Seite 2 ZN'!A40</f>
        <v>2.1</v>
      </c>
      <c r="B40" s="86" t="str">
        <f>'Seite 2 ZN'!B40</f>
        <v>Bundesmittel</v>
      </c>
      <c r="C40" s="86"/>
      <c r="D40" s="86"/>
      <c r="E40" s="86"/>
      <c r="F40" s="86"/>
      <c r="G40" s="135"/>
      <c r="H40" s="363"/>
      <c r="I40" s="337"/>
      <c r="J40" s="363"/>
      <c r="K40" s="337"/>
      <c r="L40" s="363"/>
      <c r="M40" s="337"/>
      <c r="N40" s="363"/>
      <c r="O40" s="337"/>
      <c r="P40" s="325">
        <f>IF(OR('Seite 1'!$P$36="",'Seite 1'!$P$38=""),0,IF(YEAR('Seite 1'!$P$36)=YEAR('Seite 1'!$P$38),'Seite 2 ZN'!J40,0))</f>
        <v>0</v>
      </c>
      <c r="Q40" s="337"/>
      <c r="R40" s="338">
        <f>SUMPRODUCT(($J$12:$P$12&lt;&gt;"____")*(ROUND(J40:P40,2)))</f>
        <v>0</v>
      </c>
      <c r="S40" s="260"/>
    </row>
    <row r="41" spans="1:19" ht="15" customHeight="1" x14ac:dyDescent="0.2">
      <c r="A41" s="137" t="str">
        <f>'Seite 2 ZN'!A41</f>
        <v>2.2</v>
      </c>
      <c r="B41" s="86" t="str">
        <f>'Seite 2 ZN'!B41</f>
        <v>Sonstige Mittel des Freistaates Thüringen</v>
      </c>
      <c r="C41" s="86"/>
      <c r="D41" s="86"/>
      <c r="E41" s="86"/>
      <c r="F41" s="86"/>
      <c r="G41" s="135"/>
      <c r="H41" s="361"/>
      <c r="I41" s="337"/>
      <c r="J41" s="361"/>
      <c r="K41" s="337"/>
      <c r="L41" s="361"/>
      <c r="M41" s="337"/>
      <c r="N41" s="361"/>
      <c r="O41" s="337"/>
      <c r="P41" s="330">
        <f>IF(OR('Seite 1'!$P$36="",'Seite 1'!$P$38=""),0,IF(YEAR('Seite 1'!$P$36)=YEAR('Seite 1'!$P$38),'Seite 2 ZN'!J41,0))</f>
        <v>0</v>
      </c>
      <c r="Q41" s="337"/>
      <c r="R41" s="339">
        <f>SUMPRODUCT(($J$12:$P$12&lt;&gt;"____")*(ROUND(J41:P41,2)))</f>
        <v>0</v>
      </c>
      <c r="S41" s="260"/>
    </row>
    <row r="42" spans="1:19" ht="15" customHeight="1" x14ac:dyDescent="0.2">
      <c r="A42" s="137" t="str">
        <f>'Seite 2 ZN'!A42</f>
        <v>2.3</v>
      </c>
      <c r="B42" s="86" t="str">
        <f>'Seite 2 ZN'!B42</f>
        <v>Kommunale Mittel</v>
      </c>
      <c r="C42" s="86"/>
      <c r="D42" s="86"/>
      <c r="E42" s="86"/>
      <c r="F42" s="86"/>
      <c r="G42" s="135"/>
      <c r="H42" s="361"/>
      <c r="I42" s="337"/>
      <c r="J42" s="361"/>
      <c r="K42" s="337"/>
      <c r="L42" s="361"/>
      <c r="M42" s="337"/>
      <c r="N42" s="361"/>
      <c r="O42" s="337"/>
      <c r="P42" s="330">
        <f>IF(OR('Seite 1'!$P$36="",'Seite 1'!$P$38=""),0,IF(YEAR('Seite 1'!$P$36)=YEAR('Seite 1'!$P$38),'Seite 2 ZN'!J42,0))</f>
        <v>0</v>
      </c>
      <c r="Q42" s="337"/>
      <c r="R42" s="339">
        <f>SUMPRODUCT(($J$12:$P$12&lt;&gt;"____")*(ROUND(J42:P42,2)))</f>
        <v>0</v>
      </c>
      <c r="S42" s="260"/>
    </row>
    <row r="43" spans="1:19" ht="15" customHeight="1" x14ac:dyDescent="0.2">
      <c r="A43" s="137" t="str">
        <f>'Seite 2 ZN'!A43</f>
        <v>2.4</v>
      </c>
      <c r="B43" s="86" t="str">
        <f>'Seite 2 ZN'!B43</f>
        <v>Sonstige öffentliche Mittel</v>
      </c>
      <c r="C43" s="86"/>
      <c r="D43" s="86"/>
      <c r="E43" s="86"/>
      <c r="F43" s="86"/>
      <c r="G43" s="135"/>
      <c r="H43" s="361"/>
      <c r="I43" s="337"/>
      <c r="J43" s="361"/>
      <c r="K43" s="337"/>
      <c r="L43" s="361"/>
      <c r="M43" s="337"/>
      <c r="N43" s="361"/>
      <c r="O43" s="337"/>
      <c r="P43" s="330">
        <f>IF(OR('Seite 1'!$P$36="",'Seite 1'!$P$38=""),0,IF(YEAR('Seite 1'!$P$36)=YEAR('Seite 1'!$P$38),'Seite 2 ZN'!J43,0))</f>
        <v>0</v>
      </c>
      <c r="Q43" s="337"/>
      <c r="R43" s="340">
        <f>SUMPRODUCT(($J$12:$P$12&lt;&gt;"____")*(ROUND(J43:P43,2)))</f>
        <v>0</v>
      </c>
      <c r="S43" s="260"/>
    </row>
    <row r="44" spans="1:19" ht="15" customHeight="1" x14ac:dyDescent="0.2">
      <c r="A44" s="137"/>
      <c r="B44" s="119" t="str">
        <f>'Seite 2 ZN'!B44</f>
        <v>Summe Öffentliche Mittel</v>
      </c>
      <c r="C44" s="119"/>
      <c r="D44" s="119"/>
      <c r="E44" s="119"/>
      <c r="F44" s="119"/>
      <c r="G44" s="135"/>
      <c r="H44" s="326">
        <f>SUMPRODUCT(ROUND(H40:H43,2))</f>
        <v>0</v>
      </c>
      <c r="I44" s="337"/>
      <c r="J44" s="326">
        <f>SUMPRODUCT(ROUND(J40:J43,2))</f>
        <v>0</v>
      </c>
      <c r="K44" s="337"/>
      <c r="L44" s="326">
        <f>SUMPRODUCT(ROUND(L40:L43,2))</f>
        <v>0</v>
      </c>
      <c r="M44" s="337"/>
      <c r="N44" s="326">
        <f>SUMPRODUCT(ROUND(N40:N43,2))</f>
        <v>0</v>
      </c>
      <c r="O44" s="337"/>
      <c r="P44" s="326">
        <f>IF(OR('Seite 1'!$P$36="",'Seite 1'!$P$38=""),0,IF(YEAR('Seite 1'!$P$36)=YEAR('Seite 1'!$P$38),'Seite 2 ZN'!J44,0))</f>
        <v>0</v>
      </c>
      <c r="Q44" s="337"/>
      <c r="R44" s="341">
        <f>SUMPRODUCT(($J$12:$P$12&lt;&gt;"____")*(ROUND(J44:P44,2)))</f>
        <v>0</v>
      </c>
      <c r="S44" s="260"/>
    </row>
    <row r="45" spans="1:19" ht="5.0999999999999996" customHeight="1" x14ac:dyDescent="0.2">
      <c r="A45" s="137"/>
      <c r="B45" s="86"/>
      <c r="C45" s="86"/>
      <c r="D45" s="86"/>
      <c r="E45" s="86"/>
      <c r="F45" s="86"/>
      <c r="G45" s="135"/>
      <c r="H45" s="347"/>
      <c r="I45" s="337"/>
      <c r="J45" s="347"/>
      <c r="K45" s="337"/>
      <c r="L45" s="347"/>
      <c r="M45" s="337"/>
      <c r="N45" s="347"/>
      <c r="O45" s="337"/>
      <c r="P45" s="347"/>
      <c r="Q45" s="337"/>
      <c r="R45" s="337"/>
      <c r="S45" s="260"/>
    </row>
    <row r="46" spans="1:19" ht="15" customHeight="1" x14ac:dyDescent="0.2">
      <c r="A46" s="136" t="str">
        <f>'Seite 2 ZN'!A46</f>
        <v>3.</v>
      </c>
      <c r="B46" s="129" t="str">
        <f>'Seite 2 ZN'!B46</f>
        <v>bewilligte/ausgezahlte Mittel (abzgl. Rückzahlungen)</v>
      </c>
      <c r="C46" s="129"/>
      <c r="D46" s="129"/>
      <c r="E46" s="129"/>
      <c r="F46" s="129"/>
      <c r="G46" s="135"/>
      <c r="H46" s="366"/>
      <c r="I46" s="337"/>
      <c r="J46" s="366"/>
      <c r="K46" s="337"/>
      <c r="L46" s="366"/>
      <c r="M46" s="337"/>
      <c r="N46" s="366"/>
      <c r="O46" s="337"/>
      <c r="P46" s="378">
        <f>IF(OR('Seite 1'!$P$36="",'Seite 1'!$P$38=""),0,IF(YEAR('Seite 1'!$P$36)=YEAR('Seite 1'!$P$38),'Seite 2 ZN'!J46,0))</f>
        <v>0</v>
      </c>
      <c r="Q46" s="337"/>
      <c r="R46" s="341">
        <f>SUMPRODUCT(($J$12:$P$12&lt;&gt;"____")*(ROUND(J46:P46,2)))</f>
        <v>0</v>
      </c>
      <c r="S46" s="260"/>
    </row>
    <row r="47" spans="1:19" ht="5.0999999999999996" customHeight="1" x14ac:dyDescent="0.2">
      <c r="A47" s="137"/>
      <c r="B47" s="119"/>
      <c r="C47" s="119"/>
      <c r="D47" s="119"/>
      <c r="E47" s="119"/>
      <c r="F47" s="119"/>
      <c r="G47" s="135"/>
      <c r="H47" s="347"/>
      <c r="I47" s="337"/>
      <c r="J47" s="347"/>
      <c r="K47" s="337"/>
      <c r="L47" s="347"/>
      <c r="M47" s="337"/>
      <c r="N47" s="347"/>
      <c r="O47" s="337"/>
      <c r="P47" s="347"/>
      <c r="Q47" s="337"/>
      <c r="R47" s="337"/>
      <c r="S47" s="260"/>
    </row>
    <row r="48" spans="1:19" ht="15" customHeight="1" x14ac:dyDescent="0.2">
      <c r="A48" s="138" t="str">
        <f>'Seite 2 ZN'!A48</f>
        <v>Gesamtsumme der Finanzierung</v>
      </c>
      <c r="B48" s="119"/>
      <c r="C48" s="119"/>
      <c r="D48" s="119"/>
      <c r="E48" s="119"/>
      <c r="F48" s="119"/>
      <c r="G48" s="135"/>
      <c r="H48" s="331">
        <f>H37+H44+ROUND(H46,2)</f>
        <v>0</v>
      </c>
      <c r="I48" s="337"/>
      <c r="J48" s="331">
        <f>J37+J44+ROUND(J46,2)</f>
        <v>0</v>
      </c>
      <c r="K48" s="337"/>
      <c r="L48" s="331">
        <f>L37+L44+ROUND(L46,2)</f>
        <v>0</v>
      </c>
      <c r="M48" s="337"/>
      <c r="N48" s="331">
        <f>N37+N44+ROUND(N46,2)</f>
        <v>0</v>
      </c>
      <c r="O48" s="337"/>
      <c r="P48" s="378">
        <f>IF(OR('Seite 1'!$P$36="",'Seite 1'!$P$38=""),0,IF(YEAR('Seite 1'!$P$36)=YEAR('Seite 1'!$P$38),'Seite 2 ZN'!J48,0))</f>
        <v>0</v>
      </c>
      <c r="Q48" s="337"/>
      <c r="R48" s="341">
        <f>SUMPRODUCT(($J$12:$P$12&lt;&gt;"____")*(ROUND(J48:P48,2)))</f>
        <v>0</v>
      </c>
      <c r="S48" s="260"/>
    </row>
    <row r="49" spans="1:19" ht="5.0999999999999996" customHeight="1" x14ac:dyDescent="0.2">
      <c r="A49" s="271"/>
      <c r="B49" s="272"/>
      <c r="C49" s="272"/>
      <c r="D49" s="272"/>
      <c r="E49" s="272"/>
      <c r="F49" s="272"/>
      <c r="G49" s="266"/>
      <c r="H49" s="266"/>
      <c r="I49" s="266"/>
      <c r="J49" s="266"/>
      <c r="K49" s="266"/>
      <c r="L49" s="266"/>
      <c r="M49" s="266"/>
      <c r="N49" s="266"/>
      <c r="O49" s="266"/>
      <c r="P49" s="266"/>
      <c r="Q49" s="266"/>
      <c r="R49" s="266"/>
      <c r="S49" s="267"/>
    </row>
    <row r="50" spans="1:19" ht="12" customHeight="1" x14ac:dyDescent="0.2">
      <c r="A50" s="121"/>
      <c r="B50" s="122"/>
      <c r="C50" s="122"/>
      <c r="D50" s="122"/>
      <c r="E50" s="122"/>
      <c r="F50" s="122"/>
    </row>
    <row r="51" spans="1:19" ht="15" customHeight="1" x14ac:dyDescent="0.2">
      <c r="A51" s="253" t="s">
        <v>98</v>
      </c>
      <c r="B51" s="127"/>
      <c r="C51" s="127"/>
      <c r="D51" s="127"/>
      <c r="E51" s="127"/>
      <c r="F51" s="127"/>
      <c r="G51" s="127"/>
      <c r="H51" s="127"/>
      <c r="I51" s="127"/>
      <c r="J51" s="127"/>
      <c r="K51" s="127"/>
      <c r="L51" s="127"/>
      <c r="M51" s="127"/>
      <c r="N51" s="127"/>
      <c r="O51" s="127"/>
      <c r="P51" s="127"/>
      <c r="Q51" s="127"/>
      <c r="R51" s="127"/>
      <c r="S51" s="128"/>
    </row>
    <row r="52" spans="1:19" ht="5.0999999999999996" customHeight="1" x14ac:dyDescent="0.2">
      <c r="A52" s="288"/>
      <c r="B52" s="289"/>
      <c r="C52" s="289"/>
      <c r="D52" s="289"/>
      <c r="E52" s="289"/>
      <c r="F52" s="289"/>
      <c r="G52" s="290"/>
      <c r="H52" s="290"/>
      <c r="I52" s="290"/>
      <c r="J52" s="290"/>
      <c r="K52" s="290"/>
      <c r="L52" s="290"/>
      <c r="M52" s="290"/>
      <c r="N52" s="290"/>
      <c r="O52" s="290"/>
      <c r="P52" s="290"/>
      <c r="Q52" s="290"/>
      <c r="R52" s="290"/>
      <c r="S52" s="276"/>
    </row>
    <row r="53" spans="1:19" ht="15" customHeight="1" x14ac:dyDescent="0.2">
      <c r="A53" s="291"/>
      <c r="B53" s="87" t="s">
        <v>99</v>
      </c>
      <c r="C53" s="122"/>
      <c r="D53" s="122"/>
      <c r="E53" s="122"/>
      <c r="F53" s="122"/>
      <c r="G53" s="135"/>
      <c r="H53" s="369">
        <f>H21-H48</f>
        <v>0</v>
      </c>
      <c r="I53" s="135"/>
      <c r="J53" s="135"/>
      <c r="K53" s="135"/>
      <c r="L53" s="135"/>
      <c r="M53" s="135"/>
      <c r="N53" s="135"/>
      <c r="O53" s="135"/>
      <c r="P53" s="135"/>
      <c r="Q53" s="135"/>
      <c r="R53" s="135"/>
      <c r="S53" s="260"/>
    </row>
    <row r="54" spans="1:19" ht="5.0999999999999996" customHeight="1" x14ac:dyDescent="0.2">
      <c r="A54" s="271"/>
      <c r="B54" s="272"/>
      <c r="C54" s="272"/>
      <c r="D54" s="272"/>
      <c r="E54" s="272"/>
      <c r="F54" s="272"/>
      <c r="G54" s="266"/>
      <c r="H54" s="266"/>
      <c r="I54" s="266"/>
      <c r="J54" s="266"/>
      <c r="K54" s="266"/>
      <c r="L54" s="266"/>
      <c r="M54" s="266"/>
      <c r="N54" s="266"/>
      <c r="O54" s="266"/>
      <c r="P54" s="266"/>
      <c r="Q54" s="266"/>
      <c r="R54" s="266"/>
      <c r="S54" s="267"/>
    </row>
    <row r="55" spans="1:19" ht="12" customHeight="1" x14ac:dyDescent="0.2">
      <c r="F55" s="279"/>
      <c r="H55" s="189"/>
      <c r="J55" s="189"/>
      <c r="L55" s="189"/>
      <c r="N55" s="189"/>
      <c r="P55" s="189"/>
      <c r="R55" s="189"/>
    </row>
    <row r="56" spans="1:19" ht="12" customHeight="1" x14ac:dyDescent="0.2">
      <c r="F56" s="279"/>
      <c r="H56" s="189"/>
      <c r="J56" s="189"/>
      <c r="L56" s="189"/>
      <c r="N56" s="189"/>
      <c r="P56" s="189"/>
      <c r="R56" s="189"/>
    </row>
    <row r="57" spans="1:19" ht="12" customHeight="1" x14ac:dyDescent="0.2">
      <c r="F57" s="279"/>
      <c r="H57" s="189"/>
      <c r="J57" s="189"/>
      <c r="L57" s="189"/>
      <c r="N57" s="189"/>
      <c r="P57" s="189"/>
      <c r="R57" s="189"/>
    </row>
    <row r="58" spans="1:19" ht="12" customHeight="1" x14ac:dyDescent="0.2">
      <c r="F58" s="279"/>
      <c r="H58" s="189"/>
      <c r="J58" s="189"/>
      <c r="L58" s="189"/>
      <c r="N58" s="189"/>
      <c r="P58" s="189"/>
      <c r="R58" s="189"/>
    </row>
    <row r="59" spans="1:19" s="20" customFormat="1" ht="12" customHeight="1" x14ac:dyDescent="0.2">
      <c r="A59" s="495"/>
      <c r="B59" s="495"/>
      <c r="C59" s="495"/>
      <c r="D59" s="495"/>
      <c r="E59" s="495"/>
      <c r="F59" s="495"/>
      <c r="J59" s="508"/>
      <c r="K59" s="508"/>
      <c r="L59" s="508"/>
      <c r="M59" s="508"/>
      <c r="N59" s="508"/>
      <c r="O59" s="508"/>
      <c r="P59" s="508"/>
      <c r="Q59" s="130"/>
    </row>
    <row r="60" spans="1:19" s="20" customFormat="1" ht="12" customHeight="1" x14ac:dyDescent="0.2">
      <c r="A60" s="496"/>
      <c r="B60" s="496"/>
      <c r="C60" s="496"/>
      <c r="D60" s="496"/>
      <c r="E60" s="497">
        <f ca="1">IF('Seite 1'!$O$17="","",'Seite 1'!$O$17)</f>
        <v>44922</v>
      </c>
      <c r="F60" s="497"/>
      <c r="J60" s="507"/>
      <c r="K60" s="507"/>
      <c r="L60" s="507"/>
      <c r="M60" s="507"/>
      <c r="N60" s="507"/>
      <c r="O60" s="507"/>
      <c r="P60" s="507"/>
      <c r="Q60" s="130"/>
    </row>
    <row r="61" spans="1:19" s="23" customFormat="1" ht="12" customHeight="1" x14ac:dyDescent="0.2">
      <c r="A61" s="167" t="s">
        <v>4</v>
      </c>
      <c r="B61" s="19"/>
      <c r="C61" s="19"/>
      <c r="D61" s="19"/>
      <c r="E61" s="19"/>
      <c r="J61" s="21" t="s">
        <v>38</v>
      </c>
      <c r="L61" s="273"/>
      <c r="N61" s="273"/>
    </row>
    <row r="62" spans="1:19" s="23" customFormat="1" ht="12" customHeight="1" x14ac:dyDescent="0.2">
      <c r="A62" s="19"/>
      <c r="B62" s="19"/>
      <c r="C62" s="19"/>
      <c r="D62" s="19"/>
      <c r="E62" s="19"/>
      <c r="F62" s="19"/>
      <c r="J62" s="167" t="s">
        <v>96</v>
      </c>
      <c r="L62" s="19"/>
      <c r="N62" s="19"/>
    </row>
    <row r="63" spans="1:19" s="23" customFormat="1" ht="12" customHeight="1" x14ac:dyDescent="0.2">
      <c r="A63" s="19"/>
      <c r="B63" s="19"/>
      <c r="C63" s="19"/>
      <c r="D63" s="19"/>
      <c r="E63" s="19"/>
      <c r="F63" s="19"/>
      <c r="J63" s="167"/>
      <c r="L63" s="19"/>
      <c r="N63" s="19"/>
    </row>
    <row r="64" spans="1:19" s="23" customFormat="1" ht="12" customHeight="1" x14ac:dyDescent="0.2">
      <c r="A64" s="19"/>
      <c r="B64" s="19"/>
      <c r="C64" s="19"/>
      <c r="D64" s="19"/>
      <c r="E64" s="19"/>
      <c r="F64" s="19"/>
      <c r="J64" s="167"/>
      <c r="L64" s="19"/>
      <c r="N64" s="19"/>
    </row>
    <row r="65" spans="1:14" s="23" customFormat="1" ht="12" customHeight="1" x14ac:dyDescent="0.2">
      <c r="A65" s="19"/>
      <c r="B65" s="19"/>
      <c r="C65" s="19"/>
      <c r="D65" s="19"/>
      <c r="E65" s="19"/>
      <c r="F65" s="19"/>
      <c r="J65" s="167"/>
      <c r="L65" s="19"/>
      <c r="N65" s="19"/>
    </row>
    <row r="66" spans="1:14" s="23" customFormat="1" ht="12" customHeight="1" x14ac:dyDescent="0.2">
      <c r="A66" s="19"/>
      <c r="B66" s="19"/>
      <c r="C66" s="19"/>
      <c r="D66" s="19"/>
      <c r="E66" s="19"/>
      <c r="F66" s="19"/>
      <c r="J66" s="167"/>
      <c r="L66" s="19"/>
      <c r="N66" s="19"/>
    </row>
    <row r="67" spans="1:14" s="23" customFormat="1" ht="12" customHeight="1" x14ac:dyDescent="0.2">
      <c r="A67" s="19"/>
      <c r="B67" s="19"/>
      <c r="C67" s="19"/>
      <c r="D67" s="19"/>
      <c r="E67" s="19"/>
      <c r="F67" s="19"/>
      <c r="J67" s="167"/>
      <c r="L67" s="19"/>
      <c r="N67" s="19"/>
    </row>
    <row r="68" spans="1:14" s="23" customFormat="1" ht="12" customHeight="1" x14ac:dyDescent="0.2">
      <c r="A68" s="19"/>
      <c r="B68" s="19"/>
      <c r="C68" s="19"/>
      <c r="D68" s="19"/>
      <c r="E68" s="19"/>
      <c r="F68" s="19"/>
      <c r="J68" s="167"/>
      <c r="L68" s="19"/>
      <c r="N68" s="19"/>
    </row>
    <row r="69" spans="1:14" s="23" customFormat="1" ht="12" customHeight="1" x14ac:dyDescent="0.2">
      <c r="A69" s="19"/>
      <c r="B69" s="19"/>
      <c r="C69" s="19"/>
      <c r="D69" s="19"/>
      <c r="E69" s="19"/>
      <c r="F69" s="19"/>
      <c r="J69" s="167"/>
      <c r="L69" s="19"/>
      <c r="N69" s="19"/>
    </row>
    <row r="70" spans="1:14" s="23" customFormat="1" ht="12" customHeight="1" x14ac:dyDescent="0.2">
      <c r="A70" s="19"/>
      <c r="B70" s="19"/>
      <c r="C70" s="19"/>
      <c r="D70" s="19"/>
      <c r="E70" s="19"/>
      <c r="F70" s="19"/>
      <c r="J70" s="167"/>
      <c r="L70" s="19"/>
      <c r="N70" s="19"/>
    </row>
    <row r="71" spans="1:14" s="23" customFormat="1" ht="12" customHeight="1" x14ac:dyDescent="0.2">
      <c r="A71" s="19"/>
      <c r="B71" s="19"/>
      <c r="C71" s="19"/>
      <c r="D71" s="19"/>
      <c r="E71" s="19"/>
      <c r="F71" s="19"/>
      <c r="J71" s="167"/>
      <c r="L71" s="19"/>
      <c r="N71" s="19"/>
    </row>
    <row r="72" spans="1:14" s="23" customFormat="1" ht="12" customHeight="1" x14ac:dyDescent="0.2">
      <c r="A72" s="19"/>
      <c r="B72" s="19"/>
      <c r="C72" s="19"/>
      <c r="D72" s="19"/>
      <c r="E72" s="19"/>
      <c r="F72" s="19"/>
      <c r="J72" s="167"/>
      <c r="L72" s="19"/>
      <c r="N72" s="19"/>
    </row>
    <row r="73" spans="1:14" s="23" customFormat="1" ht="12" customHeight="1" x14ac:dyDescent="0.2">
      <c r="A73" s="19"/>
      <c r="B73" s="19"/>
      <c r="C73" s="19"/>
      <c r="D73" s="19"/>
      <c r="E73" s="19"/>
      <c r="F73" s="19"/>
      <c r="J73" s="167"/>
      <c r="L73" s="19"/>
      <c r="N73" s="19"/>
    </row>
    <row r="74" spans="1:14" s="23" customFormat="1" ht="12" customHeight="1" x14ac:dyDescent="0.2">
      <c r="A74" s="19"/>
      <c r="B74" s="19"/>
      <c r="C74" s="19"/>
      <c r="D74" s="19"/>
      <c r="E74" s="19"/>
      <c r="F74" s="19"/>
      <c r="J74" s="167"/>
      <c r="L74" s="19"/>
      <c r="N74" s="19"/>
    </row>
    <row r="75" spans="1:14" s="23" customFormat="1" ht="12" customHeight="1" x14ac:dyDescent="0.2">
      <c r="A75" s="19"/>
      <c r="B75" s="19"/>
      <c r="C75" s="19"/>
      <c r="D75" s="19"/>
      <c r="E75" s="19"/>
      <c r="F75" s="19"/>
      <c r="J75" s="167"/>
      <c r="L75" s="19"/>
      <c r="N75" s="19"/>
    </row>
    <row r="76" spans="1:14" s="23" customFormat="1" ht="12" customHeight="1" x14ac:dyDescent="0.2">
      <c r="A76" s="19"/>
      <c r="B76" s="19"/>
      <c r="C76" s="19"/>
      <c r="D76" s="19"/>
      <c r="E76" s="19"/>
      <c r="F76" s="19"/>
      <c r="J76" s="167"/>
      <c r="L76" s="19"/>
      <c r="N76" s="19"/>
    </row>
    <row r="77" spans="1:14" s="23" customFormat="1" ht="12" customHeight="1" x14ac:dyDescent="0.2">
      <c r="A77" s="19"/>
      <c r="B77" s="19"/>
      <c r="C77" s="19"/>
      <c r="D77" s="19"/>
      <c r="E77" s="19"/>
      <c r="F77" s="19"/>
      <c r="J77" s="167"/>
      <c r="L77" s="19"/>
      <c r="N77" s="19"/>
    </row>
    <row r="78" spans="1:14" s="23" customFormat="1" ht="12" customHeight="1" x14ac:dyDescent="0.2">
      <c r="A78" s="19"/>
      <c r="B78" s="19"/>
      <c r="C78" s="19"/>
      <c r="D78" s="19"/>
      <c r="E78" s="19"/>
      <c r="F78" s="19"/>
      <c r="J78" s="167"/>
      <c r="L78" s="19"/>
      <c r="N78" s="19"/>
    </row>
    <row r="79" spans="1:14" s="23" customFormat="1" ht="12" customHeight="1" x14ac:dyDescent="0.2">
      <c r="A79" s="19"/>
      <c r="B79" s="19"/>
      <c r="C79" s="19"/>
      <c r="D79" s="19"/>
      <c r="E79" s="19"/>
      <c r="F79" s="19"/>
      <c r="J79" s="167"/>
      <c r="L79" s="19"/>
      <c r="N79" s="19"/>
    </row>
    <row r="80" spans="1:14" s="23" customFormat="1" ht="12" customHeight="1" x14ac:dyDescent="0.2">
      <c r="A80" s="19"/>
      <c r="B80" s="19"/>
      <c r="C80" s="19"/>
      <c r="D80" s="19"/>
      <c r="E80" s="19"/>
      <c r="F80" s="19"/>
      <c r="J80" s="167"/>
      <c r="L80" s="19"/>
      <c r="N80" s="19"/>
    </row>
    <row r="81" spans="1:14" s="23" customFormat="1" ht="12" customHeight="1" x14ac:dyDescent="0.2">
      <c r="A81" s="19"/>
      <c r="B81" s="19"/>
      <c r="C81" s="19"/>
      <c r="D81" s="19"/>
      <c r="E81" s="19"/>
      <c r="F81" s="19"/>
      <c r="J81" s="167"/>
      <c r="L81" s="19"/>
      <c r="N81" s="19"/>
    </row>
    <row r="82" spans="1:14" s="23" customFormat="1" ht="12" customHeight="1" x14ac:dyDescent="0.2">
      <c r="A82" s="19"/>
      <c r="B82" s="19"/>
      <c r="C82" s="19"/>
      <c r="D82" s="19"/>
      <c r="E82" s="19"/>
      <c r="F82" s="19"/>
      <c r="J82" s="167"/>
      <c r="L82" s="19"/>
      <c r="N82" s="19"/>
    </row>
    <row r="83" spans="1:14" s="23" customFormat="1" ht="12" customHeight="1" x14ac:dyDescent="0.2">
      <c r="A83" s="19"/>
      <c r="B83" s="19"/>
      <c r="C83" s="19"/>
      <c r="D83" s="19"/>
      <c r="E83" s="19"/>
      <c r="F83" s="19"/>
      <c r="J83" s="167"/>
      <c r="L83" s="19"/>
      <c r="N83" s="19"/>
    </row>
    <row r="84" spans="1:14" s="23" customFormat="1" ht="12" customHeight="1" x14ac:dyDescent="0.2">
      <c r="A84" s="19"/>
      <c r="B84" s="19"/>
      <c r="C84" s="19"/>
      <c r="D84" s="19"/>
      <c r="E84" s="19"/>
      <c r="F84" s="19"/>
      <c r="J84" s="167"/>
      <c r="L84" s="19"/>
      <c r="N84" s="19"/>
    </row>
    <row r="85" spans="1:14" s="23" customFormat="1" ht="12" customHeight="1" x14ac:dyDescent="0.2">
      <c r="A85" s="19"/>
      <c r="B85" s="19"/>
      <c r="C85" s="19"/>
      <c r="D85" s="19"/>
      <c r="E85" s="19"/>
      <c r="F85" s="19"/>
      <c r="J85" s="167"/>
      <c r="L85" s="19"/>
      <c r="N85" s="19"/>
    </row>
    <row r="86" spans="1:14" s="23" customFormat="1" ht="12" customHeight="1" x14ac:dyDescent="0.2">
      <c r="A86" s="19"/>
      <c r="B86" s="19"/>
      <c r="C86" s="19"/>
      <c r="D86" s="19"/>
      <c r="E86" s="19"/>
      <c r="F86" s="19"/>
      <c r="J86" s="167"/>
      <c r="L86" s="19"/>
      <c r="N86" s="19"/>
    </row>
    <row r="87" spans="1:14" s="23" customFormat="1" ht="12" customHeight="1" x14ac:dyDescent="0.2">
      <c r="A87" s="19"/>
      <c r="B87" s="19"/>
      <c r="C87" s="19"/>
      <c r="D87" s="19"/>
      <c r="E87" s="19"/>
      <c r="F87" s="19"/>
      <c r="J87" s="167"/>
      <c r="L87" s="19"/>
      <c r="N87" s="19"/>
    </row>
    <row r="88" spans="1:14" s="23" customFormat="1" ht="12" customHeight="1" x14ac:dyDescent="0.2">
      <c r="A88" s="19"/>
      <c r="B88" s="19"/>
      <c r="C88" s="19"/>
      <c r="D88" s="19"/>
      <c r="E88" s="19"/>
      <c r="F88" s="19"/>
      <c r="J88" s="167"/>
      <c r="L88" s="19"/>
      <c r="N88" s="19"/>
    </row>
    <row r="89" spans="1:14" s="23" customFormat="1" ht="12" customHeight="1" x14ac:dyDescent="0.2">
      <c r="A89" s="19"/>
      <c r="B89" s="19"/>
      <c r="C89" s="19"/>
      <c r="D89" s="19"/>
      <c r="E89" s="19"/>
      <c r="F89" s="19"/>
      <c r="J89" s="167"/>
      <c r="L89" s="19"/>
      <c r="N89" s="19"/>
    </row>
    <row r="90" spans="1:14" s="23" customFormat="1" ht="12" customHeight="1" x14ac:dyDescent="0.2">
      <c r="A90" s="19"/>
      <c r="B90" s="19"/>
      <c r="C90" s="19"/>
      <c r="D90" s="19"/>
      <c r="E90" s="19"/>
      <c r="F90" s="19"/>
      <c r="J90" s="167"/>
      <c r="L90" s="19"/>
      <c r="N90" s="19"/>
    </row>
    <row r="91" spans="1:14" s="23" customFormat="1" ht="12" customHeight="1" x14ac:dyDescent="0.2">
      <c r="A91" s="19"/>
      <c r="B91" s="19"/>
      <c r="C91" s="19"/>
      <c r="D91" s="19"/>
      <c r="E91" s="19"/>
      <c r="F91" s="19"/>
      <c r="J91" s="167"/>
      <c r="L91" s="19"/>
      <c r="N91" s="19"/>
    </row>
    <row r="92" spans="1:14" s="23" customFormat="1" ht="12" customHeight="1" x14ac:dyDescent="0.2">
      <c r="A92" s="19"/>
      <c r="B92" s="19"/>
      <c r="C92" s="19"/>
      <c r="D92" s="19"/>
      <c r="E92" s="19"/>
      <c r="F92" s="19"/>
      <c r="J92" s="167"/>
      <c r="L92" s="19"/>
      <c r="N92" s="19"/>
    </row>
    <row r="93" spans="1:14" s="23" customFormat="1" ht="12" customHeight="1" x14ac:dyDescent="0.2">
      <c r="A93" s="19"/>
      <c r="B93" s="19"/>
      <c r="C93" s="19"/>
      <c r="D93" s="19"/>
      <c r="E93" s="19"/>
      <c r="F93" s="19"/>
      <c r="J93" s="167"/>
      <c r="L93" s="19"/>
      <c r="N93" s="19"/>
    </row>
    <row r="94" spans="1:14" s="23" customFormat="1" ht="12" customHeight="1" x14ac:dyDescent="0.2">
      <c r="A94" s="19"/>
      <c r="B94" s="19"/>
      <c r="C94" s="19"/>
      <c r="D94" s="19"/>
      <c r="E94" s="19"/>
      <c r="F94" s="19"/>
      <c r="J94" s="167"/>
      <c r="L94" s="19"/>
      <c r="N94" s="19"/>
    </row>
    <row r="95" spans="1:14" s="23" customFormat="1" ht="12" customHeight="1" x14ac:dyDescent="0.2">
      <c r="A95" s="19"/>
      <c r="B95" s="19"/>
      <c r="C95" s="19"/>
      <c r="D95" s="19"/>
      <c r="E95" s="19"/>
      <c r="F95" s="19"/>
      <c r="J95" s="167"/>
      <c r="L95" s="19"/>
      <c r="N95" s="19"/>
    </row>
    <row r="96" spans="1:14" s="23" customFormat="1" ht="12" customHeight="1" x14ac:dyDescent="0.2">
      <c r="A96" s="19"/>
      <c r="B96" s="19"/>
      <c r="C96" s="19"/>
      <c r="D96" s="19"/>
      <c r="E96" s="19"/>
      <c r="F96" s="19"/>
      <c r="J96" s="167"/>
      <c r="L96" s="19"/>
      <c r="N96" s="19"/>
    </row>
    <row r="97" spans="1:14" s="23" customFormat="1" ht="12" customHeight="1" x14ac:dyDescent="0.2">
      <c r="A97" s="19"/>
      <c r="B97" s="19"/>
      <c r="C97" s="19"/>
      <c r="D97" s="19"/>
      <c r="E97" s="19"/>
      <c r="F97" s="19"/>
      <c r="J97" s="167"/>
      <c r="L97" s="19"/>
      <c r="N97" s="19"/>
    </row>
    <row r="98" spans="1:14" s="23" customFormat="1" ht="12" customHeight="1" x14ac:dyDescent="0.2">
      <c r="A98" s="19"/>
      <c r="B98" s="19"/>
      <c r="C98" s="19"/>
      <c r="D98" s="19"/>
      <c r="E98" s="19"/>
      <c r="F98" s="19"/>
      <c r="J98" s="167"/>
      <c r="L98" s="19"/>
      <c r="N98" s="19"/>
    </row>
    <row r="99" spans="1:14" s="23" customFormat="1" ht="12" customHeight="1" x14ac:dyDescent="0.2">
      <c r="A99" s="19"/>
      <c r="B99" s="19"/>
      <c r="C99" s="19"/>
      <c r="D99" s="19"/>
      <c r="E99" s="19"/>
      <c r="F99" s="19"/>
      <c r="J99" s="167"/>
      <c r="L99" s="19"/>
      <c r="N99" s="19"/>
    </row>
    <row r="100" spans="1:14" s="23" customFormat="1" ht="12" customHeight="1" x14ac:dyDescent="0.2">
      <c r="A100" s="19"/>
      <c r="B100" s="19"/>
      <c r="C100" s="19"/>
      <c r="D100" s="19"/>
      <c r="E100" s="19"/>
      <c r="F100" s="19"/>
      <c r="J100" s="167"/>
      <c r="L100" s="19"/>
      <c r="N100" s="19"/>
    </row>
    <row r="101" spans="1:14" s="23" customFormat="1" ht="12" customHeight="1" x14ac:dyDescent="0.2">
      <c r="A101" s="19"/>
      <c r="B101" s="19"/>
      <c r="C101" s="19"/>
      <c r="D101" s="19"/>
      <c r="E101" s="19"/>
      <c r="F101" s="19"/>
      <c r="J101" s="167"/>
      <c r="L101" s="19"/>
      <c r="N101" s="19"/>
    </row>
    <row r="102" spans="1:14" s="23" customFormat="1" ht="12" customHeight="1" x14ac:dyDescent="0.2">
      <c r="A102" s="19"/>
      <c r="B102" s="19"/>
      <c r="C102" s="19"/>
      <c r="D102" s="19"/>
      <c r="E102" s="19"/>
      <c r="F102" s="19"/>
      <c r="J102" s="167"/>
      <c r="L102" s="19"/>
      <c r="N102" s="19"/>
    </row>
    <row r="103" spans="1:14" s="23" customFormat="1" ht="12" customHeight="1" x14ac:dyDescent="0.2">
      <c r="A103" s="19"/>
      <c r="B103" s="19"/>
      <c r="C103" s="19"/>
      <c r="D103" s="19"/>
      <c r="E103" s="19"/>
      <c r="F103" s="19"/>
      <c r="J103" s="167"/>
      <c r="L103" s="19"/>
      <c r="N103" s="19"/>
    </row>
    <row r="104" spans="1:14" s="23" customFormat="1" ht="12" customHeight="1" x14ac:dyDescent="0.2">
      <c r="A104" s="19"/>
      <c r="B104" s="19"/>
      <c r="C104" s="19"/>
      <c r="D104" s="19"/>
      <c r="E104" s="19"/>
      <c r="F104" s="19"/>
      <c r="J104" s="167"/>
      <c r="L104" s="19"/>
      <c r="N104" s="19"/>
    </row>
    <row r="105" spans="1:14" s="23" customFormat="1" ht="12" customHeight="1" x14ac:dyDescent="0.2">
      <c r="A105" s="19"/>
      <c r="B105" s="19"/>
      <c r="C105" s="19"/>
      <c r="D105" s="19"/>
      <c r="E105" s="19"/>
      <c r="F105" s="19"/>
      <c r="J105" s="167"/>
      <c r="L105" s="19"/>
      <c r="N105" s="19"/>
    </row>
    <row r="106" spans="1:14" s="23" customFormat="1" ht="12" customHeight="1" x14ac:dyDescent="0.2">
      <c r="A106" s="19"/>
      <c r="B106" s="19"/>
      <c r="C106" s="19"/>
      <c r="D106" s="19"/>
      <c r="E106" s="19"/>
      <c r="F106" s="19"/>
      <c r="J106" s="167"/>
      <c r="L106" s="19"/>
      <c r="N106" s="19"/>
    </row>
    <row r="107" spans="1:14" s="23" customFormat="1" ht="12" customHeight="1" x14ac:dyDescent="0.2">
      <c r="A107" s="19"/>
      <c r="B107" s="19"/>
      <c r="C107" s="19"/>
      <c r="D107" s="19"/>
      <c r="E107" s="19"/>
      <c r="F107" s="19"/>
      <c r="J107" s="167"/>
      <c r="L107" s="19"/>
      <c r="N107" s="19"/>
    </row>
    <row r="108" spans="1:14" s="23" customFormat="1" ht="12" customHeight="1" x14ac:dyDescent="0.2">
      <c r="A108" s="19"/>
      <c r="B108" s="19"/>
      <c r="C108" s="19"/>
      <c r="D108" s="19"/>
      <c r="E108" s="19"/>
      <c r="F108" s="19"/>
      <c r="J108" s="167"/>
      <c r="L108" s="19"/>
      <c r="N108" s="19"/>
    </row>
    <row r="109" spans="1:14" s="23" customFormat="1" ht="12" customHeight="1" x14ac:dyDescent="0.2">
      <c r="A109" s="19"/>
      <c r="B109" s="19"/>
      <c r="C109" s="19"/>
      <c r="D109" s="19"/>
      <c r="E109" s="19"/>
      <c r="F109" s="19"/>
      <c r="J109" s="167"/>
      <c r="L109" s="19"/>
      <c r="N109" s="19"/>
    </row>
    <row r="110" spans="1:14" s="23" customFormat="1" ht="12" customHeight="1" x14ac:dyDescent="0.2">
      <c r="A110" s="19"/>
      <c r="B110" s="19"/>
      <c r="C110" s="19"/>
      <c r="D110" s="19"/>
      <c r="E110" s="19"/>
      <c r="F110" s="19"/>
      <c r="J110" s="167"/>
      <c r="L110" s="19"/>
      <c r="N110" s="19"/>
    </row>
    <row r="111" spans="1:14" s="23" customFormat="1" ht="12" customHeight="1" x14ac:dyDescent="0.2">
      <c r="A111" s="19"/>
      <c r="B111" s="19"/>
      <c r="C111" s="19"/>
      <c r="D111" s="19"/>
      <c r="E111" s="19"/>
      <c r="F111" s="19"/>
      <c r="J111" s="167"/>
      <c r="L111" s="19"/>
      <c r="N111" s="19"/>
    </row>
    <row r="112" spans="1:14" s="23" customFormat="1" ht="12" customHeight="1" x14ac:dyDescent="0.2">
      <c r="A112" s="19"/>
      <c r="B112" s="19"/>
      <c r="C112" s="19"/>
      <c r="D112" s="19"/>
      <c r="E112" s="19"/>
      <c r="F112" s="19"/>
      <c r="J112" s="167"/>
      <c r="L112" s="19"/>
      <c r="N112" s="19"/>
    </row>
    <row r="113" spans="1:19" s="23" customFormat="1" ht="12" customHeight="1" x14ac:dyDescent="0.2">
      <c r="A113" s="19"/>
      <c r="B113" s="19"/>
      <c r="C113" s="19"/>
      <c r="D113" s="19"/>
      <c r="E113" s="19"/>
      <c r="F113" s="19"/>
      <c r="J113" s="167"/>
      <c r="L113" s="19"/>
      <c r="N113" s="19"/>
    </row>
    <row r="114" spans="1:19" s="23" customFormat="1" ht="12" customHeight="1" x14ac:dyDescent="0.2">
      <c r="A114" s="19"/>
      <c r="B114" s="19"/>
      <c r="C114" s="19"/>
      <c r="D114" s="19"/>
      <c r="E114" s="19"/>
      <c r="F114" s="19"/>
      <c r="J114" s="167"/>
      <c r="L114" s="19"/>
      <c r="N114" s="19"/>
    </row>
    <row r="115" spans="1:19" s="30" customFormat="1" ht="5.0999999999999996" customHeight="1" x14ac:dyDescent="0.2">
      <c r="A115" s="43"/>
      <c r="B115" s="42"/>
      <c r="C115" s="31"/>
      <c r="D115" s="31"/>
      <c r="E115" s="31"/>
      <c r="F115" s="31"/>
      <c r="S115" s="32"/>
    </row>
    <row r="116" spans="1:19" s="3" customFormat="1" ht="12" customHeight="1" x14ac:dyDescent="0.2">
      <c r="A116" s="8" t="s">
        <v>12</v>
      </c>
      <c r="B116" s="9" t="s">
        <v>97</v>
      </c>
      <c r="C116" s="166"/>
      <c r="D116" s="166"/>
      <c r="E116" s="166"/>
      <c r="F116" s="166"/>
      <c r="G116" s="27"/>
      <c r="H116" s="27"/>
      <c r="I116" s="27"/>
      <c r="J116" s="27"/>
      <c r="K116" s="27"/>
      <c r="L116" s="27"/>
      <c r="M116" s="27"/>
      <c r="N116" s="27"/>
      <c r="O116" s="27"/>
      <c r="P116" s="27"/>
      <c r="Q116" s="27"/>
      <c r="R116" s="27"/>
      <c r="S116" s="27"/>
    </row>
    <row r="117" spans="1:19" s="3" customFormat="1" ht="5.0999999999999996" customHeight="1" x14ac:dyDescent="0.2">
      <c r="A117" s="8"/>
      <c r="B117" s="166"/>
      <c r="C117" s="166"/>
      <c r="D117" s="166"/>
      <c r="E117" s="166"/>
      <c r="F117" s="166"/>
      <c r="G117" s="27"/>
      <c r="H117" s="27"/>
      <c r="I117" s="27"/>
      <c r="J117" s="27"/>
      <c r="K117" s="27"/>
      <c r="L117" s="27"/>
      <c r="M117" s="27"/>
      <c r="N117" s="27"/>
      <c r="O117" s="27"/>
      <c r="P117" s="27"/>
      <c r="Q117" s="27"/>
      <c r="R117" s="27"/>
      <c r="S117" s="27"/>
    </row>
    <row r="118" spans="1:19" s="120" customFormat="1" ht="12" customHeight="1" x14ac:dyDescent="0.2">
      <c r="A118" s="123" t="str">
        <f>'Seite 1'!$A$65</f>
        <v>VWN Integration - Berufliche Qualifizierung Strafgefangener</v>
      </c>
    </row>
    <row r="119" spans="1:19" s="120" customFormat="1" ht="12" customHeight="1" x14ac:dyDescent="0.2">
      <c r="A119" s="123" t="str">
        <f>'Seite 1'!$A$66</f>
        <v>Formularversion: V 2.0 vom 02.01.23 - öffentlich -</v>
      </c>
    </row>
  </sheetData>
  <sheetProtection password="8067" sheet="1" objects="1" scenarios="1" autoFilter="0"/>
  <mergeCells count="10">
    <mergeCell ref="P4:S4"/>
    <mergeCell ref="P2:S2"/>
    <mergeCell ref="A59:F59"/>
    <mergeCell ref="J59:P59"/>
    <mergeCell ref="A60:D60"/>
    <mergeCell ref="E60:F60"/>
    <mergeCell ref="J60:P60"/>
    <mergeCell ref="P3:S3"/>
    <mergeCell ref="A1:F4"/>
    <mergeCell ref="P1:S1"/>
  </mergeCells>
  <conditionalFormatting sqref="A1:F4">
    <cfRule type="cellIs" dxfId="12" priority="33" stopIfTrue="1" operator="equal">
      <formula>""</formula>
    </cfRule>
  </conditionalFormatting>
  <conditionalFormatting sqref="J10:N21 J24:N24 J29:N48">
    <cfRule type="expression" dxfId="11" priority="5" stopIfTrue="1">
      <formula>J$12="____"</formula>
    </cfRule>
  </conditionalFormatting>
  <conditionalFormatting sqref="P1:S4">
    <cfRule type="cellIs" dxfId="10" priority="38" stopIfTrue="1" operator="equal">
      <formula>0</formula>
    </cfRule>
  </conditionalFormatting>
  <conditionalFormatting sqref="H53">
    <cfRule type="cellIs" dxfId="9" priority="1" stopIfTrue="1" operator="notEqual">
      <formula>0</formula>
    </cfRule>
  </conditionalFormatting>
  <pageMargins left="0.78740157480314965" right="0.19685039370078741" top="0.19685039370078741" bottom="0.19685039370078741" header="0.19685039370078741" footer="0.19685039370078741"/>
  <pageSetup paperSize="9" scale="5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pageSetUpPr fitToPage="1"/>
  </sheetPr>
  <dimension ref="A1:S321"/>
  <sheetViews>
    <sheetView showGridLines="0" zoomScaleNormal="100" workbookViewId="0">
      <selection activeCell="B40" sqref="B40:R40"/>
    </sheetView>
  </sheetViews>
  <sheetFormatPr baseColWidth="10" defaultColWidth="11.42578125" defaultRowHeight="12.75" customHeight="1" x14ac:dyDescent="0.2"/>
  <cols>
    <col min="1" max="17" width="5.140625" style="86" customWidth="1"/>
    <col min="18" max="18" width="5.140625" style="87" customWidth="1"/>
    <col min="19" max="19" width="0.85546875" style="86" customWidth="1"/>
    <col min="20" max="16384" width="11.42578125" style="86"/>
  </cols>
  <sheetData>
    <row r="1" spans="1:19" ht="15" customHeight="1" x14ac:dyDescent="0.2">
      <c r="A1" s="119"/>
      <c r="N1" s="29" t="s">
        <v>105</v>
      </c>
      <c r="O1" s="498">
        <f>'Seite 1'!$O$18</f>
        <v>0</v>
      </c>
      <c r="P1" s="499"/>
      <c r="Q1" s="499"/>
      <c r="R1" s="499"/>
      <c r="S1" s="527"/>
    </row>
    <row r="2" spans="1:19" ht="15" customHeight="1" x14ac:dyDescent="0.2">
      <c r="A2" s="119"/>
      <c r="N2" s="29" t="s">
        <v>109</v>
      </c>
      <c r="O2" s="498" t="str">
        <f>'Seite 1'!$Z$12</f>
        <v/>
      </c>
      <c r="P2" s="499"/>
      <c r="Q2" s="499"/>
      <c r="R2" s="499"/>
      <c r="S2" s="500"/>
    </row>
    <row r="3" spans="1:19" ht="15" customHeight="1" x14ac:dyDescent="0.2">
      <c r="A3" s="119"/>
      <c r="N3" s="29" t="s">
        <v>108</v>
      </c>
      <c r="O3" s="501" t="str">
        <f>'Seite 1'!$AA$12</f>
        <v/>
      </c>
      <c r="P3" s="502"/>
      <c r="Q3" s="502"/>
      <c r="R3" s="502"/>
      <c r="S3" s="503"/>
    </row>
    <row r="4" spans="1:19" ht="15" customHeight="1" x14ac:dyDescent="0.2">
      <c r="B4" s="119"/>
      <c r="C4" s="119"/>
      <c r="D4" s="119"/>
      <c r="E4" s="119"/>
      <c r="F4" s="119"/>
      <c r="G4" s="119"/>
      <c r="H4" s="119"/>
      <c r="I4" s="119"/>
      <c r="J4" s="119"/>
      <c r="K4" s="119"/>
      <c r="L4" s="119"/>
      <c r="N4" s="118" t="s">
        <v>106</v>
      </c>
      <c r="O4" s="504">
        <f ca="1">'Seite 1'!$O$17</f>
        <v>44922</v>
      </c>
      <c r="P4" s="530"/>
      <c r="Q4" s="530"/>
      <c r="R4" s="530"/>
      <c r="S4" s="531"/>
    </row>
    <row r="5" spans="1:19" ht="12" customHeight="1" x14ac:dyDescent="0.2"/>
    <row r="6" spans="1:19" s="114" customFormat="1" ht="15" customHeight="1" x14ac:dyDescent="0.2">
      <c r="A6" s="117" t="s">
        <v>139</v>
      </c>
      <c r="B6" s="116"/>
      <c r="C6" s="116"/>
      <c r="D6" s="116"/>
      <c r="E6" s="116"/>
      <c r="F6" s="116"/>
      <c r="G6" s="116"/>
      <c r="H6" s="116"/>
      <c r="I6" s="116"/>
      <c r="J6" s="116"/>
      <c r="K6" s="116"/>
      <c r="L6" s="116"/>
      <c r="M6" s="116"/>
      <c r="N6" s="116"/>
      <c r="O6" s="116"/>
      <c r="P6" s="116"/>
      <c r="Q6" s="116"/>
      <c r="R6" s="116"/>
      <c r="S6" s="115"/>
    </row>
    <row r="7" spans="1:19" ht="5.0999999999999996" customHeight="1" x14ac:dyDescent="0.2">
      <c r="A7" s="113"/>
      <c r="B7" s="94"/>
      <c r="C7" s="94"/>
      <c r="D7" s="94"/>
      <c r="E7" s="94"/>
      <c r="F7" s="94"/>
      <c r="G7" s="94"/>
      <c r="H7" s="94"/>
      <c r="I7" s="94"/>
      <c r="J7" s="94"/>
      <c r="K7" s="94"/>
      <c r="L7" s="94"/>
      <c r="M7" s="94"/>
      <c r="N7" s="94"/>
      <c r="O7" s="94"/>
      <c r="P7" s="94"/>
      <c r="Q7" s="94"/>
      <c r="R7" s="112"/>
      <c r="S7" s="111"/>
    </row>
    <row r="8" spans="1:19" ht="18" customHeight="1" x14ac:dyDescent="0.2">
      <c r="A8" s="110" t="s">
        <v>41</v>
      </c>
      <c r="N8" s="108"/>
      <c r="O8" s="108"/>
      <c r="P8" s="108"/>
      <c r="Q8" s="108"/>
      <c r="S8" s="101"/>
    </row>
    <row r="9" spans="1:19" ht="5.0999999999999996" customHeight="1" x14ac:dyDescent="0.2">
      <c r="A9" s="109"/>
      <c r="N9" s="108"/>
      <c r="O9" s="108"/>
      <c r="P9" s="108"/>
      <c r="Q9" s="108"/>
      <c r="R9" s="108"/>
      <c r="S9" s="101"/>
    </row>
    <row r="10" spans="1:19" ht="18" customHeight="1" x14ac:dyDescent="0.2">
      <c r="A10" s="103" t="s">
        <v>39</v>
      </c>
      <c r="B10" s="86" t="s">
        <v>48</v>
      </c>
      <c r="O10" s="87"/>
      <c r="P10" s="105"/>
      <c r="Q10" s="105"/>
      <c r="S10" s="101"/>
    </row>
    <row r="11" spans="1:19" ht="5.0999999999999996" customHeight="1" x14ac:dyDescent="0.2">
      <c r="A11" s="103"/>
      <c r="O11" s="87"/>
      <c r="P11" s="105"/>
      <c r="Q11" s="105"/>
      <c r="S11" s="101"/>
    </row>
    <row r="12" spans="1:19" ht="18" customHeight="1" x14ac:dyDescent="0.2">
      <c r="A12" s="103" t="s">
        <v>39</v>
      </c>
      <c r="B12" s="528" t="s">
        <v>123</v>
      </c>
      <c r="C12" s="528"/>
      <c r="D12" s="528"/>
      <c r="E12" s="528"/>
      <c r="F12" s="528"/>
      <c r="G12" s="528"/>
      <c r="H12" s="528"/>
      <c r="I12" s="528"/>
      <c r="J12" s="528"/>
      <c r="K12" s="528"/>
      <c r="L12" s="528"/>
      <c r="M12" s="528"/>
      <c r="N12" s="528"/>
      <c r="O12" s="528"/>
      <c r="P12" s="528"/>
      <c r="Q12" s="528"/>
      <c r="R12" s="528"/>
      <c r="S12" s="101"/>
    </row>
    <row r="13" spans="1:19" ht="12" customHeight="1" x14ac:dyDescent="0.2">
      <c r="A13" s="103"/>
      <c r="B13" s="528"/>
      <c r="C13" s="528"/>
      <c r="D13" s="528"/>
      <c r="E13" s="528"/>
      <c r="F13" s="528"/>
      <c r="G13" s="528"/>
      <c r="H13" s="528"/>
      <c r="I13" s="528"/>
      <c r="J13" s="528"/>
      <c r="K13" s="528"/>
      <c r="L13" s="528"/>
      <c r="M13" s="528"/>
      <c r="N13" s="528"/>
      <c r="O13" s="528"/>
      <c r="P13" s="528"/>
      <c r="Q13" s="528"/>
      <c r="R13" s="528"/>
      <c r="S13" s="101"/>
    </row>
    <row r="14" spans="1:19" ht="5.0999999999999996" customHeight="1" x14ac:dyDescent="0.2">
      <c r="A14" s="103"/>
      <c r="O14" s="87"/>
      <c r="P14" s="105"/>
      <c r="Q14" s="105"/>
      <c r="S14" s="101"/>
    </row>
    <row r="15" spans="1:19" s="141" customFormat="1" ht="18" customHeight="1" x14ac:dyDescent="0.2">
      <c r="A15" s="162"/>
      <c r="B15" s="36"/>
      <c r="C15" s="37" t="s">
        <v>160</v>
      </c>
      <c r="D15" s="37"/>
      <c r="E15" s="37"/>
      <c r="F15" s="37"/>
      <c r="G15" s="37"/>
      <c r="H15" s="37"/>
      <c r="I15" s="37"/>
      <c r="J15" s="163"/>
      <c r="K15" s="163"/>
      <c r="L15" s="163"/>
      <c r="M15" s="163"/>
      <c r="N15" s="163"/>
      <c r="O15" s="163"/>
      <c r="P15" s="163"/>
      <c r="Q15" s="163"/>
      <c r="R15" s="164"/>
      <c r="S15" s="165"/>
    </row>
    <row r="16" spans="1:19" ht="5.0999999999999996" customHeight="1" x14ac:dyDescent="0.2">
      <c r="A16" s="103"/>
      <c r="R16" s="86"/>
      <c r="S16" s="101"/>
    </row>
    <row r="17" spans="1:19" s="141" customFormat="1" ht="18" customHeight="1" x14ac:dyDescent="0.2">
      <c r="A17" s="162"/>
      <c r="B17" s="36"/>
      <c r="C17" s="37" t="s">
        <v>124</v>
      </c>
      <c r="D17" s="37"/>
      <c r="E17" s="37"/>
      <c r="F17" s="37"/>
      <c r="G17" s="37"/>
      <c r="H17" s="37"/>
      <c r="I17" s="37"/>
      <c r="J17" s="163"/>
      <c r="K17" s="163"/>
      <c r="L17" s="163"/>
      <c r="M17" s="163"/>
      <c r="N17" s="163"/>
      <c r="O17" s="163"/>
      <c r="P17" s="163"/>
      <c r="Q17" s="163"/>
      <c r="R17" s="164"/>
      <c r="S17" s="165"/>
    </row>
    <row r="18" spans="1:19" ht="5.0999999999999996" customHeight="1" x14ac:dyDescent="0.2">
      <c r="A18" s="103"/>
      <c r="R18" s="86"/>
      <c r="S18" s="101"/>
    </row>
    <row r="19" spans="1:19" s="141" customFormat="1" ht="18" customHeight="1" x14ac:dyDescent="0.2">
      <c r="A19" s="162"/>
      <c r="B19" s="36"/>
      <c r="C19" s="37" t="s">
        <v>161</v>
      </c>
      <c r="D19" s="37"/>
      <c r="E19" s="37"/>
      <c r="F19" s="37"/>
      <c r="G19" s="37"/>
      <c r="H19" s="37"/>
      <c r="I19" s="37"/>
      <c r="J19" s="163"/>
      <c r="K19" s="163"/>
      <c r="L19" s="163"/>
      <c r="M19" s="163"/>
      <c r="N19" s="163"/>
      <c r="O19" s="163"/>
      <c r="P19" s="163"/>
      <c r="Q19" s="163"/>
      <c r="R19" s="164"/>
      <c r="S19" s="165"/>
    </row>
    <row r="20" spans="1:19" ht="5.0999999999999996" customHeight="1" x14ac:dyDescent="0.2">
      <c r="A20" s="103"/>
      <c r="O20" s="87"/>
      <c r="P20" s="105"/>
      <c r="Q20" s="105"/>
      <c r="S20" s="101"/>
    </row>
    <row r="21" spans="1:19" ht="18" customHeight="1" x14ac:dyDescent="0.2">
      <c r="A21" s="103" t="s">
        <v>39</v>
      </c>
      <c r="B21" s="86" t="s">
        <v>137</v>
      </c>
      <c r="R21" s="86"/>
      <c r="S21" s="101"/>
    </row>
    <row r="22" spans="1:19" ht="5.0999999999999996" customHeight="1" x14ac:dyDescent="0.2">
      <c r="A22" s="103"/>
      <c r="E22" s="107"/>
      <c r="F22" s="107"/>
      <c r="G22" s="107"/>
      <c r="R22" s="86"/>
      <c r="S22" s="101"/>
    </row>
    <row r="23" spans="1:19" s="11" customFormat="1" ht="18" customHeight="1" x14ac:dyDescent="0.2">
      <c r="A23" s="161" t="s">
        <v>39</v>
      </c>
      <c r="B23" s="529" t="s">
        <v>165</v>
      </c>
      <c r="C23" s="529"/>
      <c r="D23" s="529"/>
      <c r="E23" s="529"/>
      <c r="F23" s="529"/>
      <c r="G23" s="529"/>
      <c r="H23" s="529"/>
      <c r="I23" s="529"/>
      <c r="J23" s="529"/>
      <c r="K23" s="529"/>
      <c r="L23" s="529"/>
      <c r="M23" s="529"/>
      <c r="N23" s="529"/>
      <c r="O23" s="529"/>
      <c r="P23" s="529"/>
      <c r="Q23" s="529"/>
      <c r="R23" s="529"/>
      <c r="S23" s="26"/>
    </row>
    <row r="24" spans="1:19" s="11" customFormat="1" ht="12" customHeight="1" x14ac:dyDescent="0.2">
      <c r="A24" s="161"/>
      <c r="B24" s="529"/>
      <c r="C24" s="529"/>
      <c r="D24" s="529"/>
      <c r="E24" s="529"/>
      <c r="F24" s="529"/>
      <c r="G24" s="529"/>
      <c r="H24" s="529"/>
      <c r="I24" s="529"/>
      <c r="J24" s="529"/>
      <c r="K24" s="529"/>
      <c r="L24" s="529"/>
      <c r="M24" s="529"/>
      <c r="N24" s="529"/>
      <c r="O24" s="529"/>
      <c r="P24" s="529"/>
      <c r="Q24" s="529"/>
      <c r="R24" s="529"/>
      <c r="S24" s="26"/>
    </row>
    <row r="25" spans="1:19" s="11" customFormat="1" ht="5.0999999999999996" customHeight="1" x14ac:dyDescent="0.2">
      <c r="A25" s="161"/>
      <c r="B25" s="383"/>
      <c r="C25" s="383"/>
      <c r="D25" s="383"/>
      <c r="E25" s="383"/>
      <c r="F25" s="383"/>
      <c r="G25" s="383"/>
      <c r="H25" s="383"/>
      <c r="I25" s="383"/>
      <c r="J25" s="383"/>
      <c r="K25" s="383"/>
      <c r="L25" s="383"/>
      <c r="M25" s="383"/>
      <c r="N25" s="383"/>
      <c r="O25" s="383"/>
      <c r="P25" s="383"/>
      <c r="Q25" s="383"/>
      <c r="R25" s="383"/>
      <c r="S25" s="26"/>
    </row>
    <row r="26" spans="1:19" ht="18" customHeight="1" x14ac:dyDescent="0.2">
      <c r="A26" s="103" t="s">
        <v>39</v>
      </c>
      <c r="B26" s="86" t="s">
        <v>40</v>
      </c>
      <c r="O26" s="87"/>
      <c r="P26" s="105"/>
      <c r="Q26" s="105"/>
      <c r="S26" s="101"/>
    </row>
    <row r="27" spans="1:19" ht="5.0999999999999996" customHeight="1" x14ac:dyDescent="0.2">
      <c r="A27" s="106"/>
      <c r="B27" s="87"/>
      <c r="C27" s="87"/>
      <c r="D27" s="87"/>
      <c r="E27" s="87"/>
      <c r="F27" s="87"/>
      <c r="G27" s="87"/>
      <c r="H27" s="87"/>
      <c r="I27" s="87"/>
      <c r="J27" s="87"/>
      <c r="K27" s="87"/>
      <c r="L27" s="87"/>
      <c r="M27" s="104"/>
      <c r="N27" s="104"/>
      <c r="O27" s="87"/>
      <c r="P27" s="105"/>
      <c r="Q27" s="105"/>
      <c r="S27" s="101"/>
    </row>
    <row r="28" spans="1:19" ht="18" customHeight="1" x14ac:dyDescent="0.2">
      <c r="A28" s="103" t="s">
        <v>39</v>
      </c>
      <c r="B28" s="528" t="s">
        <v>120</v>
      </c>
      <c r="C28" s="528"/>
      <c r="D28" s="528"/>
      <c r="E28" s="528"/>
      <c r="F28" s="528"/>
      <c r="G28" s="528"/>
      <c r="H28" s="528"/>
      <c r="I28" s="528"/>
      <c r="J28" s="528"/>
      <c r="K28" s="528"/>
      <c r="L28" s="528"/>
      <c r="M28" s="528"/>
      <c r="N28" s="528"/>
      <c r="O28" s="528"/>
      <c r="P28" s="528"/>
      <c r="Q28" s="528"/>
      <c r="R28" s="528"/>
      <c r="S28" s="101"/>
    </row>
    <row r="29" spans="1:19" ht="12" customHeight="1" x14ac:dyDescent="0.2">
      <c r="A29" s="103"/>
      <c r="B29" s="528"/>
      <c r="C29" s="528"/>
      <c r="D29" s="528"/>
      <c r="E29" s="528"/>
      <c r="F29" s="528"/>
      <c r="G29" s="528"/>
      <c r="H29" s="528"/>
      <c r="I29" s="528"/>
      <c r="J29" s="528"/>
      <c r="K29" s="528"/>
      <c r="L29" s="528"/>
      <c r="M29" s="528"/>
      <c r="N29" s="528"/>
      <c r="O29" s="528"/>
      <c r="P29" s="528"/>
      <c r="Q29" s="528"/>
      <c r="R29" s="528"/>
      <c r="S29" s="101"/>
    </row>
    <row r="30" spans="1:19" ht="12" customHeight="1" x14ac:dyDescent="0.2">
      <c r="A30" s="103"/>
      <c r="B30" s="528"/>
      <c r="C30" s="528"/>
      <c r="D30" s="528"/>
      <c r="E30" s="528"/>
      <c r="F30" s="528"/>
      <c r="G30" s="528"/>
      <c r="H30" s="528"/>
      <c r="I30" s="528"/>
      <c r="J30" s="528"/>
      <c r="K30" s="528"/>
      <c r="L30" s="528"/>
      <c r="M30" s="528"/>
      <c r="N30" s="528"/>
      <c r="O30" s="528"/>
      <c r="P30" s="528"/>
      <c r="Q30" s="528"/>
      <c r="R30" s="528"/>
      <c r="S30" s="101"/>
    </row>
    <row r="31" spans="1:19" ht="5.0999999999999996" customHeight="1" x14ac:dyDescent="0.2">
      <c r="A31" s="103"/>
      <c r="B31" s="104"/>
      <c r="C31" s="104"/>
      <c r="D31" s="104"/>
      <c r="E31" s="104"/>
      <c r="F31" s="104"/>
      <c r="G31" s="104"/>
      <c r="H31" s="104"/>
      <c r="I31" s="104"/>
      <c r="J31" s="104"/>
      <c r="K31" s="104"/>
      <c r="L31" s="104"/>
      <c r="M31" s="104"/>
      <c r="N31" s="104"/>
      <c r="O31" s="104"/>
      <c r="P31" s="104"/>
      <c r="Q31" s="104"/>
      <c r="R31" s="104"/>
      <c r="S31" s="101"/>
    </row>
    <row r="32" spans="1:19" s="11" customFormat="1" ht="18" customHeight="1" x14ac:dyDescent="0.2">
      <c r="A32" s="161" t="s">
        <v>39</v>
      </c>
      <c r="B32" s="529" t="s">
        <v>121</v>
      </c>
      <c r="C32" s="529"/>
      <c r="D32" s="529"/>
      <c r="E32" s="529"/>
      <c r="F32" s="529"/>
      <c r="G32" s="529"/>
      <c r="H32" s="529"/>
      <c r="I32" s="529"/>
      <c r="J32" s="529"/>
      <c r="K32" s="529"/>
      <c r="L32" s="529"/>
      <c r="M32" s="529"/>
      <c r="N32" s="529"/>
      <c r="O32" s="529"/>
      <c r="P32" s="529"/>
      <c r="Q32" s="529"/>
      <c r="R32" s="529"/>
      <c r="S32" s="26"/>
    </row>
    <row r="33" spans="1:19" s="11" customFormat="1" ht="12" customHeight="1" x14ac:dyDescent="0.2">
      <c r="A33" s="161"/>
      <c r="B33" s="529"/>
      <c r="C33" s="529"/>
      <c r="D33" s="529"/>
      <c r="E33" s="529"/>
      <c r="F33" s="529"/>
      <c r="G33" s="529"/>
      <c r="H33" s="529"/>
      <c r="I33" s="529"/>
      <c r="J33" s="529"/>
      <c r="K33" s="529"/>
      <c r="L33" s="529"/>
      <c r="M33" s="529"/>
      <c r="N33" s="529"/>
      <c r="O33" s="529"/>
      <c r="P33" s="529"/>
      <c r="Q33" s="529"/>
      <c r="R33" s="529"/>
      <c r="S33" s="26"/>
    </row>
    <row r="34" spans="1:19" ht="5.0999999999999996" customHeight="1" x14ac:dyDescent="0.2">
      <c r="A34" s="103"/>
      <c r="B34" s="104"/>
      <c r="C34" s="104"/>
      <c r="D34" s="104"/>
      <c r="E34" s="104"/>
      <c r="F34" s="104"/>
      <c r="G34" s="104"/>
      <c r="H34" s="104"/>
      <c r="I34" s="104"/>
      <c r="J34" s="104"/>
      <c r="K34" s="104"/>
      <c r="L34" s="104"/>
      <c r="M34" s="104"/>
      <c r="N34" s="104"/>
      <c r="O34" s="104"/>
      <c r="P34" s="104"/>
      <c r="Q34" s="104"/>
      <c r="R34" s="104"/>
      <c r="S34" s="101"/>
    </row>
    <row r="35" spans="1:19" ht="18" customHeight="1" x14ac:dyDescent="0.2">
      <c r="A35" s="103" t="s">
        <v>39</v>
      </c>
      <c r="B35" s="528" t="s">
        <v>122</v>
      </c>
      <c r="C35" s="528"/>
      <c r="D35" s="528"/>
      <c r="E35" s="528"/>
      <c r="F35" s="528"/>
      <c r="G35" s="528"/>
      <c r="H35" s="528"/>
      <c r="I35" s="528"/>
      <c r="J35" s="528"/>
      <c r="K35" s="528"/>
      <c r="L35" s="528"/>
      <c r="M35" s="528"/>
      <c r="N35" s="528"/>
      <c r="O35" s="528"/>
      <c r="P35" s="528"/>
      <c r="Q35" s="528"/>
      <c r="R35" s="528"/>
      <c r="S35" s="101"/>
    </row>
    <row r="36" spans="1:19" ht="12" customHeight="1" x14ac:dyDescent="0.2">
      <c r="A36" s="102"/>
      <c r="B36" s="528"/>
      <c r="C36" s="528"/>
      <c r="D36" s="528"/>
      <c r="E36" s="528"/>
      <c r="F36" s="528"/>
      <c r="G36" s="528"/>
      <c r="H36" s="528"/>
      <c r="I36" s="528"/>
      <c r="J36" s="528"/>
      <c r="K36" s="528"/>
      <c r="L36" s="528"/>
      <c r="M36" s="528"/>
      <c r="N36" s="528"/>
      <c r="O36" s="528"/>
      <c r="P36" s="528"/>
      <c r="Q36" s="528"/>
      <c r="R36" s="528"/>
      <c r="S36" s="101"/>
    </row>
    <row r="37" spans="1:19" ht="5.0999999999999996" customHeight="1" x14ac:dyDescent="0.2">
      <c r="A37" s="102"/>
      <c r="B37" s="382"/>
      <c r="C37" s="382"/>
      <c r="D37" s="382"/>
      <c r="E37" s="382"/>
      <c r="F37" s="382"/>
      <c r="G37" s="382"/>
      <c r="H37" s="382"/>
      <c r="I37" s="382"/>
      <c r="J37" s="382"/>
      <c r="K37" s="382"/>
      <c r="L37" s="382"/>
      <c r="M37" s="382"/>
      <c r="N37" s="382"/>
      <c r="O37" s="382"/>
      <c r="P37" s="382"/>
      <c r="Q37" s="382"/>
      <c r="R37" s="382"/>
      <c r="S37" s="101"/>
    </row>
    <row r="38" spans="1:19" ht="15" customHeight="1" x14ac:dyDescent="0.2">
      <c r="A38" s="103" t="s">
        <v>39</v>
      </c>
      <c r="B38" s="19" t="s">
        <v>162</v>
      </c>
      <c r="C38" s="382"/>
      <c r="D38" s="382"/>
      <c r="E38" s="382"/>
      <c r="F38" s="382"/>
      <c r="G38" s="382"/>
      <c r="H38" s="382"/>
      <c r="I38" s="382"/>
      <c r="J38" s="382"/>
      <c r="K38" s="382"/>
      <c r="L38" s="382"/>
      <c r="M38" s="382"/>
      <c r="N38" s="382"/>
      <c r="O38" s="382"/>
      <c r="P38" s="382"/>
      <c r="Q38" s="382"/>
      <c r="R38" s="382"/>
      <c r="S38" s="101"/>
    </row>
    <row r="39" spans="1:19" ht="5.0999999999999996" customHeight="1" x14ac:dyDescent="0.2">
      <c r="A39" s="35"/>
      <c r="B39" s="382"/>
      <c r="C39" s="382"/>
      <c r="D39" s="382"/>
      <c r="E39" s="382"/>
      <c r="F39" s="382"/>
      <c r="G39" s="382"/>
      <c r="H39" s="382"/>
      <c r="I39" s="382"/>
      <c r="J39" s="382"/>
      <c r="K39" s="382"/>
      <c r="L39" s="382"/>
      <c r="M39" s="382"/>
      <c r="N39" s="382"/>
      <c r="O39" s="382"/>
      <c r="P39" s="382"/>
      <c r="Q39" s="382"/>
      <c r="R39" s="382"/>
      <c r="S39" s="101"/>
    </row>
    <row r="40" spans="1:19" s="20" customFormat="1" ht="18" customHeight="1" x14ac:dyDescent="0.2">
      <c r="A40" s="103"/>
      <c r="B40" s="532"/>
      <c r="C40" s="533"/>
      <c r="D40" s="533"/>
      <c r="E40" s="533"/>
      <c r="F40" s="533"/>
      <c r="G40" s="533"/>
      <c r="H40" s="533"/>
      <c r="I40" s="533"/>
      <c r="J40" s="533"/>
      <c r="K40" s="533"/>
      <c r="L40" s="533"/>
      <c r="M40" s="533"/>
      <c r="N40" s="533"/>
      <c r="O40" s="533"/>
      <c r="P40" s="533"/>
      <c r="Q40" s="533"/>
      <c r="R40" s="534"/>
      <c r="S40" s="25"/>
    </row>
    <row r="41" spans="1:19" ht="18" customHeight="1" x14ac:dyDescent="0.2">
      <c r="A41" s="110"/>
      <c r="B41" s="535"/>
      <c r="C41" s="536"/>
      <c r="D41" s="536"/>
      <c r="E41" s="536"/>
      <c r="F41" s="536"/>
      <c r="G41" s="536"/>
      <c r="H41" s="536"/>
      <c r="I41" s="536"/>
      <c r="J41" s="536"/>
      <c r="K41" s="536"/>
      <c r="L41" s="536"/>
      <c r="M41" s="536"/>
      <c r="N41" s="536"/>
      <c r="O41" s="536"/>
      <c r="P41" s="536"/>
      <c r="Q41" s="536"/>
      <c r="R41" s="537"/>
      <c r="S41" s="101"/>
    </row>
    <row r="42" spans="1:19" ht="18" customHeight="1" x14ac:dyDescent="0.2">
      <c r="A42" s="102"/>
      <c r="B42" s="538"/>
      <c r="C42" s="539"/>
      <c r="D42" s="539"/>
      <c r="E42" s="539"/>
      <c r="F42" s="539"/>
      <c r="G42" s="539"/>
      <c r="H42" s="539"/>
      <c r="I42" s="539"/>
      <c r="J42" s="539"/>
      <c r="K42" s="539"/>
      <c r="L42" s="539"/>
      <c r="M42" s="539"/>
      <c r="N42" s="539"/>
      <c r="O42" s="539"/>
      <c r="P42" s="539"/>
      <c r="Q42" s="539"/>
      <c r="R42" s="540"/>
      <c r="S42" s="101"/>
    </row>
    <row r="43" spans="1:19" ht="5.0999999999999996" customHeight="1" x14ac:dyDescent="0.2">
      <c r="A43" s="100"/>
      <c r="B43" s="99"/>
      <c r="C43" s="99"/>
      <c r="D43" s="99"/>
      <c r="E43" s="99"/>
      <c r="F43" s="99"/>
      <c r="G43" s="99"/>
      <c r="H43" s="99"/>
      <c r="I43" s="99"/>
      <c r="J43" s="99"/>
      <c r="K43" s="99"/>
      <c r="L43" s="99"/>
      <c r="M43" s="99"/>
      <c r="N43" s="99"/>
      <c r="O43" s="99"/>
      <c r="P43" s="99"/>
      <c r="Q43" s="99"/>
      <c r="R43" s="98"/>
      <c r="S43" s="97"/>
    </row>
    <row r="44" spans="1:19" ht="12" customHeight="1" x14ac:dyDescent="0.2"/>
    <row r="45" spans="1:19" s="114" customFormat="1" ht="15" customHeight="1" x14ac:dyDescent="0.2">
      <c r="A45" s="117" t="s">
        <v>171</v>
      </c>
      <c r="B45" s="116"/>
      <c r="C45" s="116"/>
      <c r="D45" s="116"/>
      <c r="E45" s="116"/>
      <c r="F45" s="116"/>
      <c r="G45" s="116"/>
      <c r="H45" s="116"/>
      <c r="I45" s="116"/>
      <c r="J45" s="116"/>
      <c r="K45" s="116"/>
      <c r="L45" s="116"/>
      <c r="M45" s="116"/>
      <c r="N45" s="116"/>
      <c r="O45" s="116"/>
      <c r="P45" s="116"/>
      <c r="Q45" s="116"/>
      <c r="R45" s="116"/>
      <c r="S45" s="115"/>
    </row>
    <row r="46" spans="1:19" ht="5.0999999999999996" customHeight="1" x14ac:dyDescent="0.2">
      <c r="A46" s="518" t="s">
        <v>189</v>
      </c>
      <c r="B46" s="519"/>
      <c r="C46" s="519"/>
      <c r="D46" s="519"/>
      <c r="E46" s="519"/>
      <c r="F46" s="519"/>
      <c r="G46" s="519"/>
      <c r="H46" s="519"/>
      <c r="I46" s="519"/>
      <c r="J46" s="519"/>
      <c r="K46" s="519"/>
      <c r="L46" s="519"/>
      <c r="M46" s="519"/>
      <c r="N46" s="519"/>
      <c r="O46" s="519"/>
      <c r="P46" s="519"/>
      <c r="Q46" s="519"/>
      <c r="R46" s="519"/>
      <c r="S46" s="520"/>
    </row>
    <row r="47" spans="1:19" ht="12" customHeight="1" x14ac:dyDescent="0.2">
      <c r="A47" s="521"/>
      <c r="B47" s="522"/>
      <c r="C47" s="522"/>
      <c r="D47" s="522"/>
      <c r="E47" s="522"/>
      <c r="F47" s="522"/>
      <c r="G47" s="522"/>
      <c r="H47" s="522"/>
      <c r="I47" s="522"/>
      <c r="J47" s="522"/>
      <c r="K47" s="522"/>
      <c r="L47" s="522"/>
      <c r="M47" s="522"/>
      <c r="N47" s="522"/>
      <c r="O47" s="522"/>
      <c r="P47" s="522"/>
      <c r="Q47" s="522"/>
      <c r="R47" s="522"/>
      <c r="S47" s="523"/>
    </row>
    <row r="48" spans="1:19" ht="12" customHeight="1" x14ac:dyDescent="0.2">
      <c r="A48" s="521"/>
      <c r="B48" s="522"/>
      <c r="C48" s="522"/>
      <c r="D48" s="522"/>
      <c r="E48" s="522"/>
      <c r="F48" s="522"/>
      <c r="G48" s="522"/>
      <c r="H48" s="522"/>
      <c r="I48" s="522"/>
      <c r="J48" s="522"/>
      <c r="K48" s="522"/>
      <c r="L48" s="522"/>
      <c r="M48" s="522"/>
      <c r="N48" s="522"/>
      <c r="O48" s="522"/>
      <c r="P48" s="522"/>
      <c r="Q48" s="522"/>
      <c r="R48" s="522"/>
      <c r="S48" s="523"/>
    </row>
    <row r="49" spans="1:19" ht="12" customHeight="1" x14ac:dyDescent="0.2">
      <c r="A49" s="521"/>
      <c r="B49" s="522"/>
      <c r="C49" s="522"/>
      <c r="D49" s="522"/>
      <c r="E49" s="522"/>
      <c r="F49" s="522"/>
      <c r="G49" s="522"/>
      <c r="H49" s="522"/>
      <c r="I49" s="522"/>
      <c r="J49" s="522"/>
      <c r="K49" s="522"/>
      <c r="L49" s="522"/>
      <c r="M49" s="522"/>
      <c r="N49" s="522"/>
      <c r="O49" s="522"/>
      <c r="P49" s="522"/>
      <c r="Q49" s="522"/>
      <c r="R49" s="522"/>
      <c r="S49" s="523"/>
    </row>
    <row r="50" spans="1:19" ht="5.0999999999999996" customHeight="1" x14ac:dyDescent="0.2">
      <c r="A50" s="524"/>
      <c r="B50" s="525"/>
      <c r="C50" s="525"/>
      <c r="D50" s="525"/>
      <c r="E50" s="525"/>
      <c r="F50" s="525"/>
      <c r="G50" s="525"/>
      <c r="H50" s="525"/>
      <c r="I50" s="525"/>
      <c r="J50" s="525"/>
      <c r="K50" s="525"/>
      <c r="L50" s="525"/>
      <c r="M50" s="525"/>
      <c r="N50" s="525"/>
      <c r="O50" s="525"/>
      <c r="P50" s="525"/>
      <c r="Q50" s="525"/>
      <c r="R50" s="525"/>
      <c r="S50" s="526"/>
    </row>
    <row r="51" spans="1:19" ht="12" customHeight="1" x14ac:dyDescent="0.2"/>
    <row r="52" spans="1:19" ht="12" customHeight="1" x14ac:dyDescent="0.2"/>
    <row r="53" spans="1:19" ht="12" customHeight="1" x14ac:dyDescent="0.2"/>
    <row r="54" spans="1:19" s="95" customFormat="1" ht="12" customHeight="1" x14ac:dyDescent="0.2">
      <c r="A54" s="96"/>
      <c r="B54" s="96"/>
      <c r="C54" s="96"/>
      <c r="D54" s="96"/>
      <c r="E54" s="96"/>
      <c r="F54" s="96"/>
      <c r="G54" s="96"/>
      <c r="H54" s="96"/>
      <c r="I54" s="96"/>
      <c r="J54" s="96"/>
      <c r="K54" s="96"/>
      <c r="L54" s="96"/>
      <c r="M54" s="96"/>
      <c r="N54" s="96"/>
      <c r="O54" s="96"/>
      <c r="P54" s="96"/>
    </row>
    <row r="55" spans="1:19" s="20" customFormat="1" ht="12" customHeight="1" x14ac:dyDescent="0.2">
      <c r="A55" s="495"/>
      <c r="B55" s="495"/>
      <c r="C55" s="495"/>
      <c r="D55" s="495"/>
      <c r="E55" s="495"/>
      <c r="F55" s="495"/>
      <c r="G55" s="495"/>
      <c r="H55" s="495"/>
      <c r="I55" s="495"/>
      <c r="K55" s="508"/>
      <c r="L55" s="508"/>
      <c r="M55" s="508"/>
      <c r="N55" s="508"/>
      <c r="O55" s="508"/>
      <c r="P55" s="508"/>
      <c r="Q55" s="508"/>
      <c r="R55" s="508"/>
      <c r="S55" s="508"/>
    </row>
    <row r="56" spans="1:19" s="20" customFormat="1" ht="12" customHeight="1" x14ac:dyDescent="0.2">
      <c r="A56" s="496"/>
      <c r="B56" s="496"/>
      <c r="C56" s="496"/>
      <c r="D56" s="496"/>
      <c r="E56" s="496"/>
      <c r="F56" s="496"/>
      <c r="G56" s="496"/>
      <c r="H56" s="497">
        <f ca="1">IF('Seite 1'!$O$17="","",'Seite 1'!$O$17)</f>
        <v>44922</v>
      </c>
      <c r="I56" s="497"/>
      <c r="K56" s="507"/>
      <c r="L56" s="507"/>
      <c r="M56" s="507"/>
      <c r="N56" s="507"/>
      <c r="O56" s="507"/>
      <c r="P56" s="507"/>
      <c r="Q56" s="507"/>
      <c r="R56" s="507"/>
      <c r="S56" s="507"/>
    </row>
    <row r="57" spans="1:19" s="22" customFormat="1" ht="12" customHeight="1" x14ac:dyDescent="0.2">
      <c r="A57" s="21" t="s">
        <v>4</v>
      </c>
      <c r="B57" s="21"/>
      <c r="C57" s="21"/>
      <c r="D57" s="21"/>
      <c r="E57" s="21"/>
      <c r="F57" s="21"/>
      <c r="G57" s="21"/>
      <c r="H57" s="21"/>
      <c r="K57" s="21" t="s">
        <v>38</v>
      </c>
      <c r="L57" s="21"/>
      <c r="M57" s="21"/>
      <c r="N57" s="21"/>
      <c r="O57" s="21"/>
      <c r="P57" s="21"/>
      <c r="Q57" s="21"/>
      <c r="R57" s="21"/>
      <c r="S57" s="21"/>
    </row>
    <row r="58" spans="1:19" s="22" customFormat="1" ht="12" customHeight="1" x14ac:dyDescent="0.2">
      <c r="A58" s="167"/>
      <c r="B58" s="167"/>
      <c r="C58" s="167"/>
      <c r="D58" s="167"/>
      <c r="E58" s="167"/>
      <c r="F58" s="167"/>
      <c r="G58" s="167"/>
      <c r="H58" s="167"/>
      <c r="K58" s="167" t="s">
        <v>96</v>
      </c>
      <c r="L58" s="167"/>
      <c r="M58" s="167"/>
      <c r="N58" s="167"/>
      <c r="O58" s="167"/>
      <c r="P58" s="167"/>
      <c r="Q58" s="167"/>
      <c r="R58" s="167"/>
      <c r="S58" s="167"/>
    </row>
    <row r="59" spans="1:19" s="22" customFormat="1" ht="15" customHeight="1" x14ac:dyDescent="0.2">
      <c r="A59" s="305" t="s">
        <v>113</v>
      </c>
      <c r="B59" s="167"/>
      <c r="C59" s="167"/>
      <c r="D59" s="167"/>
      <c r="E59" s="167"/>
      <c r="F59" s="167"/>
      <c r="G59" s="167"/>
      <c r="H59" s="167"/>
      <c r="K59" s="167"/>
      <c r="L59" s="167"/>
      <c r="M59" s="167"/>
      <c r="N59" s="167"/>
      <c r="O59" s="167"/>
      <c r="P59" s="167"/>
      <c r="Q59" s="167"/>
      <c r="R59" s="167"/>
      <c r="S59" s="167"/>
    </row>
    <row r="60" spans="1:19" s="22" customFormat="1" ht="15" customHeight="1" x14ac:dyDescent="0.2">
      <c r="A60" s="19" t="str">
        <f>IF('Seite 1'!$T$10=0,"Sachbericht",IF(AND('Seite 1'!$T$7=FALSE,OR('Seite 1'!$T$8=TRUE,'Seite 1'!$T$9=TRUE)),"Sachbericht",""))</f>
        <v>Sachbericht</v>
      </c>
      <c r="B60" s="167"/>
      <c r="C60" s="167"/>
      <c r="D60" s="167"/>
      <c r="E60" s="167"/>
      <c r="F60" s="167"/>
      <c r="G60" s="167"/>
      <c r="H60" s="167"/>
      <c r="K60" s="167"/>
      <c r="L60" s="167"/>
      <c r="M60" s="167"/>
      <c r="N60" s="167"/>
      <c r="O60" s="167"/>
      <c r="P60" s="167"/>
      <c r="Q60" s="167"/>
      <c r="R60" s="167"/>
      <c r="S60" s="167"/>
    </row>
    <row r="61" spans="1:19" s="22" customFormat="1" ht="15" customHeight="1" x14ac:dyDescent="0.2">
      <c r="A61" s="19" t="s">
        <v>164</v>
      </c>
      <c r="B61" s="167"/>
      <c r="C61" s="167"/>
      <c r="D61" s="167"/>
      <c r="E61" s="167"/>
      <c r="F61" s="167"/>
      <c r="G61" s="167"/>
      <c r="H61" s="167"/>
      <c r="K61" s="167"/>
      <c r="L61" s="167"/>
      <c r="M61" s="167"/>
      <c r="N61" s="167"/>
      <c r="O61" s="167"/>
      <c r="P61" s="167"/>
      <c r="Q61" s="167"/>
      <c r="R61" s="167"/>
      <c r="S61" s="167"/>
    </row>
    <row r="62" spans="1:19" s="22" customFormat="1" ht="15" customHeight="1" x14ac:dyDescent="0.2">
      <c r="A62" s="19" t="s">
        <v>141</v>
      </c>
      <c r="B62" s="167"/>
      <c r="C62" s="167"/>
      <c r="D62" s="167"/>
      <c r="E62" s="167"/>
      <c r="F62" s="167"/>
      <c r="G62" s="167"/>
      <c r="H62" s="167"/>
      <c r="K62" s="167"/>
      <c r="L62" s="167"/>
      <c r="M62" s="167"/>
      <c r="N62" s="167"/>
      <c r="O62" s="167"/>
      <c r="P62" s="167"/>
      <c r="Q62" s="167"/>
      <c r="R62" s="167"/>
      <c r="S62" s="167"/>
    </row>
    <row r="63" spans="1:19" s="22" customFormat="1" ht="15" customHeight="1" x14ac:dyDescent="0.2">
      <c r="A63" s="19" t="str">
        <f>IF('Seite 1'!$T$10=0,"Formgebundene Anwesenheitslisten im Original (vom Leiter der JVA bestätigt)",IF(AND('Seite 1'!$T$7=FALSE,'Seite 1'!$T$8=TRUE),"Formgebundene Anwesenheitslisten im Original (vom Leiter der JVA bestätigt)",""))</f>
        <v>Formgebundene Anwesenheitslisten im Original (vom Leiter der JVA bestätigt)</v>
      </c>
      <c r="B63" s="167"/>
      <c r="C63" s="167"/>
      <c r="D63" s="167"/>
      <c r="E63" s="167"/>
      <c r="F63" s="167"/>
      <c r="G63" s="167"/>
      <c r="H63" s="167"/>
      <c r="K63" s="167"/>
      <c r="L63" s="167"/>
      <c r="M63" s="167"/>
      <c r="N63" s="167"/>
      <c r="O63" s="167"/>
      <c r="P63" s="167"/>
      <c r="Q63" s="167"/>
      <c r="R63" s="167"/>
      <c r="S63" s="167"/>
    </row>
    <row r="64" spans="1:19" s="22" customFormat="1" ht="12" customHeight="1" x14ac:dyDescent="0.2">
      <c r="A64" s="19"/>
      <c r="B64" s="167"/>
      <c r="C64" s="167"/>
      <c r="D64" s="167"/>
      <c r="E64" s="167"/>
      <c r="F64" s="167"/>
      <c r="G64" s="167"/>
      <c r="H64" s="167"/>
      <c r="K64" s="167"/>
      <c r="L64" s="167"/>
      <c r="M64" s="167"/>
      <c r="N64" s="167"/>
      <c r="O64" s="167"/>
      <c r="P64" s="167"/>
      <c r="Q64" s="167"/>
      <c r="R64" s="167"/>
      <c r="S64" s="167"/>
    </row>
    <row r="65" spans="1:18" ht="12" customHeight="1" x14ac:dyDescent="0.2"/>
    <row r="66" spans="1:18" ht="5.0999999999999996" customHeight="1" x14ac:dyDescent="0.2">
      <c r="A66" s="94"/>
      <c r="B66" s="94"/>
      <c r="C66" s="94"/>
      <c r="M66" s="93"/>
      <c r="N66" s="93"/>
      <c r="O66" s="93"/>
      <c r="P66" s="93"/>
      <c r="Q66" s="93"/>
      <c r="R66" s="93"/>
    </row>
    <row r="67" spans="1:18" ht="12" customHeight="1" x14ac:dyDescent="0.2">
      <c r="A67" s="92" t="s">
        <v>12</v>
      </c>
      <c r="B67" s="91" t="s">
        <v>97</v>
      </c>
      <c r="C67" s="91"/>
      <c r="D67" s="91"/>
      <c r="E67" s="91"/>
      <c r="F67" s="91"/>
      <c r="G67" s="91"/>
      <c r="H67" s="91"/>
      <c r="I67" s="91"/>
      <c r="J67" s="91"/>
      <c r="K67" s="89"/>
      <c r="L67" s="89"/>
      <c r="M67" s="88"/>
      <c r="N67" s="88"/>
      <c r="O67" s="88"/>
      <c r="P67" s="88"/>
      <c r="Q67" s="88"/>
      <c r="R67" s="88"/>
    </row>
    <row r="68" spans="1:18" ht="5.0999999999999996" customHeight="1" x14ac:dyDescent="0.2">
      <c r="A68" s="90"/>
      <c r="B68" s="89"/>
      <c r="C68" s="89"/>
      <c r="D68" s="89"/>
      <c r="E68" s="89"/>
      <c r="F68" s="89"/>
      <c r="G68" s="89"/>
      <c r="H68" s="89"/>
      <c r="I68" s="89"/>
      <c r="J68" s="89"/>
      <c r="K68" s="89"/>
      <c r="L68" s="89"/>
      <c r="M68" s="88"/>
      <c r="N68" s="88"/>
      <c r="O68" s="88"/>
      <c r="P68" s="88"/>
      <c r="Q68" s="88"/>
      <c r="R68" s="88"/>
    </row>
    <row r="69" spans="1:18" ht="12" customHeight="1" x14ac:dyDescent="0.2">
      <c r="A69" s="1" t="str">
        <f>'Seite 1'!$A$65</f>
        <v>VWN Integration - Berufliche Qualifizierung Strafgefangener</v>
      </c>
      <c r="B69" s="88"/>
      <c r="C69" s="88"/>
      <c r="D69" s="88"/>
      <c r="E69" s="88"/>
      <c r="F69" s="88"/>
      <c r="G69" s="88"/>
      <c r="H69" s="88"/>
      <c r="I69" s="88"/>
      <c r="J69" s="88"/>
      <c r="K69" s="88"/>
      <c r="L69" s="88"/>
      <c r="M69" s="88"/>
      <c r="N69" s="88"/>
      <c r="O69" s="88"/>
      <c r="P69" s="88"/>
      <c r="Q69" s="88"/>
      <c r="R69" s="88"/>
    </row>
    <row r="70" spans="1:18" ht="12" customHeight="1" x14ac:dyDescent="0.2">
      <c r="A70" s="1" t="str">
        <f>'Seite 1'!$A$66</f>
        <v>Formularversion: V 2.0 vom 02.01.23 - öffentlich -</v>
      </c>
      <c r="R70" s="86"/>
    </row>
    <row r="71" spans="1:18" ht="12" customHeight="1" x14ac:dyDescent="0.2"/>
    <row r="72" spans="1:18" ht="12" customHeight="1" x14ac:dyDescent="0.2"/>
    <row r="73" spans="1:18" ht="12" customHeight="1" x14ac:dyDescent="0.2"/>
    <row r="74" spans="1:18" ht="12" customHeight="1" x14ac:dyDescent="0.2"/>
    <row r="75" spans="1:18" ht="12" customHeight="1" x14ac:dyDescent="0.2"/>
    <row r="76" spans="1:18" ht="12" customHeight="1" x14ac:dyDescent="0.2"/>
    <row r="77" spans="1:18" ht="12" customHeight="1" x14ac:dyDescent="0.2"/>
    <row r="78" spans="1:18" ht="12" customHeight="1" x14ac:dyDescent="0.2"/>
    <row r="79" spans="1:18" ht="12" customHeight="1" x14ac:dyDescent="0.2"/>
    <row r="80" spans="1:18"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sheetData>
  <sheetProtection password="8067" sheet="1" objects="1" scenarios="1" selectLockedCells="1" autoFilter="0"/>
  <mergeCells count="18">
    <mergeCell ref="B42:R42"/>
    <mergeCell ref="B23:R24"/>
    <mergeCell ref="A46:S50"/>
    <mergeCell ref="O1:S1"/>
    <mergeCell ref="A56:G56"/>
    <mergeCell ref="H56:I56"/>
    <mergeCell ref="K56:S56"/>
    <mergeCell ref="O2:S2"/>
    <mergeCell ref="O3:S3"/>
    <mergeCell ref="B12:R13"/>
    <mergeCell ref="B28:R30"/>
    <mergeCell ref="B32:R33"/>
    <mergeCell ref="B35:R36"/>
    <mergeCell ref="O4:S4"/>
    <mergeCell ref="A55:I55"/>
    <mergeCell ref="K55:S55"/>
    <mergeCell ref="B40:R40"/>
    <mergeCell ref="B41:R41"/>
  </mergeCells>
  <conditionalFormatting sqref="O1:S4">
    <cfRule type="cellIs" dxfId="8"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581" r:id="rId4" name="Check Box 13">
              <controlPr defaultSize="0" autoFill="0" autoLine="0" autoPict="0">
                <anchor moveWithCells="1">
                  <from>
                    <xdr:col>1</xdr:col>
                    <xdr:colOff>19050</xdr:colOff>
                    <xdr:row>14</xdr:row>
                    <xdr:rowOff>9525</xdr:rowOff>
                  </from>
                  <to>
                    <xdr:col>1</xdr:col>
                    <xdr:colOff>323850</xdr:colOff>
                    <xdr:row>15</xdr:row>
                    <xdr:rowOff>0</xdr:rowOff>
                  </to>
                </anchor>
              </controlPr>
            </control>
          </mc:Choice>
        </mc:AlternateContent>
        <mc:AlternateContent xmlns:mc="http://schemas.openxmlformats.org/markup-compatibility/2006">
          <mc:Choice Requires="x14">
            <control shapeId="109582" r:id="rId5" name="Check Box 14">
              <controlPr defaultSize="0" autoFill="0" autoLine="0" autoPict="0">
                <anchor moveWithCells="1">
                  <from>
                    <xdr:col>1</xdr:col>
                    <xdr:colOff>19050</xdr:colOff>
                    <xdr:row>16</xdr:row>
                    <xdr:rowOff>9525</xdr:rowOff>
                  </from>
                  <to>
                    <xdr:col>1</xdr:col>
                    <xdr:colOff>323850</xdr:colOff>
                    <xdr:row>17</xdr:row>
                    <xdr:rowOff>0</xdr:rowOff>
                  </to>
                </anchor>
              </controlPr>
            </control>
          </mc:Choice>
        </mc:AlternateContent>
        <mc:AlternateContent xmlns:mc="http://schemas.openxmlformats.org/markup-compatibility/2006">
          <mc:Choice Requires="x14">
            <control shapeId="109583" r:id="rId6" name="Check Box 15">
              <controlPr defaultSize="0" autoFill="0" autoLine="0" autoPict="0">
                <anchor moveWithCells="1">
                  <from>
                    <xdr:col>1</xdr:col>
                    <xdr:colOff>19050</xdr:colOff>
                    <xdr:row>18</xdr:row>
                    <xdr:rowOff>9525</xdr:rowOff>
                  </from>
                  <to>
                    <xdr:col>1</xdr:col>
                    <xdr:colOff>323850</xdr:colOff>
                    <xdr:row>19</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6" tint="-0.249977111117893"/>
    <pageSetUpPr fitToPage="1"/>
  </sheetPr>
  <dimension ref="A1:S75"/>
  <sheetViews>
    <sheetView showGridLines="0" zoomScaleNormal="100" workbookViewId="0">
      <selection activeCell="O1" sqref="O1:S1"/>
    </sheetView>
  </sheetViews>
  <sheetFormatPr baseColWidth="10" defaultColWidth="11.42578125" defaultRowHeight="12" customHeight="1" x14ac:dyDescent="0.2"/>
  <cols>
    <col min="1" max="18" width="5.140625" style="11" customWidth="1"/>
    <col min="19" max="19" width="0.85546875" style="11" customWidth="1"/>
    <col min="20" max="16384" width="11.42578125" style="11"/>
  </cols>
  <sheetData>
    <row r="1" spans="1:19" ht="15" customHeight="1" x14ac:dyDescent="0.2">
      <c r="A1" s="509" t="str">
        <f>IF('Seite 1'!$T$10=0,"Der Sachbericht ist nur mit der Einreichung 
des Zwischen- und Verwendungsnachweises vorzulegen!",IF(AND('Seite 1'!$T$7=TRUE,'Seite 1'!$T$8=FALSE,'Seite 1'!$T$9=FALSE),"Der Sachbericht ist nicht mit dem 
Unterjährigen Nachweis vorzulegen!",""))</f>
        <v>Der Sachbericht ist nur mit der Einreichung 
des Zwischen- und Verwendungsnachweises vorzulegen!</v>
      </c>
      <c r="B1" s="510"/>
      <c r="C1" s="510"/>
      <c r="D1" s="510"/>
      <c r="E1" s="510"/>
      <c r="F1" s="510"/>
      <c r="G1" s="510"/>
      <c r="H1" s="511"/>
      <c r="I1" s="210"/>
      <c r="J1" s="210"/>
      <c r="K1" s="210"/>
      <c r="L1" s="210"/>
      <c r="M1" s="211"/>
      <c r="N1" s="118" t="s">
        <v>105</v>
      </c>
      <c r="O1" s="498">
        <f>'Seite 1'!$O$18</f>
        <v>0</v>
      </c>
      <c r="P1" s="499"/>
      <c r="Q1" s="499"/>
      <c r="R1" s="499"/>
      <c r="S1" s="527"/>
    </row>
    <row r="2" spans="1:19" ht="15" customHeight="1" x14ac:dyDescent="0.2">
      <c r="A2" s="512"/>
      <c r="B2" s="513"/>
      <c r="C2" s="513"/>
      <c r="D2" s="513"/>
      <c r="E2" s="513"/>
      <c r="F2" s="513"/>
      <c r="G2" s="513"/>
      <c r="H2" s="514"/>
      <c r="I2" s="210"/>
      <c r="J2" s="210"/>
      <c r="K2" s="210"/>
      <c r="L2" s="210"/>
      <c r="M2" s="211"/>
      <c r="N2" s="29" t="s">
        <v>109</v>
      </c>
      <c r="O2" s="498" t="str">
        <f>'Seite 1'!$Z$13</f>
        <v/>
      </c>
      <c r="P2" s="499"/>
      <c r="Q2" s="499"/>
      <c r="R2" s="499"/>
      <c r="S2" s="500"/>
    </row>
    <row r="3" spans="1:19" ht="15" customHeight="1" x14ac:dyDescent="0.2">
      <c r="A3" s="512"/>
      <c r="B3" s="513"/>
      <c r="C3" s="513"/>
      <c r="D3" s="513"/>
      <c r="E3" s="513"/>
      <c r="F3" s="513"/>
      <c r="G3" s="513"/>
      <c r="H3" s="514"/>
      <c r="I3" s="210"/>
      <c r="J3" s="210"/>
      <c r="K3" s="210"/>
      <c r="L3" s="210"/>
      <c r="M3" s="211"/>
      <c r="N3" s="29" t="s">
        <v>108</v>
      </c>
      <c r="O3" s="501" t="str">
        <f>'Seite 1'!$AA$13</f>
        <v/>
      </c>
      <c r="P3" s="502"/>
      <c r="Q3" s="502"/>
      <c r="R3" s="502"/>
      <c r="S3" s="503"/>
    </row>
    <row r="4" spans="1:19" ht="15" customHeight="1" x14ac:dyDescent="0.2">
      <c r="A4" s="515"/>
      <c r="B4" s="516"/>
      <c r="C4" s="516"/>
      <c r="D4" s="516"/>
      <c r="E4" s="516"/>
      <c r="F4" s="516"/>
      <c r="G4" s="516"/>
      <c r="H4" s="517"/>
      <c r="I4" s="210"/>
      <c r="J4" s="210"/>
      <c r="K4" s="210"/>
      <c r="L4" s="210"/>
      <c r="M4" s="211"/>
      <c r="N4" s="118" t="s">
        <v>106</v>
      </c>
      <c r="O4" s="504">
        <f ca="1">'Seite 1'!$O$17</f>
        <v>44922</v>
      </c>
      <c r="P4" s="530"/>
      <c r="Q4" s="530"/>
      <c r="R4" s="530"/>
      <c r="S4" s="531"/>
    </row>
    <row r="5" spans="1:19" ht="12" customHeight="1" x14ac:dyDescent="0.2">
      <c r="N5" s="212"/>
      <c r="O5" s="212"/>
      <c r="P5" s="212"/>
      <c r="Q5" s="212"/>
    </row>
    <row r="6" spans="1:19" s="7" customFormat="1" ht="15" customHeight="1" x14ac:dyDescent="0.2">
      <c r="A6" s="4" t="s">
        <v>88</v>
      </c>
      <c r="B6" s="5"/>
      <c r="C6" s="5"/>
      <c r="D6" s="5"/>
      <c r="E6" s="5"/>
      <c r="F6" s="5"/>
      <c r="G6" s="5"/>
      <c r="H6" s="5"/>
      <c r="I6" s="5"/>
      <c r="J6" s="5"/>
      <c r="K6" s="5"/>
      <c r="L6" s="5"/>
      <c r="M6" s="5"/>
      <c r="N6" s="5"/>
      <c r="O6" s="5"/>
      <c r="P6" s="5"/>
      <c r="Q6" s="5"/>
      <c r="R6" s="5"/>
      <c r="S6" s="6"/>
    </row>
    <row r="7" spans="1:19" ht="5.0999999999999996" customHeight="1" x14ac:dyDescent="0.2">
      <c r="A7" s="229"/>
      <c r="B7" s="230"/>
      <c r="C7" s="230"/>
      <c r="D7" s="230"/>
      <c r="E7" s="230"/>
      <c r="F7" s="230"/>
      <c r="G7" s="230"/>
      <c r="H7" s="230"/>
      <c r="I7" s="230"/>
      <c r="J7" s="230"/>
      <c r="K7" s="230"/>
      <c r="L7" s="230"/>
      <c r="M7" s="230"/>
      <c r="N7" s="231"/>
      <c r="O7" s="231"/>
      <c r="P7" s="231"/>
      <c r="Q7" s="231"/>
      <c r="R7" s="230"/>
      <c r="S7" s="232"/>
    </row>
    <row r="8" spans="1:19" ht="12" customHeight="1" x14ac:dyDescent="0.2">
      <c r="A8" s="233" t="s">
        <v>142</v>
      </c>
      <c r="B8" s="234"/>
      <c r="C8" s="234"/>
      <c r="D8" s="234"/>
      <c r="E8" s="234"/>
      <c r="F8" s="234"/>
      <c r="G8" s="234"/>
      <c r="H8" s="234"/>
      <c r="I8" s="234"/>
      <c r="J8" s="234"/>
      <c r="K8" s="234"/>
      <c r="L8" s="234"/>
      <c r="M8" s="234"/>
      <c r="N8" s="234"/>
      <c r="O8" s="234"/>
      <c r="P8" s="234"/>
      <c r="Q8" s="234"/>
      <c r="R8" s="234"/>
      <c r="S8" s="235"/>
    </row>
    <row r="9" spans="1:19" ht="12" customHeight="1" x14ac:dyDescent="0.2">
      <c r="A9" s="233" t="s">
        <v>92</v>
      </c>
      <c r="B9" s="234"/>
      <c r="C9" s="234"/>
      <c r="D9" s="234"/>
      <c r="E9" s="234"/>
      <c r="F9" s="234"/>
      <c r="G9" s="234"/>
      <c r="H9" s="234"/>
      <c r="I9" s="234"/>
      <c r="J9" s="234"/>
      <c r="K9" s="234"/>
      <c r="L9" s="234"/>
      <c r="M9" s="234"/>
      <c r="N9" s="234"/>
      <c r="O9" s="234"/>
      <c r="P9" s="234"/>
      <c r="Q9" s="234"/>
      <c r="R9" s="234"/>
      <c r="S9" s="235"/>
    </row>
    <row r="10" spans="1:19" ht="12" customHeight="1" x14ac:dyDescent="0.2">
      <c r="A10" s="233" t="s">
        <v>93</v>
      </c>
      <c r="B10" s="234"/>
      <c r="C10" s="234"/>
      <c r="D10" s="234"/>
      <c r="E10" s="234"/>
      <c r="F10" s="234"/>
      <c r="G10" s="234"/>
      <c r="H10" s="234"/>
      <c r="I10" s="234"/>
      <c r="J10" s="234"/>
      <c r="K10" s="234"/>
      <c r="L10" s="234"/>
      <c r="M10" s="234"/>
      <c r="N10" s="234"/>
      <c r="O10" s="234"/>
      <c r="P10" s="234"/>
      <c r="Q10" s="234"/>
      <c r="R10" s="234"/>
      <c r="S10" s="235"/>
    </row>
    <row r="11" spans="1:19" ht="5.0999999999999996" customHeight="1" x14ac:dyDescent="0.2">
      <c r="A11" s="236"/>
      <c r="B11" s="237"/>
      <c r="C11" s="237"/>
      <c r="D11" s="237"/>
      <c r="E11" s="237"/>
      <c r="F11" s="237"/>
      <c r="G11" s="237"/>
      <c r="H11" s="237"/>
      <c r="I11" s="237"/>
      <c r="J11" s="237"/>
      <c r="K11" s="237"/>
      <c r="L11" s="237"/>
      <c r="M11" s="237"/>
      <c r="N11" s="237"/>
      <c r="O11" s="237"/>
      <c r="P11" s="237"/>
      <c r="Q11" s="237"/>
      <c r="R11" s="237"/>
      <c r="S11" s="235"/>
    </row>
    <row r="12" spans="1:19" ht="12" customHeight="1" x14ac:dyDescent="0.2">
      <c r="A12" s="13"/>
      <c r="B12" s="14"/>
      <c r="C12" s="14"/>
      <c r="D12" s="14"/>
      <c r="E12" s="14"/>
      <c r="F12" s="14"/>
      <c r="G12" s="14"/>
      <c r="H12" s="14"/>
      <c r="I12" s="14"/>
      <c r="J12" s="14"/>
      <c r="K12" s="14"/>
      <c r="L12" s="14"/>
      <c r="M12" s="14"/>
      <c r="N12" s="14"/>
      <c r="O12" s="14"/>
      <c r="P12" s="14"/>
      <c r="Q12" s="14"/>
      <c r="R12" s="14"/>
      <c r="S12" s="15"/>
    </row>
    <row r="13" spans="1:19" ht="12" customHeight="1" x14ac:dyDescent="0.2">
      <c r="A13" s="213" t="s">
        <v>70</v>
      </c>
      <c r="B13" s="214"/>
      <c r="C13" s="214"/>
      <c r="D13" s="210"/>
      <c r="E13" s="210"/>
      <c r="F13" s="210"/>
      <c r="G13" s="210"/>
      <c r="H13" s="210"/>
      <c r="I13" s="210"/>
      <c r="J13" s="210"/>
      <c r="K13" s="210"/>
      <c r="L13" s="210"/>
      <c r="M13" s="210"/>
      <c r="S13" s="26"/>
    </row>
    <row r="14" spans="1:19" ht="5.0999999999999996" customHeight="1" x14ac:dyDescent="0.2">
      <c r="A14" s="213"/>
      <c r="B14" s="214"/>
      <c r="C14" s="214"/>
      <c r="D14" s="210"/>
      <c r="E14" s="210"/>
      <c r="F14" s="210"/>
      <c r="G14" s="210"/>
      <c r="H14" s="210"/>
      <c r="I14" s="210"/>
      <c r="J14" s="210"/>
      <c r="K14" s="210"/>
      <c r="L14" s="210"/>
      <c r="M14" s="210"/>
      <c r="S14" s="26"/>
    </row>
    <row r="15" spans="1:19" ht="5.0999999999999996" customHeight="1" x14ac:dyDescent="0.2">
      <c r="A15" s="218"/>
      <c r="B15" s="219"/>
      <c r="C15" s="219"/>
      <c r="D15" s="220"/>
      <c r="E15" s="220"/>
      <c r="F15" s="220"/>
      <c r="G15" s="220"/>
      <c r="H15" s="220"/>
      <c r="I15" s="220"/>
      <c r="J15" s="220"/>
      <c r="K15" s="220"/>
      <c r="L15" s="220"/>
      <c r="M15" s="220"/>
      <c r="N15" s="221"/>
      <c r="O15" s="221"/>
      <c r="P15" s="221"/>
      <c r="Q15" s="221"/>
      <c r="R15" s="221"/>
      <c r="S15" s="222"/>
    </row>
    <row r="16" spans="1:19" ht="12" customHeight="1" x14ac:dyDescent="0.2">
      <c r="A16" s="33" t="s">
        <v>71</v>
      </c>
      <c r="E16" s="238" t="s">
        <v>75</v>
      </c>
      <c r="F16" s="27" t="s">
        <v>76</v>
      </c>
      <c r="G16" s="27"/>
      <c r="H16" s="27"/>
      <c r="I16" s="27"/>
      <c r="J16" s="27"/>
      <c r="K16" s="27"/>
      <c r="L16" s="27"/>
      <c r="M16" s="27"/>
      <c r="N16" s="27"/>
      <c r="O16" s="27"/>
      <c r="P16" s="27"/>
      <c r="Q16" s="27"/>
      <c r="S16" s="26"/>
    </row>
    <row r="17" spans="1:19" ht="12" customHeight="1" x14ac:dyDescent="0.2">
      <c r="A17" s="33"/>
      <c r="E17" s="238" t="s">
        <v>75</v>
      </c>
      <c r="F17" s="27" t="s">
        <v>77</v>
      </c>
      <c r="G17" s="27"/>
      <c r="H17" s="27"/>
      <c r="I17" s="27"/>
      <c r="J17" s="27"/>
      <c r="K17" s="27"/>
      <c r="L17" s="27"/>
      <c r="M17" s="27"/>
      <c r="N17" s="27"/>
      <c r="O17" s="27"/>
      <c r="P17" s="27"/>
      <c r="Q17" s="27"/>
      <c r="S17" s="26"/>
    </row>
    <row r="18" spans="1:19" ht="12" customHeight="1" x14ac:dyDescent="0.2">
      <c r="A18" s="33"/>
      <c r="E18" s="238" t="s">
        <v>75</v>
      </c>
      <c r="F18" s="27" t="s">
        <v>78</v>
      </c>
      <c r="G18" s="27"/>
      <c r="H18" s="27"/>
      <c r="I18" s="27"/>
      <c r="J18" s="27"/>
      <c r="K18" s="27"/>
      <c r="L18" s="27"/>
      <c r="M18" s="27"/>
      <c r="N18" s="27"/>
      <c r="O18" s="27"/>
      <c r="P18" s="27"/>
      <c r="Q18" s="27"/>
      <c r="S18" s="26"/>
    </row>
    <row r="19" spans="1:19" ht="12" customHeight="1" x14ac:dyDescent="0.2">
      <c r="A19" s="33"/>
      <c r="E19" s="238" t="s">
        <v>75</v>
      </c>
      <c r="F19" s="27" t="s">
        <v>79</v>
      </c>
      <c r="G19" s="27"/>
      <c r="H19" s="27"/>
      <c r="I19" s="27"/>
      <c r="J19" s="27"/>
      <c r="K19" s="27"/>
      <c r="L19" s="27"/>
      <c r="M19" s="27"/>
      <c r="N19" s="27"/>
      <c r="O19" s="27"/>
      <c r="P19" s="27"/>
      <c r="Q19" s="27"/>
      <c r="S19" s="26"/>
    </row>
    <row r="20" spans="1:19" ht="12" customHeight="1" x14ac:dyDescent="0.2">
      <c r="A20" s="33"/>
      <c r="E20" s="238" t="s">
        <v>75</v>
      </c>
      <c r="F20" s="27" t="s">
        <v>80</v>
      </c>
      <c r="G20" s="27"/>
      <c r="H20" s="27"/>
      <c r="I20" s="27"/>
      <c r="J20" s="27"/>
      <c r="K20" s="27"/>
      <c r="L20" s="27"/>
      <c r="M20" s="27"/>
      <c r="N20" s="27"/>
      <c r="O20" s="27"/>
      <c r="P20" s="27"/>
      <c r="Q20" s="27"/>
      <c r="S20" s="26"/>
    </row>
    <row r="21" spans="1:19" ht="5.0999999999999996" customHeight="1" x14ac:dyDescent="0.2">
      <c r="A21" s="223"/>
      <c r="B21" s="224"/>
      <c r="C21" s="224"/>
      <c r="D21" s="224"/>
      <c r="E21" s="239"/>
      <c r="F21" s="225"/>
      <c r="G21" s="225"/>
      <c r="H21" s="225"/>
      <c r="I21" s="225"/>
      <c r="J21" s="225"/>
      <c r="K21" s="225"/>
      <c r="L21" s="225"/>
      <c r="M21" s="225"/>
      <c r="N21" s="225"/>
      <c r="O21" s="225"/>
      <c r="P21" s="225"/>
      <c r="Q21" s="225"/>
      <c r="R21" s="224"/>
      <c r="S21" s="226"/>
    </row>
    <row r="22" spans="1:19" ht="5.0999999999999996" customHeight="1" x14ac:dyDescent="0.2">
      <c r="A22" s="227"/>
      <c r="B22" s="221"/>
      <c r="C22" s="221"/>
      <c r="D22" s="228"/>
      <c r="E22" s="240"/>
      <c r="F22" s="228"/>
      <c r="G22" s="228"/>
      <c r="H22" s="228"/>
      <c r="I22" s="228"/>
      <c r="J22" s="228"/>
      <c r="K22" s="228"/>
      <c r="L22" s="228"/>
      <c r="M22" s="228"/>
      <c r="N22" s="228"/>
      <c r="O22" s="228"/>
      <c r="P22" s="228"/>
      <c r="Q22" s="228"/>
      <c r="R22" s="221"/>
      <c r="S22" s="222"/>
    </row>
    <row r="23" spans="1:19" ht="12" customHeight="1" x14ac:dyDescent="0.2">
      <c r="A23" s="33" t="s">
        <v>72</v>
      </c>
      <c r="E23" s="238" t="s">
        <v>75</v>
      </c>
      <c r="F23" s="27" t="s">
        <v>81</v>
      </c>
      <c r="G23" s="27"/>
      <c r="H23" s="27"/>
      <c r="I23" s="27"/>
      <c r="J23" s="27"/>
      <c r="K23" s="27"/>
      <c r="L23" s="27"/>
      <c r="M23" s="27"/>
      <c r="N23" s="27"/>
      <c r="O23" s="27"/>
      <c r="P23" s="27"/>
      <c r="Q23" s="27"/>
      <c r="S23" s="26"/>
    </row>
    <row r="24" spans="1:19" ht="12" customHeight="1" x14ac:dyDescent="0.2">
      <c r="A24" s="33"/>
      <c r="E24" s="238" t="s">
        <v>75</v>
      </c>
      <c r="F24" s="27" t="s">
        <v>82</v>
      </c>
      <c r="G24" s="27"/>
      <c r="H24" s="27"/>
      <c r="I24" s="27"/>
      <c r="J24" s="27"/>
      <c r="K24" s="27"/>
      <c r="L24" s="27"/>
      <c r="M24" s="27"/>
      <c r="N24" s="27"/>
      <c r="O24" s="27"/>
      <c r="P24" s="27"/>
      <c r="Q24" s="27"/>
      <c r="S24" s="26"/>
    </row>
    <row r="25" spans="1:19" ht="12" customHeight="1" x14ac:dyDescent="0.2">
      <c r="A25" s="33"/>
      <c r="E25" s="238" t="s">
        <v>75</v>
      </c>
      <c r="F25" s="27" t="s">
        <v>83</v>
      </c>
      <c r="G25" s="27"/>
      <c r="H25" s="27"/>
      <c r="I25" s="27"/>
      <c r="J25" s="27"/>
      <c r="K25" s="27"/>
      <c r="L25" s="27"/>
      <c r="M25" s="27"/>
      <c r="N25" s="27"/>
      <c r="O25" s="27"/>
      <c r="P25" s="27"/>
      <c r="Q25" s="27"/>
      <c r="S25" s="26"/>
    </row>
    <row r="26" spans="1:19" ht="12" customHeight="1" x14ac:dyDescent="0.2">
      <c r="A26" s="33"/>
      <c r="E26" s="238"/>
      <c r="F26" s="27" t="s">
        <v>84</v>
      </c>
      <c r="G26" s="27"/>
      <c r="H26" s="27"/>
      <c r="I26" s="27"/>
      <c r="J26" s="27"/>
      <c r="K26" s="27"/>
      <c r="L26" s="27"/>
      <c r="M26" s="27"/>
      <c r="N26" s="27"/>
      <c r="O26" s="27"/>
      <c r="P26" s="27"/>
      <c r="Q26" s="27"/>
      <c r="S26" s="26"/>
    </row>
    <row r="27" spans="1:19" ht="5.0999999999999996" customHeight="1" x14ac:dyDescent="0.2">
      <c r="A27" s="223"/>
      <c r="B27" s="224"/>
      <c r="C27" s="224"/>
      <c r="D27" s="225"/>
      <c r="E27" s="241"/>
      <c r="F27" s="225"/>
      <c r="G27" s="225"/>
      <c r="H27" s="225"/>
      <c r="I27" s="225"/>
      <c r="J27" s="225"/>
      <c r="K27" s="225"/>
      <c r="L27" s="225"/>
      <c r="M27" s="225"/>
      <c r="N27" s="225"/>
      <c r="O27" s="225"/>
      <c r="P27" s="225"/>
      <c r="Q27" s="225"/>
      <c r="R27" s="224"/>
      <c r="S27" s="226"/>
    </row>
    <row r="28" spans="1:19" ht="5.0999999999999996" customHeight="1" x14ac:dyDescent="0.2">
      <c r="A28" s="33"/>
      <c r="D28" s="27"/>
      <c r="E28" s="8"/>
      <c r="F28" s="27"/>
      <c r="G28" s="27"/>
      <c r="H28" s="27"/>
      <c r="I28" s="27"/>
      <c r="J28" s="27"/>
      <c r="K28" s="27"/>
      <c r="L28" s="27"/>
      <c r="M28" s="27"/>
      <c r="N28" s="27"/>
      <c r="O28" s="27"/>
      <c r="P28" s="27"/>
      <c r="Q28" s="27"/>
      <c r="S28" s="26"/>
    </row>
    <row r="29" spans="1:19" ht="12" customHeight="1" x14ac:dyDescent="0.2">
      <c r="A29" s="33" t="s">
        <v>73</v>
      </c>
      <c r="E29" s="238" t="s">
        <v>75</v>
      </c>
      <c r="F29" s="27" t="s">
        <v>85</v>
      </c>
      <c r="G29" s="27"/>
      <c r="H29" s="27"/>
      <c r="I29" s="27"/>
      <c r="J29" s="27"/>
      <c r="K29" s="27"/>
      <c r="L29" s="27"/>
      <c r="M29" s="27"/>
      <c r="N29" s="27"/>
      <c r="O29" s="27"/>
      <c r="P29" s="27"/>
      <c r="Q29" s="27"/>
      <c r="S29" s="26"/>
    </row>
    <row r="30" spans="1:19" ht="12" customHeight="1" x14ac:dyDescent="0.2">
      <c r="A30" s="33"/>
      <c r="E30" s="238"/>
      <c r="F30" s="27" t="s">
        <v>86</v>
      </c>
      <c r="G30" s="27"/>
      <c r="H30" s="27"/>
      <c r="I30" s="27"/>
      <c r="J30" s="27"/>
      <c r="K30" s="27"/>
      <c r="L30" s="27"/>
      <c r="M30" s="27"/>
      <c r="N30" s="27"/>
      <c r="O30" s="27"/>
      <c r="P30" s="27"/>
      <c r="Q30" s="27"/>
      <c r="S30" s="26"/>
    </row>
    <row r="31" spans="1:19" ht="5.0999999999999996" customHeight="1" x14ac:dyDescent="0.2">
      <c r="A31" s="215"/>
      <c r="B31" s="16"/>
      <c r="C31" s="16"/>
      <c r="D31" s="16"/>
      <c r="E31" s="216"/>
      <c r="F31" s="217"/>
      <c r="G31" s="217"/>
      <c r="H31" s="217"/>
      <c r="I31" s="217"/>
      <c r="J31" s="217"/>
      <c r="K31" s="217"/>
      <c r="L31" s="217"/>
      <c r="M31" s="217"/>
      <c r="N31" s="217"/>
      <c r="O31" s="217"/>
      <c r="P31" s="217"/>
      <c r="Q31" s="217"/>
      <c r="R31" s="16"/>
      <c r="S31" s="17"/>
    </row>
    <row r="32" spans="1:19" ht="5.0999999999999996" customHeight="1" x14ac:dyDescent="0.2">
      <c r="A32" s="242"/>
      <c r="B32" s="230"/>
      <c r="C32" s="230"/>
      <c r="D32" s="230"/>
      <c r="E32" s="243"/>
      <c r="F32" s="244"/>
      <c r="G32" s="244"/>
      <c r="H32" s="244"/>
      <c r="I32" s="244"/>
      <c r="J32" s="244"/>
      <c r="K32" s="244"/>
      <c r="L32" s="244"/>
      <c r="M32" s="244"/>
      <c r="N32" s="244"/>
      <c r="O32" s="244"/>
      <c r="P32" s="244"/>
      <c r="Q32" s="244"/>
      <c r="R32" s="230"/>
      <c r="S32" s="232"/>
    </row>
    <row r="33" spans="1:19" ht="12" customHeight="1" x14ac:dyDescent="0.2">
      <c r="A33" s="245" t="s">
        <v>143</v>
      </c>
      <c r="B33" s="237"/>
      <c r="C33" s="237"/>
      <c r="D33" s="237"/>
      <c r="E33" s="246"/>
      <c r="F33" s="247"/>
      <c r="G33" s="247"/>
      <c r="H33" s="247"/>
      <c r="I33" s="247"/>
      <c r="J33" s="247"/>
      <c r="K33" s="247"/>
      <c r="L33" s="247"/>
      <c r="M33" s="247"/>
      <c r="N33" s="247"/>
      <c r="O33" s="247"/>
      <c r="P33" s="247"/>
      <c r="Q33" s="247"/>
      <c r="R33" s="237"/>
      <c r="S33" s="235"/>
    </row>
    <row r="34" spans="1:19" ht="12" customHeight="1" x14ac:dyDescent="0.2">
      <c r="A34" s="245" t="s">
        <v>87</v>
      </c>
      <c r="B34" s="237"/>
      <c r="C34" s="237"/>
      <c r="D34" s="237"/>
      <c r="E34" s="246"/>
      <c r="F34" s="247"/>
      <c r="G34" s="247"/>
      <c r="H34" s="247"/>
      <c r="I34" s="247"/>
      <c r="J34" s="247"/>
      <c r="K34" s="247"/>
      <c r="L34" s="247"/>
      <c r="M34" s="247"/>
      <c r="N34" s="247"/>
      <c r="O34" s="247"/>
      <c r="P34" s="247"/>
      <c r="Q34" s="247"/>
      <c r="R34" s="237"/>
      <c r="S34" s="235"/>
    </row>
    <row r="35" spans="1:19" ht="5.0999999999999996" customHeight="1" x14ac:dyDescent="0.2">
      <c r="A35" s="248"/>
      <c r="B35" s="249"/>
      <c r="C35" s="249"/>
      <c r="D35" s="249"/>
      <c r="E35" s="250"/>
      <c r="F35" s="251"/>
      <c r="G35" s="251"/>
      <c r="H35" s="251"/>
      <c r="I35" s="251"/>
      <c r="J35" s="251"/>
      <c r="K35" s="251"/>
      <c r="L35" s="251"/>
      <c r="M35" s="251"/>
      <c r="N35" s="251"/>
      <c r="O35" s="251"/>
      <c r="P35" s="251"/>
      <c r="Q35" s="251"/>
      <c r="R35" s="249"/>
      <c r="S35" s="252"/>
    </row>
    <row r="36" spans="1:19" ht="12" customHeight="1" x14ac:dyDescent="0.2">
      <c r="A36" s="34"/>
      <c r="S36" s="26"/>
    </row>
    <row r="37" spans="1:19" ht="12" customHeight="1" x14ac:dyDescent="0.2">
      <c r="A37" s="34"/>
      <c r="S37" s="26"/>
    </row>
    <row r="38" spans="1:19" ht="12" customHeight="1" x14ac:dyDescent="0.2">
      <c r="A38" s="34"/>
      <c r="S38" s="26"/>
    </row>
    <row r="39" spans="1:19" ht="12" customHeight="1" x14ac:dyDescent="0.2">
      <c r="A39" s="34"/>
      <c r="S39" s="26"/>
    </row>
    <row r="40" spans="1:19" ht="12" customHeight="1" x14ac:dyDescent="0.2">
      <c r="A40" s="34"/>
      <c r="S40" s="26"/>
    </row>
    <row r="41" spans="1:19" ht="12" customHeight="1" x14ac:dyDescent="0.2">
      <c r="A41" s="34"/>
      <c r="S41" s="26"/>
    </row>
    <row r="42" spans="1:19" ht="12" customHeight="1" x14ac:dyDescent="0.2">
      <c r="A42" s="34"/>
      <c r="S42" s="26"/>
    </row>
    <row r="43" spans="1:19" ht="12" customHeight="1" x14ac:dyDescent="0.2">
      <c r="A43" s="34"/>
      <c r="S43" s="26"/>
    </row>
    <row r="44" spans="1:19" ht="12" customHeight="1" x14ac:dyDescent="0.2">
      <c r="A44" s="34"/>
      <c r="S44" s="26"/>
    </row>
    <row r="45" spans="1:19" ht="12" customHeight="1" x14ac:dyDescent="0.2">
      <c r="A45" s="34"/>
      <c r="S45" s="26"/>
    </row>
    <row r="46" spans="1:19" ht="12" customHeight="1" x14ac:dyDescent="0.2">
      <c r="A46" s="34"/>
      <c r="S46" s="26"/>
    </row>
    <row r="47" spans="1:19" ht="12" customHeight="1" x14ac:dyDescent="0.2">
      <c r="A47" s="34"/>
      <c r="S47" s="26"/>
    </row>
    <row r="48" spans="1:19" ht="12" customHeight="1" x14ac:dyDescent="0.2">
      <c r="A48" s="34"/>
      <c r="S48" s="26"/>
    </row>
    <row r="49" spans="1:19" ht="12" customHeight="1" x14ac:dyDescent="0.2">
      <c r="A49" s="34"/>
      <c r="S49" s="26"/>
    </row>
    <row r="50" spans="1:19" ht="12" customHeight="1" x14ac:dyDescent="0.2">
      <c r="A50" s="34"/>
      <c r="S50" s="26"/>
    </row>
    <row r="51" spans="1:19" ht="12" customHeight="1" x14ac:dyDescent="0.2">
      <c r="A51" s="34"/>
      <c r="S51" s="26"/>
    </row>
    <row r="52" spans="1:19" ht="12" customHeight="1" x14ac:dyDescent="0.2">
      <c r="A52" s="34"/>
      <c r="S52" s="26"/>
    </row>
    <row r="53" spans="1:19" ht="12" customHeight="1" x14ac:dyDescent="0.2">
      <c r="A53" s="34"/>
      <c r="S53" s="26"/>
    </row>
    <row r="54" spans="1:19" ht="12" customHeight="1" x14ac:dyDescent="0.2">
      <c r="A54" s="34"/>
      <c r="S54" s="26"/>
    </row>
    <row r="55" spans="1:19" ht="12" customHeight="1" x14ac:dyDescent="0.2">
      <c r="A55" s="34"/>
      <c r="S55" s="26"/>
    </row>
    <row r="56" spans="1:19" ht="12" customHeight="1" x14ac:dyDescent="0.2">
      <c r="A56" s="34"/>
      <c r="S56" s="26"/>
    </row>
    <row r="57" spans="1:19" ht="12" customHeight="1" x14ac:dyDescent="0.2">
      <c r="A57" s="34"/>
      <c r="S57" s="26"/>
    </row>
    <row r="58" spans="1:19" ht="12" customHeight="1" x14ac:dyDescent="0.2">
      <c r="A58" s="34"/>
      <c r="S58" s="26"/>
    </row>
    <row r="59" spans="1:19" ht="12" customHeight="1" x14ac:dyDescent="0.2">
      <c r="A59" s="34"/>
      <c r="S59" s="26"/>
    </row>
    <row r="60" spans="1:19" ht="12" customHeight="1" x14ac:dyDescent="0.2">
      <c r="A60" s="34"/>
      <c r="S60" s="26"/>
    </row>
    <row r="61" spans="1:19" ht="12" customHeight="1" x14ac:dyDescent="0.2">
      <c r="A61" s="34"/>
      <c r="S61" s="26"/>
    </row>
    <row r="62" spans="1:19" ht="12" customHeight="1" x14ac:dyDescent="0.2">
      <c r="A62" s="34"/>
      <c r="S62" s="26"/>
    </row>
    <row r="63" spans="1:19" ht="12" customHeight="1" x14ac:dyDescent="0.2">
      <c r="A63" s="34"/>
      <c r="S63" s="26"/>
    </row>
    <row r="64" spans="1:19" ht="12" customHeight="1" x14ac:dyDescent="0.2">
      <c r="A64" s="34"/>
      <c r="S64" s="26"/>
    </row>
    <row r="65" spans="1:19" ht="12" customHeight="1" x14ac:dyDescent="0.2">
      <c r="A65" s="34"/>
      <c r="S65" s="26"/>
    </row>
    <row r="66" spans="1:19" ht="12" customHeight="1" x14ac:dyDescent="0.2">
      <c r="A66" s="34"/>
      <c r="S66" s="26"/>
    </row>
    <row r="67" spans="1:19" ht="12" customHeight="1" x14ac:dyDescent="0.2">
      <c r="A67" s="34"/>
      <c r="S67" s="26"/>
    </row>
    <row r="68" spans="1:19" ht="12" customHeight="1" x14ac:dyDescent="0.2">
      <c r="A68" s="34"/>
      <c r="S68" s="26"/>
    </row>
    <row r="69" spans="1:19" ht="12" customHeight="1" x14ac:dyDescent="0.2">
      <c r="A69" s="34"/>
      <c r="S69" s="26"/>
    </row>
    <row r="70" spans="1:19" ht="12" customHeight="1" x14ac:dyDescent="0.2">
      <c r="A70" s="34"/>
      <c r="S70" s="26"/>
    </row>
    <row r="71" spans="1:19" ht="12" customHeight="1" x14ac:dyDescent="0.2">
      <c r="A71" s="541" t="s">
        <v>74</v>
      </c>
      <c r="B71" s="542"/>
      <c r="C71" s="542"/>
      <c r="D71" s="542"/>
      <c r="E71" s="542"/>
      <c r="F71" s="542"/>
      <c r="G71" s="542"/>
      <c r="H71" s="542"/>
      <c r="I71" s="542"/>
      <c r="J71" s="542"/>
      <c r="K71" s="542"/>
      <c r="L71" s="542"/>
      <c r="M71" s="542"/>
      <c r="N71" s="542"/>
      <c r="O71" s="542"/>
      <c r="P71" s="542"/>
      <c r="Q71" s="542"/>
      <c r="R71" s="542"/>
      <c r="S71" s="26"/>
    </row>
    <row r="72" spans="1:19" ht="5.0999999999999996" customHeight="1" x14ac:dyDescent="0.2">
      <c r="A72" s="45"/>
      <c r="B72" s="16"/>
      <c r="C72" s="16"/>
      <c r="D72" s="16"/>
      <c r="E72" s="16"/>
      <c r="F72" s="16"/>
      <c r="G72" s="16"/>
      <c r="H72" s="16"/>
      <c r="I72" s="16"/>
      <c r="J72" s="16"/>
      <c r="K72" s="16"/>
      <c r="L72" s="16"/>
      <c r="M72" s="16"/>
      <c r="N72" s="16"/>
      <c r="O72" s="16"/>
      <c r="P72" s="16"/>
      <c r="Q72" s="16"/>
      <c r="R72" s="16"/>
      <c r="S72" s="17"/>
    </row>
    <row r="74" spans="1:19" ht="12" customHeight="1" x14ac:dyDescent="0.2">
      <c r="A74" s="47" t="str">
        <f>'Seite 1'!$A$65</f>
        <v>VWN Integration - Berufliche Qualifizierung Strafgefangener</v>
      </c>
      <c r="B74" s="47"/>
      <c r="C74" s="47"/>
    </row>
    <row r="75" spans="1:19" ht="12" customHeight="1" x14ac:dyDescent="0.2">
      <c r="A75" s="47" t="str">
        <f>'Seite 1'!$A$66</f>
        <v>Formularversion: V 2.0 vom 02.01.23 - öffentlich -</v>
      </c>
      <c r="B75" s="47"/>
      <c r="C75" s="47"/>
    </row>
  </sheetData>
  <sheetProtection password="8067" sheet="1" objects="1" scenarios="1" autoFilter="0"/>
  <mergeCells count="6">
    <mergeCell ref="A71:R71"/>
    <mergeCell ref="O1:S1"/>
    <mergeCell ref="O4:S4"/>
    <mergeCell ref="O2:S2"/>
    <mergeCell ref="A1:H4"/>
    <mergeCell ref="O3:S3"/>
  </mergeCells>
  <conditionalFormatting sqref="O1:S4">
    <cfRule type="cellIs" dxfId="7" priority="5" stopIfTrue="1" operator="equal">
      <formula>0</formula>
    </cfRule>
  </conditionalFormatting>
  <conditionalFormatting sqref="A1:H4">
    <cfRule type="cellIs" dxfId="6" priority="4" stopIfTrue="1" operator="equal">
      <formula>""</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3" tint="0.59999389629810485"/>
    <pageSetUpPr fitToPage="1"/>
  </sheetPr>
  <dimension ref="A1:J536"/>
  <sheetViews>
    <sheetView showGridLines="0" topLeftCell="A18" zoomScaleNormal="100" workbookViewId="0">
      <selection activeCell="B37" sqref="B37"/>
    </sheetView>
  </sheetViews>
  <sheetFormatPr baseColWidth="10" defaultColWidth="11.42578125" defaultRowHeight="15" x14ac:dyDescent="0.2"/>
  <cols>
    <col min="1" max="1" width="5.7109375" style="131" customWidth="1"/>
    <col min="2" max="2" width="45.7109375" customWidth="1"/>
    <col min="3" max="3" width="20.7109375" customWidth="1"/>
    <col min="4" max="6" width="20.7109375" style="131" customWidth="1"/>
    <col min="7" max="7" width="11.42578125" style="374"/>
    <col min="8" max="16384" width="11.42578125" style="131"/>
  </cols>
  <sheetData>
    <row r="1" spans="1:7" ht="12" hidden="1" customHeight="1" x14ac:dyDescent="0.2">
      <c r="A1" s="172" t="s">
        <v>51</v>
      </c>
      <c r="B1" s="173"/>
      <c r="C1" s="173"/>
      <c r="D1" s="173"/>
      <c r="E1" s="173"/>
      <c r="F1" s="173"/>
      <c r="G1" s="132"/>
    </row>
    <row r="2" spans="1:7" ht="12" hidden="1" customHeight="1" x14ac:dyDescent="0.2">
      <c r="A2" s="172" t="s">
        <v>52</v>
      </c>
      <c r="B2" s="173"/>
      <c r="C2" s="173"/>
      <c r="D2" s="173"/>
      <c r="E2" s="173"/>
      <c r="F2" s="173"/>
      <c r="G2" s="132"/>
    </row>
    <row r="3" spans="1:7" ht="12" hidden="1" customHeight="1" x14ac:dyDescent="0.2">
      <c r="A3" s="194">
        <f>ROW(A37)</f>
        <v>37</v>
      </c>
      <c r="B3" s="173"/>
      <c r="C3" s="173"/>
      <c r="D3" s="173"/>
      <c r="E3" s="298"/>
      <c r="F3" s="543" t="s">
        <v>159</v>
      </c>
      <c r="G3" s="132"/>
    </row>
    <row r="4" spans="1:7" ht="12" hidden="1" customHeight="1" x14ac:dyDescent="0.2">
      <c r="A4" s="296" t="s">
        <v>104</v>
      </c>
      <c r="B4" s="173"/>
      <c r="C4" s="173"/>
      <c r="D4" s="173"/>
      <c r="E4" s="293"/>
      <c r="F4" s="544"/>
      <c r="G4" s="132"/>
    </row>
    <row r="5" spans="1:7" ht="12" hidden="1" customHeight="1" x14ac:dyDescent="0.2">
      <c r="A5" s="297" t="str">
        <f>"$A$18:$F$"&amp;IF(LOOKUP(2,1/(D1:D536&lt;&gt;0),ROW(D:D))=ROW(A33),A3-1,LOOKUP(2,1/(D1:D536&lt;&gt;0),ROW(D:D)))</f>
        <v>$A$18:$F$36</v>
      </c>
      <c r="B5" s="173"/>
      <c r="C5" s="173"/>
      <c r="D5" s="173"/>
      <c r="E5" s="293"/>
      <c r="F5" s="545"/>
      <c r="G5" s="132"/>
    </row>
    <row r="6" spans="1:7" ht="12" hidden="1" customHeight="1" x14ac:dyDescent="0.2">
      <c r="A6" s="546"/>
      <c r="B6" s="173" t="s">
        <v>57</v>
      </c>
      <c r="C6" s="322" t="str">
        <f>IF(OR($F$19="____",$F$19="",$F$19=0),"",DATE($F$19,ROW()-5,1))</f>
        <v/>
      </c>
      <c r="D6" s="173"/>
      <c r="E6" s="188">
        <v>29.5</v>
      </c>
      <c r="F6" s="188">
        <v>14.3</v>
      </c>
      <c r="G6" s="132"/>
    </row>
    <row r="7" spans="1:7" ht="12" hidden="1" customHeight="1" x14ac:dyDescent="0.2">
      <c r="A7" s="547"/>
      <c r="B7" s="173" t="s">
        <v>60</v>
      </c>
      <c r="C7" s="322" t="str">
        <f t="shared" ref="C7:C17" si="0">IF(OR($F$19="____",$F$19="",$F$19=0),"",DATE($F$19,ROW()-5,1))</f>
        <v/>
      </c>
      <c r="D7" s="173"/>
      <c r="E7" s="188">
        <v>34.5</v>
      </c>
      <c r="F7" s="188">
        <v>14.3</v>
      </c>
      <c r="G7" s="132"/>
    </row>
    <row r="8" spans="1:7" ht="12" hidden="1" customHeight="1" x14ac:dyDescent="0.2">
      <c r="A8" s="547"/>
      <c r="B8" s="173" t="s">
        <v>153</v>
      </c>
      <c r="C8" s="322" t="str">
        <f t="shared" si="0"/>
        <v/>
      </c>
      <c r="D8" s="173"/>
      <c r="E8" s="188">
        <v>30.6</v>
      </c>
      <c r="F8" s="188">
        <v>15.3</v>
      </c>
      <c r="G8" s="132"/>
    </row>
    <row r="9" spans="1:7" ht="12" hidden="1" customHeight="1" x14ac:dyDescent="0.2">
      <c r="A9" s="547"/>
      <c r="B9" s="173" t="s">
        <v>154</v>
      </c>
      <c r="C9" s="322" t="str">
        <f t="shared" si="0"/>
        <v/>
      </c>
      <c r="D9" s="173"/>
      <c r="E9" s="188">
        <v>35.5</v>
      </c>
      <c r="F9" s="188">
        <v>15.3</v>
      </c>
      <c r="G9" s="132"/>
    </row>
    <row r="10" spans="1:7" ht="12" hidden="1" customHeight="1" x14ac:dyDescent="0.2">
      <c r="A10" s="547"/>
      <c r="B10" s="173" t="s">
        <v>155</v>
      </c>
      <c r="C10" s="322" t="str">
        <f t="shared" si="0"/>
        <v/>
      </c>
      <c r="D10" s="173"/>
      <c r="E10" s="188">
        <v>30.6</v>
      </c>
      <c r="F10" s="188">
        <v>15.3</v>
      </c>
      <c r="G10" s="132"/>
    </row>
    <row r="11" spans="1:7" ht="12" hidden="1" customHeight="1" x14ac:dyDescent="0.2">
      <c r="A11" s="547"/>
      <c r="B11" s="173" t="s">
        <v>156</v>
      </c>
      <c r="C11" s="322" t="str">
        <f t="shared" si="0"/>
        <v/>
      </c>
      <c r="D11" s="173"/>
      <c r="E11" s="188">
        <v>35.5</v>
      </c>
      <c r="F11" s="188">
        <v>15.3</v>
      </c>
      <c r="G11" s="132"/>
    </row>
    <row r="12" spans="1:7" ht="12" hidden="1" customHeight="1" x14ac:dyDescent="0.2">
      <c r="A12" s="547"/>
      <c r="B12" s="173" t="s">
        <v>61</v>
      </c>
      <c r="C12" s="322" t="str">
        <f t="shared" si="0"/>
        <v/>
      </c>
      <c r="D12" s="173"/>
      <c r="E12" s="173"/>
      <c r="F12" s="173"/>
      <c r="G12" s="132"/>
    </row>
    <row r="13" spans="1:7" ht="12" hidden="1" customHeight="1" x14ac:dyDescent="0.2">
      <c r="A13" s="547"/>
      <c r="B13" s="173"/>
      <c r="C13" s="322" t="str">
        <f t="shared" si="0"/>
        <v/>
      </c>
      <c r="D13" s="173"/>
      <c r="E13" s="379" t="s">
        <v>157</v>
      </c>
      <c r="F13" s="380">
        <v>42644</v>
      </c>
      <c r="G13" s="132"/>
    </row>
    <row r="14" spans="1:7" ht="12" hidden="1" customHeight="1" x14ac:dyDescent="0.2">
      <c r="A14" s="547"/>
      <c r="B14" s="173"/>
      <c r="C14" s="322" t="str">
        <f t="shared" si="0"/>
        <v/>
      </c>
      <c r="D14" s="173"/>
      <c r="E14" s="379" t="s">
        <v>158</v>
      </c>
      <c r="F14" s="380">
        <f>'Seite 1'!G36</f>
        <v>0</v>
      </c>
      <c r="G14" s="132"/>
    </row>
    <row r="15" spans="1:7" ht="12" hidden="1" customHeight="1" x14ac:dyDescent="0.2">
      <c r="A15" s="547"/>
      <c r="B15" s="173"/>
      <c r="C15" s="322" t="str">
        <f t="shared" si="0"/>
        <v/>
      </c>
      <c r="D15" s="173"/>
      <c r="E15" s="379"/>
      <c r="F15" s="381" t="str">
        <f>IF(F14=0,"leer",IF(F14&lt;F13,"Bereich_1","Bereich_2"))</f>
        <v>leer</v>
      </c>
      <c r="G15" s="132"/>
    </row>
    <row r="16" spans="1:7" ht="12" hidden="1" customHeight="1" x14ac:dyDescent="0.2">
      <c r="A16" s="547"/>
      <c r="B16" s="173"/>
      <c r="C16" s="322" t="str">
        <f t="shared" si="0"/>
        <v/>
      </c>
      <c r="D16" s="173"/>
      <c r="E16" s="173"/>
      <c r="F16" s="173"/>
      <c r="G16" s="132"/>
    </row>
    <row r="17" spans="1:10" ht="12" hidden="1" customHeight="1" x14ac:dyDescent="0.2">
      <c r="A17" s="548"/>
      <c r="B17" s="173"/>
      <c r="C17" s="322" t="str">
        <f t="shared" si="0"/>
        <v/>
      </c>
      <c r="D17" s="173"/>
      <c r="E17" s="173"/>
      <c r="F17" s="174"/>
      <c r="G17" s="132"/>
    </row>
    <row r="18" spans="1:10" ht="15" customHeight="1" x14ac:dyDescent="0.2">
      <c r="A18" s="192" t="s">
        <v>5</v>
      </c>
      <c r="B18" s="129" t="s">
        <v>62</v>
      </c>
      <c r="E18" s="29" t="s">
        <v>105</v>
      </c>
      <c r="F18" s="185">
        <f>'Seite 1'!$O$18</f>
        <v>0</v>
      </c>
      <c r="G18" s="130"/>
      <c r="H18"/>
      <c r="I18"/>
      <c r="J18"/>
    </row>
    <row r="19" spans="1:10" ht="15" customHeight="1" x14ac:dyDescent="0.2">
      <c r="A19" s="145"/>
      <c r="B19" s="184"/>
      <c r="C19" s="184"/>
      <c r="E19" s="29" t="s">
        <v>107</v>
      </c>
      <c r="F19" s="185" t="str">
        <f>'Seite 1'!$Z$14</f>
        <v/>
      </c>
      <c r="G19" s="130"/>
      <c r="H19"/>
      <c r="I19"/>
      <c r="J19"/>
    </row>
    <row r="20" spans="1:10" ht="15" customHeight="1" x14ac:dyDescent="0.2">
      <c r="A20" s="145"/>
      <c r="B20" s="184"/>
      <c r="C20" s="184"/>
      <c r="E20" s="29" t="s">
        <v>108</v>
      </c>
      <c r="F20" s="386" t="str">
        <f>'Seite 1'!$AA$14</f>
        <v/>
      </c>
      <c r="G20" s="130"/>
      <c r="H20"/>
      <c r="I20"/>
      <c r="J20"/>
    </row>
    <row r="21" spans="1:10" ht="15" customHeight="1" x14ac:dyDescent="0.2">
      <c r="A21" s="132"/>
      <c r="B21" s="184"/>
      <c r="C21" s="184"/>
      <c r="E21" s="118" t="s">
        <v>106</v>
      </c>
      <c r="F21" s="286">
        <f ca="1">'Seite 1'!$O$17</f>
        <v>44922</v>
      </c>
      <c r="G21" s="130"/>
      <c r="H21"/>
      <c r="I21"/>
      <c r="J21"/>
    </row>
    <row r="22" spans="1:10" ht="15" customHeight="1" x14ac:dyDescent="0.2">
      <c r="B22" s="126"/>
      <c r="F22" s="124" t="str">
        <f>'Seite 1'!$A$65</f>
        <v>VWN Integration - Berufliche Qualifizierung Strafgefangener</v>
      </c>
      <c r="G22" s="130"/>
      <c r="H22"/>
      <c r="I22"/>
      <c r="J22"/>
    </row>
    <row r="23" spans="1:10" s="133" customFormat="1" ht="15" customHeight="1" x14ac:dyDescent="0.2">
      <c r="B23" s="134"/>
      <c r="F23" s="125" t="str">
        <f>'Seite 1'!$A$66</f>
        <v>Formularversion: V 2.0 vom 02.01.23 - öffentlich -</v>
      </c>
      <c r="G23" s="130"/>
      <c r="H23"/>
      <c r="I23"/>
      <c r="J23"/>
    </row>
    <row r="24" spans="1:10" s="141" customFormat="1" ht="18" customHeight="1" x14ac:dyDescent="0.2">
      <c r="A24" s="142"/>
      <c r="B24" s="143"/>
      <c r="C24" s="195" t="str">
        <f>B18</f>
        <v>Pauschale Ausgaben nach Teilnehmerzahl/Ausbildungstage</v>
      </c>
      <c r="D24" s="143"/>
      <c r="E24" s="143"/>
      <c r="F24" s="186">
        <f>SUM(F25:F29)</f>
        <v>0</v>
      </c>
    </row>
    <row r="25" spans="1:10" ht="15" customHeight="1" x14ac:dyDescent="0.2">
      <c r="A25" s="132"/>
      <c r="B25" s="131"/>
      <c r="C25" s="196" t="s">
        <v>50</v>
      </c>
      <c r="D25" s="168" t="str">
        <f>IF($F$15="Bereich_1",B6,B8)</f>
        <v>Lehrwerkstatt mit Ausstattung</v>
      </c>
      <c r="E25" s="169"/>
      <c r="F25" s="353">
        <f>SUMPRODUCT(($B$37:$B$536=D25)*(ROUND($F$37:$F$536,2)))</f>
        <v>0</v>
      </c>
      <c r="G25" s="132"/>
    </row>
    <row r="26" spans="1:10" ht="15" customHeight="1" x14ac:dyDescent="0.2">
      <c r="A26" s="132"/>
      <c r="B26" s="131"/>
      <c r="C26" s="86"/>
      <c r="D26" s="170" t="str">
        <f>IF($F$15="Bereich_1",B7,B9)</f>
        <v>Lehrwerkstatt ohne Ausstattung</v>
      </c>
      <c r="E26" s="171"/>
      <c r="F26" s="352">
        <f>SUMPRODUCT(($B$37:$B$536=D26)*(ROUND($F$37:$F$536,2)))</f>
        <v>0</v>
      </c>
      <c r="G26" s="132"/>
    </row>
    <row r="27" spans="1:10" ht="15" customHeight="1" x14ac:dyDescent="0.2">
      <c r="A27" s="132"/>
      <c r="B27" s="131"/>
      <c r="C27" s="86"/>
      <c r="D27" s="170" t="str">
        <f>IF($F$15="Bereich_1","",B10)</f>
        <v>Lehrküche mit Ausstattung</v>
      </c>
      <c r="E27" s="171"/>
      <c r="F27" s="352">
        <f>SUMPRODUCT(($B$37:$B$536=D27)*(ROUND($F$37:$F$536,2)))</f>
        <v>0</v>
      </c>
      <c r="G27" s="132"/>
    </row>
    <row r="28" spans="1:10" ht="15" customHeight="1" x14ac:dyDescent="0.2">
      <c r="A28" s="132"/>
      <c r="B28" s="131"/>
      <c r="C28" s="86"/>
      <c r="D28" s="170" t="str">
        <f>IF($F$15="Bereich_1","",B11)</f>
        <v>Lehrküche ohne Ausstattung</v>
      </c>
      <c r="E28" s="171"/>
      <c r="F28" s="352">
        <f>SUMPRODUCT(($B$37:$B$536=D28)*(ROUND($F$37:$F$536,2)))</f>
        <v>0</v>
      </c>
      <c r="G28" s="132"/>
    </row>
    <row r="29" spans="1:10" ht="15" customHeight="1" x14ac:dyDescent="0.2">
      <c r="A29" s="132"/>
      <c r="B29" s="131"/>
      <c r="C29" s="86"/>
      <c r="D29" s="170" t="str">
        <f>B12</f>
        <v>Vergütungen Teilnehmer/Betriebskosten JVA/JSA</v>
      </c>
      <c r="E29" s="171"/>
      <c r="F29" s="352">
        <f>SUMPRODUCT(($B$37:$B$536=D29)*(ROUND($F$37:$F$536,2)))</f>
        <v>0</v>
      </c>
      <c r="G29" s="132"/>
    </row>
    <row r="30" spans="1:10" ht="12" customHeight="1" x14ac:dyDescent="0.2">
      <c r="A30" s="132"/>
      <c r="B30" s="131"/>
      <c r="C30" s="131"/>
      <c r="G30" s="132"/>
    </row>
    <row r="31" spans="1:10" ht="15" customHeight="1" x14ac:dyDescent="0.2">
      <c r="A31" s="144" t="str">
        <f ca="1">CONCATENATE("Übersicht¹ zum Nachweis der Ausgabenart ",$A$18," ",$B$18," - Aktenzeichen ",IF($F$18=0,"__________",$F$18)," - Nachweis vom ",IF($F$21=0,"_________",TEXT($F$21,"TT.MM.JJJJ")))</f>
        <v>Übersicht¹ zum Nachweis der Ausgabenart 1. Pauschale Ausgaben nach Teilnehmerzahl/Ausbildungstage - Aktenzeichen __________ - Nachweis vom 27.12.2022</v>
      </c>
      <c r="B31" s="131"/>
      <c r="C31" s="131"/>
      <c r="G31" s="132"/>
    </row>
    <row r="32" spans="1:10" ht="5.0999999999999996" customHeight="1" x14ac:dyDescent="0.2">
      <c r="A32" s="132"/>
      <c r="B32" s="131"/>
      <c r="C32" s="131"/>
      <c r="G32" s="132"/>
    </row>
    <row r="33" spans="1:7" ht="12" customHeight="1" x14ac:dyDescent="0.2">
      <c r="A33" s="552" t="s">
        <v>22</v>
      </c>
      <c r="B33" s="555" t="s">
        <v>103</v>
      </c>
      <c r="C33" s="558" t="s">
        <v>102</v>
      </c>
      <c r="D33" s="549" t="s">
        <v>58</v>
      </c>
      <c r="E33" s="549" t="s">
        <v>59</v>
      </c>
      <c r="F33" s="552" t="s">
        <v>56</v>
      </c>
    </row>
    <row r="34" spans="1:7" ht="12" customHeight="1" x14ac:dyDescent="0.2">
      <c r="A34" s="553"/>
      <c r="B34" s="556"/>
      <c r="C34" s="559"/>
      <c r="D34" s="550"/>
      <c r="E34" s="550"/>
      <c r="F34" s="553"/>
    </row>
    <row r="35" spans="1:7" ht="12" customHeight="1" x14ac:dyDescent="0.2">
      <c r="A35" s="553"/>
      <c r="B35" s="556"/>
      <c r="C35" s="559"/>
      <c r="D35" s="550"/>
      <c r="E35" s="550"/>
      <c r="F35" s="553"/>
    </row>
    <row r="36" spans="1:7" ht="12" customHeight="1" thickBot="1" x14ac:dyDescent="0.25">
      <c r="A36" s="554"/>
      <c r="B36" s="557"/>
      <c r="C36" s="560"/>
      <c r="D36" s="551"/>
      <c r="E36" s="551"/>
      <c r="F36" s="554"/>
    </row>
    <row r="37" spans="1:7" s="132" customFormat="1" thickTop="1" x14ac:dyDescent="0.2">
      <c r="A37" s="175">
        <v>1</v>
      </c>
      <c r="B37" s="176"/>
      <c r="C37" s="177"/>
      <c r="D37" s="354"/>
      <c r="E37" s="351">
        <f>IF(B37="",0,VLOOKUP(IF(B37="Vergütungen Teilnehmer/Betriebskosten JVA/JSA",B36,B37),$B$6:$F$11,IF(B37="Vergütungen Teilnehmer/Betriebskosten JVA/JSA",5,4),FALSE))</f>
        <v>0</v>
      </c>
      <c r="F37" s="351">
        <f>ROUND(D37*E37,2)</f>
        <v>0</v>
      </c>
      <c r="G37" s="373"/>
    </row>
    <row r="38" spans="1:7" s="132" customFormat="1" x14ac:dyDescent="0.2">
      <c r="A38" s="175">
        <v>2</v>
      </c>
      <c r="B38" s="187" t="str">
        <f>IF(B37&lt;&gt;0,$B$12,"")</f>
        <v/>
      </c>
      <c r="C38" s="197" t="str">
        <f>IF(C37=0,"",C37)</f>
        <v/>
      </c>
      <c r="D38" s="355">
        <f>IF(B38="",0,D37)</f>
        <v>0</v>
      </c>
      <c r="E38" s="351">
        <f>IF(B38="",0,VLOOKUP(IF(B38="Vergütungen Teilnehmer/Betriebskosten JVA/JSA",B37,B38),$B$6:$F$11,IF(B38="Vergütungen Teilnehmer/Betriebskosten JVA/JSA",5,4),FALSE))</f>
        <v>0</v>
      </c>
      <c r="F38" s="351">
        <f>ROUND(D38*E38,2)</f>
        <v>0</v>
      </c>
      <c r="G38" s="374"/>
    </row>
    <row r="39" spans="1:7" s="132" customFormat="1" x14ac:dyDescent="0.2">
      <c r="A39" s="175">
        <v>3</v>
      </c>
      <c r="B39" s="176"/>
      <c r="C39" s="177"/>
      <c r="D39" s="354"/>
      <c r="E39" s="351">
        <f>IF(B39="",0,VLOOKUP(IF(B39="Vergütungen Teilnehmer/Betriebskosten JVA/JSA",B38,B39),$B$6:$F$11,IF(B39="Vergütungen Teilnehmer/Betriebskosten JVA/JSA",5,4),FALSE))</f>
        <v>0</v>
      </c>
      <c r="F39" s="351">
        <f>ROUND(D39*E39,2)</f>
        <v>0</v>
      </c>
      <c r="G39" s="374"/>
    </row>
    <row r="40" spans="1:7" s="132" customFormat="1" x14ac:dyDescent="0.2">
      <c r="A40" s="175">
        <v>4</v>
      </c>
      <c r="B40" s="187" t="str">
        <f>IF(B39&lt;&gt;0,$B$12,"")</f>
        <v/>
      </c>
      <c r="C40" s="197" t="str">
        <f>IF(C39=0,"",C39)</f>
        <v/>
      </c>
      <c r="D40" s="355">
        <f>IF(B40="",0,D39)</f>
        <v>0</v>
      </c>
      <c r="E40" s="351">
        <f>IF(B40="",0,VLOOKUP(IF(B40="Vergütungen Teilnehmer/Betriebskosten JVA/JSA",B39,B40),$B$6:$F$11,IF(B40="Vergütungen Teilnehmer/Betriebskosten JVA/JSA",5,4),FALSE))</f>
        <v>0</v>
      </c>
      <c r="F40" s="351">
        <f>ROUND(D40*E40,2)</f>
        <v>0</v>
      </c>
      <c r="G40" s="374"/>
    </row>
    <row r="41" spans="1:7" s="132" customFormat="1" x14ac:dyDescent="0.2">
      <c r="A41" s="175">
        <v>5</v>
      </c>
      <c r="B41" s="176"/>
      <c r="C41" s="177"/>
      <c r="D41" s="354"/>
      <c r="E41" s="351">
        <f>IF(B41="",0,VLOOKUP(IF(B41="Vergütungen Teilnehmer/Betriebskosten JVA/JSA",B40,B41),$B$6:$F$11,IF(B41="Vergütungen Teilnehmer/Betriebskosten JVA/JSA",5,4),FALSE))</f>
        <v>0</v>
      </c>
      <c r="F41" s="351">
        <f t="shared" ref="F41:F104" si="1">ROUND(D41*E41,2)</f>
        <v>0</v>
      </c>
      <c r="G41" s="374"/>
    </row>
    <row r="42" spans="1:7" s="132" customFormat="1" x14ac:dyDescent="0.2">
      <c r="A42" s="175">
        <v>6</v>
      </c>
      <c r="B42" s="187" t="str">
        <f>IF(B41&lt;&gt;0,$B$12,"")</f>
        <v/>
      </c>
      <c r="C42" s="197" t="str">
        <f>IF(C41=0,"",C41)</f>
        <v/>
      </c>
      <c r="D42" s="355">
        <f>IF(B42="",0,D41)</f>
        <v>0</v>
      </c>
      <c r="E42" s="351">
        <f t="shared" ref="E42:E105" si="2">IF(B42="",0,VLOOKUP(IF(B42="Vergütungen Teilnehmer/Betriebskosten JVA/JSA",B41,B42),$B$6:$F$11,IF(B42="Vergütungen Teilnehmer/Betriebskosten JVA/JSA",5,4),FALSE))</f>
        <v>0</v>
      </c>
      <c r="F42" s="351">
        <f t="shared" si="1"/>
        <v>0</v>
      </c>
      <c r="G42" s="374"/>
    </row>
    <row r="43" spans="1:7" s="132" customFormat="1" x14ac:dyDescent="0.2">
      <c r="A43" s="175">
        <v>7</v>
      </c>
      <c r="B43" s="176"/>
      <c r="C43" s="177"/>
      <c r="D43" s="354"/>
      <c r="E43" s="351">
        <f t="shared" si="2"/>
        <v>0</v>
      </c>
      <c r="F43" s="351">
        <f t="shared" si="1"/>
        <v>0</v>
      </c>
      <c r="G43" s="374"/>
    </row>
    <row r="44" spans="1:7" s="132" customFormat="1" x14ac:dyDescent="0.2">
      <c r="A44" s="175">
        <v>8</v>
      </c>
      <c r="B44" s="187" t="str">
        <f>IF(B43&lt;&gt;0,$B$12,"")</f>
        <v/>
      </c>
      <c r="C44" s="197" t="str">
        <f>IF(C43=0,"",C43)</f>
        <v/>
      </c>
      <c r="D44" s="355">
        <f>IF(B44="",0,D43)</f>
        <v>0</v>
      </c>
      <c r="E44" s="351">
        <f t="shared" si="2"/>
        <v>0</v>
      </c>
      <c r="F44" s="351">
        <f t="shared" si="1"/>
        <v>0</v>
      </c>
      <c r="G44" s="374"/>
    </row>
    <row r="45" spans="1:7" s="132" customFormat="1" x14ac:dyDescent="0.2">
      <c r="A45" s="175">
        <v>9</v>
      </c>
      <c r="B45" s="176"/>
      <c r="C45" s="177"/>
      <c r="D45" s="354"/>
      <c r="E45" s="351">
        <f t="shared" si="2"/>
        <v>0</v>
      </c>
      <c r="F45" s="351">
        <f t="shared" si="1"/>
        <v>0</v>
      </c>
      <c r="G45" s="374"/>
    </row>
    <row r="46" spans="1:7" s="132" customFormat="1" x14ac:dyDescent="0.2">
      <c r="A46" s="175">
        <v>10</v>
      </c>
      <c r="B46" s="187" t="str">
        <f>IF(B45&lt;&gt;0,$B$12,"")</f>
        <v/>
      </c>
      <c r="C46" s="197" t="str">
        <f>IF(C45=0,"",C45)</f>
        <v/>
      </c>
      <c r="D46" s="355">
        <f>IF(B46="",0,D45)</f>
        <v>0</v>
      </c>
      <c r="E46" s="351">
        <f t="shared" si="2"/>
        <v>0</v>
      </c>
      <c r="F46" s="351">
        <f t="shared" si="1"/>
        <v>0</v>
      </c>
      <c r="G46" s="374"/>
    </row>
    <row r="47" spans="1:7" s="132" customFormat="1" x14ac:dyDescent="0.2">
      <c r="A47" s="175">
        <v>11</v>
      </c>
      <c r="B47" s="176"/>
      <c r="C47" s="177"/>
      <c r="D47" s="354"/>
      <c r="E47" s="351">
        <f t="shared" si="2"/>
        <v>0</v>
      </c>
      <c r="F47" s="351">
        <f t="shared" si="1"/>
        <v>0</v>
      </c>
      <c r="G47" s="374"/>
    </row>
    <row r="48" spans="1:7" s="132" customFormat="1" x14ac:dyDescent="0.2">
      <c r="A48" s="175">
        <v>12</v>
      </c>
      <c r="B48" s="187" t="str">
        <f>IF(B47&lt;&gt;0,$B$12,"")</f>
        <v/>
      </c>
      <c r="C48" s="197" t="str">
        <f>IF(C47=0,"",C47)</f>
        <v/>
      </c>
      <c r="D48" s="355">
        <f>IF(B48="",0,D47)</f>
        <v>0</v>
      </c>
      <c r="E48" s="351">
        <f t="shared" si="2"/>
        <v>0</v>
      </c>
      <c r="F48" s="351">
        <f t="shared" si="1"/>
        <v>0</v>
      </c>
      <c r="G48" s="374"/>
    </row>
    <row r="49" spans="1:7" s="132" customFormat="1" x14ac:dyDescent="0.2">
      <c r="A49" s="175">
        <v>13</v>
      </c>
      <c r="B49" s="176"/>
      <c r="C49" s="177"/>
      <c r="D49" s="354"/>
      <c r="E49" s="351">
        <f t="shared" si="2"/>
        <v>0</v>
      </c>
      <c r="F49" s="351">
        <f t="shared" si="1"/>
        <v>0</v>
      </c>
      <c r="G49" s="374"/>
    </row>
    <row r="50" spans="1:7" s="132" customFormat="1" x14ac:dyDescent="0.2">
      <c r="A50" s="175">
        <v>14</v>
      </c>
      <c r="B50" s="187" t="str">
        <f>IF(B49&lt;&gt;0,$B$12,"")</f>
        <v/>
      </c>
      <c r="C50" s="197" t="str">
        <f>IF(C49=0,"",C49)</f>
        <v/>
      </c>
      <c r="D50" s="355">
        <f>IF(B50="",0,D49)</f>
        <v>0</v>
      </c>
      <c r="E50" s="351">
        <f t="shared" si="2"/>
        <v>0</v>
      </c>
      <c r="F50" s="351">
        <f t="shared" si="1"/>
        <v>0</v>
      </c>
      <c r="G50" s="374"/>
    </row>
    <row r="51" spans="1:7" s="132" customFormat="1" x14ac:dyDescent="0.2">
      <c r="A51" s="175">
        <v>15</v>
      </c>
      <c r="B51" s="176"/>
      <c r="C51" s="177"/>
      <c r="D51" s="354"/>
      <c r="E51" s="351">
        <f t="shared" si="2"/>
        <v>0</v>
      </c>
      <c r="F51" s="351">
        <f t="shared" si="1"/>
        <v>0</v>
      </c>
      <c r="G51" s="374"/>
    </row>
    <row r="52" spans="1:7" s="132" customFormat="1" x14ac:dyDescent="0.2">
      <c r="A52" s="175">
        <v>16</v>
      </c>
      <c r="B52" s="187" t="str">
        <f>IF(B51&lt;&gt;0,$B$12,"")</f>
        <v/>
      </c>
      <c r="C52" s="197" t="str">
        <f>IF(C51=0,"",C51)</f>
        <v/>
      </c>
      <c r="D52" s="355">
        <f>IF(B52="",0,D51)</f>
        <v>0</v>
      </c>
      <c r="E52" s="351">
        <f t="shared" si="2"/>
        <v>0</v>
      </c>
      <c r="F52" s="351">
        <f t="shared" si="1"/>
        <v>0</v>
      </c>
      <c r="G52" s="374"/>
    </row>
    <row r="53" spans="1:7" s="132" customFormat="1" x14ac:dyDescent="0.2">
      <c r="A53" s="175">
        <v>17</v>
      </c>
      <c r="B53" s="176"/>
      <c r="C53" s="177"/>
      <c r="D53" s="354"/>
      <c r="E53" s="351">
        <f t="shared" si="2"/>
        <v>0</v>
      </c>
      <c r="F53" s="351">
        <f t="shared" si="1"/>
        <v>0</v>
      </c>
      <c r="G53" s="374"/>
    </row>
    <row r="54" spans="1:7" s="132" customFormat="1" x14ac:dyDescent="0.2">
      <c r="A54" s="175">
        <v>18</v>
      </c>
      <c r="B54" s="187" t="str">
        <f>IF(B53&lt;&gt;0,$B$12,"")</f>
        <v/>
      </c>
      <c r="C54" s="197" t="str">
        <f>IF(C53=0,"",C53)</f>
        <v/>
      </c>
      <c r="D54" s="355">
        <f>IF(B54="",0,D53)</f>
        <v>0</v>
      </c>
      <c r="E54" s="351">
        <f t="shared" si="2"/>
        <v>0</v>
      </c>
      <c r="F54" s="351">
        <f t="shared" si="1"/>
        <v>0</v>
      </c>
      <c r="G54" s="374"/>
    </row>
    <row r="55" spans="1:7" s="132" customFormat="1" x14ac:dyDescent="0.2">
      <c r="A55" s="175">
        <v>19</v>
      </c>
      <c r="B55" s="176"/>
      <c r="C55" s="177"/>
      <c r="D55" s="354"/>
      <c r="E55" s="351">
        <f t="shared" si="2"/>
        <v>0</v>
      </c>
      <c r="F55" s="351">
        <f t="shared" si="1"/>
        <v>0</v>
      </c>
      <c r="G55" s="374"/>
    </row>
    <row r="56" spans="1:7" s="132" customFormat="1" x14ac:dyDescent="0.2">
      <c r="A56" s="175">
        <v>20</v>
      </c>
      <c r="B56" s="187" t="str">
        <f>IF(B55&lt;&gt;0,$B$12,"")</f>
        <v/>
      </c>
      <c r="C56" s="197" t="str">
        <f>IF(C55=0,"",C55)</f>
        <v/>
      </c>
      <c r="D56" s="355">
        <f>IF(B56="",0,D55)</f>
        <v>0</v>
      </c>
      <c r="E56" s="351">
        <f t="shared" si="2"/>
        <v>0</v>
      </c>
      <c r="F56" s="351">
        <f t="shared" si="1"/>
        <v>0</v>
      </c>
      <c r="G56" s="374"/>
    </row>
    <row r="57" spans="1:7" s="132" customFormat="1" x14ac:dyDescent="0.2">
      <c r="A57" s="175">
        <v>21</v>
      </c>
      <c r="B57" s="176"/>
      <c r="C57" s="177"/>
      <c r="D57" s="354"/>
      <c r="E57" s="351">
        <f t="shared" si="2"/>
        <v>0</v>
      </c>
      <c r="F57" s="351">
        <f t="shared" si="1"/>
        <v>0</v>
      </c>
      <c r="G57" s="374"/>
    </row>
    <row r="58" spans="1:7" s="132" customFormat="1" x14ac:dyDescent="0.2">
      <c r="A58" s="175">
        <v>22</v>
      </c>
      <c r="B58" s="187" t="str">
        <f>IF(B57&lt;&gt;0,$B$12,"")</f>
        <v/>
      </c>
      <c r="C58" s="197" t="str">
        <f>IF(C57=0,"",C57)</f>
        <v/>
      </c>
      <c r="D58" s="355">
        <f>IF(B58="",0,D57)</f>
        <v>0</v>
      </c>
      <c r="E58" s="351">
        <f t="shared" si="2"/>
        <v>0</v>
      </c>
      <c r="F58" s="351">
        <f t="shared" si="1"/>
        <v>0</v>
      </c>
      <c r="G58" s="374"/>
    </row>
    <row r="59" spans="1:7" s="132" customFormat="1" x14ac:dyDescent="0.2">
      <c r="A59" s="175">
        <v>23</v>
      </c>
      <c r="B59" s="176"/>
      <c r="C59" s="177"/>
      <c r="D59" s="354"/>
      <c r="E59" s="351">
        <f t="shared" si="2"/>
        <v>0</v>
      </c>
      <c r="F59" s="351">
        <f t="shared" si="1"/>
        <v>0</v>
      </c>
      <c r="G59" s="374"/>
    </row>
    <row r="60" spans="1:7" s="132" customFormat="1" x14ac:dyDescent="0.2">
      <c r="A60" s="175">
        <v>24</v>
      </c>
      <c r="B60" s="187" t="str">
        <f>IF(B59&lt;&gt;0,$B$12,"")</f>
        <v/>
      </c>
      <c r="C60" s="197" t="str">
        <f>IF(C59=0,"",C59)</f>
        <v/>
      </c>
      <c r="D60" s="355">
        <f>IF(B60="",0,D59)</f>
        <v>0</v>
      </c>
      <c r="E60" s="351">
        <f t="shared" si="2"/>
        <v>0</v>
      </c>
      <c r="F60" s="351">
        <f t="shared" si="1"/>
        <v>0</v>
      </c>
      <c r="G60" s="374"/>
    </row>
    <row r="61" spans="1:7" s="132" customFormat="1" x14ac:dyDescent="0.2">
      <c r="A61" s="175">
        <v>25</v>
      </c>
      <c r="B61" s="176"/>
      <c r="C61" s="177"/>
      <c r="D61" s="354"/>
      <c r="E61" s="351">
        <f t="shared" si="2"/>
        <v>0</v>
      </c>
      <c r="F61" s="351">
        <f t="shared" si="1"/>
        <v>0</v>
      </c>
      <c r="G61" s="374"/>
    </row>
    <row r="62" spans="1:7" s="132" customFormat="1" x14ac:dyDescent="0.2">
      <c r="A62" s="175">
        <v>26</v>
      </c>
      <c r="B62" s="187" t="str">
        <f>IF(B61&lt;&gt;0,$B$12,"")</f>
        <v/>
      </c>
      <c r="C62" s="197" t="str">
        <f>IF(C61=0,"",C61)</f>
        <v/>
      </c>
      <c r="D62" s="355">
        <f>IF(B62="",0,D61)</f>
        <v>0</v>
      </c>
      <c r="E62" s="351">
        <f t="shared" si="2"/>
        <v>0</v>
      </c>
      <c r="F62" s="351">
        <f t="shared" si="1"/>
        <v>0</v>
      </c>
      <c r="G62" s="374"/>
    </row>
    <row r="63" spans="1:7" s="132" customFormat="1" x14ac:dyDescent="0.2">
      <c r="A63" s="175">
        <v>27</v>
      </c>
      <c r="B63" s="176"/>
      <c r="C63" s="177"/>
      <c r="D63" s="354"/>
      <c r="E63" s="351">
        <f t="shared" si="2"/>
        <v>0</v>
      </c>
      <c r="F63" s="351">
        <f t="shared" si="1"/>
        <v>0</v>
      </c>
      <c r="G63" s="374"/>
    </row>
    <row r="64" spans="1:7" s="132" customFormat="1" x14ac:dyDescent="0.2">
      <c r="A64" s="175">
        <v>28</v>
      </c>
      <c r="B64" s="187" t="str">
        <f>IF(B63&lt;&gt;0,$B$12,"")</f>
        <v/>
      </c>
      <c r="C64" s="197" t="str">
        <f>IF(C63=0,"",C63)</f>
        <v/>
      </c>
      <c r="D64" s="355">
        <f>IF(B64="",0,D63)</f>
        <v>0</v>
      </c>
      <c r="E64" s="351">
        <f t="shared" si="2"/>
        <v>0</v>
      </c>
      <c r="F64" s="351">
        <f t="shared" si="1"/>
        <v>0</v>
      </c>
      <c r="G64" s="374"/>
    </row>
    <row r="65" spans="1:7" s="132" customFormat="1" x14ac:dyDescent="0.2">
      <c r="A65" s="175">
        <v>29</v>
      </c>
      <c r="B65" s="176"/>
      <c r="C65" s="177"/>
      <c r="D65" s="354"/>
      <c r="E65" s="351">
        <f t="shared" si="2"/>
        <v>0</v>
      </c>
      <c r="F65" s="351">
        <f t="shared" si="1"/>
        <v>0</v>
      </c>
      <c r="G65" s="374"/>
    </row>
    <row r="66" spans="1:7" s="132" customFormat="1" x14ac:dyDescent="0.2">
      <c r="A66" s="175">
        <v>30</v>
      </c>
      <c r="B66" s="187" t="str">
        <f>IF(B65&lt;&gt;0,$B$12,"")</f>
        <v/>
      </c>
      <c r="C66" s="197" t="str">
        <f>IF(C65=0,"",C65)</f>
        <v/>
      </c>
      <c r="D66" s="355">
        <f>IF(B66="",0,D65)</f>
        <v>0</v>
      </c>
      <c r="E66" s="351">
        <f t="shared" si="2"/>
        <v>0</v>
      </c>
      <c r="F66" s="351">
        <f t="shared" si="1"/>
        <v>0</v>
      </c>
      <c r="G66" s="374"/>
    </row>
    <row r="67" spans="1:7" s="132" customFormat="1" x14ac:dyDescent="0.2">
      <c r="A67" s="175">
        <v>31</v>
      </c>
      <c r="B67" s="176"/>
      <c r="C67" s="177"/>
      <c r="D67" s="354"/>
      <c r="E67" s="351">
        <f t="shared" si="2"/>
        <v>0</v>
      </c>
      <c r="F67" s="351">
        <f t="shared" si="1"/>
        <v>0</v>
      </c>
      <c r="G67" s="374"/>
    </row>
    <row r="68" spans="1:7" s="132" customFormat="1" x14ac:dyDescent="0.2">
      <c r="A68" s="175">
        <v>32</v>
      </c>
      <c r="B68" s="187" t="str">
        <f>IF(B67&lt;&gt;0,$B$12,"")</f>
        <v/>
      </c>
      <c r="C68" s="197" t="str">
        <f>IF(C67=0,"",C67)</f>
        <v/>
      </c>
      <c r="D68" s="355">
        <f>IF(B68="",0,D67)</f>
        <v>0</v>
      </c>
      <c r="E68" s="351">
        <f t="shared" si="2"/>
        <v>0</v>
      </c>
      <c r="F68" s="351">
        <f t="shared" si="1"/>
        <v>0</v>
      </c>
      <c r="G68" s="374"/>
    </row>
    <row r="69" spans="1:7" s="132" customFormat="1" x14ac:dyDescent="0.2">
      <c r="A69" s="175">
        <v>33</v>
      </c>
      <c r="B69" s="176"/>
      <c r="C69" s="177"/>
      <c r="D69" s="354"/>
      <c r="E69" s="351">
        <f t="shared" si="2"/>
        <v>0</v>
      </c>
      <c r="F69" s="351">
        <f t="shared" si="1"/>
        <v>0</v>
      </c>
      <c r="G69" s="374"/>
    </row>
    <row r="70" spans="1:7" s="132" customFormat="1" x14ac:dyDescent="0.2">
      <c r="A70" s="175">
        <v>34</v>
      </c>
      <c r="B70" s="187" t="str">
        <f>IF(B69&lt;&gt;0,$B$12,"")</f>
        <v/>
      </c>
      <c r="C70" s="197" t="str">
        <f>IF(C69=0,"",C69)</f>
        <v/>
      </c>
      <c r="D70" s="355">
        <f>IF(B70="",0,D69)</f>
        <v>0</v>
      </c>
      <c r="E70" s="351">
        <f t="shared" si="2"/>
        <v>0</v>
      </c>
      <c r="F70" s="351">
        <f t="shared" si="1"/>
        <v>0</v>
      </c>
      <c r="G70" s="374"/>
    </row>
    <row r="71" spans="1:7" s="132" customFormat="1" x14ac:dyDescent="0.2">
      <c r="A71" s="175">
        <v>35</v>
      </c>
      <c r="B71" s="176"/>
      <c r="C71" s="177"/>
      <c r="D71" s="354"/>
      <c r="E71" s="351">
        <f t="shared" si="2"/>
        <v>0</v>
      </c>
      <c r="F71" s="351">
        <f t="shared" si="1"/>
        <v>0</v>
      </c>
      <c r="G71" s="374"/>
    </row>
    <row r="72" spans="1:7" s="132" customFormat="1" x14ac:dyDescent="0.2">
      <c r="A72" s="175">
        <v>36</v>
      </c>
      <c r="B72" s="187" t="str">
        <f>IF(B71&lt;&gt;0,$B$12,"")</f>
        <v/>
      </c>
      <c r="C72" s="197" t="str">
        <f>IF(C71=0,"",C71)</f>
        <v/>
      </c>
      <c r="D72" s="355">
        <f>IF(B72="",0,D71)</f>
        <v>0</v>
      </c>
      <c r="E72" s="351">
        <f t="shared" si="2"/>
        <v>0</v>
      </c>
      <c r="F72" s="351">
        <f t="shared" si="1"/>
        <v>0</v>
      </c>
      <c r="G72" s="374"/>
    </row>
    <row r="73" spans="1:7" s="132" customFormat="1" x14ac:dyDescent="0.2">
      <c r="A73" s="175">
        <v>37</v>
      </c>
      <c r="B73" s="176"/>
      <c r="C73" s="177"/>
      <c r="D73" s="354"/>
      <c r="E73" s="351">
        <f t="shared" si="2"/>
        <v>0</v>
      </c>
      <c r="F73" s="351">
        <f t="shared" si="1"/>
        <v>0</v>
      </c>
      <c r="G73" s="374"/>
    </row>
    <row r="74" spans="1:7" s="132" customFormat="1" x14ac:dyDescent="0.2">
      <c r="A74" s="175">
        <v>38</v>
      </c>
      <c r="B74" s="187" t="str">
        <f>IF(B73&lt;&gt;0,$B$12,"")</f>
        <v/>
      </c>
      <c r="C74" s="197" t="str">
        <f>IF(C73=0,"",C73)</f>
        <v/>
      </c>
      <c r="D74" s="355">
        <f>IF(B74="",0,D73)</f>
        <v>0</v>
      </c>
      <c r="E74" s="351">
        <f t="shared" si="2"/>
        <v>0</v>
      </c>
      <c r="F74" s="351">
        <f t="shared" si="1"/>
        <v>0</v>
      </c>
      <c r="G74" s="374"/>
    </row>
    <row r="75" spans="1:7" s="132" customFormat="1" x14ac:dyDescent="0.2">
      <c r="A75" s="175">
        <v>39</v>
      </c>
      <c r="B75" s="176"/>
      <c r="C75" s="177"/>
      <c r="D75" s="354"/>
      <c r="E75" s="351">
        <f t="shared" si="2"/>
        <v>0</v>
      </c>
      <c r="F75" s="351">
        <f t="shared" si="1"/>
        <v>0</v>
      </c>
      <c r="G75" s="374"/>
    </row>
    <row r="76" spans="1:7" s="132" customFormat="1" x14ac:dyDescent="0.2">
      <c r="A76" s="175">
        <v>40</v>
      </c>
      <c r="B76" s="187" t="str">
        <f>IF(B75&lt;&gt;0,$B$12,"")</f>
        <v/>
      </c>
      <c r="C76" s="197" t="str">
        <f>IF(C75=0,"",C75)</f>
        <v/>
      </c>
      <c r="D76" s="355">
        <f>IF(B76="",0,D75)</f>
        <v>0</v>
      </c>
      <c r="E76" s="351">
        <f t="shared" si="2"/>
        <v>0</v>
      </c>
      <c r="F76" s="351">
        <f t="shared" si="1"/>
        <v>0</v>
      </c>
      <c r="G76" s="374"/>
    </row>
    <row r="77" spans="1:7" s="132" customFormat="1" x14ac:dyDescent="0.2">
      <c r="A77" s="175">
        <v>41</v>
      </c>
      <c r="B77" s="176"/>
      <c r="C77" s="177"/>
      <c r="D77" s="354"/>
      <c r="E77" s="351">
        <f t="shared" si="2"/>
        <v>0</v>
      </c>
      <c r="F77" s="351">
        <f t="shared" si="1"/>
        <v>0</v>
      </c>
      <c r="G77" s="374"/>
    </row>
    <row r="78" spans="1:7" s="132" customFormat="1" x14ac:dyDescent="0.2">
      <c r="A78" s="175">
        <v>42</v>
      </c>
      <c r="B78" s="187" t="str">
        <f>IF(B77&lt;&gt;0,$B$12,"")</f>
        <v/>
      </c>
      <c r="C78" s="197" t="str">
        <f>IF(C77=0,"",C77)</f>
        <v/>
      </c>
      <c r="D78" s="355">
        <f>IF(B78="",0,D77)</f>
        <v>0</v>
      </c>
      <c r="E78" s="351">
        <f t="shared" si="2"/>
        <v>0</v>
      </c>
      <c r="F78" s="351">
        <f t="shared" si="1"/>
        <v>0</v>
      </c>
      <c r="G78" s="374"/>
    </row>
    <row r="79" spans="1:7" s="132" customFormat="1" x14ac:dyDescent="0.2">
      <c r="A79" s="175">
        <v>43</v>
      </c>
      <c r="B79" s="176"/>
      <c r="C79" s="177"/>
      <c r="D79" s="354"/>
      <c r="E79" s="351">
        <f t="shared" si="2"/>
        <v>0</v>
      </c>
      <c r="F79" s="351">
        <f t="shared" si="1"/>
        <v>0</v>
      </c>
      <c r="G79" s="374"/>
    </row>
    <row r="80" spans="1:7" s="132" customFormat="1" x14ac:dyDescent="0.2">
      <c r="A80" s="175">
        <v>44</v>
      </c>
      <c r="B80" s="187" t="str">
        <f>IF(B79&lt;&gt;0,$B$12,"")</f>
        <v/>
      </c>
      <c r="C80" s="197" t="str">
        <f>IF(C79=0,"",C79)</f>
        <v/>
      </c>
      <c r="D80" s="355">
        <f>IF(B80="",0,D79)</f>
        <v>0</v>
      </c>
      <c r="E80" s="351">
        <f t="shared" si="2"/>
        <v>0</v>
      </c>
      <c r="F80" s="351">
        <f t="shared" si="1"/>
        <v>0</v>
      </c>
      <c r="G80" s="374"/>
    </row>
    <row r="81" spans="1:7" s="132" customFormat="1" x14ac:dyDescent="0.2">
      <c r="A81" s="175">
        <v>45</v>
      </c>
      <c r="B81" s="176"/>
      <c r="C81" s="177"/>
      <c r="D81" s="354"/>
      <c r="E81" s="351">
        <f t="shared" si="2"/>
        <v>0</v>
      </c>
      <c r="F81" s="351">
        <f t="shared" si="1"/>
        <v>0</v>
      </c>
      <c r="G81" s="374"/>
    </row>
    <row r="82" spans="1:7" s="132" customFormat="1" x14ac:dyDescent="0.2">
      <c r="A82" s="175">
        <v>46</v>
      </c>
      <c r="B82" s="187" t="str">
        <f>IF(B81&lt;&gt;0,$B$12,"")</f>
        <v/>
      </c>
      <c r="C82" s="197" t="str">
        <f>IF(C81=0,"",C81)</f>
        <v/>
      </c>
      <c r="D82" s="355">
        <f>IF(B82="",0,D81)</f>
        <v>0</v>
      </c>
      <c r="E82" s="351">
        <f t="shared" si="2"/>
        <v>0</v>
      </c>
      <c r="F82" s="351">
        <f t="shared" si="1"/>
        <v>0</v>
      </c>
      <c r="G82" s="374"/>
    </row>
    <row r="83" spans="1:7" s="132" customFormat="1" x14ac:dyDescent="0.2">
      <c r="A83" s="175">
        <v>47</v>
      </c>
      <c r="B83" s="176"/>
      <c r="C83" s="177"/>
      <c r="D83" s="354"/>
      <c r="E83" s="351">
        <f t="shared" si="2"/>
        <v>0</v>
      </c>
      <c r="F83" s="351">
        <f t="shared" si="1"/>
        <v>0</v>
      </c>
      <c r="G83" s="374"/>
    </row>
    <row r="84" spans="1:7" s="132" customFormat="1" x14ac:dyDescent="0.2">
      <c r="A84" s="175">
        <v>48</v>
      </c>
      <c r="B84" s="187" t="str">
        <f>IF(B83&lt;&gt;0,$B$12,"")</f>
        <v/>
      </c>
      <c r="C84" s="197" t="str">
        <f>IF(C83=0,"",C83)</f>
        <v/>
      </c>
      <c r="D84" s="355">
        <f>IF(B84="",0,D83)</f>
        <v>0</v>
      </c>
      <c r="E84" s="351">
        <f t="shared" si="2"/>
        <v>0</v>
      </c>
      <c r="F84" s="351">
        <f t="shared" si="1"/>
        <v>0</v>
      </c>
      <c r="G84" s="374"/>
    </row>
    <row r="85" spans="1:7" s="132" customFormat="1" x14ac:dyDescent="0.2">
      <c r="A85" s="175">
        <v>49</v>
      </c>
      <c r="B85" s="176"/>
      <c r="C85" s="177"/>
      <c r="D85" s="354"/>
      <c r="E85" s="351">
        <f t="shared" si="2"/>
        <v>0</v>
      </c>
      <c r="F85" s="351">
        <f t="shared" si="1"/>
        <v>0</v>
      </c>
      <c r="G85" s="374"/>
    </row>
    <row r="86" spans="1:7" s="132" customFormat="1" x14ac:dyDescent="0.2">
      <c r="A86" s="175">
        <v>50</v>
      </c>
      <c r="B86" s="187" t="str">
        <f>IF(B85&lt;&gt;0,$B$12,"")</f>
        <v/>
      </c>
      <c r="C86" s="197" t="str">
        <f>IF(C85=0,"",C85)</f>
        <v/>
      </c>
      <c r="D86" s="355">
        <f>IF(B86="",0,D85)</f>
        <v>0</v>
      </c>
      <c r="E86" s="351">
        <f t="shared" si="2"/>
        <v>0</v>
      </c>
      <c r="F86" s="351">
        <f t="shared" si="1"/>
        <v>0</v>
      </c>
      <c r="G86" s="374"/>
    </row>
    <row r="87" spans="1:7" s="132" customFormat="1" x14ac:dyDescent="0.2">
      <c r="A87" s="175">
        <v>51</v>
      </c>
      <c r="B87" s="176"/>
      <c r="C87" s="177"/>
      <c r="D87" s="354"/>
      <c r="E87" s="351">
        <f t="shared" si="2"/>
        <v>0</v>
      </c>
      <c r="F87" s="351">
        <f t="shared" si="1"/>
        <v>0</v>
      </c>
      <c r="G87" s="374"/>
    </row>
    <row r="88" spans="1:7" s="132" customFormat="1" x14ac:dyDescent="0.2">
      <c r="A88" s="175">
        <v>52</v>
      </c>
      <c r="B88" s="187" t="str">
        <f>IF(B87&lt;&gt;0,$B$12,"")</f>
        <v/>
      </c>
      <c r="C88" s="197" t="str">
        <f>IF(C87=0,"",C87)</f>
        <v/>
      </c>
      <c r="D88" s="355">
        <f>IF(B88="",0,D87)</f>
        <v>0</v>
      </c>
      <c r="E88" s="351">
        <f t="shared" si="2"/>
        <v>0</v>
      </c>
      <c r="F88" s="351">
        <f t="shared" si="1"/>
        <v>0</v>
      </c>
      <c r="G88" s="374"/>
    </row>
    <row r="89" spans="1:7" s="132" customFormat="1" x14ac:dyDescent="0.2">
      <c r="A89" s="175">
        <v>53</v>
      </c>
      <c r="B89" s="176"/>
      <c r="C89" s="177"/>
      <c r="D89" s="354"/>
      <c r="E89" s="351">
        <f t="shared" si="2"/>
        <v>0</v>
      </c>
      <c r="F89" s="351">
        <f t="shared" si="1"/>
        <v>0</v>
      </c>
      <c r="G89" s="374"/>
    </row>
    <row r="90" spans="1:7" s="132" customFormat="1" x14ac:dyDescent="0.2">
      <c r="A90" s="175">
        <v>54</v>
      </c>
      <c r="B90" s="187" t="str">
        <f>IF(B89&lt;&gt;0,$B$12,"")</f>
        <v/>
      </c>
      <c r="C90" s="197" t="str">
        <f>IF(C89=0,"",C89)</f>
        <v/>
      </c>
      <c r="D90" s="355">
        <f>IF(B90="",0,D89)</f>
        <v>0</v>
      </c>
      <c r="E90" s="351">
        <f t="shared" si="2"/>
        <v>0</v>
      </c>
      <c r="F90" s="351">
        <f t="shared" si="1"/>
        <v>0</v>
      </c>
      <c r="G90" s="374"/>
    </row>
    <row r="91" spans="1:7" s="132" customFormat="1" x14ac:dyDescent="0.2">
      <c r="A91" s="175">
        <v>55</v>
      </c>
      <c r="B91" s="176"/>
      <c r="C91" s="177"/>
      <c r="D91" s="354"/>
      <c r="E91" s="351">
        <f t="shared" si="2"/>
        <v>0</v>
      </c>
      <c r="F91" s="351">
        <f t="shared" si="1"/>
        <v>0</v>
      </c>
      <c r="G91" s="374"/>
    </row>
    <row r="92" spans="1:7" s="132" customFormat="1" x14ac:dyDescent="0.2">
      <c r="A92" s="175">
        <v>56</v>
      </c>
      <c r="B92" s="187" t="str">
        <f>IF(B91&lt;&gt;0,$B$12,"")</f>
        <v/>
      </c>
      <c r="C92" s="197" t="str">
        <f>IF(C91=0,"",C91)</f>
        <v/>
      </c>
      <c r="D92" s="355">
        <f>IF(B92="",0,D91)</f>
        <v>0</v>
      </c>
      <c r="E92" s="351">
        <f t="shared" si="2"/>
        <v>0</v>
      </c>
      <c r="F92" s="351">
        <f t="shared" si="1"/>
        <v>0</v>
      </c>
      <c r="G92" s="374"/>
    </row>
    <row r="93" spans="1:7" s="132" customFormat="1" x14ac:dyDescent="0.2">
      <c r="A93" s="175">
        <v>57</v>
      </c>
      <c r="B93" s="176"/>
      <c r="C93" s="177"/>
      <c r="D93" s="354"/>
      <c r="E93" s="351">
        <f t="shared" si="2"/>
        <v>0</v>
      </c>
      <c r="F93" s="351">
        <f t="shared" si="1"/>
        <v>0</v>
      </c>
      <c r="G93" s="374"/>
    </row>
    <row r="94" spans="1:7" s="132" customFormat="1" x14ac:dyDescent="0.2">
      <c r="A94" s="175">
        <v>58</v>
      </c>
      <c r="B94" s="187" t="str">
        <f>IF(B93&lt;&gt;0,$B$12,"")</f>
        <v/>
      </c>
      <c r="C94" s="197" t="str">
        <f>IF(C93=0,"",C93)</f>
        <v/>
      </c>
      <c r="D94" s="355">
        <f>IF(B94="",0,D93)</f>
        <v>0</v>
      </c>
      <c r="E94" s="351">
        <f t="shared" si="2"/>
        <v>0</v>
      </c>
      <c r="F94" s="351">
        <f t="shared" si="1"/>
        <v>0</v>
      </c>
      <c r="G94" s="374"/>
    </row>
    <row r="95" spans="1:7" s="132" customFormat="1" x14ac:dyDescent="0.2">
      <c r="A95" s="175">
        <v>59</v>
      </c>
      <c r="B95" s="176"/>
      <c r="C95" s="177"/>
      <c r="D95" s="354"/>
      <c r="E95" s="351">
        <f t="shared" si="2"/>
        <v>0</v>
      </c>
      <c r="F95" s="351">
        <f t="shared" si="1"/>
        <v>0</v>
      </c>
      <c r="G95" s="374"/>
    </row>
    <row r="96" spans="1:7" s="132" customFormat="1" x14ac:dyDescent="0.2">
      <c r="A96" s="175">
        <v>60</v>
      </c>
      <c r="B96" s="187" t="str">
        <f>IF(B95&lt;&gt;0,$B$12,"")</f>
        <v/>
      </c>
      <c r="C96" s="197" t="str">
        <f>IF(C95=0,"",C95)</f>
        <v/>
      </c>
      <c r="D96" s="355">
        <f>IF(B96="",0,D95)</f>
        <v>0</v>
      </c>
      <c r="E96" s="351">
        <f t="shared" si="2"/>
        <v>0</v>
      </c>
      <c r="F96" s="351">
        <f t="shared" si="1"/>
        <v>0</v>
      </c>
      <c r="G96" s="374"/>
    </row>
    <row r="97" spans="1:7" s="132" customFormat="1" x14ac:dyDescent="0.2">
      <c r="A97" s="175">
        <v>61</v>
      </c>
      <c r="B97" s="176"/>
      <c r="C97" s="177"/>
      <c r="D97" s="354"/>
      <c r="E97" s="351">
        <f t="shared" si="2"/>
        <v>0</v>
      </c>
      <c r="F97" s="351">
        <f t="shared" si="1"/>
        <v>0</v>
      </c>
      <c r="G97" s="374"/>
    </row>
    <row r="98" spans="1:7" s="132" customFormat="1" x14ac:dyDescent="0.2">
      <c r="A98" s="175">
        <v>62</v>
      </c>
      <c r="B98" s="187" t="str">
        <f>IF(B97&lt;&gt;0,$B$12,"")</f>
        <v/>
      </c>
      <c r="C98" s="197" t="str">
        <f>IF(C97=0,"",C97)</f>
        <v/>
      </c>
      <c r="D98" s="355">
        <f>IF(B98="",0,D97)</f>
        <v>0</v>
      </c>
      <c r="E98" s="351">
        <f t="shared" si="2"/>
        <v>0</v>
      </c>
      <c r="F98" s="351">
        <f t="shared" si="1"/>
        <v>0</v>
      </c>
      <c r="G98" s="374"/>
    </row>
    <row r="99" spans="1:7" s="132" customFormat="1" x14ac:dyDescent="0.2">
      <c r="A99" s="175">
        <v>63</v>
      </c>
      <c r="B99" s="176"/>
      <c r="C99" s="177"/>
      <c r="D99" s="354"/>
      <c r="E99" s="351">
        <f t="shared" si="2"/>
        <v>0</v>
      </c>
      <c r="F99" s="351">
        <f t="shared" si="1"/>
        <v>0</v>
      </c>
      <c r="G99" s="374"/>
    </row>
    <row r="100" spans="1:7" s="132" customFormat="1" x14ac:dyDescent="0.2">
      <c r="A100" s="175">
        <v>64</v>
      </c>
      <c r="B100" s="187" t="str">
        <f>IF(B99&lt;&gt;0,$B$12,"")</f>
        <v/>
      </c>
      <c r="C100" s="197" t="str">
        <f>IF(C99=0,"",C99)</f>
        <v/>
      </c>
      <c r="D100" s="355">
        <f>IF(B100="",0,D99)</f>
        <v>0</v>
      </c>
      <c r="E100" s="351">
        <f t="shared" si="2"/>
        <v>0</v>
      </c>
      <c r="F100" s="351">
        <f t="shared" si="1"/>
        <v>0</v>
      </c>
      <c r="G100" s="374"/>
    </row>
    <row r="101" spans="1:7" s="132" customFormat="1" x14ac:dyDescent="0.2">
      <c r="A101" s="175">
        <v>65</v>
      </c>
      <c r="B101" s="176"/>
      <c r="C101" s="177"/>
      <c r="D101" s="354"/>
      <c r="E101" s="351">
        <f t="shared" si="2"/>
        <v>0</v>
      </c>
      <c r="F101" s="351">
        <f t="shared" si="1"/>
        <v>0</v>
      </c>
      <c r="G101" s="374"/>
    </row>
    <row r="102" spans="1:7" s="132" customFormat="1" x14ac:dyDescent="0.2">
      <c r="A102" s="175">
        <v>66</v>
      </c>
      <c r="B102" s="187" t="str">
        <f>IF(B101&lt;&gt;0,$B$12,"")</f>
        <v/>
      </c>
      <c r="C102" s="197" t="str">
        <f>IF(C101=0,"",C101)</f>
        <v/>
      </c>
      <c r="D102" s="355">
        <f>IF(B102="",0,D101)</f>
        <v>0</v>
      </c>
      <c r="E102" s="351">
        <f t="shared" si="2"/>
        <v>0</v>
      </c>
      <c r="F102" s="351">
        <f t="shared" si="1"/>
        <v>0</v>
      </c>
      <c r="G102" s="374"/>
    </row>
    <row r="103" spans="1:7" s="132" customFormat="1" x14ac:dyDescent="0.2">
      <c r="A103" s="175">
        <v>67</v>
      </c>
      <c r="B103" s="176"/>
      <c r="C103" s="177"/>
      <c r="D103" s="354"/>
      <c r="E103" s="351">
        <f t="shared" si="2"/>
        <v>0</v>
      </c>
      <c r="F103" s="351">
        <f t="shared" si="1"/>
        <v>0</v>
      </c>
      <c r="G103" s="374"/>
    </row>
    <row r="104" spans="1:7" s="132" customFormat="1" x14ac:dyDescent="0.2">
      <c r="A104" s="175">
        <v>68</v>
      </c>
      <c r="B104" s="187" t="str">
        <f>IF(B103&lt;&gt;0,$B$12,"")</f>
        <v/>
      </c>
      <c r="C104" s="197" t="str">
        <f>IF(C103=0,"",C103)</f>
        <v/>
      </c>
      <c r="D104" s="355">
        <f>IF(B104="",0,D103)</f>
        <v>0</v>
      </c>
      <c r="E104" s="351">
        <f t="shared" si="2"/>
        <v>0</v>
      </c>
      <c r="F104" s="351">
        <f t="shared" si="1"/>
        <v>0</v>
      </c>
      <c r="G104" s="374"/>
    </row>
    <row r="105" spans="1:7" s="132" customFormat="1" x14ac:dyDescent="0.2">
      <c r="A105" s="175">
        <v>69</v>
      </c>
      <c r="B105" s="176"/>
      <c r="C105" s="177"/>
      <c r="D105" s="354"/>
      <c r="E105" s="351">
        <f t="shared" si="2"/>
        <v>0</v>
      </c>
      <c r="F105" s="351">
        <f t="shared" ref="F105:F168" si="3">ROUND(D105*E105,2)</f>
        <v>0</v>
      </c>
      <c r="G105" s="374"/>
    </row>
    <row r="106" spans="1:7" s="132" customFormat="1" x14ac:dyDescent="0.2">
      <c r="A106" s="175">
        <v>70</v>
      </c>
      <c r="B106" s="187" t="str">
        <f>IF(B105&lt;&gt;0,$B$12,"")</f>
        <v/>
      </c>
      <c r="C106" s="197" t="str">
        <f>IF(C105=0,"",C105)</f>
        <v/>
      </c>
      <c r="D106" s="355">
        <f>IF(B106="",0,D105)</f>
        <v>0</v>
      </c>
      <c r="E106" s="351">
        <f t="shared" ref="E106:E169" si="4">IF(B106="",0,VLOOKUP(IF(B106="Vergütungen Teilnehmer/Betriebskosten JVA/JSA",B105,B106),$B$6:$F$11,IF(B106="Vergütungen Teilnehmer/Betriebskosten JVA/JSA",5,4),FALSE))</f>
        <v>0</v>
      </c>
      <c r="F106" s="351">
        <f t="shared" si="3"/>
        <v>0</v>
      </c>
      <c r="G106" s="374"/>
    </row>
    <row r="107" spans="1:7" s="132" customFormat="1" x14ac:dyDescent="0.2">
      <c r="A107" s="175">
        <v>71</v>
      </c>
      <c r="B107" s="176"/>
      <c r="C107" s="177"/>
      <c r="D107" s="354"/>
      <c r="E107" s="351">
        <f t="shared" si="4"/>
        <v>0</v>
      </c>
      <c r="F107" s="351">
        <f t="shared" si="3"/>
        <v>0</v>
      </c>
      <c r="G107" s="374"/>
    </row>
    <row r="108" spans="1:7" s="132" customFormat="1" x14ac:dyDescent="0.2">
      <c r="A108" s="175">
        <v>72</v>
      </c>
      <c r="B108" s="187" t="str">
        <f>IF(B107&lt;&gt;0,$B$12,"")</f>
        <v/>
      </c>
      <c r="C108" s="197" t="str">
        <f>IF(C107=0,"",C107)</f>
        <v/>
      </c>
      <c r="D108" s="355">
        <f>IF(B108="",0,D107)</f>
        <v>0</v>
      </c>
      <c r="E108" s="351">
        <f t="shared" si="4"/>
        <v>0</v>
      </c>
      <c r="F108" s="351">
        <f t="shared" si="3"/>
        <v>0</v>
      </c>
      <c r="G108" s="374"/>
    </row>
    <row r="109" spans="1:7" s="132" customFormat="1" x14ac:dyDescent="0.2">
      <c r="A109" s="175">
        <v>73</v>
      </c>
      <c r="B109" s="176"/>
      <c r="C109" s="177"/>
      <c r="D109" s="354"/>
      <c r="E109" s="351">
        <f t="shared" si="4"/>
        <v>0</v>
      </c>
      <c r="F109" s="351">
        <f t="shared" si="3"/>
        <v>0</v>
      </c>
      <c r="G109" s="374"/>
    </row>
    <row r="110" spans="1:7" s="132" customFormat="1" x14ac:dyDescent="0.2">
      <c r="A110" s="175">
        <v>74</v>
      </c>
      <c r="B110" s="187" t="str">
        <f>IF(B109&lt;&gt;0,$B$12,"")</f>
        <v/>
      </c>
      <c r="C110" s="197" t="str">
        <f>IF(C109=0,"",C109)</f>
        <v/>
      </c>
      <c r="D110" s="355">
        <f>IF(B110="",0,D109)</f>
        <v>0</v>
      </c>
      <c r="E110" s="351">
        <f t="shared" si="4"/>
        <v>0</v>
      </c>
      <c r="F110" s="351">
        <f t="shared" si="3"/>
        <v>0</v>
      </c>
      <c r="G110" s="374"/>
    </row>
    <row r="111" spans="1:7" s="132" customFormat="1" x14ac:dyDescent="0.2">
      <c r="A111" s="175">
        <v>75</v>
      </c>
      <c r="B111" s="176"/>
      <c r="C111" s="177"/>
      <c r="D111" s="354"/>
      <c r="E111" s="351">
        <f t="shared" si="4"/>
        <v>0</v>
      </c>
      <c r="F111" s="351">
        <f t="shared" si="3"/>
        <v>0</v>
      </c>
      <c r="G111" s="374"/>
    </row>
    <row r="112" spans="1:7" s="132" customFormat="1" x14ac:dyDescent="0.2">
      <c r="A112" s="175">
        <v>76</v>
      </c>
      <c r="B112" s="187" t="str">
        <f>IF(B111&lt;&gt;0,$B$12,"")</f>
        <v/>
      </c>
      <c r="C112" s="197" t="str">
        <f>IF(C111=0,"",C111)</f>
        <v/>
      </c>
      <c r="D112" s="355">
        <f>IF(B112="",0,D111)</f>
        <v>0</v>
      </c>
      <c r="E112" s="351">
        <f t="shared" si="4"/>
        <v>0</v>
      </c>
      <c r="F112" s="351">
        <f t="shared" si="3"/>
        <v>0</v>
      </c>
      <c r="G112" s="374"/>
    </row>
    <row r="113" spans="1:7" s="132" customFormat="1" x14ac:dyDescent="0.2">
      <c r="A113" s="175">
        <v>77</v>
      </c>
      <c r="B113" s="176"/>
      <c r="C113" s="177"/>
      <c r="D113" s="354"/>
      <c r="E113" s="351">
        <f t="shared" si="4"/>
        <v>0</v>
      </c>
      <c r="F113" s="351">
        <f t="shared" si="3"/>
        <v>0</v>
      </c>
      <c r="G113" s="374"/>
    </row>
    <row r="114" spans="1:7" s="132" customFormat="1" x14ac:dyDescent="0.2">
      <c r="A114" s="175">
        <v>78</v>
      </c>
      <c r="B114" s="187" t="str">
        <f>IF(B113&lt;&gt;0,$B$12,"")</f>
        <v/>
      </c>
      <c r="C114" s="197" t="str">
        <f>IF(C113=0,"",C113)</f>
        <v/>
      </c>
      <c r="D114" s="355">
        <f>IF(B114="",0,D113)</f>
        <v>0</v>
      </c>
      <c r="E114" s="351">
        <f t="shared" si="4"/>
        <v>0</v>
      </c>
      <c r="F114" s="351">
        <f t="shared" si="3"/>
        <v>0</v>
      </c>
      <c r="G114" s="374"/>
    </row>
    <row r="115" spans="1:7" s="132" customFormat="1" x14ac:dyDescent="0.2">
      <c r="A115" s="175">
        <v>79</v>
      </c>
      <c r="B115" s="176"/>
      <c r="C115" s="177"/>
      <c r="D115" s="354"/>
      <c r="E115" s="351">
        <f t="shared" si="4"/>
        <v>0</v>
      </c>
      <c r="F115" s="351">
        <f t="shared" si="3"/>
        <v>0</v>
      </c>
      <c r="G115" s="374"/>
    </row>
    <row r="116" spans="1:7" s="132" customFormat="1" x14ac:dyDescent="0.2">
      <c r="A116" s="175">
        <v>80</v>
      </c>
      <c r="B116" s="187" t="str">
        <f>IF(B115&lt;&gt;0,$B$12,"")</f>
        <v/>
      </c>
      <c r="C116" s="197" t="str">
        <f>IF(C115=0,"",C115)</f>
        <v/>
      </c>
      <c r="D116" s="355">
        <f>IF(B116="",0,D115)</f>
        <v>0</v>
      </c>
      <c r="E116" s="351">
        <f t="shared" si="4"/>
        <v>0</v>
      </c>
      <c r="F116" s="351">
        <f t="shared" si="3"/>
        <v>0</v>
      </c>
      <c r="G116" s="374"/>
    </row>
    <row r="117" spans="1:7" s="132" customFormat="1" x14ac:dyDescent="0.2">
      <c r="A117" s="175">
        <v>81</v>
      </c>
      <c r="B117" s="176"/>
      <c r="C117" s="177"/>
      <c r="D117" s="354"/>
      <c r="E117" s="351">
        <f t="shared" si="4"/>
        <v>0</v>
      </c>
      <c r="F117" s="351">
        <f t="shared" si="3"/>
        <v>0</v>
      </c>
      <c r="G117" s="374"/>
    </row>
    <row r="118" spans="1:7" s="132" customFormat="1" x14ac:dyDescent="0.2">
      <c r="A118" s="175">
        <v>82</v>
      </c>
      <c r="B118" s="187" t="str">
        <f>IF(B117&lt;&gt;0,$B$12,"")</f>
        <v/>
      </c>
      <c r="C118" s="197" t="str">
        <f>IF(C117=0,"",C117)</f>
        <v/>
      </c>
      <c r="D118" s="355">
        <f>IF(B118="",0,D117)</f>
        <v>0</v>
      </c>
      <c r="E118" s="351">
        <f t="shared" si="4"/>
        <v>0</v>
      </c>
      <c r="F118" s="351">
        <f t="shared" si="3"/>
        <v>0</v>
      </c>
      <c r="G118" s="374"/>
    </row>
    <row r="119" spans="1:7" s="132" customFormat="1" x14ac:dyDescent="0.2">
      <c r="A119" s="175">
        <v>83</v>
      </c>
      <c r="B119" s="176"/>
      <c r="C119" s="177"/>
      <c r="D119" s="354"/>
      <c r="E119" s="351">
        <f t="shared" si="4"/>
        <v>0</v>
      </c>
      <c r="F119" s="351">
        <f t="shared" si="3"/>
        <v>0</v>
      </c>
      <c r="G119" s="374"/>
    </row>
    <row r="120" spans="1:7" s="132" customFormat="1" x14ac:dyDescent="0.2">
      <c r="A120" s="175">
        <v>84</v>
      </c>
      <c r="B120" s="187" t="str">
        <f>IF(B119&lt;&gt;0,$B$12,"")</f>
        <v/>
      </c>
      <c r="C120" s="197" t="str">
        <f>IF(C119=0,"",C119)</f>
        <v/>
      </c>
      <c r="D120" s="355">
        <f>IF(B120="",0,D119)</f>
        <v>0</v>
      </c>
      <c r="E120" s="351">
        <f t="shared" si="4"/>
        <v>0</v>
      </c>
      <c r="F120" s="351">
        <f t="shared" si="3"/>
        <v>0</v>
      </c>
      <c r="G120" s="374"/>
    </row>
    <row r="121" spans="1:7" s="132" customFormat="1" x14ac:dyDescent="0.2">
      <c r="A121" s="175">
        <v>85</v>
      </c>
      <c r="B121" s="176"/>
      <c r="C121" s="177"/>
      <c r="D121" s="354"/>
      <c r="E121" s="351">
        <f t="shared" si="4"/>
        <v>0</v>
      </c>
      <c r="F121" s="351">
        <f t="shared" si="3"/>
        <v>0</v>
      </c>
      <c r="G121" s="374"/>
    </row>
    <row r="122" spans="1:7" s="132" customFormat="1" x14ac:dyDescent="0.2">
      <c r="A122" s="175">
        <v>86</v>
      </c>
      <c r="B122" s="187" t="str">
        <f>IF(B121&lt;&gt;0,$B$12,"")</f>
        <v/>
      </c>
      <c r="C122" s="197" t="str">
        <f>IF(C121=0,"",C121)</f>
        <v/>
      </c>
      <c r="D122" s="355">
        <f>IF(B122="",0,D121)</f>
        <v>0</v>
      </c>
      <c r="E122" s="351">
        <f t="shared" si="4"/>
        <v>0</v>
      </c>
      <c r="F122" s="351">
        <f t="shared" si="3"/>
        <v>0</v>
      </c>
      <c r="G122" s="374"/>
    </row>
    <row r="123" spans="1:7" s="132" customFormat="1" x14ac:dyDescent="0.2">
      <c r="A123" s="175">
        <v>87</v>
      </c>
      <c r="B123" s="176"/>
      <c r="C123" s="177"/>
      <c r="D123" s="354"/>
      <c r="E123" s="351">
        <f t="shared" si="4"/>
        <v>0</v>
      </c>
      <c r="F123" s="351">
        <f t="shared" si="3"/>
        <v>0</v>
      </c>
      <c r="G123" s="374"/>
    </row>
    <row r="124" spans="1:7" s="132" customFormat="1" x14ac:dyDescent="0.2">
      <c r="A124" s="175">
        <v>88</v>
      </c>
      <c r="B124" s="187" t="str">
        <f>IF(B123&lt;&gt;0,$B$12,"")</f>
        <v/>
      </c>
      <c r="C124" s="197" t="str">
        <f>IF(C123=0,"",C123)</f>
        <v/>
      </c>
      <c r="D124" s="355">
        <f>IF(B124="",0,D123)</f>
        <v>0</v>
      </c>
      <c r="E124" s="351">
        <f t="shared" si="4"/>
        <v>0</v>
      </c>
      <c r="F124" s="351">
        <f t="shared" si="3"/>
        <v>0</v>
      </c>
      <c r="G124" s="374"/>
    </row>
    <row r="125" spans="1:7" s="132" customFormat="1" x14ac:dyDescent="0.2">
      <c r="A125" s="175">
        <v>89</v>
      </c>
      <c r="B125" s="176"/>
      <c r="C125" s="177"/>
      <c r="D125" s="354"/>
      <c r="E125" s="351">
        <f t="shared" si="4"/>
        <v>0</v>
      </c>
      <c r="F125" s="351">
        <f t="shared" si="3"/>
        <v>0</v>
      </c>
      <c r="G125" s="374"/>
    </row>
    <row r="126" spans="1:7" s="132" customFormat="1" x14ac:dyDescent="0.2">
      <c r="A126" s="175">
        <v>90</v>
      </c>
      <c r="B126" s="187" t="str">
        <f>IF(B125&lt;&gt;0,$B$12,"")</f>
        <v/>
      </c>
      <c r="C126" s="197" t="str">
        <f>IF(C125=0,"",C125)</f>
        <v/>
      </c>
      <c r="D126" s="355">
        <f>IF(B126="",0,D125)</f>
        <v>0</v>
      </c>
      <c r="E126" s="351">
        <f t="shared" si="4"/>
        <v>0</v>
      </c>
      <c r="F126" s="351">
        <f t="shared" si="3"/>
        <v>0</v>
      </c>
      <c r="G126" s="374"/>
    </row>
    <row r="127" spans="1:7" s="132" customFormat="1" x14ac:dyDescent="0.2">
      <c r="A127" s="175">
        <v>91</v>
      </c>
      <c r="B127" s="176"/>
      <c r="C127" s="177"/>
      <c r="D127" s="354"/>
      <c r="E127" s="351">
        <f t="shared" si="4"/>
        <v>0</v>
      </c>
      <c r="F127" s="351">
        <f t="shared" si="3"/>
        <v>0</v>
      </c>
      <c r="G127" s="374"/>
    </row>
    <row r="128" spans="1:7" s="132" customFormat="1" x14ac:dyDescent="0.2">
      <c r="A128" s="175">
        <v>92</v>
      </c>
      <c r="B128" s="187" t="str">
        <f>IF(B127&lt;&gt;0,$B$12,"")</f>
        <v/>
      </c>
      <c r="C128" s="197" t="str">
        <f>IF(C127=0,"",C127)</f>
        <v/>
      </c>
      <c r="D128" s="355">
        <f>IF(B128="",0,D127)</f>
        <v>0</v>
      </c>
      <c r="E128" s="351">
        <f t="shared" si="4"/>
        <v>0</v>
      </c>
      <c r="F128" s="351">
        <f t="shared" si="3"/>
        <v>0</v>
      </c>
      <c r="G128" s="374"/>
    </row>
    <row r="129" spans="1:7" s="132" customFormat="1" x14ac:dyDescent="0.2">
      <c r="A129" s="175">
        <v>93</v>
      </c>
      <c r="B129" s="176"/>
      <c r="C129" s="177"/>
      <c r="D129" s="354"/>
      <c r="E129" s="351">
        <f t="shared" si="4"/>
        <v>0</v>
      </c>
      <c r="F129" s="351">
        <f t="shared" si="3"/>
        <v>0</v>
      </c>
      <c r="G129" s="374"/>
    </row>
    <row r="130" spans="1:7" s="132" customFormat="1" x14ac:dyDescent="0.2">
      <c r="A130" s="175">
        <v>94</v>
      </c>
      <c r="B130" s="187" t="str">
        <f>IF(B129&lt;&gt;0,$B$12,"")</f>
        <v/>
      </c>
      <c r="C130" s="197" t="str">
        <f>IF(C129=0,"",C129)</f>
        <v/>
      </c>
      <c r="D130" s="355">
        <f>IF(B130="",0,D129)</f>
        <v>0</v>
      </c>
      <c r="E130" s="351">
        <f t="shared" si="4"/>
        <v>0</v>
      </c>
      <c r="F130" s="351">
        <f t="shared" si="3"/>
        <v>0</v>
      </c>
      <c r="G130" s="374"/>
    </row>
    <row r="131" spans="1:7" s="132" customFormat="1" x14ac:dyDescent="0.2">
      <c r="A131" s="175">
        <v>95</v>
      </c>
      <c r="B131" s="176"/>
      <c r="C131" s="177"/>
      <c r="D131" s="354"/>
      <c r="E131" s="351">
        <f t="shared" si="4"/>
        <v>0</v>
      </c>
      <c r="F131" s="351">
        <f t="shared" si="3"/>
        <v>0</v>
      </c>
      <c r="G131" s="374"/>
    </row>
    <row r="132" spans="1:7" s="132" customFormat="1" x14ac:dyDescent="0.2">
      <c r="A132" s="175">
        <v>96</v>
      </c>
      <c r="B132" s="187" t="str">
        <f>IF(B131&lt;&gt;0,$B$12,"")</f>
        <v/>
      </c>
      <c r="C132" s="197" t="str">
        <f>IF(C131=0,"",C131)</f>
        <v/>
      </c>
      <c r="D132" s="355">
        <f>IF(B132="",0,D131)</f>
        <v>0</v>
      </c>
      <c r="E132" s="351">
        <f t="shared" si="4"/>
        <v>0</v>
      </c>
      <c r="F132" s="351">
        <f t="shared" si="3"/>
        <v>0</v>
      </c>
      <c r="G132" s="374"/>
    </row>
    <row r="133" spans="1:7" s="132" customFormat="1" x14ac:dyDescent="0.2">
      <c r="A133" s="175">
        <v>97</v>
      </c>
      <c r="B133" s="176"/>
      <c r="C133" s="177"/>
      <c r="D133" s="354"/>
      <c r="E133" s="351">
        <f t="shared" si="4"/>
        <v>0</v>
      </c>
      <c r="F133" s="351">
        <f t="shared" si="3"/>
        <v>0</v>
      </c>
      <c r="G133" s="374"/>
    </row>
    <row r="134" spans="1:7" s="132" customFormat="1" x14ac:dyDescent="0.2">
      <c r="A134" s="175">
        <v>98</v>
      </c>
      <c r="B134" s="187" t="str">
        <f>IF(B133&lt;&gt;0,$B$12,"")</f>
        <v/>
      </c>
      <c r="C134" s="197" t="str">
        <f>IF(C133=0,"",C133)</f>
        <v/>
      </c>
      <c r="D134" s="355">
        <f>IF(B134="",0,D133)</f>
        <v>0</v>
      </c>
      <c r="E134" s="351">
        <f t="shared" si="4"/>
        <v>0</v>
      </c>
      <c r="F134" s="351">
        <f t="shared" si="3"/>
        <v>0</v>
      </c>
      <c r="G134" s="374"/>
    </row>
    <row r="135" spans="1:7" s="132" customFormat="1" x14ac:dyDescent="0.2">
      <c r="A135" s="175">
        <v>99</v>
      </c>
      <c r="B135" s="176"/>
      <c r="C135" s="177"/>
      <c r="D135" s="354"/>
      <c r="E135" s="351">
        <f t="shared" si="4"/>
        <v>0</v>
      </c>
      <c r="F135" s="351">
        <f t="shared" si="3"/>
        <v>0</v>
      </c>
      <c r="G135" s="374"/>
    </row>
    <row r="136" spans="1:7" s="132" customFormat="1" x14ac:dyDescent="0.2">
      <c r="A136" s="175">
        <v>100</v>
      </c>
      <c r="B136" s="187" t="str">
        <f>IF(B135&lt;&gt;0,$B$12,"")</f>
        <v/>
      </c>
      <c r="C136" s="197" t="str">
        <f>IF(C135=0,"",C135)</f>
        <v/>
      </c>
      <c r="D136" s="355">
        <f>IF(B136="",0,D135)</f>
        <v>0</v>
      </c>
      <c r="E136" s="351">
        <f t="shared" si="4"/>
        <v>0</v>
      </c>
      <c r="F136" s="351">
        <f t="shared" si="3"/>
        <v>0</v>
      </c>
      <c r="G136" s="374"/>
    </row>
    <row r="137" spans="1:7" s="132" customFormat="1" x14ac:dyDescent="0.2">
      <c r="A137" s="175">
        <v>101</v>
      </c>
      <c r="B137" s="176"/>
      <c r="C137" s="177"/>
      <c r="D137" s="354"/>
      <c r="E137" s="351">
        <f t="shared" si="4"/>
        <v>0</v>
      </c>
      <c r="F137" s="351">
        <f t="shared" si="3"/>
        <v>0</v>
      </c>
      <c r="G137" s="374"/>
    </row>
    <row r="138" spans="1:7" s="132" customFormat="1" x14ac:dyDescent="0.2">
      <c r="A138" s="175">
        <v>102</v>
      </c>
      <c r="B138" s="187" t="str">
        <f>IF(B137&lt;&gt;0,$B$12,"")</f>
        <v/>
      </c>
      <c r="C138" s="197" t="str">
        <f>IF(C137=0,"",C137)</f>
        <v/>
      </c>
      <c r="D138" s="355">
        <f>IF(B138="",0,D137)</f>
        <v>0</v>
      </c>
      <c r="E138" s="351">
        <f t="shared" si="4"/>
        <v>0</v>
      </c>
      <c r="F138" s="351">
        <f t="shared" si="3"/>
        <v>0</v>
      </c>
      <c r="G138" s="374"/>
    </row>
    <row r="139" spans="1:7" s="132" customFormat="1" x14ac:dyDescent="0.2">
      <c r="A139" s="175">
        <v>103</v>
      </c>
      <c r="B139" s="176"/>
      <c r="C139" s="177"/>
      <c r="D139" s="354"/>
      <c r="E139" s="351">
        <f t="shared" si="4"/>
        <v>0</v>
      </c>
      <c r="F139" s="351">
        <f t="shared" si="3"/>
        <v>0</v>
      </c>
      <c r="G139" s="374"/>
    </row>
    <row r="140" spans="1:7" s="132" customFormat="1" x14ac:dyDescent="0.2">
      <c r="A140" s="175">
        <v>104</v>
      </c>
      <c r="B140" s="187" t="str">
        <f>IF(B139&lt;&gt;0,$B$12,"")</f>
        <v/>
      </c>
      <c r="C140" s="197" t="str">
        <f>IF(C139=0,"",C139)</f>
        <v/>
      </c>
      <c r="D140" s="355">
        <f>IF(B140="",0,D139)</f>
        <v>0</v>
      </c>
      <c r="E140" s="351">
        <f t="shared" si="4"/>
        <v>0</v>
      </c>
      <c r="F140" s="351">
        <f t="shared" si="3"/>
        <v>0</v>
      </c>
      <c r="G140" s="374"/>
    </row>
    <row r="141" spans="1:7" s="132" customFormat="1" x14ac:dyDescent="0.2">
      <c r="A141" s="175">
        <v>105</v>
      </c>
      <c r="B141" s="176"/>
      <c r="C141" s="177"/>
      <c r="D141" s="354"/>
      <c r="E141" s="351">
        <f t="shared" si="4"/>
        <v>0</v>
      </c>
      <c r="F141" s="351">
        <f t="shared" si="3"/>
        <v>0</v>
      </c>
      <c r="G141" s="374"/>
    </row>
    <row r="142" spans="1:7" s="132" customFormat="1" x14ac:dyDescent="0.2">
      <c r="A142" s="175">
        <v>106</v>
      </c>
      <c r="B142" s="187" t="str">
        <f>IF(B141&lt;&gt;0,$B$12,"")</f>
        <v/>
      </c>
      <c r="C142" s="197" t="str">
        <f>IF(C141=0,"",C141)</f>
        <v/>
      </c>
      <c r="D142" s="355">
        <f>IF(B142="",0,D141)</f>
        <v>0</v>
      </c>
      <c r="E142" s="351">
        <f t="shared" si="4"/>
        <v>0</v>
      </c>
      <c r="F142" s="351">
        <f t="shared" si="3"/>
        <v>0</v>
      </c>
      <c r="G142" s="374"/>
    </row>
    <row r="143" spans="1:7" s="132" customFormat="1" x14ac:dyDescent="0.2">
      <c r="A143" s="175">
        <v>107</v>
      </c>
      <c r="B143" s="176"/>
      <c r="C143" s="177"/>
      <c r="D143" s="354"/>
      <c r="E143" s="351">
        <f t="shared" si="4"/>
        <v>0</v>
      </c>
      <c r="F143" s="351">
        <f t="shared" si="3"/>
        <v>0</v>
      </c>
      <c r="G143" s="374"/>
    </row>
    <row r="144" spans="1:7" s="132" customFormat="1" x14ac:dyDescent="0.2">
      <c r="A144" s="175">
        <v>108</v>
      </c>
      <c r="B144" s="187" t="str">
        <f>IF(B143&lt;&gt;0,$B$12,"")</f>
        <v/>
      </c>
      <c r="C144" s="197" t="str">
        <f>IF(C143=0,"",C143)</f>
        <v/>
      </c>
      <c r="D144" s="355">
        <f>IF(B144="",0,D143)</f>
        <v>0</v>
      </c>
      <c r="E144" s="351">
        <f t="shared" si="4"/>
        <v>0</v>
      </c>
      <c r="F144" s="351">
        <f t="shared" si="3"/>
        <v>0</v>
      </c>
      <c r="G144" s="374"/>
    </row>
    <row r="145" spans="1:7" s="132" customFormat="1" x14ac:dyDescent="0.2">
      <c r="A145" s="175">
        <v>109</v>
      </c>
      <c r="B145" s="176"/>
      <c r="C145" s="177"/>
      <c r="D145" s="354"/>
      <c r="E145" s="351">
        <f t="shared" si="4"/>
        <v>0</v>
      </c>
      <c r="F145" s="351">
        <f t="shared" si="3"/>
        <v>0</v>
      </c>
      <c r="G145" s="374"/>
    </row>
    <row r="146" spans="1:7" s="132" customFormat="1" x14ac:dyDescent="0.2">
      <c r="A146" s="175">
        <v>110</v>
      </c>
      <c r="B146" s="187" t="str">
        <f>IF(B145&lt;&gt;0,$B$12,"")</f>
        <v/>
      </c>
      <c r="C146" s="197" t="str">
        <f>IF(C145=0,"",C145)</f>
        <v/>
      </c>
      <c r="D146" s="355">
        <f>IF(B146="",0,D145)</f>
        <v>0</v>
      </c>
      <c r="E146" s="351">
        <f t="shared" si="4"/>
        <v>0</v>
      </c>
      <c r="F146" s="351">
        <f t="shared" si="3"/>
        <v>0</v>
      </c>
      <c r="G146" s="374"/>
    </row>
    <row r="147" spans="1:7" s="132" customFormat="1" x14ac:dyDescent="0.2">
      <c r="A147" s="175">
        <v>111</v>
      </c>
      <c r="B147" s="176"/>
      <c r="C147" s="177"/>
      <c r="D147" s="354"/>
      <c r="E147" s="351">
        <f t="shared" si="4"/>
        <v>0</v>
      </c>
      <c r="F147" s="351">
        <f t="shared" si="3"/>
        <v>0</v>
      </c>
      <c r="G147" s="374"/>
    </row>
    <row r="148" spans="1:7" s="132" customFormat="1" x14ac:dyDescent="0.2">
      <c r="A148" s="175">
        <v>112</v>
      </c>
      <c r="B148" s="187" t="str">
        <f>IF(B147&lt;&gt;0,$B$12,"")</f>
        <v/>
      </c>
      <c r="C148" s="197" t="str">
        <f>IF(C147=0,"",C147)</f>
        <v/>
      </c>
      <c r="D148" s="355">
        <f>IF(B148="",0,D147)</f>
        <v>0</v>
      </c>
      <c r="E148" s="351">
        <f t="shared" si="4"/>
        <v>0</v>
      </c>
      <c r="F148" s="351">
        <f t="shared" si="3"/>
        <v>0</v>
      </c>
      <c r="G148" s="374"/>
    </row>
    <row r="149" spans="1:7" s="132" customFormat="1" x14ac:dyDescent="0.2">
      <c r="A149" s="175">
        <v>113</v>
      </c>
      <c r="B149" s="176"/>
      <c r="C149" s="177"/>
      <c r="D149" s="354"/>
      <c r="E149" s="351">
        <f t="shared" si="4"/>
        <v>0</v>
      </c>
      <c r="F149" s="351">
        <f t="shared" si="3"/>
        <v>0</v>
      </c>
      <c r="G149" s="374"/>
    </row>
    <row r="150" spans="1:7" s="132" customFormat="1" x14ac:dyDescent="0.2">
      <c r="A150" s="175">
        <v>114</v>
      </c>
      <c r="B150" s="187" t="str">
        <f>IF(B149&lt;&gt;0,$B$12,"")</f>
        <v/>
      </c>
      <c r="C150" s="197" t="str">
        <f>IF(C149=0,"",C149)</f>
        <v/>
      </c>
      <c r="D150" s="355">
        <f>IF(B150="",0,D149)</f>
        <v>0</v>
      </c>
      <c r="E150" s="351">
        <f t="shared" si="4"/>
        <v>0</v>
      </c>
      <c r="F150" s="351">
        <f t="shared" si="3"/>
        <v>0</v>
      </c>
      <c r="G150" s="374"/>
    </row>
    <row r="151" spans="1:7" s="132" customFormat="1" x14ac:dyDescent="0.2">
      <c r="A151" s="175">
        <v>115</v>
      </c>
      <c r="B151" s="176"/>
      <c r="C151" s="177"/>
      <c r="D151" s="354"/>
      <c r="E151" s="351">
        <f t="shared" si="4"/>
        <v>0</v>
      </c>
      <c r="F151" s="351">
        <f t="shared" si="3"/>
        <v>0</v>
      </c>
      <c r="G151" s="374"/>
    </row>
    <row r="152" spans="1:7" s="132" customFormat="1" x14ac:dyDescent="0.2">
      <c r="A152" s="175">
        <v>116</v>
      </c>
      <c r="B152" s="187" t="str">
        <f>IF(B151&lt;&gt;0,$B$12,"")</f>
        <v/>
      </c>
      <c r="C152" s="197" t="str">
        <f>IF(C151=0,"",C151)</f>
        <v/>
      </c>
      <c r="D152" s="355">
        <f>IF(B152="",0,D151)</f>
        <v>0</v>
      </c>
      <c r="E152" s="351">
        <f t="shared" si="4"/>
        <v>0</v>
      </c>
      <c r="F152" s="351">
        <f t="shared" si="3"/>
        <v>0</v>
      </c>
      <c r="G152" s="374"/>
    </row>
    <row r="153" spans="1:7" s="132" customFormat="1" x14ac:dyDescent="0.2">
      <c r="A153" s="175">
        <v>117</v>
      </c>
      <c r="B153" s="176"/>
      <c r="C153" s="177"/>
      <c r="D153" s="354"/>
      <c r="E153" s="351">
        <f t="shared" si="4"/>
        <v>0</v>
      </c>
      <c r="F153" s="351">
        <f t="shared" si="3"/>
        <v>0</v>
      </c>
      <c r="G153" s="374"/>
    </row>
    <row r="154" spans="1:7" s="132" customFormat="1" x14ac:dyDescent="0.2">
      <c r="A154" s="175">
        <v>118</v>
      </c>
      <c r="B154" s="187" t="str">
        <f>IF(B153&lt;&gt;0,$B$12,"")</f>
        <v/>
      </c>
      <c r="C154" s="197" t="str">
        <f>IF(C153=0,"",C153)</f>
        <v/>
      </c>
      <c r="D154" s="355">
        <f>IF(B154="",0,D153)</f>
        <v>0</v>
      </c>
      <c r="E154" s="351">
        <f t="shared" si="4"/>
        <v>0</v>
      </c>
      <c r="F154" s="351">
        <f t="shared" si="3"/>
        <v>0</v>
      </c>
      <c r="G154" s="374"/>
    </row>
    <row r="155" spans="1:7" s="132" customFormat="1" x14ac:dyDescent="0.2">
      <c r="A155" s="175">
        <v>119</v>
      </c>
      <c r="B155" s="176"/>
      <c r="C155" s="177"/>
      <c r="D155" s="354"/>
      <c r="E155" s="351">
        <f t="shared" si="4"/>
        <v>0</v>
      </c>
      <c r="F155" s="351">
        <f t="shared" si="3"/>
        <v>0</v>
      </c>
      <c r="G155" s="374"/>
    </row>
    <row r="156" spans="1:7" s="132" customFormat="1" x14ac:dyDescent="0.2">
      <c r="A156" s="175">
        <v>120</v>
      </c>
      <c r="B156" s="187" t="str">
        <f>IF(B155&lt;&gt;0,$B$12,"")</f>
        <v/>
      </c>
      <c r="C156" s="197" t="str">
        <f>IF(C155=0,"",C155)</f>
        <v/>
      </c>
      <c r="D156" s="355">
        <f>IF(B156="",0,D155)</f>
        <v>0</v>
      </c>
      <c r="E156" s="351">
        <f t="shared" si="4"/>
        <v>0</v>
      </c>
      <c r="F156" s="351">
        <f t="shared" si="3"/>
        <v>0</v>
      </c>
      <c r="G156" s="374"/>
    </row>
    <row r="157" spans="1:7" s="132" customFormat="1" x14ac:dyDescent="0.2">
      <c r="A157" s="175">
        <v>121</v>
      </c>
      <c r="B157" s="176"/>
      <c r="C157" s="177"/>
      <c r="D157" s="354"/>
      <c r="E157" s="351">
        <f t="shared" si="4"/>
        <v>0</v>
      </c>
      <c r="F157" s="351">
        <f t="shared" si="3"/>
        <v>0</v>
      </c>
      <c r="G157" s="374"/>
    </row>
    <row r="158" spans="1:7" s="132" customFormat="1" x14ac:dyDescent="0.2">
      <c r="A158" s="175">
        <v>122</v>
      </c>
      <c r="B158" s="187" t="str">
        <f>IF(B157&lt;&gt;0,$B$12,"")</f>
        <v/>
      </c>
      <c r="C158" s="197" t="str">
        <f>IF(C157=0,"",C157)</f>
        <v/>
      </c>
      <c r="D158" s="355">
        <f>IF(B158="",0,D157)</f>
        <v>0</v>
      </c>
      <c r="E158" s="351">
        <f t="shared" si="4"/>
        <v>0</v>
      </c>
      <c r="F158" s="351">
        <f t="shared" si="3"/>
        <v>0</v>
      </c>
      <c r="G158" s="374"/>
    </row>
    <row r="159" spans="1:7" s="132" customFormat="1" x14ac:dyDescent="0.2">
      <c r="A159" s="175">
        <v>123</v>
      </c>
      <c r="B159" s="176"/>
      <c r="C159" s="177"/>
      <c r="D159" s="354"/>
      <c r="E159" s="351">
        <f t="shared" si="4"/>
        <v>0</v>
      </c>
      <c r="F159" s="351">
        <f t="shared" si="3"/>
        <v>0</v>
      </c>
      <c r="G159" s="374"/>
    </row>
    <row r="160" spans="1:7" s="132" customFormat="1" x14ac:dyDescent="0.2">
      <c r="A160" s="175">
        <v>124</v>
      </c>
      <c r="B160" s="187" t="str">
        <f>IF(B159&lt;&gt;0,$B$12,"")</f>
        <v/>
      </c>
      <c r="C160" s="197" t="str">
        <f>IF(C159=0,"",C159)</f>
        <v/>
      </c>
      <c r="D160" s="355">
        <f>IF(B160="",0,D159)</f>
        <v>0</v>
      </c>
      <c r="E160" s="351">
        <f t="shared" si="4"/>
        <v>0</v>
      </c>
      <c r="F160" s="351">
        <f t="shared" si="3"/>
        <v>0</v>
      </c>
      <c r="G160" s="374"/>
    </row>
    <row r="161" spans="1:7" s="132" customFormat="1" x14ac:dyDescent="0.2">
      <c r="A161" s="175">
        <v>125</v>
      </c>
      <c r="B161" s="176"/>
      <c r="C161" s="177"/>
      <c r="D161" s="354"/>
      <c r="E161" s="351">
        <f t="shared" si="4"/>
        <v>0</v>
      </c>
      <c r="F161" s="351">
        <f t="shared" si="3"/>
        <v>0</v>
      </c>
      <c r="G161" s="374"/>
    </row>
    <row r="162" spans="1:7" s="132" customFormat="1" x14ac:dyDescent="0.2">
      <c r="A162" s="175">
        <v>126</v>
      </c>
      <c r="B162" s="187" t="str">
        <f>IF(B161&lt;&gt;0,$B$12,"")</f>
        <v/>
      </c>
      <c r="C162" s="197" t="str">
        <f>IF(C161=0,"",C161)</f>
        <v/>
      </c>
      <c r="D162" s="355">
        <f>IF(B162="",0,D161)</f>
        <v>0</v>
      </c>
      <c r="E162" s="351">
        <f t="shared" si="4"/>
        <v>0</v>
      </c>
      <c r="F162" s="351">
        <f t="shared" si="3"/>
        <v>0</v>
      </c>
      <c r="G162" s="374"/>
    </row>
    <row r="163" spans="1:7" s="132" customFormat="1" x14ac:dyDescent="0.2">
      <c r="A163" s="175">
        <v>127</v>
      </c>
      <c r="B163" s="176"/>
      <c r="C163" s="177"/>
      <c r="D163" s="354"/>
      <c r="E163" s="351">
        <f t="shared" si="4"/>
        <v>0</v>
      </c>
      <c r="F163" s="351">
        <f t="shared" si="3"/>
        <v>0</v>
      </c>
      <c r="G163" s="374"/>
    </row>
    <row r="164" spans="1:7" s="132" customFormat="1" x14ac:dyDescent="0.2">
      <c r="A164" s="175">
        <v>128</v>
      </c>
      <c r="B164" s="187" t="str">
        <f>IF(B163&lt;&gt;0,$B$12,"")</f>
        <v/>
      </c>
      <c r="C164" s="197" t="str">
        <f>IF(C163=0,"",C163)</f>
        <v/>
      </c>
      <c r="D164" s="355">
        <f>IF(B164="",0,D163)</f>
        <v>0</v>
      </c>
      <c r="E164" s="351">
        <f t="shared" si="4"/>
        <v>0</v>
      </c>
      <c r="F164" s="351">
        <f t="shared" si="3"/>
        <v>0</v>
      </c>
      <c r="G164" s="374"/>
    </row>
    <row r="165" spans="1:7" s="132" customFormat="1" x14ac:dyDescent="0.2">
      <c r="A165" s="175">
        <v>129</v>
      </c>
      <c r="B165" s="176"/>
      <c r="C165" s="177"/>
      <c r="D165" s="354"/>
      <c r="E165" s="351">
        <f t="shared" si="4"/>
        <v>0</v>
      </c>
      <c r="F165" s="351">
        <f t="shared" si="3"/>
        <v>0</v>
      </c>
      <c r="G165" s="374"/>
    </row>
    <row r="166" spans="1:7" s="132" customFormat="1" x14ac:dyDescent="0.2">
      <c r="A166" s="175">
        <v>130</v>
      </c>
      <c r="B166" s="187" t="str">
        <f>IF(B165&lt;&gt;0,$B$12,"")</f>
        <v/>
      </c>
      <c r="C166" s="197" t="str">
        <f>IF(C165=0,"",C165)</f>
        <v/>
      </c>
      <c r="D166" s="355">
        <f>IF(B166="",0,D165)</f>
        <v>0</v>
      </c>
      <c r="E166" s="351">
        <f t="shared" si="4"/>
        <v>0</v>
      </c>
      <c r="F166" s="351">
        <f t="shared" si="3"/>
        <v>0</v>
      </c>
      <c r="G166" s="374"/>
    </row>
    <row r="167" spans="1:7" s="132" customFormat="1" x14ac:dyDescent="0.2">
      <c r="A167" s="175">
        <v>131</v>
      </c>
      <c r="B167" s="176"/>
      <c r="C167" s="177"/>
      <c r="D167" s="354"/>
      <c r="E167" s="351">
        <f t="shared" si="4"/>
        <v>0</v>
      </c>
      <c r="F167" s="351">
        <f t="shared" si="3"/>
        <v>0</v>
      </c>
      <c r="G167" s="374"/>
    </row>
    <row r="168" spans="1:7" s="132" customFormat="1" x14ac:dyDescent="0.2">
      <c r="A168" s="175">
        <v>132</v>
      </c>
      <c r="B168" s="187" t="str">
        <f>IF(B167&lt;&gt;0,$B$12,"")</f>
        <v/>
      </c>
      <c r="C168" s="197" t="str">
        <f>IF(C167=0,"",C167)</f>
        <v/>
      </c>
      <c r="D168" s="355">
        <f>IF(B168="",0,D167)</f>
        <v>0</v>
      </c>
      <c r="E168" s="351">
        <f t="shared" si="4"/>
        <v>0</v>
      </c>
      <c r="F168" s="351">
        <f t="shared" si="3"/>
        <v>0</v>
      </c>
      <c r="G168" s="374"/>
    </row>
    <row r="169" spans="1:7" s="132" customFormat="1" x14ac:dyDescent="0.2">
      <c r="A169" s="175">
        <v>133</v>
      </c>
      <c r="B169" s="176"/>
      <c r="C169" s="177"/>
      <c r="D169" s="354"/>
      <c r="E169" s="351">
        <f t="shared" si="4"/>
        <v>0</v>
      </c>
      <c r="F169" s="351">
        <f t="shared" ref="F169:F232" si="5">ROUND(D169*E169,2)</f>
        <v>0</v>
      </c>
      <c r="G169" s="374"/>
    </row>
    <row r="170" spans="1:7" s="132" customFormat="1" x14ac:dyDescent="0.2">
      <c r="A170" s="175">
        <v>134</v>
      </c>
      <c r="B170" s="187" t="str">
        <f>IF(B169&lt;&gt;0,$B$12,"")</f>
        <v/>
      </c>
      <c r="C170" s="197" t="str">
        <f>IF(C169=0,"",C169)</f>
        <v/>
      </c>
      <c r="D170" s="355">
        <f>IF(B170="",0,D169)</f>
        <v>0</v>
      </c>
      <c r="E170" s="351">
        <f t="shared" ref="E170:E233" si="6">IF(B170="",0,VLOOKUP(IF(B170="Vergütungen Teilnehmer/Betriebskosten JVA/JSA",B169,B170),$B$6:$F$11,IF(B170="Vergütungen Teilnehmer/Betriebskosten JVA/JSA",5,4),FALSE))</f>
        <v>0</v>
      </c>
      <c r="F170" s="351">
        <f t="shared" si="5"/>
        <v>0</v>
      </c>
      <c r="G170" s="374"/>
    </row>
    <row r="171" spans="1:7" s="132" customFormat="1" x14ac:dyDescent="0.2">
      <c r="A171" s="175">
        <v>135</v>
      </c>
      <c r="B171" s="176"/>
      <c r="C171" s="177"/>
      <c r="D171" s="354"/>
      <c r="E171" s="351">
        <f t="shared" si="6"/>
        <v>0</v>
      </c>
      <c r="F171" s="351">
        <f t="shared" si="5"/>
        <v>0</v>
      </c>
      <c r="G171" s="374"/>
    </row>
    <row r="172" spans="1:7" s="132" customFormat="1" x14ac:dyDescent="0.2">
      <c r="A172" s="175">
        <v>136</v>
      </c>
      <c r="B172" s="187" t="str">
        <f>IF(B171&lt;&gt;0,$B$12,"")</f>
        <v/>
      </c>
      <c r="C172" s="197" t="str">
        <f>IF(C171=0,"",C171)</f>
        <v/>
      </c>
      <c r="D172" s="355">
        <f>IF(B172="",0,D171)</f>
        <v>0</v>
      </c>
      <c r="E172" s="351">
        <f t="shared" si="6"/>
        <v>0</v>
      </c>
      <c r="F172" s="351">
        <f t="shared" si="5"/>
        <v>0</v>
      </c>
      <c r="G172" s="374"/>
    </row>
    <row r="173" spans="1:7" s="132" customFormat="1" x14ac:dyDescent="0.2">
      <c r="A173" s="175">
        <v>137</v>
      </c>
      <c r="B173" s="176"/>
      <c r="C173" s="177"/>
      <c r="D173" s="354"/>
      <c r="E173" s="351">
        <f t="shared" si="6"/>
        <v>0</v>
      </c>
      <c r="F173" s="351">
        <f t="shared" si="5"/>
        <v>0</v>
      </c>
      <c r="G173" s="374"/>
    </row>
    <row r="174" spans="1:7" s="132" customFormat="1" x14ac:dyDescent="0.2">
      <c r="A174" s="175">
        <v>138</v>
      </c>
      <c r="B174" s="187" t="str">
        <f>IF(B173&lt;&gt;0,$B$12,"")</f>
        <v/>
      </c>
      <c r="C174" s="197" t="str">
        <f>IF(C173=0,"",C173)</f>
        <v/>
      </c>
      <c r="D174" s="355">
        <f>IF(B174="",0,D173)</f>
        <v>0</v>
      </c>
      <c r="E174" s="351">
        <f t="shared" si="6"/>
        <v>0</v>
      </c>
      <c r="F174" s="351">
        <f t="shared" si="5"/>
        <v>0</v>
      </c>
      <c r="G174" s="374"/>
    </row>
    <row r="175" spans="1:7" s="132" customFormat="1" x14ac:dyDescent="0.2">
      <c r="A175" s="175">
        <v>139</v>
      </c>
      <c r="B175" s="176"/>
      <c r="C175" s="177"/>
      <c r="D175" s="354"/>
      <c r="E175" s="351">
        <f t="shared" si="6"/>
        <v>0</v>
      </c>
      <c r="F175" s="351">
        <f t="shared" si="5"/>
        <v>0</v>
      </c>
      <c r="G175" s="374"/>
    </row>
    <row r="176" spans="1:7" s="132" customFormat="1" x14ac:dyDescent="0.2">
      <c r="A176" s="175">
        <v>140</v>
      </c>
      <c r="B176" s="187" t="str">
        <f>IF(B175&lt;&gt;0,$B$12,"")</f>
        <v/>
      </c>
      <c r="C176" s="197" t="str">
        <f>IF(C175=0,"",C175)</f>
        <v/>
      </c>
      <c r="D176" s="355">
        <f>IF(B176="",0,D175)</f>
        <v>0</v>
      </c>
      <c r="E176" s="351">
        <f t="shared" si="6"/>
        <v>0</v>
      </c>
      <c r="F176" s="351">
        <f t="shared" si="5"/>
        <v>0</v>
      </c>
      <c r="G176" s="374"/>
    </row>
    <row r="177" spans="1:7" s="132" customFormat="1" x14ac:dyDescent="0.2">
      <c r="A177" s="175">
        <v>141</v>
      </c>
      <c r="B177" s="176"/>
      <c r="C177" s="177"/>
      <c r="D177" s="354"/>
      <c r="E177" s="351">
        <f t="shared" si="6"/>
        <v>0</v>
      </c>
      <c r="F177" s="351">
        <f t="shared" si="5"/>
        <v>0</v>
      </c>
      <c r="G177" s="374"/>
    </row>
    <row r="178" spans="1:7" s="132" customFormat="1" x14ac:dyDescent="0.2">
      <c r="A178" s="175">
        <v>142</v>
      </c>
      <c r="B178" s="187" t="str">
        <f>IF(B177&lt;&gt;0,$B$12,"")</f>
        <v/>
      </c>
      <c r="C178" s="197" t="str">
        <f>IF(C177=0,"",C177)</f>
        <v/>
      </c>
      <c r="D178" s="355">
        <f>IF(B178="",0,D177)</f>
        <v>0</v>
      </c>
      <c r="E178" s="351">
        <f t="shared" si="6"/>
        <v>0</v>
      </c>
      <c r="F178" s="351">
        <f t="shared" si="5"/>
        <v>0</v>
      </c>
      <c r="G178" s="374"/>
    </row>
    <row r="179" spans="1:7" s="132" customFormat="1" x14ac:dyDescent="0.2">
      <c r="A179" s="175">
        <v>143</v>
      </c>
      <c r="B179" s="176"/>
      <c r="C179" s="177"/>
      <c r="D179" s="354"/>
      <c r="E179" s="351">
        <f t="shared" si="6"/>
        <v>0</v>
      </c>
      <c r="F179" s="351">
        <f t="shared" si="5"/>
        <v>0</v>
      </c>
      <c r="G179" s="374"/>
    </row>
    <row r="180" spans="1:7" s="132" customFormat="1" x14ac:dyDescent="0.2">
      <c r="A180" s="175">
        <v>144</v>
      </c>
      <c r="B180" s="187" t="str">
        <f>IF(B179&lt;&gt;0,$B$12,"")</f>
        <v/>
      </c>
      <c r="C180" s="197" t="str">
        <f>IF(C179=0,"",C179)</f>
        <v/>
      </c>
      <c r="D180" s="355">
        <f>IF(B180="",0,D179)</f>
        <v>0</v>
      </c>
      <c r="E180" s="351">
        <f t="shared" si="6"/>
        <v>0</v>
      </c>
      <c r="F180" s="351">
        <f t="shared" si="5"/>
        <v>0</v>
      </c>
      <c r="G180" s="374"/>
    </row>
    <row r="181" spans="1:7" s="132" customFormat="1" x14ac:dyDescent="0.2">
      <c r="A181" s="175">
        <v>145</v>
      </c>
      <c r="B181" s="176"/>
      <c r="C181" s="177"/>
      <c r="D181" s="354"/>
      <c r="E181" s="351">
        <f t="shared" si="6"/>
        <v>0</v>
      </c>
      <c r="F181" s="351">
        <f t="shared" si="5"/>
        <v>0</v>
      </c>
      <c r="G181" s="374"/>
    </row>
    <row r="182" spans="1:7" s="132" customFormat="1" x14ac:dyDescent="0.2">
      <c r="A182" s="175">
        <v>146</v>
      </c>
      <c r="B182" s="187" t="str">
        <f>IF(B181&lt;&gt;0,$B$12,"")</f>
        <v/>
      </c>
      <c r="C182" s="197" t="str">
        <f>IF(C181=0,"",C181)</f>
        <v/>
      </c>
      <c r="D182" s="355">
        <f>IF(B182="",0,D181)</f>
        <v>0</v>
      </c>
      <c r="E182" s="351">
        <f t="shared" si="6"/>
        <v>0</v>
      </c>
      <c r="F182" s="351">
        <f t="shared" si="5"/>
        <v>0</v>
      </c>
      <c r="G182" s="374"/>
    </row>
    <row r="183" spans="1:7" s="132" customFormat="1" x14ac:dyDescent="0.2">
      <c r="A183" s="175">
        <v>147</v>
      </c>
      <c r="B183" s="176"/>
      <c r="C183" s="177"/>
      <c r="D183" s="354"/>
      <c r="E183" s="351">
        <f t="shared" si="6"/>
        <v>0</v>
      </c>
      <c r="F183" s="351">
        <f t="shared" si="5"/>
        <v>0</v>
      </c>
      <c r="G183" s="374"/>
    </row>
    <row r="184" spans="1:7" s="132" customFormat="1" x14ac:dyDescent="0.2">
      <c r="A184" s="175">
        <v>148</v>
      </c>
      <c r="B184" s="187" t="str">
        <f>IF(B183&lt;&gt;0,$B$12,"")</f>
        <v/>
      </c>
      <c r="C184" s="197" t="str">
        <f>IF(C183=0,"",C183)</f>
        <v/>
      </c>
      <c r="D184" s="355">
        <f>IF(B184="",0,D183)</f>
        <v>0</v>
      </c>
      <c r="E184" s="351">
        <f t="shared" si="6"/>
        <v>0</v>
      </c>
      <c r="F184" s="351">
        <f t="shared" si="5"/>
        <v>0</v>
      </c>
      <c r="G184" s="374"/>
    </row>
    <row r="185" spans="1:7" s="132" customFormat="1" x14ac:dyDescent="0.2">
      <c r="A185" s="175">
        <v>149</v>
      </c>
      <c r="B185" s="176"/>
      <c r="C185" s="177"/>
      <c r="D185" s="354"/>
      <c r="E185" s="351">
        <f t="shared" si="6"/>
        <v>0</v>
      </c>
      <c r="F185" s="351">
        <f t="shared" si="5"/>
        <v>0</v>
      </c>
      <c r="G185" s="374"/>
    </row>
    <row r="186" spans="1:7" s="132" customFormat="1" x14ac:dyDescent="0.2">
      <c r="A186" s="175">
        <v>150</v>
      </c>
      <c r="B186" s="187" t="str">
        <f>IF(B185&lt;&gt;0,$B$12,"")</f>
        <v/>
      </c>
      <c r="C186" s="197" t="str">
        <f>IF(C185=0,"",C185)</f>
        <v/>
      </c>
      <c r="D186" s="355">
        <f>IF(B186="",0,D185)</f>
        <v>0</v>
      </c>
      <c r="E186" s="351">
        <f t="shared" si="6"/>
        <v>0</v>
      </c>
      <c r="F186" s="351">
        <f t="shared" si="5"/>
        <v>0</v>
      </c>
      <c r="G186" s="374"/>
    </row>
    <row r="187" spans="1:7" s="132" customFormat="1" x14ac:dyDescent="0.2">
      <c r="A187" s="175">
        <v>151</v>
      </c>
      <c r="B187" s="176"/>
      <c r="C187" s="177"/>
      <c r="D187" s="354"/>
      <c r="E187" s="351">
        <f t="shared" si="6"/>
        <v>0</v>
      </c>
      <c r="F187" s="351">
        <f t="shared" si="5"/>
        <v>0</v>
      </c>
      <c r="G187" s="374"/>
    </row>
    <row r="188" spans="1:7" s="132" customFormat="1" x14ac:dyDescent="0.2">
      <c r="A188" s="175">
        <v>152</v>
      </c>
      <c r="B188" s="187" t="str">
        <f>IF(B187&lt;&gt;0,$B$12,"")</f>
        <v/>
      </c>
      <c r="C188" s="197" t="str">
        <f>IF(C187=0,"",C187)</f>
        <v/>
      </c>
      <c r="D188" s="355">
        <f>IF(B188="",0,D187)</f>
        <v>0</v>
      </c>
      <c r="E188" s="351">
        <f t="shared" si="6"/>
        <v>0</v>
      </c>
      <c r="F188" s="351">
        <f t="shared" si="5"/>
        <v>0</v>
      </c>
      <c r="G188" s="374"/>
    </row>
    <row r="189" spans="1:7" s="132" customFormat="1" x14ac:dyDescent="0.2">
      <c r="A189" s="175">
        <v>153</v>
      </c>
      <c r="B189" s="176"/>
      <c r="C189" s="177"/>
      <c r="D189" s="354"/>
      <c r="E189" s="351">
        <f t="shared" si="6"/>
        <v>0</v>
      </c>
      <c r="F189" s="351">
        <f t="shared" si="5"/>
        <v>0</v>
      </c>
      <c r="G189" s="374"/>
    </row>
    <row r="190" spans="1:7" s="132" customFormat="1" x14ac:dyDescent="0.2">
      <c r="A190" s="175">
        <v>154</v>
      </c>
      <c r="B190" s="187" t="str">
        <f>IF(B189&lt;&gt;0,$B$12,"")</f>
        <v/>
      </c>
      <c r="C190" s="197" t="str">
        <f>IF(C189=0,"",C189)</f>
        <v/>
      </c>
      <c r="D190" s="355">
        <f>IF(B190="",0,D189)</f>
        <v>0</v>
      </c>
      <c r="E190" s="351">
        <f t="shared" si="6"/>
        <v>0</v>
      </c>
      <c r="F190" s="351">
        <f t="shared" si="5"/>
        <v>0</v>
      </c>
      <c r="G190" s="374"/>
    </row>
    <row r="191" spans="1:7" s="132" customFormat="1" x14ac:dyDescent="0.2">
      <c r="A191" s="175">
        <v>155</v>
      </c>
      <c r="B191" s="176"/>
      <c r="C191" s="177"/>
      <c r="D191" s="354"/>
      <c r="E191" s="351">
        <f t="shared" si="6"/>
        <v>0</v>
      </c>
      <c r="F191" s="351">
        <f t="shared" si="5"/>
        <v>0</v>
      </c>
      <c r="G191" s="374"/>
    </row>
    <row r="192" spans="1:7" s="132" customFormat="1" x14ac:dyDescent="0.2">
      <c r="A192" s="175">
        <v>156</v>
      </c>
      <c r="B192" s="187" t="str">
        <f>IF(B191&lt;&gt;0,$B$12,"")</f>
        <v/>
      </c>
      <c r="C192" s="197" t="str">
        <f>IF(C191=0,"",C191)</f>
        <v/>
      </c>
      <c r="D192" s="355">
        <f>IF(B192="",0,D191)</f>
        <v>0</v>
      </c>
      <c r="E192" s="351">
        <f t="shared" si="6"/>
        <v>0</v>
      </c>
      <c r="F192" s="351">
        <f t="shared" si="5"/>
        <v>0</v>
      </c>
      <c r="G192" s="374"/>
    </row>
    <row r="193" spans="1:7" s="132" customFormat="1" x14ac:dyDescent="0.2">
      <c r="A193" s="175">
        <v>157</v>
      </c>
      <c r="B193" s="176"/>
      <c r="C193" s="177"/>
      <c r="D193" s="354"/>
      <c r="E193" s="351">
        <f t="shared" si="6"/>
        <v>0</v>
      </c>
      <c r="F193" s="351">
        <f t="shared" si="5"/>
        <v>0</v>
      </c>
      <c r="G193" s="374"/>
    </row>
    <row r="194" spans="1:7" s="132" customFormat="1" x14ac:dyDescent="0.2">
      <c r="A194" s="175">
        <v>158</v>
      </c>
      <c r="B194" s="187" t="str">
        <f>IF(B193&lt;&gt;0,$B$12,"")</f>
        <v/>
      </c>
      <c r="C194" s="197" t="str">
        <f>IF(C193=0,"",C193)</f>
        <v/>
      </c>
      <c r="D194" s="355">
        <f>IF(B194="",0,D193)</f>
        <v>0</v>
      </c>
      <c r="E194" s="351">
        <f t="shared" si="6"/>
        <v>0</v>
      </c>
      <c r="F194" s="351">
        <f t="shared" si="5"/>
        <v>0</v>
      </c>
      <c r="G194" s="374"/>
    </row>
    <row r="195" spans="1:7" s="132" customFormat="1" x14ac:dyDescent="0.2">
      <c r="A195" s="175">
        <v>159</v>
      </c>
      <c r="B195" s="176"/>
      <c r="C195" s="177"/>
      <c r="D195" s="354"/>
      <c r="E195" s="351">
        <f t="shared" si="6"/>
        <v>0</v>
      </c>
      <c r="F195" s="351">
        <f t="shared" si="5"/>
        <v>0</v>
      </c>
      <c r="G195" s="374"/>
    </row>
    <row r="196" spans="1:7" s="132" customFormat="1" x14ac:dyDescent="0.2">
      <c r="A196" s="175">
        <v>160</v>
      </c>
      <c r="B196" s="187" t="str">
        <f>IF(B195&lt;&gt;0,$B$12,"")</f>
        <v/>
      </c>
      <c r="C196" s="197" t="str">
        <f>IF(C195=0,"",C195)</f>
        <v/>
      </c>
      <c r="D196" s="355">
        <f>IF(B196="",0,D195)</f>
        <v>0</v>
      </c>
      <c r="E196" s="351">
        <f t="shared" si="6"/>
        <v>0</v>
      </c>
      <c r="F196" s="351">
        <f t="shared" si="5"/>
        <v>0</v>
      </c>
      <c r="G196" s="374"/>
    </row>
    <row r="197" spans="1:7" s="132" customFormat="1" x14ac:dyDescent="0.2">
      <c r="A197" s="175">
        <v>161</v>
      </c>
      <c r="B197" s="176"/>
      <c r="C197" s="177"/>
      <c r="D197" s="354"/>
      <c r="E197" s="351">
        <f t="shared" si="6"/>
        <v>0</v>
      </c>
      <c r="F197" s="351">
        <f t="shared" si="5"/>
        <v>0</v>
      </c>
      <c r="G197" s="374"/>
    </row>
    <row r="198" spans="1:7" s="132" customFormat="1" x14ac:dyDescent="0.2">
      <c r="A198" s="175">
        <v>162</v>
      </c>
      <c r="B198" s="187" t="str">
        <f>IF(B197&lt;&gt;0,$B$12,"")</f>
        <v/>
      </c>
      <c r="C198" s="197" t="str">
        <f>IF(C197=0,"",C197)</f>
        <v/>
      </c>
      <c r="D198" s="355">
        <f>IF(B198="",0,D197)</f>
        <v>0</v>
      </c>
      <c r="E198" s="351">
        <f t="shared" si="6"/>
        <v>0</v>
      </c>
      <c r="F198" s="351">
        <f t="shared" si="5"/>
        <v>0</v>
      </c>
      <c r="G198" s="374"/>
    </row>
    <row r="199" spans="1:7" s="132" customFormat="1" x14ac:dyDescent="0.2">
      <c r="A199" s="175">
        <v>163</v>
      </c>
      <c r="B199" s="176"/>
      <c r="C199" s="177"/>
      <c r="D199" s="354"/>
      <c r="E199" s="351">
        <f t="shared" si="6"/>
        <v>0</v>
      </c>
      <c r="F199" s="351">
        <f t="shared" si="5"/>
        <v>0</v>
      </c>
      <c r="G199" s="374"/>
    </row>
    <row r="200" spans="1:7" s="132" customFormat="1" x14ac:dyDescent="0.2">
      <c r="A200" s="175">
        <v>164</v>
      </c>
      <c r="B200" s="187" t="str">
        <f>IF(B199&lt;&gt;0,$B$12,"")</f>
        <v/>
      </c>
      <c r="C200" s="197" t="str">
        <f>IF(C199=0,"",C199)</f>
        <v/>
      </c>
      <c r="D200" s="355">
        <f>IF(B200="",0,D199)</f>
        <v>0</v>
      </c>
      <c r="E200" s="351">
        <f t="shared" si="6"/>
        <v>0</v>
      </c>
      <c r="F200" s="351">
        <f t="shared" si="5"/>
        <v>0</v>
      </c>
      <c r="G200" s="374"/>
    </row>
    <row r="201" spans="1:7" s="132" customFormat="1" x14ac:dyDescent="0.2">
      <c r="A201" s="175">
        <v>165</v>
      </c>
      <c r="B201" s="176"/>
      <c r="C201" s="177"/>
      <c r="D201" s="354"/>
      <c r="E201" s="351">
        <f t="shared" si="6"/>
        <v>0</v>
      </c>
      <c r="F201" s="351">
        <f t="shared" si="5"/>
        <v>0</v>
      </c>
      <c r="G201" s="374"/>
    </row>
    <row r="202" spans="1:7" s="132" customFormat="1" x14ac:dyDescent="0.2">
      <c r="A202" s="175">
        <v>166</v>
      </c>
      <c r="B202" s="187" t="str">
        <f>IF(B201&lt;&gt;0,$B$12,"")</f>
        <v/>
      </c>
      <c r="C202" s="197" t="str">
        <f>IF(C201=0,"",C201)</f>
        <v/>
      </c>
      <c r="D202" s="355">
        <f>IF(B202="",0,D201)</f>
        <v>0</v>
      </c>
      <c r="E202" s="351">
        <f t="shared" si="6"/>
        <v>0</v>
      </c>
      <c r="F202" s="351">
        <f t="shared" si="5"/>
        <v>0</v>
      </c>
      <c r="G202" s="374"/>
    </row>
    <row r="203" spans="1:7" s="132" customFormat="1" x14ac:dyDescent="0.2">
      <c r="A203" s="175">
        <v>167</v>
      </c>
      <c r="B203" s="176"/>
      <c r="C203" s="177"/>
      <c r="D203" s="354"/>
      <c r="E203" s="351">
        <f t="shared" si="6"/>
        <v>0</v>
      </c>
      <c r="F203" s="351">
        <f t="shared" si="5"/>
        <v>0</v>
      </c>
      <c r="G203" s="374"/>
    </row>
    <row r="204" spans="1:7" s="132" customFormat="1" x14ac:dyDescent="0.2">
      <c r="A204" s="175">
        <v>168</v>
      </c>
      <c r="B204" s="187" t="str">
        <f>IF(B203&lt;&gt;0,$B$12,"")</f>
        <v/>
      </c>
      <c r="C204" s="197" t="str">
        <f>IF(C203=0,"",C203)</f>
        <v/>
      </c>
      <c r="D204" s="355">
        <f>IF(B204="",0,D203)</f>
        <v>0</v>
      </c>
      <c r="E204" s="351">
        <f t="shared" si="6"/>
        <v>0</v>
      </c>
      <c r="F204" s="351">
        <f t="shared" si="5"/>
        <v>0</v>
      </c>
      <c r="G204" s="374"/>
    </row>
    <row r="205" spans="1:7" s="132" customFormat="1" x14ac:dyDescent="0.2">
      <c r="A205" s="175">
        <v>169</v>
      </c>
      <c r="B205" s="176"/>
      <c r="C205" s="177"/>
      <c r="D205" s="354"/>
      <c r="E205" s="351">
        <f t="shared" si="6"/>
        <v>0</v>
      </c>
      <c r="F205" s="351">
        <f t="shared" si="5"/>
        <v>0</v>
      </c>
      <c r="G205" s="374"/>
    </row>
    <row r="206" spans="1:7" s="132" customFormat="1" x14ac:dyDescent="0.2">
      <c r="A206" s="175">
        <v>170</v>
      </c>
      <c r="B206" s="187" t="str">
        <f>IF(B205&lt;&gt;0,$B$12,"")</f>
        <v/>
      </c>
      <c r="C206" s="197" t="str">
        <f>IF(C205=0,"",C205)</f>
        <v/>
      </c>
      <c r="D206" s="355">
        <f>IF(B206="",0,D205)</f>
        <v>0</v>
      </c>
      <c r="E206" s="351">
        <f t="shared" si="6"/>
        <v>0</v>
      </c>
      <c r="F206" s="351">
        <f t="shared" si="5"/>
        <v>0</v>
      </c>
      <c r="G206" s="374"/>
    </row>
    <row r="207" spans="1:7" s="132" customFormat="1" x14ac:dyDescent="0.2">
      <c r="A207" s="175">
        <v>171</v>
      </c>
      <c r="B207" s="176"/>
      <c r="C207" s="177"/>
      <c r="D207" s="354"/>
      <c r="E207" s="351">
        <f t="shared" si="6"/>
        <v>0</v>
      </c>
      <c r="F207" s="351">
        <f t="shared" si="5"/>
        <v>0</v>
      </c>
      <c r="G207" s="374"/>
    </row>
    <row r="208" spans="1:7" s="132" customFormat="1" x14ac:dyDescent="0.2">
      <c r="A208" s="175">
        <v>172</v>
      </c>
      <c r="B208" s="187" t="str">
        <f>IF(B207&lt;&gt;0,$B$12,"")</f>
        <v/>
      </c>
      <c r="C208" s="197" t="str">
        <f>IF(C207=0,"",C207)</f>
        <v/>
      </c>
      <c r="D208" s="355">
        <f>IF(B208="",0,D207)</f>
        <v>0</v>
      </c>
      <c r="E208" s="351">
        <f t="shared" si="6"/>
        <v>0</v>
      </c>
      <c r="F208" s="351">
        <f t="shared" si="5"/>
        <v>0</v>
      </c>
      <c r="G208" s="374"/>
    </row>
    <row r="209" spans="1:7" s="132" customFormat="1" x14ac:dyDescent="0.2">
      <c r="A209" s="175">
        <v>173</v>
      </c>
      <c r="B209" s="176"/>
      <c r="C209" s="177"/>
      <c r="D209" s="354"/>
      <c r="E209" s="351">
        <f t="shared" si="6"/>
        <v>0</v>
      </c>
      <c r="F209" s="351">
        <f t="shared" si="5"/>
        <v>0</v>
      </c>
      <c r="G209" s="374"/>
    </row>
    <row r="210" spans="1:7" s="132" customFormat="1" x14ac:dyDescent="0.2">
      <c r="A210" s="175">
        <v>174</v>
      </c>
      <c r="B210" s="187" t="str">
        <f>IF(B209&lt;&gt;0,$B$12,"")</f>
        <v/>
      </c>
      <c r="C210" s="197" t="str">
        <f>IF(C209=0,"",C209)</f>
        <v/>
      </c>
      <c r="D210" s="355">
        <f>IF(B210="",0,D209)</f>
        <v>0</v>
      </c>
      <c r="E210" s="351">
        <f t="shared" si="6"/>
        <v>0</v>
      </c>
      <c r="F210" s="351">
        <f t="shared" si="5"/>
        <v>0</v>
      </c>
      <c r="G210" s="374"/>
    </row>
    <row r="211" spans="1:7" s="132" customFormat="1" x14ac:dyDescent="0.2">
      <c r="A211" s="175">
        <v>175</v>
      </c>
      <c r="B211" s="176"/>
      <c r="C211" s="177"/>
      <c r="D211" s="354"/>
      <c r="E211" s="351">
        <f t="shared" si="6"/>
        <v>0</v>
      </c>
      <c r="F211" s="351">
        <f t="shared" si="5"/>
        <v>0</v>
      </c>
      <c r="G211" s="374"/>
    </row>
    <row r="212" spans="1:7" s="132" customFormat="1" x14ac:dyDescent="0.2">
      <c r="A212" s="175">
        <v>176</v>
      </c>
      <c r="B212" s="187" t="str">
        <f>IF(B211&lt;&gt;0,$B$12,"")</f>
        <v/>
      </c>
      <c r="C212" s="197" t="str">
        <f>IF(C211=0,"",C211)</f>
        <v/>
      </c>
      <c r="D212" s="355">
        <f>IF(B212="",0,D211)</f>
        <v>0</v>
      </c>
      <c r="E212" s="351">
        <f t="shared" si="6"/>
        <v>0</v>
      </c>
      <c r="F212" s="351">
        <f t="shared" si="5"/>
        <v>0</v>
      </c>
      <c r="G212" s="374"/>
    </row>
    <row r="213" spans="1:7" s="132" customFormat="1" x14ac:dyDescent="0.2">
      <c r="A213" s="175">
        <v>177</v>
      </c>
      <c r="B213" s="176"/>
      <c r="C213" s="177"/>
      <c r="D213" s="354"/>
      <c r="E213" s="351">
        <f t="shared" si="6"/>
        <v>0</v>
      </c>
      <c r="F213" s="351">
        <f t="shared" si="5"/>
        <v>0</v>
      </c>
      <c r="G213" s="374"/>
    </row>
    <row r="214" spans="1:7" s="132" customFormat="1" x14ac:dyDescent="0.2">
      <c r="A214" s="175">
        <v>178</v>
      </c>
      <c r="B214" s="187" t="str">
        <f>IF(B213&lt;&gt;0,$B$12,"")</f>
        <v/>
      </c>
      <c r="C214" s="197" t="str">
        <f>IF(C213=0,"",C213)</f>
        <v/>
      </c>
      <c r="D214" s="355">
        <f>IF(B214="",0,D213)</f>
        <v>0</v>
      </c>
      <c r="E214" s="351">
        <f t="shared" si="6"/>
        <v>0</v>
      </c>
      <c r="F214" s="351">
        <f t="shared" si="5"/>
        <v>0</v>
      </c>
      <c r="G214" s="374"/>
    </row>
    <row r="215" spans="1:7" s="132" customFormat="1" x14ac:dyDescent="0.2">
      <c r="A215" s="175">
        <v>179</v>
      </c>
      <c r="B215" s="176"/>
      <c r="C215" s="177"/>
      <c r="D215" s="354"/>
      <c r="E215" s="351">
        <f t="shared" si="6"/>
        <v>0</v>
      </c>
      <c r="F215" s="351">
        <f t="shared" si="5"/>
        <v>0</v>
      </c>
      <c r="G215" s="374"/>
    </row>
    <row r="216" spans="1:7" s="132" customFormat="1" x14ac:dyDescent="0.2">
      <c r="A216" s="175">
        <v>180</v>
      </c>
      <c r="B216" s="187" t="str">
        <f>IF(B215&lt;&gt;0,$B$12,"")</f>
        <v/>
      </c>
      <c r="C216" s="197" t="str">
        <f>IF(C215=0,"",C215)</f>
        <v/>
      </c>
      <c r="D216" s="355">
        <f>IF(B216="",0,D215)</f>
        <v>0</v>
      </c>
      <c r="E216" s="351">
        <f t="shared" si="6"/>
        <v>0</v>
      </c>
      <c r="F216" s="351">
        <f t="shared" si="5"/>
        <v>0</v>
      </c>
      <c r="G216" s="374"/>
    </row>
    <row r="217" spans="1:7" s="132" customFormat="1" x14ac:dyDescent="0.2">
      <c r="A217" s="175">
        <v>181</v>
      </c>
      <c r="B217" s="176"/>
      <c r="C217" s="177"/>
      <c r="D217" s="354"/>
      <c r="E217" s="351">
        <f t="shared" si="6"/>
        <v>0</v>
      </c>
      <c r="F217" s="351">
        <f t="shared" si="5"/>
        <v>0</v>
      </c>
      <c r="G217" s="374"/>
    </row>
    <row r="218" spans="1:7" s="132" customFormat="1" x14ac:dyDescent="0.2">
      <c r="A218" s="175">
        <v>182</v>
      </c>
      <c r="B218" s="187" t="str">
        <f>IF(B217&lt;&gt;0,$B$12,"")</f>
        <v/>
      </c>
      <c r="C218" s="197" t="str">
        <f>IF(C217=0,"",C217)</f>
        <v/>
      </c>
      <c r="D218" s="355">
        <f>IF(B218="",0,D217)</f>
        <v>0</v>
      </c>
      <c r="E218" s="351">
        <f t="shared" si="6"/>
        <v>0</v>
      </c>
      <c r="F218" s="351">
        <f t="shared" si="5"/>
        <v>0</v>
      </c>
      <c r="G218" s="374"/>
    </row>
    <row r="219" spans="1:7" s="132" customFormat="1" x14ac:dyDescent="0.2">
      <c r="A219" s="175">
        <v>183</v>
      </c>
      <c r="B219" s="176"/>
      <c r="C219" s="177"/>
      <c r="D219" s="354"/>
      <c r="E219" s="351">
        <f t="shared" si="6"/>
        <v>0</v>
      </c>
      <c r="F219" s="351">
        <f t="shared" si="5"/>
        <v>0</v>
      </c>
      <c r="G219" s="374"/>
    </row>
    <row r="220" spans="1:7" s="132" customFormat="1" x14ac:dyDescent="0.2">
      <c r="A220" s="175">
        <v>184</v>
      </c>
      <c r="B220" s="187" t="str">
        <f>IF(B219&lt;&gt;0,$B$12,"")</f>
        <v/>
      </c>
      <c r="C220" s="197" t="str">
        <f>IF(C219=0,"",C219)</f>
        <v/>
      </c>
      <c r="D220" s="355">
        <f>IF(B220="",0,D219)</f>
        <v>0</v>
      </c>
      <c r="E220" s="351">
        <f t="shared" si="6"/>
        <v>0</v>
      </c>
      <c r="F220" s="351">
        <f t="shared" si="5"/>
        <v>0</v>
      </c>
      <c r="G220" s="374"/>
    </row>
    <row r="221" spans="1:7" s="132" customFormat="1" x14ac:dyDescent="0.2">
      <c r="A221" s="175">
        <v>185</v>
      </c>
      <c r="B221" s="176"/>
      <c r="C221" s="177"/>
      <c r="D221" s="354"/>
      <c r="E221" s="351">
        <f t="shared" si="6"/>
        <v>0</v>
      </c>
      <c r="F221" s="351">
        <f t="shared" si="5"/>
        <v>0</v>
      </c>
      <c r="G221" s="374"/>
    </row>
    <row r="222" spans="1:7" s="132" customFormat="1" x14ac:dyDescent="0.2">
      <c r="A222" s="175">
        <v>186</v>
      </c>
      <c r="B222" s="187" t="str">
        <f>IF(B221&lt;&gt;0,$B$12,"")</f>
        <v/>
      </c>
      <c r="C222" s="197" t="str">
        <f>IF(C221=0,"",C221)</f>
        <v/>
      </c>
      <c r="D222" s="355">
        <f>IF(B222="",0,D221)</f>
        <v>0</v>
      </c>
      <c r="E222" s="351">
        <f t="shared" si="6"/>
        <v>0</v>
      </c>
      <c r="F222" s="351">
        <f t="shared" si="5"/>
        <v>0</v>
      </c>
      <c r="G222" s="374"/>
    </row>
    <row r="223" spans="1:7" s="132" customFormat="1" x14ac:dyDescent="0.2">
      <c r="A223" s="175">
        <v>187</v>
      </c>
      <c r="B223" s="176"/>
      <c r="C223" s="177"/>
      <c r="D223" s="354"/>
      <c r="E223" s="351">
        <f t="shared" si="6"/>
        <v>0</v>
      </c>
      <c r="F223" s="351">
        <f t="shared" si="5"/>
        <v>0</v>
      </c>
      <c r="G223" s="374"/>
    </row>
    <row r="224" spans="1:7" s="132" customFormat="1" x14ac:dyDescent="0.2">
      <c r="A224" s="175">
        <v>188</v>
      </c>
      <c r="B224" s="187" t="str">
        <f>IF(B223&lt;&gt;0,$B$12,"")</f>
        <v/>
      </c>
      <c r="C224" s="197" t="str">
        <f>IF(C223=0,"",C223)</f>
        <v/>
      </c>
      <c r="D224" s="355">
        <f>IF(B224="",0,D223)</f>
        <v>0</v>
      </c>
      <c r="E224" s="351">
        <f t="shared" si="6"/>
        <v>0</v>
      </c>
      <c r="F224" s="351">
        <f t="shared" si="5"/>
        <v>0</v>
      </c>
      <c r="G224" s="374"/>
    </row>
    <row r="225" spans="1:7" s="132" customFormat="1" x14ac:dyDescent="0.2">
      <c r="A225" s="175">
        <v>189</v>
      </c>
      <c r="B225" s="176"/>
      <c r="C225" s="177"/>
      <c r="D225" s="354"/>
      <c r="E225" s="351">
        <f t="shared" si="6"/>
        <v>0</v>
      </c>
      <c r="F225" s="351">
        <f t="shared" si="5"/>
        <v>0</v>
      </c>
      <c r="G225" s="374"/>
    </row>
    <row r="226" spans="1:7" s="132" customFormat="1" x14ac:dyDescent="0.2">
      <c r="A226" s="175">
        <v>190</v>
      </c>
      <c r="B226" s="187" t="str">
        <f>IF(B225&lt;&gt;0,$B$12,"")</f>
        <v/>
      </c>
      <c r="C226" s="197" t="str">
        <f>IF(C225=0,"",C225)</f>
        <v/>
      </c>
      <c r="D226" s="355">
        <f>IF(B226="",0,D225)</f>
        <v>0</v>
      </c>
      <c r="E226" s="351">
        <f t="shared" si="6"/>
        <v>0</v>
      </c>
      <c r="F226" s="351">
        <f t="shared" si="5"/>
        <v>0</v>
      </c>
      <c r="G226" s="374"/>
    </row>
    <row r="227" spans="1:7" s="132" customFormat="1" x14ac:dyDescent="0.2">
      <c r="A227" s="175">
        <v>191</v>
      </c>
      <c r="B227" s="176"/>
      <c r="C227" s="177"/>
      <c r="D227" s="354"/>
      <c r="E227" s="351">
        <f t="shared" si="6"/>
        <v>0</v>
      </c>
      <c r="F227" s="351">
        <f t="shared" si="5"/>
        <v>0</v>
      </c>
      <c r="G227" s="374"/>
    </row>
    <row r="228" spans="1:7" s="132" customFormat="1" x14ac:dyDescent="0.2">
      <c r="A228" s="175">
        <v>192</v>
      </c>
      <c r="B228" s="187" t="str">
        <f>IF(B227&lt;&gt;0,$B$12,"")</f>
        <v/>
      </c>
      <c r="C228" s="197" t="str">
        <f>IF(C227=0,"",C227)</f>
        <v/>
      </c>
      <c r="D228" s="355">
        <f>IF(B228="",0,D227)</f>
        <v>0</v>
      </c>
      <c r="E228" s="351">
        <f t="shared" si="6"/>
        <v>0</v>
      </c>
      <c r="F228" s="351">
        <f t="shared" si="5"/>
        <v>0</v>
      </c>
      <c r="G228" s="374"/>
    </row>
    <row r="229" spans="1:7" s="132" customFormat="1" x14ac:dyDescent="0.2">
      <c r="A229" s="175">
        <v>193</v>
      </c>
      <c r="B229" s="176"/>
      <c r="C229" s="177"/>
      <c r="D229" s="354"/>
      <c r="E229" s="351">
        <f t="shared" si="6"/>
        <v>0</v>
      </c>
      <c r="F229" s="351">
        <f t="shared" si="5"/>
        <v>0</v>
      </c>
      <c r="G229" s="374"/>
    </row>
    <row r="230" spans="1:7" s="132" customFormat="1" x14ac:dyDescent="0.2">
      <c r="A230" s="175">
        <v>194</v>
      </c>
      <c r="B230" s="187" t="str">
        <f>IF(B229&lt;&gt;0,$B$12,"")</f>
        <v/>
      </c>
      <c r="C230" s="197" t="str">
        <f>IF(C229=0,"",C229)</f>
        <v/>
      </c>
      <c r="D230" s="355">
        <f>IF(B230="",0,D229)</f>
        <v>0</v>
      </c>
      <c r="E230" s="351">
        <f t="shared" si="6"/>
        <v>0</v>
      </c>
      <c r="F230" s="351">
        <f t="shared" si="5"/>
        <v>0</v>
      </c>
      <c r="G230" s="374"/>
    </row>
    <row r="231" spans="1:7" s="132" customFormat="1" x14ac:dyDescent="0.2">
      <c r="A231" s="175">
        <v>195</v>
      </c>
      <c r="B231" s="176"/>
      <c r="C231" s="177"/>
      <c r="D231" s="354"/>
      <c r="E231" s="351">
        <f t="shared" si="6"/>
        <v>0</v>
      </c>
      <c r="F231" s="351">
        <f t="shared" si="5"/>
        <v>0</v>
      </c>
      <c r="G231" s="374"/>
    </row>
    <row r="232" spans="1:7" s="132" customFormat="1" x14ac:dyDescent="0.2">
      <c r="A232" s="175">
        <v>196</v>
      </c>
      <c r="B232" s="187" t="str">
        <f>IF(B231&lt;&gt;0,$B$12,"")</f>
        <v/>
      </c>
      <c r="C232" s="197" t="str">
        <f>IF(C231=0,"",C231)</f>
        <v/>
      </c>
      <c r="D232" s="355">
        <f>IF(B232="",0,D231)</f>
        <v>0</v>
      </c>
      <c r="E232" s="351">
        <f t="shared" si="6"/>
        <v>0</v>
      </c>
      <c r="F232" s="351">
        <f t="shared" si="5"/>
        <v>0</v>
      </c>
      <c r="G232" s="374"/>
    </row>
    <row r="233" spans="1:7" s="132" customFormat="1" x14ac:dyDescent="0.2">
      <c r="A233" s="175">
        <v>197</v>
      </c>
      <c r="B233" s="176"/>
      <c r="C233" s="177"/>
      <c r="D233" s="354"/>
      <c r="E233" s="351">
        <f t="shared" si="6"/>
        <v>0</v>
      </c>
      <c r="F233" s="351">
        <f t="shared" ref="F233:F296" si="7">ROUND(D233*E233,2)</f>
        <v>0</v>
      </c>
      <c r="G233" s="374"/>
    </row>
    <row r="234" spans="1:7" s="132" customFormat="1" x14ac:dyDescent="0.2">
      <c r="A234" s="175">
        <v>198</v>
      </c>
      <c r="B234" s="187" t="str">
        <f>IF(B233&lt;&gt;0,$B$12,"")</f>
        <v/>
      </c>
      <c r="C234" s="197" t="str">
        <f>IF(C233=0,"",C233)</f>
        <v/>
      </c>
      <c r="D234" s="355">
        <f>IF(B234="",0,D233)</f>
        <v>0</v>
      </c>
      <c r="E234" s="351">
        <f t="shared" ref="E234:E297" si="8">IF(B234="",0,VLOOKUP(IF(B234="Vergütungen Teilnehmer/Betriebskosten JVA/JSA",B233,B234),$B$6:$F$11,IF(B234="Vergütungen Teilnehmer/Betriebskosten JVA/JSA",5,4),FALSE))</f>
        <v>0</v>
      </c>
      <c r="F234" s="351">
        <f t="shared" si="7"/>
        <v>0</v>
      </c>
      <c r="G234" s="374"/>
    </row>
    <row r="235" spans="1:7" s="132" customFormat="1" x14ac:dyDescent="0.2">
      <c r="A235" s="175">
        <v>199</v>
      </c>
      <c r="B235" s="176"/>
      <c r="C235" s="177"/>
      <c r="D235" s="354"/>
      <c r="E235" s="351">
        <f t="shared" si="8"/>
        <v>0</v>
      </c>
      <c r="F235" s="351">
        <f t="shared" si="7"/>
        <v>0</v>
      </c>
      <c r="G235" s="374"/>
    </row>
    <row r="236" spans="1:7" s="132" customFormat="1" x14ac:dyDescent="0.2">
      <c r="A236" s="175">
        <v>200</v>
      </c>
      <c r="B236" s="187" t="str">
        <f>IF(B235&lt;&gt;0,$B$12,"")</f>
        <v/>
      </c>
      <c r="C236" s="197" t="str">
        <f>IF(C235=0,"",C235)</f>
        <v/>
      </c>
      <c r="D236" s="355">
        <f>IF(B236="",0,D235)</f>
        <v>0</v>
      </c>
      <c r="E236" s="351">
        <f t="shared" si="8"/>
        <v>0</v>
      </c>
      <c r="F236" s="351">
        <f t="shared" si="7"/>
        <v>0</v>
      </c>
      <c r="G236" s="374"/>
    </row>
    <row r="237" spans="1:7" s="132" customFormat="1" x14ac:dyDescent="0.2">
      <c r="A237" s="175">
        <v>201</v>
      </c>
      <c r="B237" s="176"/>
      <c r="C237" s="177"/>
      <c r="D237" s="354"/>
      <c r="E237" s="351">
        <f t="shared" si="8"/>
        <v>0</v>
      </c>
      <c r="F237" s="351">
        <f t="shared" si="7"/>
        <v>0</v>
      </c>
      <c r="G237" s="374"/>
    </row>
    <row r="238" spans="1:7" s="132" customFormat="1" x14ac:dyDescent="0.2">
      <c r="A238" s="175">
        <v>202</v>
      </c>
      <c r="B238" s="187" t="str">
        <f>IF(B237&lt;&gt;0,$B$12,"")</f>
        <v/>
      </c>
      <c r="C238" s="197" t="str">
        <f>IF(C237=0,"",C237)</f>
        <v/>
      </c>
      <c r="D238" s="355">
        <f>IF(B238="",0,D237)</f>
        <v>0</v>
      </c>
      <c r="E238" s="351">
        <f t="shared" si="8"/>
        <v>0</v>
      </c>
      <c r="F238" s="351">
        <f t="shared" si="7"/>
        <v>0</v>
      </c>
      <c r="G238" s="374"/>
    </row>
    <row r="239" spans="1:7" s="132" customFormat="1" x14ac:dyDescent="0.2">
      <c r="A239" s="175">
        <v>203</v>
      </c>
      <c r="B239" s="176"/>
      <c r="C239" s="177"/>
      <c r="D239" s="354"/>
      <c r="E239" s="351">
        <f t="shared" si="8"/>
        <v>0</v>
      </c>
      <c r="F239" s="351">
        <f t="shared" si="7"/>
        <v>0</v>
      </c>
      <c r="G239" s="374"/>
    </row>
    <row r="240" spans="1:7" s="132" customFormat="1" x14ac:dyDescent="0.2">
      <c r="A240" s="175">
        <v>204</v>
      </c>
      <c r="B240" s="187" t="str">
        <f>IF(B239&lt;&gt;0,$B$12,"")</f>
        <v/>
      </c>
      <c r="C240" s="197" t="str">
        <f>IF(C239=0,"",C239)</f>
        <v/>
      </c>
      <c r="D240" s="355">
        <f>IF(B240="",0,D239)</f>
        <v>0</v>
      </c>
      <c r="E240" s="351">
        <f t="shared" si="8"/>
        <v>0</v>
      </c>
      <c r="F240" s="351">
        <f t="shared" si="7"/>
        <v>0</v>
      </c>
      <c r="G240" s="374"/>
    </row>
    <row r="241" spans="1:7" s="132" customFormat="1" x14ac:dyDescent="0.2">
      <c r="A241" s="175">
        <v>205</v>
      </c>
      <c r="B241" s="176"/>
      <c r="C241" s="177"/>
      <c r="D241" s="354"/>
      <c r="E241" s="351">
        <f t="shared" si="8"/>
        <v>0</v>
      </c>
      <c r="F241" s="351">
        <f t="shared" si="7"/>
        <v>0</v>
      </c>
      <c r="G241" s="374"/>
    </row>
    <row r="242" spans="1:7" s="132" customFormat="1" x14ac:dyDescent="0.2">
      <c r="A242" s="175">
        <v>206</v>
      </c>
      <c r="B242" s="187" t="str">
        <f>IF(B241&lt;&gt;0,$B$12,"")</f>
        <v/>
      </c>
      <c r="C242" s="197" t="str">
        <f>IF(C241=0,"",C241)</f>
        <v/>
      </c>
      <c r="D242" s="355">
        <f>IF(B242="",0,D241)</f>
        <v>0</v>
      </c>
      <c r="E242" s="351">
        <f t="shared" si="8"/>
        <v>0</v>
      </c>
      <c r="F242" s="351">
        <f t="shared" si="7"/>
        <v>0</v>
      </c>
      <c r="G242" s="374"/>
    </row>
    <row r="243" spans="1:7" s="132" customFormat="1" x14ac:dyDescent="0.2">
      <c r="A243" s="175">
        <v>207</v>
      </c>
      <c r="B243" s="176"/>
      <c r="C243" s="177"/>
      <c r="D243" s="354"/>
      <c r="E243" s="351">
        <f t="shared" si="8"/>
        <v>0</v>
      </c>
      <c r="F243" s="351">
        <f t="shared" si="7"/>
        <v>0</v>
      </c>
      <c r="G243" s="374"/>
    </row>
    <row r="244" spans="1:7" s="132" customFormat="1" x14ac:dyDescent="0.2">
      <c r="A244" s="175">
        <v>208</v>
      </c>
      <c r="B244" s="187" t="str">
        <f>IF(B243&lt;&gt;0,$B$12,"")</f>
        <v/>
      </c>
      <c r="C244" s="197" t="str">
        <f>IF(C243=0,"",C243)</f>
        <v/>
      </c>
      <c r="D244" s="355">
        <f>IF(B244="",0,D243)</f>
        <v>0</v>
      </c>
      <c r="E244" s="351">
        <f t="shared" si="8"/>
        <v>0</v>
      </c>
      <c r="F244" s="351">
        <f t="shared" si="7"/>
        <v>0</v>
      </c>
      <c r="G244" s="374"/>
    </row>
    <row r="245" spans="1:7" s="132" customFormat="1" x14ac:dyDescent="0.2">
      <c r="A245" s="175">
        <v>209</v>
      </c>
      <c r="B245" s="176"/>
      <c r="C245" s="177"/>
      <c r="D245" s="354"/>
      <c r="E245" s="351">
        <f t="shared" si="8"/>
        <v>0</v>
      </c>
      <c r="F245" s="351">
        <f t="shared" si="7"/>
        <v>0</v>
      </c>
      <c r="G245" s="374"/>
    </row>
    <row r="246" spans="1:7" s="132" customFormat="1" x14ac:dyDescent="0.2">
      <c r="A246" s="175">
        <v>210</v>
      </c>
      <c r="B246" s="187" t="str">
        <f>IF(B245&lt;&gt;0,$B$12,"")</f>
        <v/>
      </c>
      <c r="C246" s="197" t="str">
        <f>IF(C245=0,"",C245)</f>
        <v/>
      </c>
      <c r="D246" s="355">
        <f>IF(B246="",0,D245)</f>
        <v>0</v>
      </c>
      <c r="E246" s="351">
        <f t="shared" si="8"/>
        <v>0</v>
      </c>
      <c r="F246" s="351">
        <f t="shared" si="7"/>
        <v>0</v>
      </c>
      <c r="G246" s="374"/>
    </row>
    <row r="247" spans="1:7" s="132" customFormat="1" x14ac:dyDescent="0.2">
      <c r="A247" s="175">
        <v>211</v>
      </c>
      <c r="B247" s="176"/>
      <c r="C247" s="177"/>
      <c r="D247" s="354"/>
      <c r="E247" s="351">
        <f t="shared" si="8"/>
        <v>0</v>
      </c>
      <c r="F247" s="351">
        <f t="shared" si="7"/>
        <v>0</v>
      </c>
      <c r="G247" s="374"/>
    </row>
    <row r="248" spans="1:7" s="132" customFormat="1" x14ac:dyDescent="0.2">
      <c r="A248" s="175">
        <v>212</v>
      </c>
      <c r="B248" s="187" t="str">
        <f>IF(B247&lt;&gt;0,$B$12,"")</f>
        <v/>
      </c>
      <c r="C248" s="197" t="str">
        <f>IF(C247=0,"",C247)</f>
        <v/>
      </c>
      <c r="D248" s="355">
        <f>IF(B248="",0,D247)</f>
        <v>0</v>
      </c>
      <c r="E248" s="351">
        <f t="shared" si="8"/>
        <v>0</v>
      </c>
      <c r="F248" s="351">
        <f t="shared" si="7"/>
        <v>0</v>
      </c>
      <c r="G248" s="374"/>
    </row>
    <row r="249" spans="1:7" s="132" customFormat="1" x14ac:dyDescent="0.2">
      <c r="A249" s="175">
        <v>213</v>
      </c>
      <c r="B249" s="176"/>
      <c r="C249" s="177"/>
      <c r="D249" s="354"/>
      <c r="E249" s="351">
        <f t="shared" si="8"/>
        <v>0</v>
      </c>
      <c r="F249" s="351">
        <f t="shared" si="7"/>
        <v>0</v>
      </c>
      <c r="G249" s="374"/>
    </row>
    <row r="250" spans="1:7" s="132" customFormat="1" x14ac:dyDescent="0.2">
      <c r="A250" s="175">
        <v>214</v>
      </c>
      <c r="B250" s="187" t="str">
        <f>IF(B249&lt;&gt;0,$B$12,"")</f>
        <v/>
      </c>
      <c r="C250" s="197" t="str">
        <f>IF(C249=0,"",C249)</f>
        <v/>
      </c>
      <c r="D250" s="355">
        <f>IF(B250="",0,D249)</f>
        <v>0</v>
      </c>
      <c r="E250" s="351">
        <f t="shared" si="8"/>
        <v>0</v>
      </c>
      <c r="F250" s="351">
        <f t="shared" si="7"/>
        <v>0</v>
      </c>
      <c r="G250" s="374"/>
    </row>
    <row r="251" spans="1:7" s="132" customFormat="1" x14ac:dyDescent="0.2">
      <c r="A251" s="175">
        <v>215</v>
      </c>
      <c r="B251" s="176"/>
      <c r="C251" s="177"/>
      <c r="D251" s="354"/>
      <c r="E251" s="351">
        <f t="shared" si="8"/>
        <v>0</v>
      </c>
      <c r="F251" s="351">
        <f t="shared" si="7"/>
        <v>0</v>
      </c>
      <c r="G251" s="374"/>
    </row>
    <row r="252" spans="1:7" s="132" customFormat="1" x14ac:dyDescent="0.2">
      <c r="A252" s="175">
        <v>216</v>
      </c>
      <c r="B252" s="187" t="str">
        <f>IF(B251&lt;&gt;0,$B$12,"")</f>
        <v/>
      </c>
      <c r="C252" s="197" t="str">
        <f>IF(C251=0,"",C251)</f>
        <v/>
      </c>
      <c r="D252" s="355">
        <f>IF(B252="",0,D251)</f>
        <v>0</v>
      </c>
      <c r="E252" s="351">
        <f t="shared" si="8"/>
        <v>0</v>
      </c>
      <c r="F252" s="351">
        <f t="shared" si="7"/>
        <v>0</v>
      </c>
      <c r="G252" s="374"/>
    </row>
    <row r="253" spans="1:7" s="132" customFormat="1" x14ac:dyDescent="0.2">
      <c r="A253" s="175">
        <v>217</v>
      </c>
      <c r="B253" s="176"/>
      <c r="C253" s="177"/>
      <c r="D253" s="354"/>
      <c r="E253" s="351">
        <f t="shared" si="8"/>
        <v>0</v>
      </c>
      <c r="F253" s="351">
        <f t="shared" si="7"/>
        <v>0</v>
      </c>
      <c r="G253" s="374"/>
    </row>
    <row r="254" spans="1:7" s="132" customFormat="1" x14ac:dyDescent="0.2">
      <c r="A254" s="175">
        <v>218</v>
      </c>
      <c r="B254" s="187" t="str">
        <f>IF(B253&lt;&gt;0,$B$12,"")</f>
        <v/>
      </c>
      <c r="C254" s="197" t="str">
        <f>IF(C253=0,"",C253)</f>
        <v/>
      </c>
      <c r="D254" s="355">
        <f>IF(B254="",0,D253)</f>
        <v>0</v>
      </c>
      <c r="E254" s="351">
        <f t="shared" si="8"/>
        <v>0</v>
      </c>
      <c r="F254" s="351">
        <f t="shared" si="7"/>
        <v>0</v>
      </c>
      <c r="G254" s="374"/>
    </row>
    <row r="255" spans="1:7" s="132" customFormat="1" x14ac:dyDescent="0.2">
      <c r="A255" s="175">
        <v>219</v>
      </c>
      <c r="B255" s="176"/>
      <c r="C255" s="177"/>
      <c r="D255" s="354"/>
      <c r="E255" s="351">
        <f t="shared" si="8"/>
        <v>0</v>
      </c>
      <c r="F255" s="351">
        <f t="shared" si="7"/>
        <v>0</v>
      </c>
      <c r="G255" s="374"/>
    </row>
    <row r="256" spans="1:7" s="132" customFormat="1" x14ac:dyDescent="0.2">
      <c r="A256" s="175">
        <v>220</v>
      </c>
      <c r="B256" s="187" t="str">
        <f>IF(B255&lt;&gt;0,$B$12,"")</f>
        <v/>
      </c>
      <c r="C256" s="197" t="str">
        <f>IF(C255=0,"",C255)</f>
        <v/>
      </c>
      <c r="D256" s="355">
        <f>IF(B256="",0,D255)</f>
        <v>0</v>
      </c>
      <c r="E256" s="351">
        <f t="shared" si="8"/>
        <v>0</v>
      </c>
      <c r="F256" s="351">
        <f t="shared" si="7"/>
        <v>0</v>
      </c>
      <c r="G256" s="374"/>
    </row>
    <row r="257" spans="1:7" s="132" customFormat="1" x14ac:dyDescent="0.2">
      <c r="A257" s="175">
        <v>221</v>
      </c>
      <c r="B257" s="176"/>
      <c r="C257" s="177"/>
      <c r="D257" s="354"/>
      <c r="E257" s="351">
        <f t="shared" si="8"/>
        <v>0</v>
      </c>
      <c r="F257" s="351">
        <f t="shared" si="7"/>
        <v>0</v>
      </c>
      <c r="G257" s="374"/>
    </row>
    <row r="258" spans="1:7" s="132" customFormat="1" x14ac:dyDescent="0.2">
      <c r="A258" s="175">
        <v>222</v>
      </c>
      <c r="B258" s="187" t="str">
        <f>IF(B257&lt;&gt;0,$B$12,"")</f>
        <v/>
      </c>
      <c r="C258" s="197" t="str">
        <f>IF(C257=0,"",C257)</f>
        <v/>
      </c>
      <c r="D258" s="355">
        <f>IF(B258="",0,D257)</f>
        <v>0</v>
      </c>
      <c r="E258" s="351">
        <f t="shared" si="8"/>
        <v>0</v>
      </c>
      <c r="F258" s="351">
        <f t="shared" si="7"/>
        <v>0</v>
      </c>
      <c r="G258" s="374"/>
    </row>
    <row r="259" spans="1:7" s="132" customFormat="1" x14ac:dyDescent="0.2">
      <c r="A259" s="175">
        <v>223</v>
      </c>
      <c r="B259" s="176"/>
      <c r="C259" s="177"/>
      <c r="D259" s="354"/>
      <c r="E259" s="351">
        <f t="shared" si="8"/>
        <v>0</v>
      </c>
      <c r="F259" s="351">
        <f t="shared" si="7"/>
        <v>0</v>
      </c>
      <c r="G259" s="374"/>
    </row>
    <row r="260" spans="1:7" s="132" customFormat="1" x14ac:dyDescent="0.2">
      <c r="A260" s="175">
        <v>224</v>
      </c>
      <c r="B260" s="187" t="str">
        <f>IF(B259&lt;&gt;0,$B$12,"")</f>
        <v/>
      </c>
      <c r="C260" s="197" t="str">
        <f>IF(C259=0,"",C259)</f>
        <v/>
      </c>
      <c r="D260" s="355">
        <f>IF(B260="",0,D259)</f>
        <v>0</v>
      </c>
      <c r="E260" s="351">
        <f t="shared" si="8"/>
        <v>0</v>
      </c>
      <c r="F260" s="351">
        <f t="shared" si="7"/>
        <v>0</v>
      </c>
      <c r="G260" s="374"/>
    </row>
    <row r="261" spans="1:7" s="132" customFormat="1" x14ac:dyDescent="0.2">
      <c r="A261" s="175">
        <v>225</v>
      </c>
      <c r="B261" s="176"/>
      <c r="C261" s="177"/>
      <c r="D261" s="354"/>
      <c r="E261" s="351">
        <f t="shared" si="8"/>
        <v>0</v>
      </c>
      <c r="F261" s="351">
        <f t="shared" si="7"/>
        <v>0</v>
      </c>
      <c r="G261" s="374"/>
    </row>
    <row r="262" spans="1:7" s="132" customFormat="1" x14ac:dyDescent="0.2">
      <c r="A262" s="175">
        <v>226</v>
      </c>
      <c r="B262" s="187" t="str">
        <f>IF(B261&lt;&gt;0,$B$12,"")</f>
        <v/>
      </c>
      <c r="C262" s="197" t="str">
        <f>IF(C261=0,"",C261)</f>
        <v/>
      </c>
      <c r="D262" s="355">
        <f>IF(B262="",0,D261)</f>
        <v>0</v>
      </c>
      <c r="E262" s="351">
        <f t="shared" si="8"/>
        <v>0</v>
      </c>
      <c r="F262" s="351">
        <f t="shared" si="7"/>
        <v>0</v>
      </c>
      <c r="G262" s="374"/>
    </row>
    <row r="263" spans="1:7" s="132" customFormat="1" x14ac:dyDescent="0.2">
      <c r="A263" s="175">
        <v>227</v>
      </c>
      <c r="B263" s="176"/>
      <c r="C263" s="177"/>
      <c r="D263" s="354"/>
      <c r="E263" s="351">
        <f t="shared" si="8"/>
        <v>0</v>
      </c>
      <c r="F263" s="351">
        <f t="shared" si="7"/>
        <v>0</v>
      </c>
      <c r="G263" s="374"/>
    </row>
    <row r="264" spans="1:7" s="132" customFormat="1" x14ac:dyDescent="0.2">
      <c r="A264" s="175">
        <v>228</v>
      </c>
      <c r="B264" s="187" t="str">
        <f>IF(B263&lt;&gt;0,$B$12,"")</f>
        <v/>
      </c>
      <c r="C264" s="197" t="str">
        <f>IF(C263=0,"",C263)</f>
        <v/>
      </c>
      <c r="D264" s="355">
        <f>IF(B264="",0,D263)</f>
        <v>0</v>
      </c>
      <c r="E264" s="351">
        <f t="shared" si="8"/>
        <v>0</v>
      </c>
      <c r="F264" s="351">
        <f t="shared" si="7"/>
        <v>0</v>
      </c>
      <c r="G264" s="374"/>
    </row>
    <row r="265" spans="1:7" s="132" customFormat="1" x14ac:dyDescent="0.2">
      <c r="A265" s="175">
        <v>229</v>
      </c>
      <c r="B265" s="176"/>
      <c r="C265" s="177"/>
      <c r="D265" s="354"/>
      <c r="E265" s="351">
        <f t="shared" si="8"/>
        <v>0</v>
      </c>
      <c r="F265" s="351">
        <f t="shared" si="7"/>
        <v>0</v>
      </c>
      <c r="G265" s="374"/>
    </row>
    <row r="266" spans="1:7" s="132" customFormat="1" x14ac:dyDescent="0.2">
      <c r="A266" s="175">
        <v>230</v>
      </c>
      <c r="B266" s="187" t="str">
        <f>IF(B265&lt;&gt;0,$B$12,"")</f>
        <v/>
      </c>
      <c r="C266" s="197" t="str">
        <f>IF(C265=0,"",C265)</f>
        <v/>
      </c>
      <c r="D266" s="355">
        <f>IF(B266="",0,D265)</f>
        <v>0</v>
      </c>
      <c r="E266" s="351">
        <f t="shared" si="8"/>
        <v>0</v>
      </c>
      <c r="F266" s="351">
        <f t="shared" si="7"/>
        <v>0</v>
      </c>
      <c r="G266" s="374"/>
    </row>
    <row r="267" spans="1:7" s="132" customFormat="1" x14ac:dyDescent="0.2">
      <c r="A267" s="175">
        <v>231</v>
      </c>
      <c r="B267" s="176"/>
      <c r="C267" s="177"/>
      <c r="D267" s="354"/>
      <c r="E267" s="351">
        <f t="shared" si="8"/>
        <v>0</v>
      </c>
      <c r="F267" s="351">
        <f t="shared" si="7"/>
        <v>0</v>
      </c>
      <c r="G267" s="374"/>
    </row>
    <row r="268" spans="1:7" s="132" customFormat="1" x14ac:dyDescent="0.2">
      <c r="A268" s="175">
        <v>232</v>
      </c>
      <c r="B268" s="187" t="str">
        <f>IF(B267&lt;&gt;0,$B$12,"")</f>
        <v/>
      </c>
      <c r="C268" s="197" t="str">
        <f>IF(C267=0,"",C267)</f>
        <v/>
      </c>
      <c r="D268" s="355">
        <f>IF(B268="",0,D267)</f>
        <v>0</v>
      </c>
      <c r="E268" s="351">
        <f t="shared" si="8"/>
        <v>0</v>
      </c>
      <c r="F268" s="351">
        <f t="shared" si="7"/>
        <v>0</v>
      </c>
      <c r="G268" s="374"/>
    </row>
    <row r="269" spans="1:7" s="132" customFormat="1" x14ac:dyDescent="0.2">
      <c r="A269" s="175">
        <v>233</v>
      </c>
      <c r="B269" s="176"/>
      <c r="C269" s="177"/>
      <c r="D269" s="354"/>
      <c r="E269" s="351">
        <f t="shared" si="8"/>
        <v>0</v>
      </c>
      <c r="F269" s="351">
        <f t="shared" si="7"/>
        <v>0</v>
      </c>
      <c r="G269" s="374"/>
    </row>
    <row r="270" spans="1:7" s="132" customFormat="1" x14ac:dyDescent="0.2">
      <c r="A270" s="175">
        <v>234</v>
      </c>
      <c r="B270" s="187" t="str">
        <f>IF(B269&lt;&gt;0,$B$12,"")</f>
        <v/>
      </c>
      <c r="C270" s="197" t="str">
        <f>IF(C269=0,"",C269)</f>
        <v/>
      </c>
      <c r="D270" s="355">
        <f>IF(B270="",0,D269)</f>
        <v>0</v>
      </c>
      <c r="E270" s="351">
        <f t="shared" si="8"/>
        <v>0</v>
      </c>
      <c r="F270" s="351">
        <f t="shared" si="7"/>
        <v>0</v>
      </c>
      <c r="G270" s="374"/>
    </row>
    <row r="271" spans="1:7" s="132" customFormat="1" x14ac:dyDescent="0.2">
      <c r="A271" s="175">
        <v>235</v>
      </c>
      <c r="B271" s="176"/>
      <c r="C271" s="177"/>
      <c r="D271" s="354"/>
      <c r="E271" s="351">
        <f t="shared" si="8"/>
        <v>0</v>
      </c>
      <c r="F271" s="351">
        <f t="shared" si="7"/>
        <v>0</v>
      </c>
      <c r="G271" s="374"/>
    </row>
    <row r="272" spans="1:7" s="132" customFormat="1" x14ac:dyDescent="0.2">
      <c r="A272" s="175">
        <v>236</v>
      </c>
      <c r="B272" s="187" t="str">
        <f>IF(B271&lt;&gt;0,$B$12,"")</f>
        <v/>
      </c>
      <c r="C272" s="197" t="str">
        <f>IF(C271=0,"",C271)</f>
        <v/>
      </c>
      <c r="D272" s="355">
        <f>IF(B272="",0,D271)</f>
        <v>0</v>
      </c>
      <c r="E272" s="351">
        <f t="shared" si="8"/>
        <v>0</v>
      </c>
      <c r="F272" s="351">
        <f t="shared" si="7"/>
        <v>0</v>
      </c>
      <c r="G272" s="374"/>
    </row>
    <row r="273" spans="1:7" s="132" customFormat="1" x14ac:dyDescent="0.2">
      <c r="A273" s="175">
        <v>237</v>
      </c>
      <c r="B273" s="176"/>
      <c r="C273" s="177"/>
      <c r="D273" s="354"/>
      <c r="E273" s="351">
        <f t="shared" si="8"/>
        <v>0</v>
      </c>
      <c r="F273" s="351">
        <f t="shared" si="7"/>
        <v>0</v>
      </c>
      <c r="G273" s="374"/>
    </row>
    <row r="274" spans="1:7" s="132" customFormat="1" x14ac:dyDescent="0.2">
      <c r="A274" s="175">
        <v>238</v>
      </c>
      <c r="B274" s="187" t="str">
        <f>IF(B273&lt;&gt;0,$B$12,"")</f>
        <v/>
      </c>
      <c r="C274" s="197" t="str">
        <f>IF(C273=0,"",C273)</f>
        <v/>
      </c>
      <c r="D274" s="355">
        <f>IF(B274="",0,D273)</f>
        <v>0</v>
      </c>
      <c r="E274" s="351">
        <f t="shared" si="8"/>
        <v>0</v>
      </c>
      <c r="F274" s="351">
        <f t="shared" si="7"/>
        <v>0</v>
      </c>
      <c r="G274" s="374"/>
    </row>
    <row r="275" spans="1:7" s="132" customFormat="1" x14ac:dyDescent="0.2">
      <c r="A275" s="175">
        <v>239</v>
      </c>
      <c r="B275" s="176"/>
      <c r="C275" s="177"/>
      <c r="D275" s="354"/>
      <c r="E275" s="351">
        <f t="shared" si="8"/>
        <v>0</v>
      </c>
      <c r="F275" s="351">
        <f t="shared" si="7"/>
        <v>0</v>
      </c>
      <c r="G275" s="374"/>
    </row>
    <row r="276" spans="1:7" s="132" customFormat="1" x14ac:dyDescent="0.2">
      <c r="A276" s="175">
        <v>240</v>
      </c>
      <c r="B276" s="187" t="str">
        <f>IF(B275&lt;&gt;0,$B$12,"")</f>
        <v/>
      </c>
      <c r="C276" s="197" t="str">
        <f>IF(C275=0,"",C275)</f>
        <v/>
      </c>
      <c r="D276" s="355">
        <f>IF(B276="",0,D275)</f>
        <v>0</v>
      </c>
      <c r="E276" s="351">
        <f t="shared" si="8"/>
        <v>0</v>
      </c>
      <c r="F276" s="351">
        <f t="shared" si="7"/>
        <v>0</v>
      </c>
      <c r="G276" s="374"/>
    </row>
    <row r="277" spans="1:7" s="132" customFormat="1" x14ac:dyDescent="0.2">
      <c r="A277" s="175">
        <v>241</v>
      </c>
      <c r="B277" s="176"/>
      <c r="C277" s="177"/>
      <c r="D277" s="354"/>
      <c r="E277" s="351">
        <f t="shared" si="8"/>
        <v>0</v>
      </c>
      <c r="F277" s="351">
        <f t="shared" si="7"/>
        <v>0</v>
      </c>
      <c r="G277" s="374"/>
    </row>
    <row r="278" spans="1:7" s="132" customFormat="1" x14ac:dyDescent="0.2">
      <c r="A278" s="175">
        <v>242</v>
      </c>
      <c r="B278" s="187" t="str">
        <f>IF(B277&lt;&gt;0,$B$12,"")</f>
        <v/>
      </c>
      <c r="C278" s="197" t="str">
        <f>IF(C277=0,"",C277)</f>
        <v/>
      </c>
      <c r="D278" s="355">
        <f>IF(B278="",0,D277)</f>
        <v>0</v>
      </c>
      <c r="E278" s="351">
        <f t="shared" si="8"/>
        <v>0</v>
      </c>
      <c r="F278" s="351">
        <f t="shared" si="7"/>
        <v>0</v>
      </c>
      <c r="G278" s="374"/>
    </row>
    <row r="279" spans="1:7" s="132" customFormat="1" x14ac:dyDescent="0.2">
      <c r="A279" s="175">
        <v>243</v>
      </c>
      <c r="B279" s="176"/>
      <c r="C279" s="177"/>
      <c r="D279" s="354"/>
      <c r="E279" s="351">
        <f t="shared" si="8"/>
        <v>0</v>
      </c>
      <c r="F279" s="351">
        <f t="shared" si="7"/>
        <v>0</v>
      </c>
      <c r="G279" s="374"/>
    </row>
    <row r="280" spans="1:7" s="132" customFormat="1" x14ac:dyDescent="0.2">
      <c r="A280" s="175">
        <v>244</v>
      </c>
      <c r="B280" s="187" t="str">
        <f>IF(B279&lt;&gt;0,$B$12,"")</f>
        <v/>
      </c>
      <c r="C280" s="197" t="str">
        <f>IF(C279=0,"",C279)</f>
        <v/>
      </c>
      <c r="D280" s="355">
        <f>IF(B280="",0,D279)</f>
        <v>0</v>
      </c>
      <c r="E280" s="351">
        <f t="shared" si="8"/>
        <v>0</v>
      </c>
      <c r="F280" s="351">
        <f t="shared" si="7"/>
        <v>0</v>
      </c>
      <c r="G280" s="374"/>
    </row>
    <row r="281" spans="1:7" s="132" customFormat="1" x14ac:dyDescent="0.2">
      <c r="A281" s="175">
        <v>245</v>
      </c>
      <c r="B281" s="176"/>
      <c r="C281" s="177"/>
      <c r="D281" s="354"/>
      <c r="E281" s="351">
        <f t="shared" si="8"/>
        <v>0</v>
      </c>
      <c r="F281" s="351">
        <f t="shared" si="7"/>
        <v>0</v>
      </c>
      <c r="G281" s="374"/>
    </row>
    <row r="282" spans="1:7" s="132" customFormat="1" x14ac:dyDescent="0.2">
      <c r="A282" s="175">
        <v>246</v>
      </c>
      <c r="B282" s="187" t="str">
        <f>IF(B281&lt;&gt;0,$B$12,"")</f>
        <v/>
      </c>
      <c r="C282" s="197" t="str">
        <f>IF(C281=0,"",C281)</f>
        <v/>
      </c>
      <c r="D282" s="355">
        <f>IF(B282="",0,D281)</f>
        <v>0</v>
      </c>
      <c r="E282" s="351">
        <f t="shared" si="8"/>
        <v>0</v>
      </c>
      <c r="F282" s="351">
        <f t="shared" si="7"/>
        <v>0</v>
      </c>
      <c r="G282" s="374"/>
    </row>
    <row r="283" spans="1:7" s="132" customFormat="1" x14ac:dyDescent="0.2">
      <c r="A283" s="175">
        <v>247</v>
      </c>
      <c r="B283" s="176"/>
      <c r="C283" s="177"/>
      <c r="D283" s="354"/>
      <c r="E283" s="351">
        <f t="shared" si="8"/>
        <v>0</v>
      </c>
      <c r="F283" s="351">
        <f t="shared" si="7"/>
        <v>0</v>
      </c>
      <c r="G283" s="374"/>
    </row>
    <row r="284" spans="1:7" s="132" customFormat="1" x14ac:dyDescent="0.2">
      <c r="A284" s="175">
        <v>248</v>
      </c>
      <c r="B284" s="187" t="str">
        <f>IF(B283&lt;&gt;0,$B$12,"")</f>
        <v/>
      </c>
      <c r="C284" s="197" t="str">
        <f>IF(C283=0,"",C283)</f>
        <v/>
      </c>
      <c r="D284" s="355">
        <f>IF(B284="",0,D283)</f>
        <v>0</v>
      </c>
      <c r="E284" s="351">
        <f t="shared" si="8"/>
        <v>0</v>
      </c>
      <c r="F284" s="351">
        <f t="shared" si="7"/>
        <v>0</v>
      </c>
      <c r="G284" s="374"/>
    </row>
    <row r="285" spans="1:7" s="132" customFormat="1" x14ac:dyDescent="0.2">
      <c r="A285" s="175">
        <v>249</v>
      </c>
      <c r="B285" s="176"/>
      <c r="C285" s="177"/>
      <c r="D285" s="354"/>
      <c r="E285" s="351">
        <f t="shared" si="8"/>
        <v>0</v>
      </c>
      <c r="F285" s="351">
        <f t="shared" si="7"/>
        <v>0</v>
      </c>
      <c r="G285" s="374"/>
    </row>
    <row r="286" spans="1:7" s="132" customFormat="1" x14ac:dyDescent="0.2">
      <c r="A286" s="175">
        <v>250</v>
      </c>
      <c r="B286" s="187" t="str">
        <f>IF(B285&lt;&gt;0,$B$12,"")</f>
        <v/>
      </c>
      <c r="C286" s="197" t="str">
        <f>IF(C285=0,"",C285)</f>
        <v/>
      </c>
      <c r="D286" s="355">
        <f>IF(B286="",0,D285)</f>
        <v>0</v>
      </c>
      <c r="E286" s="351">
        <f t="shared" si="8"/>
        <v>0</v>
      </c>
      <c r="F286" s="351">
        <f t="shared" si="7"/>
        <v>0</v>
      </c>
      <c r="G286" s="374"/>
    </row>
    <row r="287" spans="1:7" s="132" customFormat="1" x14ac:dyDescent="0.2">
      <c r="A287" s="175">
        <v>251</v>
      </c>
      <c r="B287" s="176"/>
      <c r="C287" s="177"/>
      <c r="D287" s="354"/>
      <c r="E287" s="351">
        <f t="shared" si="8"/>
        <v>0</v>
      </c>
      <c r="F287" s="351">
        <f t="shared" si="7"/>
        <v>0</v>
      </c>
      <c r="G287" s="374"/>
    </row>
    <row r="288" spans="1:7" s="132" customFormat="1" x14ac:dyDescent="0.2">
      <c r="A288" s="175">
        <v>252</v>
      </c>
      <c r="B288" s="187" t="str">
        <f>IF(B287&lt;&gt;0,$B$12,"")</f>
        <v/>
      </c>
      <c r="C288" s="197" t="str">
        <f>IF(C287=0,"",C287)</f>
        <v/>
      </c>
      <c r="D288" s="355">
        <f>IF(B288="",0,D287)</f>
        <v>0</v>
      </c>
      <c r="E288" s="351">
        <f t="shared" si="8"/>
        <v>0</v>
      </c>
      <c r="F288" s="351">
        <f t="shared" si="7"/>
        <v>0</v>
      </c>
      <c r="G288" s="374"/>
    </row>
    <row r="289" spans="1:7" s="132" customFormat="1" x14ac:dyDescent="0.2">
      <c r="A289" s="175">
        <v>253</v>
      </c>
      <c r="B289" s="176"/>
      <c r="C289" s="177"/>
      <c r="D289" s="354"/>
      <c r="E289" s="351">
        <f t="shared" si="8"/>
        <v>0</v>
      </c>
      <c r="F289" s="351">
        <f t="shared" si="7"/>
        <v>0</v>
      </c>
      <c r="G289" s="374"/>
    </row>
    <row r="290" spans="1:7" s="132" customFormat="1" x14ac:dyDescent="0.2">
      <c r="A290" s="175">
        <v>254</v>
      </c>
      <c r="B290" s="187" t="str">
        <f>IF(B289&lt;&gt;0,$B$12,"")</f>
        <v/>
      </c>
      <c r="C290" s="197" t="str">
        <f>IF(C289=0,"",C289)</f>
        <v/>
      </c>
      <c r="D290" s="355">
        <f>IF(B290="",0,D289)</f>
        <v>0</v>
      </c>
      <c r="E290" s="351">
        <f t="shared" si="8"/>
        <v>0</v>
      </c>
      <c r="F290" s="351">
        <f t="shared" si="7"/>
        <v>0</v>
      </c>
      <c r="G290" s="374"/>
    </row>
    <row r="291" spans="1:7" s="132" customFormat="1" x14ac:dyDescent="0.2">
      <c r="A291" s="175">
        <v>255</v>
      </c>
      <c r="B291" s="176"/>
      <c r="C291" s="177"/>
      <c r="D291" s="354"/>
      <c r="E291" s="351">
        <f t="shared" si="8"/>
        <v>0</v>
      </c>
      <c r="F291" s="351">
        <f t="shared" si="7"/>
        <v>0</v>
      </c>
      <c r="G291" s="374"/>
    </row>
    <row r="292" spans="1:7" s="132" customFormat="1" x14ac:dyDescent="0.2">
      <c r="A292" s="175">
        <v>256</v>
      </c>
      <c r="B292" s="187" t="str">
        <f>IF(B291&lt;&gt;0,$B$12,"")</f>
        <v/>
      </c>
      <c r="C292" s="197" t="str">
        <f>IF(C291=0,"",C291)</f>
        <v/>
      </c>
      <c r="D292" s="355">
        <f>IF(B292="",0,D291)</f>
        <v>0</v>
      </c>
      <c r="E292" s="351">
        <f t="shared" si="8"/>
        <v>0</v>
      </c>
      <c r="F292" s="351">
        <f t="shared" si="7"/>
        <v>0</v>
      </c>
      <c r="G292" s="374"/>
    </row>
    <row r="293" spans="1:7" s="132" customFormat="1" x14ac:dyDescent="0.2">
      <c r="A293" s="175">
        <v>257</v>
      </c>
      <c r="B293" s="176"/>
      <c r="C293" s="177"/>
      <c r="D293" s="354"/>
      <c r="E293" s="351">
        <f t="shared" si="8"/>
        <v>0</v>
      </c>
      <c r="F293" s="351">
        <f t="shared" si="7"/>
        <v>0</v>
      </c>
      <c r="G293" s="374"/>
    </row>
    <row r="294" spans="1:7" s="132" customFormat="1" x14ac:dyDescent="0.2">
      <c r="A294" s="175">
        <v>258</v>
      </c>
      <c r="B294" s="187" t="str">
        <f>IF(B293&lt;&gt;0,$B$12,"")</f>
        <v/>
      </c>
      <c r="C294" s="197" t="str">
        <f>IF(C293=0,"",C293)</f>
        <v/>
      </c>
      <c r="D294" s="355">
        <f>IF(B294="",0,D293)</f>
        <v>0</v>
      </c>
      <c r="E294" s="351">
        <f t="shared" si="8"/>
        <v>0</v>
      </c>
      <c r="F294" s="351">
        <f t="shared" si="7"/>
        <v>0</v>
      </c>
      <c r="G294" s="374"/>
    </row>
    <row r="295" spans="1:7" s="132" customFormat="1" x14ac:dyDescent="0.2">
      <c r="A295" s="175">
        <v>259</v>
      </c>
      <c r="B295" s="176"/>
      <c r="C295" s="177"/>
      <c r="D295" s="354"/>
      <c r="E295" s="351">
        <f t="shared" si="8"/>
        <v>0</v>
      </c>
      <c r="F295" s="351">
        <f t="shared" si="7"/>
        <v>0</v>
      </c>
      <c r="G295" s="374"/>
    </row>
    <row r="296" spans="1:7" s="132" customFormat="1" x14ac:dyDescent="0.2">
      <c r="A296" s="175">
        <v>260</v>
      </c>
      <c r="B296" s="187" t="str">
        <f>IF(B295&lt;&gt;0,$B$12,"")</f>
        <v/>
      </c>
      <c r="C296" s="197" t="str">
        <f>IF(C295=0,"",C295)</f>
        <v/>
      </c>
      <c r="D296" s="355">
        <f>IF(B296="",0,D295)</f>
        <v>0</v>
      </c>
      <c r="E296" s="351">
        <f t="shared" si="8"/>
        <v>0</v>
      </c>
      <c r="F296" s="351">
        <f t="shared" si="7"/>
        <v>0</v>
      </c>
      <c r="G296" s="374"/>
    </row>
    <row r="297" spans="1:7" s="132" customFormat="1" x14ac:dyDescent="0.2">
      <c r="A297" s="175">
        <v>261</v>
      </c>
      <c r="B297" s="176"/>
      <c r="C297" s="177"/>
      <c r="D297" s="354"/>
      <c r="E297" s="351">
        <f t="shared" si="8"/>
        <v>0</v>
      </c>
      <c r="F297" s="351">
        <f t="shared" ref="F297:F360" si="9">ROUND(D297*E297,2)</f>
        <v>0</v>
      </c>
      <c r="G297" s="374"/>
    </row>
    <row r="298" spans="1:7" s="132" customFormat="1" x14ac:dyDescent="0.2">
      <c r="A298" s="175">
        <v>262</v>
      </c>
      <c r="B298" s="187" t="str">
        <f>IF(B297&lt;&gt;0,$B$12,"")</f>
        <v/>
      </c>
      <c r="C298" s="197" t="str">
        <f>IF(C297=0,"",C297)</f>
        <v/>
      </c>
      <c r="D298" s="355">
        <f>IF(B298="",0,D297)</f>
        <v>0</v>
      </c>
      <c r="E298" s="351">
        <f t="shared" ref="E298:E361" si="10">IF(B298="",0,VLOOKUP(IF(B298="Vergütungen Teilnehmer/Betriebskosten JVA/JSA",B297,B298),$B$6:$F$11,IF(B298="Vergütungen Teilnehmer/Betriebskosten JVA/JSA",5,4),FALSE))</f>
        <v>0</v>
      </c>
      <c r="F298" s="351">
        <f t="shared" si="9"/>
        <v>0</v>
      </c>
      <c r="G298" s="374"/>
    </row>
    <row r="299" spans="1:7" s="132" customFormat="1" x14ac:dyDescent="0.2">
      <c r="A299" s="175">
        <v>263</v>
      </c>
      <c r="B299" s="176"/>
      <c r="C299" s="177"/>
      <c r="D299" s="354"/>
      <c r="E299" s="351">
        <f t="shared" si="10"/>
        <v>0</v>
      </c>
      <c r="F299" s="351">
        <f t="shared" si="9"/>
        <v>0</v>
      </c>
      <c r="G299" s="374"/>
    </row>
    <row r="300" spans="1:7" s="132" customFormat="1" x14ac:dyDescent="0.2">
      <c r="A300" s="175">
        <v>264</v>
      </c>
      <c r="B300" s="187" t="str">
        <f>IF(B299&lt;&gt;0,$B$12,"")</f>
        <v/>
      </c>
      <c r="C300" s="197" t="str">
        <f>IF(C299=0,"",C299)</f>
        <v/>
      </c>
      <c r="D300" s="355">
        <f>IF(B300="",0,D299)</f>
        <v>0</v>
      </c>
      <c r="E300" s="351">
        <f t="shared" si="10"/>
        <v>0</v>
      </c>
      <c r="F300" s="351">
        <f t="shared" si="9"/>
        <v>0</v>
      </c>
      <c r="G300" s="374"/>
    </row>
    <row r="301" spans="1:7" s="132" customFormat="1" x14ac:dyDescent="0.2">
      <c r="A301" s="175">
        <v>265</v>
      </c>
      <c r="B301" s="176"/>
      <c r="C301" s="177"/>
      <c r="D301" s="354"/>
      <c r="E301" s="351">
        <f t="shared" si="10"/>
        <v>0</v>
      </c>
      <c r="F301" s="351">
        <f t="shared" si="9"/>
        <v>0</v>
      </c>
      <c r="G301" s="374"/>
    </row>
    <row r="302" spans="1:7" s="132" customFormat="1" x14ac:dyDescent="0.2">
      <c r="A302" s="175">
        <v>266</v>
      </c>
      <c r="B302" s="187" t="str">
        <f>IF(B301&lt;&gt;0,$B$12,"")</f>
        <v/>
      </c>
      <c r="C302" s="197" t="str">
        <f>IF(C301=0,"",C301)</f>
        <v/>
      </c>
      <c r="D302" s="355">
        <f>IF(B302="",0,D301)</f>
        <v>0</v>
      </c>
      <c r="E302" s="351">
        <f t="shared" si="10"/>
        <v>0</v>
      </c>
      <c r="F302" s="351">
        <f t="shared" si="9"/>
        <v>0</v>
      </c>
      <c r="G302" s="374"/>
    </row>
    <row r="303" spans="1:7" s="132" customFormat="1" x14ac:dyDescent="0.2">
      <c r="A303" s="175">
        <v>267</v>
      </c>
      <c r="B303" s="176"/>
      <c r="C303" s="177"/>
      <c r="D303" s="354"/>
      <c r="E303" s="351">
        <f t="shared" si="10"/>
        <v>0</v>
      </c>
      <c r="F303" s="351">
        <f t="shared" si="9"/>
        <v>0</v>
      </c>
      <c r="G303" s="374"/>
    </row>
    <row r="304" spans="1:7" s="132" customFormat="1" x14ac:dyDescent="0.2">
      <c r="A304" s="175">
        <v>268</v>
      </c>
      <c r="B304" s="187" t="str">
        <f>IF(B303&lt;&gt;0,$B$12,"")</f>
        <v/>
      </c>
      <c r="C304" s="197" t="str">
        <f>IF(C303=0,"",C303)</f>
        <v/>
      </c>
      <c r="D304" s="355">
        <f>IF(B304="",0,D303)</f>
        <v>0</v>
      </c>
      <c r="E304" s="351">
        <f t="shared" si="10"/>
        <v>0</v>
      </c>
      <c r="F304" s="351">
        <f t="shared" si="9"/>
        <v>0</v>
      </c>
      <c r="G304" s="374"/>
    </row>
    <row r="305" spans="1:7" s="132" customFormat="1" x14ac:dyDescent="0.2">
      <c r="A305" s="175">
        <v>269</v>
      </c>
      <c r="B305" s="176"/>
      <c r="C305" s="177"/>
      <c r="D305" s="354"/>
      <c r="E305" s="351">
        <f t="shared" si="10"/>
        <v>0</v>
      </c>
      <c r="F305" s="351">
        <f t="shared" si="9"/>
        <v>0</v>
      </c>
      <c r="G305" s="374"/>
    </row>
    <row r="306" spans="1:7" s="132" customFormat="1" x14ac:dyDescent="0.2">
      <c r="A306" s="175">
        <v>270</v>
      </c>
      <c r="B306" s="187" t="str">
        <f>IF(B305&lt;&gt;0,$B$12,"")</f>
        <v/>
      </c>
      <c r="C306" s="197" t="str">
        <f>IF(C305=0,"",C305)</f>
        <v/>
      </c>
      <c r="D306" s="355">
        <f>IF(B306="",0,D305)</f>
        <v>0</v>
      </c>
      <c r="E306" s="351">
        <f t="shared" si="10"/>
        <v>0</v>
      </c>
      <c r="F306" s="351">
        <f t="shared" si="9"/>
        <v>0</v>
      </c>
      <c r="G306" s="374"/>
    </row>
    <row r="307" spans="1:7" s="132" customFormat="1" x14ac:dyDescent="0.2">
      <c r="A307" s="175">
        <v>271</v>
      </c>
      <c r="B307" s="176"/>
      <c r="C307" s="177"/>
      <c r="D307" s="354"/>
      <c r="E307" s="351">
        <f t="shared" si="10"/>
        <v>0</v>
      </c>
      <c r="F307" s="351">
        <f t="shared" si="9"/>
        <v>0</v>
      </c>
      <c r="G307" s="374"/>
    </row>
    <row r="308" spans="1:7" s="132" customFormat="1" x14ac:dyDescent="0.2">
      <c r="A308" s="175">
        <v>272</v>
      </c>
      <c r="B308" s="187" t="str">
        <f>IF(B307&lt;&gt;0,$B$12,"")</f>
        <v/>
      </c>
      <c r="C308" s="197" t="str">
        <f>IF(C307=0,"",C307)</f>
        <v/>
      </c>
      <c r="D308" s="355">
        <f>IF(B308="",0,D307)</f>
        <v>0</v>
      </c>
      <c r="E308" s="351">
        <f t="shared" si="10"/>
        <v>0</v>
      </c>
      <c r="F308" s="351">
        <f t="shared" si="9"/>
        <v>0</v>
      </c>
      <c r="G308" s="374"/>
    </row>
    <row r="309" spans="1:7" s="132" customFormat="1" x14ac:dyDescent="0.2">
      <c r="A309" s="175">
        <v>273</v>
      </c>
      <c r="B309" s="176"/>
      <c r="C309" s="177"/>
      <c r="D309" s="354"/>
      <c r="E309" s="351">
        <f t="shared" si="10"/>
        <v>0</v>
      </c>
      <c r="F309" s="351">
        <f t="shared" si="9"/>
        <v>0</v>
      </c>
      <c r="G309" s="374"/>
    </row>
    <row r="310" spans="1:7" s="132" customFormat="1" x14ac:dyDescent="0.2">
      <c r="A310" s="175">
        <v>274</v>
      </c>
      <c r="B310" s="187" t="str">
        <f>IF(B309&lt;&gt;0,$B$12,"")</f>
        <v/>
      </c>
      <c r="C310" s="197" t="str">
        <f>IF(C309=0,"",C309)</f>
        <v/>
      </c>
      <c r="D310" s="355">
        <f>IF(B310="",0,D309)</f>
        <v>0</v>
      </c>
      <c r="E310" s="351">
        <f t="shared" si="10"/>
        <v>0</v>
      </c>
      <c r="F310" s="351">
        <f t="shared" si="9"/>
        <v>0</v>
      </c>
      <c r="G310" s="374"/>
    </row>
    <row r="311" spans="1:7" s="132" customFormat="1" x14ac:dyDescent="0.2">
      <c r="A311" s="175">
        <v>275</v>
      </c>
      <c r="B311" s="176"/>
      <c r="C311" s="177"/>
      <c r="D311" s="354"/>
      <c r="E311" s="351">
        <f t="shared" si="10"/>
        <v>0</v>
      </c>
      <c r="F311" s="351">
        <f t="shared" si="9"/>
        <v>0</v>
      </c>
      <c r="G311" s="374"/>
    </row>
    <row r="312" spans="1:7" s="132" customFormat="1" x14ac:dyDescent="0.2">
      <c r="A312" s="175">
        <v>276</v>
      </c>
      <c r="B312" s="187" t="str">
        <f>IF(B311&lt;&gt;0,$B$12,"")</f>
        <v/>
      </c>
      <c r="C312" s="197" t="str">
        <f>IF(C311=0,"",C311)</f>
        <v/>
      </c>
      <c r="D312" s="355">
        <f>IF(B312="",0,D311)</f>
        <v>0</v>
      </c>
      <c r="E312" s="351">
        <f t="shared" si="10"/>
        <v>0</v>
      </c>
      <c r="F312" s="351">
        <f t="shared" si="9"/>
        <v>0</v>
      </c>
      <c r="G312" s="374"/>
    </row>
    <row r="313" spans="1:7" s="132" customFormat="1" x14ac:dyDescent="0.2">
      <c r="A313" s="175">
        <v>277</v>
      </c>
      <c r="B313" s="176"/>
      <c r="C313" s="177"/>
      <c r="D313" s="354"/>
      <c r="E313" s="351">
        <f t="shared" si="10"/>
        <v>0</v>
      </c>
      <c r="F313" s="351">
        <f t="shared" si="9"/>
        <v>0</v>
      </c>
      <c r="G313" s="374"/>
    </row>
    <row r="314" spans="1:7" s="132" customFormat="1" x14ac:dyDescent="0.2">
      <c r="A314" s="175">
        <v>278</v>
      </c>
      <c r="B314" s="187" t="str">
        <f>IF(B313&lt;&gt;0,$B$12,"")</f>
        <v/>
      </c>
      <c r="C314" s="197" t="str">
        <f>IF(C313=0,"",C313)</f>
        <v/>
      </c>
      <c r="D314" s="355">
        <f>IF(B314="",0,D313)</f>
        <v>0</v>
      </c>
      <c r="E314" s="351">
        <f t="shared" si="10"/>
        <v>0</v>
      </c>
      <c r="F314" s="351">
        <f t="shared" si="9"/>
        <v>0</v>
      </c>
      <c r="G314" s="374"/>
    </row>
    <row r="315" spans="1:7" s="132" customFormat="1" x14ac:dyDescent="0.2">
      <c r="A315" s="175">
        <v>279</v>
      </c>
      <c r="B315" s="176"/>
      <c r="C315" s="177"/>
      <c r="D315" s="354"/>
      <c r="E315" s="351">
        <f t="shared" si="10"/>
        <v>0</v>
      </c>
      <c r="F315" s="351">
        <f t="shared" si="9"/>
        <v>0</v>
      </c>
      <c r="G315" s="374"/>
    </row>
    <row r="316" spans="1:7" s="132" customFormat="1" x14ac:dyDescent="0.2">
      <c r="A316" s="175">
        <v>280</v>
      </c>
      <c r="B316" s="187" t="str">
        <f>IF(B315&lt;&gt;0,$B$12,"")</f>
        <v/>
      </c>
      <c r="C316" s="197" t="str">
        <f>IF(C315=0,"",C315)</f>
        <v/>
      </c>
      <c r="D316" s="355">
        <f>IF(B316="",0,D315)</f>
        <v>0</v>
      </c>
      <c r="E316" s="351">
        <f t="shared" si="10"/>
        <v>0</v>
      </c>
      <c r="F316" s="351">
        <f t="shared" si="9"/>
        <v>0</v>
      </c>
      <c r="G316" s="374"/>
    </row>
    <row r="317" spans="1:7" s="132" customFormat="1" x14ac:dyDescent="0.2">
      <c r="A317" s="175">
        <v>281</v>
      </c>
      <c r="B317" s="176"/>
      <c r="C317" s="177"/>
      <c r="D317" s="354"/>
      <c r="E317" s="351">
        <f t="shared" si="10"/>
        <v>0</v>
      </c>
      <c r="F317" s="351">
        <f t="shared" si="9"/>
        <v>0</v>
      </c>
      <c r="G317" s="374"/>
    </row>
    <row r="318" spans="1:7" s="132" customFormat="1" x14ac:dyDescent="0.2">
      <c r="A318" s="175">
        <v>282</v>
      </c>
      <c r="B318" s="187" t="str">
        <f>IF(B317&lt;&gt;0,$B$12,"")</f>
        <v/>
      </c>
      <c r="C318" s="197" t="str">
        <f>IF(C317=0,"",C317)</f>
        <v/>
      </c>
      <c r="D318" s="355">
        <f>IF(B318="",0,D317)</f>
        <v>0</v>
      </c>
      <c r="E318" s="351">
        <f t="shared" si="10"/>
        <v>0</v>
      </c>
      <c r="F318" s="351">
        <f t="shared" si="9"/>
        <v>0</v>
      </c>
      <c r="G318" s="374"/>
    </row>
    <row r="319" spans="1:7" s="132" customFormat="1" x14ac:dyDescent="0.2">
      <c r="A319" s="175">
        <v>283</v>
      </c>
      <c r="B319" s="176"/>
      <c r="C319" s="177"/>
      <c r="D319" s="354"/>
      <c r="E319" s="351">
        <f t="shared" si="10"/>
        <v>0</v>
      </c>
      <c r="F319" s="351">
        <f t="shared" si="9"/>
        <v>0</v>
      </c>
      <c r="G319" s="374"/>
    </row>
    <row r="320" spans="1:7" s="132" customFormat="1" x14ac:dyDescent="0.2">
      <c r="A320" s="175">
        <v>284</v>
      </c>
      <c r="B320" s="187" t="str">
        <f>IF(B319&lt;&gt;0,$B$12,"")</f>
        <v/>
      </c>
      <c r="C320" s="197" t="str">
        <f>IF(C319=0,"",C319)</f>
        <v/>
      </c>
      <c r="D320" s="355">
        <f>IF(B320="",0,D319)</f>
        <v>0</v>
      </c>
      <c r="E320" s="351">
        <f t="shared" si="10"/>
        <v>0</v>
      </c>
      <c r="F320" s="351">
        <f t="shared" si="9"/>
        <v>0</v>
      </c>
      <c r="G320" s="374"/>
    </row>
    <row r="321" spans="1:7" s="132" customFormat="1" x14ac:dyDescent="0.2">
      <c r="A321" s="175">
        <v>285</v>
      </c>
      <c r="B321" s="176"/>
      <c r="C321" s="177"/>
      <c r="D321" s="354"/>
      <c r="E321" s="351">
        <f t="shared" si="10"/>
        <v>0</v>
      </c>
      <c r="F321" s="351">
        <f t="shared" si="9"/>
        <v>0</v>
      </c>
      <c r="G321" s="374"/>
    </row>
    <row r="322" spans="1:7" s="132" customFormat="1" x14ac:dyDescent="0.2">
      <c r="A322" s="175">
        <v>286</v>
      </c>
      <c r="B322" s="187" t="str">
        <f>IF(B321&lt;&gt;0,$B$12,"")</f>
        <v/>
      </c>
      <c r="C322" s="197" t="str">
        <f>IF(C321=0,"",C321)</f>
        <v/>
      </c>
      <c r="D322" s="355">
        <f>IF(B322="",0,D321)</f>
        <v>0</v>
      </c>
      <c r="E322" s="351">
        <f t="shared" si="10"/>
        <v>0</v>
      </c>
      <c r="F322" s="351">
        <f t="shared" si="9"/>
        <v>0</v>
      </c>
      <c r="G322" s="374"/>
    </row>
    <row r="323" spans="1:7" s="132" customFormat="1" x14ac:dyDescent="0.2">
      <c r="A323" s="175">
        <v>287</v>
      </c>
      <c r="B323" s="176"/>
      <c r="C323" s="177"/>
      <c r="D323" s="354"/>
      <c r="E323" s="351">
        <f t="shared" si="10"/>
        <v>0</v>
      </c>
      <c r="F323" s="351">
        <f t="shared" si="9"/>
        <v>0</v>
      </c>
      <c r="G323" s="374"/>
    </row>
    <row r="324" spans="1:7" s="132" customFormat="1" x14ac:dyDescent="0.2">
      <c r="A324" s="175">
        <v>288</v>
      </c>
      <c r="B324" s="187" t="str">
        <f>IF(B323&lt;&gt;0,$B$12,"")</f>
        <v/>
      </c>
      <c r="C324" s="197" t="str">
        <f>IF(C323=0,"",C323)</f>
        <v/>
      </c>
      <c r="D324" s="355">
        <f>IF(B324="",0,D323)</f>
        <v>0</v>
      </c>
      <c r="E324" s="351">
        <f t="shared" si="10"/>
        <v>0</v>
      </c>
      <c r="F324" s="351">
        <f t="shared" si="9"/>
        <v>0</v>
      </c>
      <c r="G324" s="374"/>
    </row>
    <row r="325" spans="1:7" s="132" customFormat="1" x14ac:dyDescent="0.2">
      <c r="A325" s="175">
        <v>289</v>
      </c>
      <c r="B325" s="176"/>
      <c r="C325" s="177"/>
      <c r="D325" s="354"/>
      <c r="E325" s="351">
        <f t="shared" si="10"/>
        <v>0</v>
      </c>
      <c r="F325" s="351">
        <f t="shared" si="9"/>
        <v>0</v>
      </c>
      <c r="G325" s="374"/>
    </row>
    <row r="326" spans="1:7" s="132" customFormat="1" x14ac:dyDescent="0.2">
      <c r="A326" s="175">
        <v>290</v>
      </c>
      <c r="B326" s="187" t="str">
        <f>IF(B325&lt;&gt;0,$B$12,"")</f>
        <v/>
      </c>
      <c r="C326" s="197" t="str">
        <f>IF(C325=0,"",C325)</f>
        <v/>
      </c>
      <c r="D326" s="355">
        <f>IF(B326="",0,D325)</f>
        <v>0</v>
      </c>
      <c r="E326" s="351">
        <f t="shared" si="10"/>
        <v>0</v>
      </c>
      <c r="F326" s="351">
        <f t="shared" si="9"/>
        <v>0</v>
      </c>
      <c r="G326" s="374"/>
    </row>
    <row r="327" spans="1:7" s="132" customFormat="1" x14ac:dyDescent="0.2">
      <c r="A327" s="175">
        <v>291</v>
      </c>
      <c r="B327" s="176"/>
      <c r="C327" s="177"/>
      <c r="D327" s="354"/>
      <c r="E327" s="351">
        <f t="shared" si="10"/>
        <v>0</v>
      </c>
      <c r="F327" s="351">
        <f t="shared" si="9"/>
        <v>0</v>
      </c>
      <c r="G327" s="374"/>
    </row>
    <row r="328" spans="1:7" s="132" customFormat="1" x14ac:dyDescent="0.2">
      <c r="A328" s="175">
        <v>292</v>
      </c>
      <c r="B328" s="187" t="str">
        <f>IF(B327&lt;&gt;0,$B$12,"")</f>
        <v/>
      </c>
      <c r="C328" s="197" t="str">
        <f>IF(C327=0,"",C327)</f>
        <v/>
      </c>
      <c r="D328" s="355">
        <f>IF(B328="",0,D327)</f>
        <v>0</v>
      </c>
      <c r="E328" s="351">
        <f t="shared" si="10"/>
        <v>0</v>
      </c>
      <c r="F328" s="351">
        <f t="shared" si="9"/>
        <v>0</v>
      </c>
      <c r="G328" s="374"/>
    </row>
    <row r="329" spans="1:7" s="132" customFormat="1" x14ac:dyDescent="0.2">
      <c r="A329" s="175">
        <v>293</v>
      </c>
      <c r="B329" s="176"/>
      <c r="C329" s="177"/>
      <c r="D329" s="354"/>
      <c r="E329" s="351">
        <f t="shared" si="10"/>
        <v>0</v>
      </c>
      <c r="F329" s="351">
        <f t="shared" si="9"/>
        <v>0</v>
      </c>
      <c r="G329" s="374"/>
    </row>
    <row r="330" spans="1:7" s="132" customFormat="1" x14ac:dyDescent="0.2">
      <c r="A330" s="175">
        <v>294</v>
      </c>
      <c r="B330" s="187" t="str">
        <f>IF(B329&lt;&gt;0,$B$12,"")</f>
        <v/>
      </c>
      <c r="C330" s="197" t="str">
        <f>IF(C329=0,"",C329)</f>
        <v/>
      </c>
      <c r="D330" s="355">
        <f>IF(B330="",0,D329)</f>
        <v>0</v>
      </c>
      <c r="E330" s="351">
        <f t="shared" si="10"/>
        <v>0</v>
      </c>
      <c r="F330" s="351">
        <f t="shared" si="9"/>
        <v>0</v>
      </c>
      <c r="G330" s="374"/>
    </row>
    <row r="331" spans="1:7" s="132" customFormat="1" x14ac:dyDescent="0.2">
      <c r="A331" s="175">
        <v>295</v>
      </c>
      <c r="B331" s="176"/>
      <c r="C331" s="177"/>
      <c r="D331" s="354"/>
      <c r="E331" s="351">
        <f t="shared" si="10"/>
        <v>0</v>
      </c>
      <c r="F331" s="351">
        <f t="shared" si="9"/>
        <v>0</v>
      </c>
      <c r="G331" s="374"/>
    </row>
    <row r="332" spans="1:7" s="132" customFormat="1" x14ac:dyDescent="0.2">
      <c r="A332" s="175">
        <v>296</v>
      </c>
      <c r="B332" s="187" t="str">
        <f>IF(B331&lt;&gt;0,$B$12,"")</f>
        <v/>
      </c>
      <c r="C332" s="197" t="str">
        <f>IF(C331=0,"",C331)</f>
        <v/>
      </c>
      <c r="D332" s="355">
        <f>IF(B332="",0,D331)</f>
        <v>0</v>
      </c>
      <c r="E332" s="351">
        <f t="shared" si="10"/>
        <v>0</v>
      </c>
      <c r="F332" s="351">
        <f t="shared" si="9"/>
        <v>0</v>
      </c>
      <c r="G332" s="374"/>
    </row>
    <row r="333" spans="1:7" s="132" customFormat="1" x14ac:dyDescent="0.2">
      <c r="A333" s="175">
        <v>297</v>
      </c>
      <c r="B333" s="176"/>
      <c r="C333" s="177"/>
      <c r="D333" s="354"/>
      <c r="E333" s="351">
        <f t="shared" si="10"/>
        <v>0</v>
      </c>
      <c r="F333" s="351">
        <f t="shared" si="9"/>
        <v>0</v>
      </c>
      <c r="G333" s="374"/>
    </row>
    <row r="334" spans="1:7" s="132" customFormat="1" x14ac:dyDescent="0.2">
      <c r="A334" s="175">
        <v>298</v>
      </c>
      <c r="B334" s="187" t="str">
        <f>IF(B333&lt;&gt;0,$B$12,"")</f>
        <v/>
      </c>
      <c r="C334" s="197" t="str">
        <f>IF(C333=0,"",C333)</f>
        <v/>
      </c>
      <c r="D334" s="355">
        <f>IF(B334="",0,D333)</f>
        <v>0</v>
      </c>
      <c r="E334" s="351">
        <f t="shared" si="10"/>
        <v>0</v>
      </c>
      <c r="F334" s="351">
        <f t="shared" si="9"/>
        <v>0</v>
      </c>
      <c r="G334" s="374"/>
    </row>
    <row r="335" spans="1:7" s="132" customFormat="1" x14ac:dyDescent="0.2">
      <c r="A335" s="175">
        <v>299</v>
      </c>
      <c r="B335" s="176"/>
      <c r="C335" s="177"/>
      <c r="D335" s="354"/>
      <c r="E335" s="351">
        <f t="shared" si="10"/>
        <v>0</v>
      </c>
      <c r="F335" s="351">
        <f t="shared" si="9"/>
        <v>0</v>
      </c>
      <c r="G335" s="374"/>
    </row>
    <row r="336" spans="1:7" s="132" customFormat="1" x14ac:dyDescent="0.2">
      <c r="A336" s="175">
        <v>300</v>
      </c>
      <c r="B336" s="187" t="str">
        <f>IF(B335&lt;&gt;0,$B$12,"")</f>
        <v/>
      </c>
      <c r="C336" s="197" t="str">
        <f>IF(C335=0,"",C335)</f>
        <v/>
      </c>
      <c r="D336" s="355">
        <f>IF(B336="",0,D335)</f>
        <v>0</v>
      </c>
      <c r="E336" s="351">
        <f t="shared" si="10"/>
        <v>0</v>
      </c>
      <c r="F336" s="351">
        <f t="shared" si="9"/>
        <v>0</v>
      </c>
      <c r="G336" s="374"/>
    </row>
    <row r="337" spans="1:7" s="132" customFormat="1" x14ac:dyDescent="0.2">
      <c r="A337" s="175">
        <v>301</v>
      </c>
      <c r="B337" s="176"/>
      <c r="C337" s="177"/>
      <c r="D337" s="354"/>
      <c r="E337" s="351">
        <f t="shared" si="10"/>
        <v>0</v>
      </c>
      <c r="F337" s="351">
        <f t="shared" si="9"/>
        <v>0</v>
      </c>
      <c r="G337" s="374"/>
    </row>
    <row r="338" spans="1:7" s="132" customFormat="1" x14ac:dyDescent="0.2">
      <c r="A338" s="175">
        <v>302</v>
      </c>
      <c r="B338" s="187" t="str">
        <f>IF(B337&lt;&gt;0,$B$12,"")</f>
        <v/>
      </c>
      <c r="C338" s="197" t="str">
        <f>IF(C337=0,"",C337)</f>
        <v/>
      </c>
      <c r="D338" s="355">
        <f>IF(B338="",0,D337)</f>
        <v>0</v>
      </c>
      <c r="E338" s="351">
        <f t="shared" si="10"/>
        <v>0</v>
      </c>
      <c r="F338" s="351">
        <f t="shared" si="9"/>
        <v>0</v>
      </c>
      <c r="G338" s="374"/>
    </row>
    <row r="339" spans="1:7" s="132" customFormat="1" x14ac:dyDescent="0.2">
      <c r="A339" s="175">
        <v>303</v>
      </c>
      <c r="B339" s="176"/>
      <c r="C339" s="177"/>
      <c r="D339" s="354"/>
      <c r="E339" s="351">
        <f t="shared" si="10"/>
        <v>0</v>
      </c>
      <c r="F339" s="351">
        <f t="shared" si="9"/>
        <v>0</v>
      </c>
      <c r="G339" s="374"/>
    </row>
    <row r="340" spans="1:7" s="132" customFormat="1" x14ac:dyDescent="0.2">
      <c r="A340" s="175">
        <v>304</v>
      </c>
      <c r="B340" s="187" t="str">
        <f>IF(B339&lt;&gt;0,$B$12,"")</f>
        <v/>
      </c>
      <c r="C340" s="197" t="str">
        <f>IF(C339=0,"",C339)</f>
        <v/>
      </c>
      <c r="D340" s="355">
        <f>IF(B340="",0,D339)</f>
        <v>0</v>
      </c>
      <c r="E340" s="351">
        <f t="shared" si="10"/>
        <v>0</v>
      </c>
      <c r="F340" s="351">
        <f t="shared" si="9"/>
        <v>0</v>
      </c>
      <c r="G340" s="374"/>
    </row>
    <row r="341" spans="1:7" s="132" customFormat="1" x14ac:dyDescent="0.2">
      <c r="A341" s="175">
        <v>305</v>
      </c>
      <c r="B341" s="176"/>
      <c r="C341" s="177"/>
      <c r="D341" s="354"/>
      <c r="E341" s="351">
        <f t="shared" si="10"/>
        <v>0</v>
      </c>
      <c r="F341" s="351">
        <f t="shared" si="9"/>
        <v>0</v>
      </c>
      <c r="G341" s="374"/>
    </row>
    <row r="342" spans="1:7" s="132" customFormat="1" x14ac:dyDescent="0.2">
      <c r="A342" s="175">
        <v>306</v>
      </c>
      <c r="B342" s="187" t="str">
        <f>IF(B341&lt;&gt;0,$B$12,"")</f>
        <v/>
      </c>
      <c r="C342" s="197" t="str">
        <f>IF(C341=0,"",C341)</f>
        <v/>
      </c>
      <c r="D342" s="355">
        <f>IF(B342="",0,D341)</f>
        <v>0</v>
      </c>
      <c r="E342" s="351">
        <f t="shared" si="10"/>
        <v>0</v>
      </c>
      <c r="F342" s="351">
        <f t="shared" si="9"/>
        <v>0</v>
      </c>
      <c r="G342" s="374"/>
    </row>
    <row r="343" spans="1:7" s="132" customFormat="1" x14ac:dyDescent="0.2">
      <c r="A343" s="175">
        <v>307</v>
      </c>
      <c r="B343" s="176"/>
      <c r="C343" s="177"/>
      <c r="D343" s="354"/>
      <c r="E343" s="351">
        <f t="shared" si="10"/>
        <v>0</v>
      </c>
      <c r="F343" s="351">
        <f t="shared" si="9"/>
        <v>0</v>
      </c>
      <c r="G343" s="374"/>
    </row>
    <row r="344" spans="1:7" s="132" customFormat="1" x14ac:dyDescent="0.2">
      <c r="A344" s="175">
        <v>308</v>
      </c>
      <c r="B344" s="187" t="str">
        <f>IF(B343&lt;&gt;0,$B$12,"")</f>
        <v/>
      </c>
      <c r="C344" s="197" t="str">
        <f>IF(C343=0,"",C343)</f>
        <v/>
      </c>
      <c r="D344" s="355">
        <f>IF(B344="",0,D343)</f>
        <v>0</v>
      </c>
      <c r="E344" s="351">
        <f t="shared" si="10"/>
        <v>0</v>
      </c>
      <c r="F344" s="351">
        <f t="shared" si="9"/>
        <v>0</v>
      </c>
      <c r="G344" s="374"/>
    </row>
    <row r="345" spans="1:7" s="132" customFormat="1" x14ac:dyDescent="0.2">
      <c r="A345" s="175">
        <v>309</v>
      </c>
      <c r="B345" s="176"/>
      <c r="C345" s="177"/>
      <c r="D345" s="354"/>
      <c r="E345" s="351">
        <f t="shared" si="10"/>
        <v>0</v>
      </c>
      <c r="F345" s="351">
        <f t="shared" si="9"/>
        <v>0</v>
      </c>
      <c r="G345" s="374"/>
    </row>
    <row r="346" spans="1:7" s="132" customFormat="1" x14ac:dyDescent="0.2">
      <c r="A346" s="175">
        <v>310</v>
      </c>
      <c r="B346" s="187" t="str">
        <f>IF(B345&lt;&gt;0,$B$12,"")</f>
        <v/>
      </c>
      <c r="C346" s="197" t="str">
        <f>IF(C345=0,"",C345)</f>
        <v/>
      </c>
      <c r="D346" s="355">
        <f>IF(B346="",0,D345)</f>
        <v>0</v>
      </c>
      <c r="E346" s="351">
        <f t="shared" si="10"/>
        <v>0</v>
      </c>
      <c r="F346" s="351">
        <f t="shared" si="9"/>
        <v>0</v>
      </c>
      <c r="G346" s="374"/>
    </row>
    <row r="347" spans="1:7" s="132" customFormat="1" x14ac:dyDescent="0.2">
      <c r="A347" s="175">
        <v>311</v>
      </c>
      <c r="B347" s="176"/>
      <c r="C347" s="177"/>
      <c r="D347" s="354"/>
      <c r="E347" s="351">
        <f t="shared" si="10"/>
        <v>0</v>
      </c>
      <c r="F347" s="351">
        <f t="shared" si="9"/>
        <v>0</v>
      </c>
      <c r="G347" s="374"/>
    </row>
    <row r="348" spans="1:7" s="132" customFormat="1" x14ac:dyDescent="0.2">
      <c r="A348" s="175">
        <v>312</v>
      </c>
      <c r="B348" s="187" t="str">
        <f>IF(B347&lt;&gt;0,$B$12,"")</f>
        <v/>
      </c>
      <c r="C348" s="197" t="str">
        <f>IF(C347=0,"",C347)</f>
        <v/>
      </c>
      <c r="D348" s="355">
        <f>IF(B348="",0,D347)</f>
        <v>0</v>
      </c>
      <c r="E348" s="351">
        <f t="shared" si="10"/>
        <v>0</v>
      </c>
      <c r="F348" s="351">
        <f t="shared" si="9"/>
        <v>0</v>
      </c>
      <c r="G348" s="374"/>
    </row>
    <row r="349" spans="1:7" s="132" customFormat="1" x14ac:dyDescent="0.2">
      <c r="A349" s="175">
        <v>313</v>
      </c>
      <c r="B349" s="176"/>
      <c r="C349" s="177"/>
      <c r="D349" s="354"/>
      <c r="E349" s="351">
        <f t="shared" si="10"/>
        <v>0</v>
      </c>
      <c r="F349" s="351">
        <f t="shared" si="9"/>
        <v>0</v>
      </c>
      <c r="G349" s="374"/>
    </row>
    <row r="350" spans="1:7" s="132" customFormat="1" x14ac:dyDescent="0.2">
      <c r="A350" s="175">
        <v>314</v>
      </c>
      <c r="B350" s="187" t="str">
        <f>IF(B349&lt;&gt;0,$B$12,"")</f>
        <v/>
      </c>
      <c r="C350" s="197" t="str">
        <f>IF(C349=0,"",C349)</f>
        <v/>
      </c>
      <c r="D350" s="355">
        <f>IF(B350="",0,D349)</f>
        <v>0</v>
      </c>
      <c r="E350" s="351">
        <f t="shared" si="10"/>
        <v>0</v>
      </c>
      <c r="F350" s="351">
        <f t="shared" si="9"/>
        <v>0</v>
      </c>
      <c r="G350" s="374"/>
    </row>
    <row r="351" spans="1:7" s="132" customFormat="1" x14ac:dyDescent="0.2">
      <c r="A351" s="175">
        <v>315</v>
      </c>
      <c r="B351" s="176"/>
      <c r="C351" s="177"/>
      <c r="D351" s="354"/>
      <c r="E351" s="351">
        <f t="shared" si="10"/>
        <v>0</v>
      </c>
      <c r="F351" s="351">
        <f t="shared" si="9"/>
        <v>0</v>
      </c>
      <c r="G351" s="374"/>
    </row>
    <row r="352" spans="1:7" s="132" customFormat="1" x14ac:dyDescent="0.2">
      <c r="A352" s="175">
        <v>316</v>
      </c>
      <c r="B352" s="187" t="str">
        <f>IF(B351&lt;&gt;0,$B$12,"")</f>
        <v/>
      </c>
      <c r="C352" s="197" t="str">
        <f>IF(C351=0,"",C351)</f>
        <v/>
      </c>
      <c r="D352" s="355">
        <f>IF(B352="",0,D351)</f>
        <v>0</v>
      </c>
      <c r="E352" s="351">
        <f t="shared" si="10"/>
        <v>0</v>
      </c>
      <c r="F352" s="351">
        <f t="shared" si="9"/>
        <v>0</v>
      </c>
      <c r="G352" s="374"/>
    </row>
    <row r="353" spans="1:7" s="132" customFormat="1" x14ac:dyDescent="0.2">
      <c r="A353" s="175">
        <v>317</v>
      </c>
      <c r="B353" s="176"/>
      <c r="C353" s="177"/>
      <c r="D353" s="354"/>
      <c r="E353" s="351">
        <f t="shared" si="10"/>
        <v>0</v>
      </c>
      <c r="F353" s="351">
        <f t="shared" si="9"/>
        <v>0</v>
      </c>
      <c r="G353" s="374"/>
    </row>
    <row r="354" spans="1:7" s="132" customFormat="1" x14ac:dyDescent="0.2">
      <c r="A354" s="175">
        <v>318</v>
      </c>
      <c r="B354" s="187" t="str">
        <f>IF(B353&lt;&gt;0,$B$12,"")</f>
        <v/>
      </c>
      <c r="C354" s="197" t="str">
        <f>IF(C353=0,"",C353)</f>
        <v/>
      </c>
      <c r="D354" s="355">
        <f>IF(B354="",0,D353)</f>
        <v>0</v>
      </c>
      <c r="E354" s="351">
        <f t="shared" si="10"/>
        <v>0</v>
      </c>
      <c r="F354" s="351">
        <f t="shared" si="9"/>
        <v>0</v>
      </c>
      <c r="G354" s="374"/>
    </row>
    <row r="355" spans="1:7" s="132" customFormat="1" x14ac:dyDescent="0.2">
      <c r="A355" s="175">
        <v>319</v>
      </c>
      <c r="B355" s="176"/>
      <c r="C355" s="177"/>
      <c r="D355" s="354"/>
      <c r="E355" s="351">
        <f t="shared" si="10"/>
        <v>0</v>
      </c>
      <c r="F355" s="351">
        <f t="shared" si="9"/>
        <v>0</v>
      </c>
      <c r="G355" s="374"/>
    </row>
    <row r="356" spans="1:7" s="132" customFormat="1" x14ac:dyDescent="0.2">
      <c r="A356" s="175">
        <v>320</v>
      </c>
      <c r="B356" s="187" t="str">
        <f>IF(B355&lt;&gt;0,$B$12,"")</f>
        <v/>
      </c>
      <c r="C356" s="197" t="str">
        <f>IF(C355=0,"",C355)</f>
        <v/>
      </c>
      <c r="D356" s="355">
        <f>IF(B356="",0,D355)</f>
        <v>0</v>
      </c>
      <c r="E356" s="351">
        <f t="shared" si="10"/>
        <v>0</v>
      </c>
      <c r="F356" s="351">
        <f t="shared" si="9"/>
        <v>0</v>
      </c>
      <c r="G356" s="374"/>
    </row>
    <row r="357" spans="1:7" s="132" customFormat="1" x14ac:dyDescent="0.2">
      <c r="A357" s="175">
        <v>321</v>
      </c>
      <c r="B357" s="176"/>
      <c r="C357" s="177"/>
      <c r="D357" s="354"/>
      <c r="E357" s="351">
        <f t="shared" si="10"/>
        <v>0</v>
      </c>
      <c r="F357" s="351">
        <f t="shared" si="9"/>
        <v>0</v>
      </c>
      <c r="G357" s="374"/>
    </row>
    <row r="358" spans="1:7" s="132" customFormat="1" x14ac:dyDescent="0.2">
      <c r="A358" s="175">
        <v>322</v>
      </c>
      <c r="B358" s="187" t="str">
        <f>IF(B357&lt;&gt;0,$B$12,"")</f>
        <v/>
      </c>
      <c r="C358" s="197" t="str">
        <f>IF(C357=0,"",C357)</f>
        <v/>
      </c>
      <c r="D358" s="355">
        <f>IF(B358="",0,D357)</f>
        <v>0</v>
      </c>
      <c r="E358" s="351">
        <f t="shared" si="10"/>
        <v>0</v>
      </c>
      <c r="F358" s="351">
        <f t="shared" si="9"/>
        <v>0</v>
      </c>
      <c r="G358" s="374"/>
    </row>
    <row r="359" spans="1:7" s="132" customFormat="1" x14ac:dyDescent="0.2">
      <c r="A359" s="175">
        <v>323</v>
      </c>
      <c r="B359" s="176"/>
      <c r="C359" s="177"/>
      <c r="D359" s="354"/>
      <c r="E359" s="351">
        <f t="shared" si="10"/>
        <v>0</v>
      </c>
      <c r="F359" s="351">
        <f t="shared" si="9"/>
        <v>0</v>
      </c>
      <c r="G359" s="374"/>
    </row>
    <row r="360" spans="1:7" s="132" customFormat="1" x14ac:dyDescent="0.2">
      <c r="A360" s="175">
        <v>324</v>
      </c>
      <c r="B360" s="187" t="str">
        <f>IF(B359&lt;&gt;0,$B$12,"")</f>
        <v/>
      </c>
      <c r="C360" s="197" t="str">
        <f>IF(C359=0,"",C359)</f>
        <v/>
      </c>
      <c r="D360" s="355">
        <f>IF(B360="",0,D359)</f>
        <v>0</v>
      </c>
      <c r="E360" s="351">
        <f t="shared" si="10"/>
        <v>0</v>
      </c>
      <c r="F360" s="351">
        <f t="shared" si="9"/>
        <v>0</v>
      </c>
      <c r="G360" s="374"/>
    </row>
    <row r="361" spans="1:7" s="132" customFormat="1" x14ac:dyDescent="0.2">
      <c r="A361" s="175">
        <v>325</v>
      </c>
      <c r="B361" s="176"/>
      <c r="C361" s="177"/>
      <c r="D361" s="354"/>
      <c r="E361" s="351">
        <f t="shared" si="10"/>
        <v>0</v>
      </c>
      <c r="F361" s="351">
        <f t="shared" ref="F361:F424" si="11">ROUND(D361*E361,2)</f>
        <v>0</v>
      </c>
      <c r="G361" s="374"/>
    </row>
    <row r="362" spans="1:7" s="132" customFormat="1" x14ac:dyDescent="0.2">
      <c r="A362" s="175">
        <v>326</v>
      </c>
      <c r="B362" s="187" t="str">
        <f>IF(B361&lt;&gt;0,$B$12,"")</f>
        <v/>
      </c>
      <c r="C362" s="197" t="str">
        <f>IF(C361=0,"",C361)</f>
        <v/>
      </c>
      <c r="D362" s="355">
        <f>IF(B362="",0,D361)</f>
        <v>0</v>
      </c>
      <c r="E362" s="351">
        <f t="shared" ref="E362:E425" si="12">IF(B362="",0,VLOOKUP(IF(B362="Vergütungen Teilnehmer/Betriebskosten JVA/JSA",B361,B362),$B$6:$F$11,IF(B362="Vergütungen Teilnehmer/Betriebskosten JVA/JSA",5,4),FALSE))</f>
        <v>0</v>
      </c>
      <c r="F362" s="351">
        <f t="shared" si="11"/>
        <v>0</v>
      </c>
      <c r="G362" s="374"/>
    </row>
    <row r="363" spans="1:7" s="132" customFormat="1" x14ac:dyDescent="0.2">
      <c r="A363" s="175">
        <v>327</v>
      </c>
      <c r="B363" s="176"/>
      <c r="C363" s="177"/>
      <c r="D363" s="354"/>
      <c r="E363" s="351">
        <f t="shared" si="12"/>
        <v>0</v>
      </c>
      <c r="F363" s="351">
        <f t="shared" si="11"/>
        <v>0</v>
      </c>
      <c r="G363" s="374"/>
    </row>
    <row r="364" spans="1:7" s="132" customFormat="1" x14ac:dyDescent="0.2">
      <c r="A364" s="175">
        <v>328</v>
      </c>
      <c r="B364" s="187" t="str">
        <f>IF(B363&lt;&gt;0,$B$12,"")</f>
        <v/>
      </c>
      <c r="C364" s="197" t="str">
        <f>IF(C363=0,"",C363)</f>
        <v/>
      </c>
      <c r="D364" s="355">
        <f>IF(B364="",0,D363)</f>
        <v>0</v>
      </c>
      <c r="E364" s="351">
        <f t="shared" si="12"/>
        <v>0</v>
      </c>
      <c r="F364" s="351">
        <f t="shared" si="11"/>
        <v>0</v>
      </c>
      <c r="G364" s="374"/>
    </row>
    <row r="365" spans="1:7" s="132" customFormat="1" x14ac:dyDescent="0.2">
      <c r="A365" s="175">
        <v>329</v>
      </c>
      <c r="B365" s="176"/>
      <c r="C365" s="177"/>
      <c r="D365" s="354"/>
      <c r="E365" s="351">
        <f t="shared" si="12"/>
        <v>0</v>
      </c>
      <c r="F365" s="351">
        <f t="shared" si="11"/>
        <v>0</v>
      </c>
      <c r="G365" s="374"/>
    </row>
    <row r="366" spans="1:7" s="132" customFormat="1" x14ac:dyDescent="0.2">
      <c r="A366" s="175">
        <v>330</v>
      </c>
      <c r="B366" s="187" t="str">
        <f>IF(B365&lt;&gt;0,$B$12,"")</f>
        <v/>
      </c>
      <c r="C366" s="197" t="str">
        <f>IF(C365=0,"",C365)</f>
        <v/>
      </c>
      <c r="D366" s="355">
        <f>IF(B366="",0,D365)</f>
        <v>0</v>
      </c>
      <c r="E366" s="351">
        <f t="shared" si="12"/>
        <v>0</v>
      </c>
      <c r="F366" s="351">
        <f t="shared" si="11"/>
        <v>0</v>
      </c>
      <c r="G366" s="374"/>
    </row>
    <row r="367" spans="1:7" s="132" customFormat="1" x14ac:dyDescent="0.2">
      <c r="A367" s="175">
        <v>331</v>
      </c>
      <c r="B367" s="176"/>
      <c r="C367" s="177"/>
      <c r="D367" s="354"/>
      <c r="E367" s="351">
        <f t="shared" si="12"/>
        <v>0</v>
      </c>
      <c r="F367" s="351">
        <f t="shared" si="11"/>
        <v>0</v>
      </c>
      <c r="G367" s="374"/>
    </row>
    <row r="368" spans="1:7" s="132" customFormat="1" x14ac:dyDescent="0.2">
      <c r="A368" s="175">
        <v>332</v>
      </c>
      <c r="B368" s="187" t="str">
        <f>IF(B367&lt;&gt;0,$B$12,"")</f>
        <v/>
      </c>
      <c r="C368" s="197" t="str">
        <f>IF(C367=0,"",C367)</f>
        <v/>
      </c>
      <c r="D368" s="355">
        <f>IF(B368="",0,D367)</f>
        <v>0</v>
      </c>
      <c r="E368" s="351">
        <f t="shared" si="12"/>
        <v>0</v>
      </c>
      <c r="F368" s="351">
        <f t="shared" si="11"/>
        <v>0</v>
      </c>
      <c r="G368" s="374"/>
    </row>
    <row r="369" spans="1:7" s="132" customFormat="1" x14ac:dyDescent="0.2">
      <c r="A369" s="175">
        <v>333</v>
      </c>
      <c r="B369" s="176"/>
      <c r="C369" s="177"/>
      <c r="D369" s="354"/>
      <c r="E369" s="351">
        <f t="shared" si="12"/>
        <v>0</v>
      </c>
      <c r="F369" s="351">
        <f t="shared" si="11"/>
        <v>0</v>
      </c>
      <c r="G369" s="374"/>
    </row>
    <row r="370" spans="1:7" s="132" customFormat="1" x14ac:dyDescent="0.2">
      <c r="A370" s="175">
        <v>334</v>
      </c>
      <c r="B370" s="187" t="str">
        <f>IF(B369&lt;&gt;0,$B$12,"")</f>
        <v/>
      </c>
      <c r="C370" s="197" t="str">
        <f>IF(C369=0,"",C369)</f>
        <v/>
      </c>
      <c r="D370" s="355">
        <f>IF(B370="",0,D369)</f>
        <v>0</v>
      </c>
      <c r="E370" s="351">
        <f t="shared" si="12"/>
        <v>0</v>
      </c>
      <c r="F370" s="351">
        <f t="shared" si="11"/>
        <v>0</v>
      </c>
      <c r="G370" s="374"/>
    </row>
    <row r="371" spans="1:7" s="132" customFormat="1" x14ac:dyDescent="0.2">
      <c r="A371" s="175">
        <v>335</v>
      </c>
      <c r="B371" s="176"/>
      <c r="C371" s="177"/>
      <c r="D371" s="354"/>
      <c r="E371" s="351">
        <f t="shared" si="12"/>
        <v>0</v>
      </c>
      <c r="F371" s="351">
        <f t="shared" si="11"/>
        <v>0</v>
      </c>
      <c r="G371" s="374"/>
    </row>
    <row r="372" spans="1:7" s="132" customFormat="1" x14ac:dyDescent="0.2">
      <c r="A372" s="175">
        <v>336</v>
      </c>
      <c r="B372" s="187" t="str">
        <f>IF(B371&lt;&gt;0,$B$12,"")</f>
        <v/>
      </c>
      <c r="C372" s="197" t="str">
        <f>IF(C371=0,"",C371)</f>
        <v/>
      </c>
      <c r="D372" s="355">
        <f>IF(B372="",0,D371)</f>
        <v>0</v>
      </c>
      <c r="E372" s="351">
        <f t="shared" si="12"/>
        <v>0</v>
      </c>
      <c r="F372" s="351">
        <f t="shared" si="11"/>
        <v>0</v>
      </c>
      <c r="G372" s="374"/>
    </row>
    <row r="373" spans="1:7" s="132" customFormat="1" x14ac:dyDescent="0.2">
      <c r="A373" s="175">
        <v>337</v>
      </c>
      <c r="B373" s="176"/>
      <c r="C373" s="177"/>
      <c r="D373" s="354"/>
      <c r="E373" s="351">
        <f t="shared" si="12"/>
        <v>0</v>
      </c>
      <c r="F373" s="351">
        <f t="shared" si="11"/>
        <v>0</v>
      </c>
      <c r="G373" s="374"/>
    </row>
    <row r="374" spans="1:7" s="132" customFormat="1" x14ac:dyDescent="0.2">
      <c r="A374" s="175">
        <v>338</v>
      </c>
      <c r="B374" s="187" t="str">
        <f>IF(B373&lt;&gt;0,$B$12,"")</f>
        <v/>
      </c>
      <c r="C374" s="197" t="str">
        <f>IF(C373=0,"",C373)</f>
        <v/>
      </c>
      <c r="D374" s="355">
        <f>IF(B374="",0,D373)</f>
        <v>0</v>
      </c>
      <c r="E374" s="351">
        <f t="shared" si="12"/>
        <v>0</v>
      </c>
      <c r="F374" s="351">
        <f t="shared" si="11"/>
        <v>0</v>
      </c>
      <c r="G374" s="374"/>
    </row>
    <row r="375" spans="1:7" s="132" customFormat="1" x14ac:dyDescent="0.2">
      <c r="A375" s="175">
        <v>339</v>
      </c>
      <c r="B375" s="176"/>
      <c r="C375" s="177"/>
      <c r="D375" s="354"/>
      <c r="E375" s="351">
        <f t="shared" si="12"/>
        <v>0</v>
      </c>
      <c r="F375" s="351">
        <f t="shared" si="11"/>
        <v>0</v>
      </c>
      <c r="G375" s="374"/>
    </row>
    <row r="376" spans="1:7" s="132" customFormat="1" x14ac:dyDescent="0.2">
      <c r="A376" s="175">
        <v>340</v>
      </c>
      <c r="B376" s="187" t="str">
        <f>IF(B375&lt;&gt;0,$B$12,"")</f>
        <v/>
      </c>
      <c r="C376" s="197" t="str">
        <f>IF(C375=0,"",C375)</f>
        <v/>
      </c>
      <c r="D376" s="355">
        <f>IF(B376="",0,D375)</f>
        <v>0</v>
      </c>
      <c r="E376" s="351">
        <f t="shared" si="12"/>
        <v>0</v>
      </c>
      <c r="F376" s="351">
        <f t="shared" si="11"/>
        <v>0</v>
      </c>
      <c r="G376" s="374"/>
    </row>
    <row r="377" spans="1:7" s="132" customFormat="1" x14ac:dyDescent="0.2">
      <c r="A377" s="175">
        <v>341</v>
      </c>
      <c r="B377" s="176"/>
      <c r="C377" s="177"/>
      <c r="D377" s="354"/>
      <c r="E377" s="351">
        <f t="shared" si="12"/>
        <v>0</v>
      </c>
      <c r="F377" s="351">
        <f t="shared" si="11"/>
        <v>0</v>
      </c>
      <c r="G377" s="374"/>
    </row>
    <row r="378" spans="1:7" s="132" customFormat="1" x14ac:dyDescent="0.2">
      <c r="A378" s="175">
        <v>342</v>
      </c>
      <c r="B378" s="187" t="str">
        <f>IF(B377&lt;&gt;0,$B$12,"")</f>
        <v/>
      </c>
      <c r="C378" s="197" t="str">
        <f>IF(C377=0,"",C377)</f>
        <v/>
      </c>
      <c r="D378" s="355">
        <f>IF(B378="",0,D377)</f>
        <v>0</v>
      </c>
      <c r="E378" s="351">
        <f t="shared" si="12"/>
        <v>0</v>
      </c>
      <c r="F378" s="351">
        <f t="shared" si="11"/>
        <v>0</v>
      </c>
      <c r="G378" s="374"/>
    </row>
    <row r="379" spans="1:7" s="132" customFormat="1" x14ac:dyDescent="0.2">
      <c r="A379" s="175">
        <v>343</v>
      </c>
      <c r="B379" s="176"/>
      <c r="C379" s="177"/>
      <c r="D379" s="354"/>
      <c r="E379" s="351">
        <f t="shared" si="12"/>
        <v>0</v>
      </c>
      <c r="F379" s="351">
        <f t="shared" si="11"/>
        <v>0</v>
      </c>
      <c r="G379" s="374"/>
    </row>
    <row r="380" spans="1:7" s="132" customFormat="1" x14ac:dyDescent="0.2">
      <c r="A380" s="175">
        <v>344</v>
      </c>
      <c r="B380" s="187" t="str">
        <f>IF(B379&lt;&gt;0,$B$12,"")</f>
        <v/>
      </c>
      <c r="C380" s="197" t="str">
        <f>IF(C379=0,"",C379)</f>
        <v/>
      </c>
      <c r="D380" s="355">
        <f>IF(B380="",0,D379)</f>
        <v>0</v>
      </c>
      <c r="E380" s="351">
        <f t="shared" si="12"/>
        <v>0</v>
      </c>
      <c r="F380" s="351">
        <f t="shared" si="11"/>
        <v>0</v>
      </c>
      <c r="G380" s="374"/>
    </row>
    <row r="381" spans="1:7" s="132" customFormat="1" x14ac:dyDescent="0.2">
      <c r="A381" s="175">
        <v>345</v>
      </c>
      <c r="B381" s="176"/>
      <c r="C381" s="177"/>
      <c r="D381" s="354"/>
      <c r="E381" s="351">
        <f t="shared" si="12"/>
        <v>0</v>
      </c>
      <c r="F381" s="351">
        <f t="shared" si="11"/>
        <v>0</v>
      </c>
      <c r="G381" s="374"/>
    </row>
    <row r="382" spans="1:7" s="132" customFormat="1" x14ac:dyDescent="0.2">
      <c r="A382" s="175">
        <v>346</v>
      </c>
      <c r="B382" s="187" t="str">
        <f>IF(B381&lt;&gt;0,$B$12,"")</f>
        <v/>
      </c>
      <c r="C382" s="197" t="str">
        <f>IF(C381=0,"",C381)</f>
        <v/>
      </c>
      <c r="D382" s="355">
        <f>IF(B382="",0,D381)</f>
        <v>0</v>
      </c>
      <c r="E382" s="351">
        <f t="shared" si="12"/>
        <v>0</v>
      </c>
      <c r="F382" s="351">
        <f t="shared" si="11"/>
        <v>0</v>
      </c>
      <c r="G382" s="374"/>
    </row>
    <row r="383" spans="1:7" s="132" customFormat="1" x14ac:dyDescent="0.2">
      <c r="A383" s="175">
        <v>347</v>
      </c>
      <c r="B383" s="176"/>
      <c r="C383" s="177"/>
      <c r="D383" s="354"/>
      <c r="E383" s="351">
        <f t="shared" si="12"/>
        <v>0</v>
      </c>
      <c r="F383" s="351">
        <f t="shared" si="11"/>
        <v>0</v>
      </c>
      <c r="G383" s="374"/>
    </row>
    <row r="384" spans="1:7" s="132" customFormat="1" x14ac:dyDescent="0.2">
      <c r="A384" s="175">
        <v>348</v>
      </c>
      <c r="B384" s="187" t="str">
        <f>IF(B383&lt;&gt;0,$B$12,"")</f>
        <v/>
      </c>
      <c r="C384" s="197" t="str">
        <f>IF(C383=0,"",C383)</f>
        <v/>
      </c>
      <c r="D384" s="355">
        <f>IF(B384="",0,D383)</f>
        <v>0</v>
      </c>
      <c r="E384" s="351">
        <f t="shared" si="12"/>
        <v>0</v>
      </c>
      <c r="F384" s="351">
        <f t="shared" si="11"/>
        <v>0</v>
      </c>
      <c r="G384" s="374"/>
    </row>
    <row r="385" spans="1:7" s="132" customFormat="1" x14ac:dyDescent="0.2">
      <c r="A385" s="175">
        <v>349</v>
      </c>
      <c r="B385" s="176"/>
      <c r="C385" s="177"/>
      <c r="D385" s="354"/>
      <c r="E385" s="351">
        <f t="shared" si="12"/>
        <v>0</v>
      </c>
      <c r="F385" s="351">
        <f t="shared" si="11"/>
        <v>0</v>
      </c>
      <c r="G385" s="374"/>
    </row>
    <row r="386" spans="1:7" s="132" customFormat="1" x14ac:dyDescent="0.2">
      <c r="A386" s="175">
        <v>350</v>
      </c>
      <c r="B386" s="187" t="str">
        <f>IF(B385&lt;&gt;0,$B$12,"")</f>
        <v/>
      </c>
      <c r="C386" s="197" t="str">
        <f>IF(C385=0,"",C385)</f>
        <v/>
      </c>
      <c r="D386" s="355">
        <f>IF(B386="",0,D385)</f>
        <v>0</v>
      </c>
      <c r="E386" s="351">
        <f t="shared" si="12"/>
        <v>0</v>
      </c>
      <c r="F386" s="351">
        <f t="shared" si="11"/>
        <v>0</v>
      </c>
      <c r="G386" s="374"/>
    </row>
    <row r="387" spans="1:7" s="132" customFormat="1" x14ac:dyDescent="0.2">
      <c r="A387" s="175">
        <v>351</v>
      </c>
      <c r="B387" s="176"/>
      <c r="C387" s="177"/>
      <c r="D387" s="354"/>
      <c r="E387" s="351">
        <f t="shared" si="12"/>
        <v>0</v>
      </c>
      <c r="F387" s="351">
        <f t="shared" si="11"/>
        <v>0</v>
      </c>
      <c r="G387" s="374"/>
    </row>
    <row r="388" spans="1:7" s="132" customFormat="1" x14ac:dyDescent="0.2">
      <c r="A388" s="175">
        <v>352</v>
      </c>
      <c r="B388" s="187" t="str">
        <f>IF(B387&lt;&gt;0,$B$12,"")</f>
        <v/>
      </c>
      <c r="C388" s="197" t="str">
        <f>IF(C387=0,"",C387)</f>
        <v/>
      </c>
      <c r="D388" s="355">
        <f>IF(B388="",0,D387)</f>
        <v>0</v>
      </c>
      <c r="E388" s="351">
        <f t="shared" si="12"/>
        <v>0</v>
      </c>
      <c r="F388" s="351">
        <f t="shared" si="11"/>
        <v>0</v>
      </c>
      <c r="G388" s="374"/>
    </row>
    <row r="389" spans="1:7" s="132" customFormat="1" x14ac:dyDescent="0.2">
      <c r="A389" s="175">
        <v>353</v>
      </c>
      <c r="B389" s="176"/>
      <c r="C389" s="177"/>
      <c r="D389" s="354"/>
      <c r="E389" s="351">
        <f t="shared" si="12"/>
        <v>0</v>
      </c>
      <c r="F389" s="351">
        <f t="shared" si="11"/>
        <v>0</v>
      </c>
      <c r="G389" s="374"/>
    </row>
    <row r="390" spans="1:7" s="132" customFormat="1" x14ac:dyDescent="0.2">
      <c r="A390" s="175">
        <v>354</v>
      </c>
      <c r="B390" s="187" t="str">
        <f>IF(B389&lt;&gt;0,$B$12,"")</f>
        <v/>
      </c>
      <c r="C390" s="197" t="str">
        <f>IF(C389=0,"",C389)</f>
        <v/>
      </c>
      <c r="D390" s="355">
        <f>IF(B390="",0,D389)</f>
        <v>0</v>
      </c>
      <c r="E390" s="351">
        <f t="shared" si="12"/>
        <v>0</v>
      </c>
      <c r="F390" s="351">
        <f t="shared" si="11"/>
        <v>0</v>
      </c>
      <c r="G390" s="374"/>
    </row>
    <row r="391" spans="1:7" s="132" customFormat="1" x14ac:dyDescent="0.2">
      <c r="A391" s="175">
        <v>355</v>
      </c>
      <c r="B391" s="176"/>
      <c r="C391" s="177"/>
      <c r="D391" s="354"/>
      <c r="E391" s="351">
        <f t="shared" si="12"/>
        <v>0</v>
      </c>
      <c r="F391" s="351">
        <f t="shared" si="11"/>
        <v>0</v>
      </c>
      <c r="G391" s="374"/>
    </row>
    <row r="392" spans="1:7" s="132" customFormat="1" x14ac:dyDescent="0.2">
      <c r="A392" s="175">
        <v>356</v>
      </c>
      <c r="B392" s="187" t="str">
        <f>IF(B391&lt;&gt;0,$B$12,"")</f>
        <v/>
      </c>
      <c r="C392" s="197" t="str">
        <f>IF(C391=0,"",C391)</f>
        <v/>
      </c>
      <c r="D392" s="355">
        <f>IF(B392="",0,D391)</f>
        <v>0</v>
      </c>
      <c r="E392" s="351">
        <f t="shared" si="12"/>
        <v>0</v>
      </c>
      <c r="F392" s="351">
        <f t="shared" si="11"/>
        <v>0</v>
      </c>
      <c r="G392" s="374"/>
    </row>
    <row r="393" spans="1:7" s="132" customFormat="1" x14ac:dyDescent="0.2">
      <c r="A393" s="175">
        <v>357</v>
      </c>
      <c r="B393" s="176"/>
      <c r="C393" s="177"/>
      <c r="D393" s="354"/>
      <c r="E393" s="351">
        <f t="shared" si="12"/>
        <v>0</v>
      </c>
      <c r="F393" s="351">
        <f t="shared" si="11"/>
        <v>0</v>
      </c>
      <c r="G393" s="374"/>
    </row>
    <row r="394" spans="1:7" s="132" customFormat="1" x14ac:dyDescent="0.2">
      <c r="A394" s="175">
        <v>358</v>
      </c>
      <c r="B394" s="187" t="str">
        <f>IF(B393&lt;&gt;0,$B$12,"")</f>
        <v/>
      </c>
      <c r="C394" s="197" t="str">
        <f>IF(C393=0,"",C393)</f>
        <v/>
      </c>
      <c r="D394" s="355">
        <f>IF(B394="",0,D393)</f>
        <v>0</v>
      </c>
      <c r="E394" s="351">
        <f t="shared" si="12"/>
        <v>0</v>
      </c>
      <c r="F394" s="351">
        <f t="shared" si="11"/>
        <v>0</v>
      </c>
      <c r="G394" s="374"/>
    </row>
    <row r="395" spans="1:7" s="132" customFormat="1" x14ac:dyDescent="0.2">
      <c r="A395" s="175">
        <v>359</v>
      </c>
      <c r="B395" s="176"/>
      <c r="C395" s="177"/>
      <c r="D395" s="354"/>
      <c r="E395" s="351">
        <f t="shared" si="12"/>
        <v>0</v>
      </c>
      <c r="F395" s="351">
        <f t="shared" si="11"/>
        <v>0</v>
      </c>
      <c r="G395" s="374"/>
    </row>
    <row r="396" spans="1:7" s="132" customFormat="1" x14ac:dyDescent="0.2">
      <c r="A396" s="175">
        <v>360</v>
      </c>
      <c r="B396" s="187" t="str">
        <f>IF(B395&lt;&gt;0,$B$12,"")</f>
        <v/>
      </c>
      <c r="C396" s="197" t="str">
        <f>IF(C395=0,"",C395)</f>
        <v/>
      </c>
      <c r="D396" s="355">
        <f>IF(B396="",0,D395)</f>
        <v>0</v>
      </c>
      <c r="E396" s="351">
        <f t="shared" si="12"/>
        <v>0</v>
      </c>
      <c r="F396" s="351">
        <f t="shared" si="11"/>
        <v>0</v>
      </c>
      <c r="G396" s="374"/>
    </row>
    <row r="397" spans="1:7" s="132" customFormat="1" x14ac:dyDescent="0.2">
      <c r="A397" s="175">
        <v>361</v>
      </c>
      <c r="B397" s="176"/>
      <c r="C397" s="177"/>
      <c r="D397" s="354"/>
      <c r="E397" s="351">
        <f t="shared" si="12"/>
        <v>0</v>
      </c>
      <c r="F397" s="351">
        <f t="shared" si="11"/>
        <v>0</v>
      </c>
      <c r="G397" s="374"/>
    </row>
    <row r="398" spans="1:7" s="132" customFormat="1" x14ac:dyDescent="0.2">
      <c r="A398" s="175">
        <v>362</v>
      </c>
      <c r="B398" s="187" t="str">
        <f>IF(B397&lt;&gt;0,$B$12,"")</f>
        <v/>
      </c>
      <c r="C398" s="197" t="str">
        <f>IF(C397=0,"",C397)</f>
        <v/>
      </c>
      <c r="D398" s="355">
        <f>IF(B398="",0,D397)</f>
        <v>0</v>
      </c>
      <c r="E398" s="351">
        <f t="shared" si="12"/>
        <v>0</v>
      </c>
      <c r="F398" s="351">
        <f t="shared" si="11"/>
        <v>0</v>
      </c>
      <c r="G398" s="374"/>
    </row>
    <row r="399" spans="1:7" s="132" customFormat="1" x14ac:dyDescent="0.2">
      <c r="A399" s="175">
        <v>363</v>
      </c>
      <c r="B399" s="176"/>
      <c r="C399" s="177"/>
      <c r="D399" s="354"/>
      <c r="E399" s="351">
        <f t="shared" si="12"/>
        <v>0</v>
      </c>
      <c r="F399" s="351">
        <f t="shared" si="11"/>
        <v>0</v>
      </c>
      <c r="G399" s="374"/>
    </row>
    <row r="400" spans="1:7" s="132" customFormat="1" x14ac:dyDescent="0.2">
      <c r="A400" s="175">
        <v>364</v>
      </c>
      <c r="B400" s="187" t="str">
        <f>IF(B399&lt;&gt;0,$B$12,"")</f>
        <v/>
      </c>
      <c r="C400" s="197" t="str">
        <f>IF(C399=0,"",C399)</f>
        <v/>
      </c>
      <c r="D400" s="355">
        <f>IF(B400="",0,D399)</f>
        <v>0</v>
      </c>
      <c r="E400" s="351">
        <f t="shared" si="12"/>
        <v>0</v>
      </c>
      <c r="F400" s="351">
        <f t="shared" si="11"/>
        <v>0</v>
      </c>
      <c r="G400" s="374"/>
    </row>
    <row r="401" spans="1:7" s="132" customFormat="1" x14ac:dyDescent="0.2">
      <c r="A401" s="175">
        <v>365</v>
      </c>
      <c r="B401" s="176"/>
      <c r="C401" s="177"/>
      <c r="D401" s="354"/>
      <c r="E401" s="351">
        <f t="shared" si="12"/>
        <v>0</v>
      </c>
      <c r="F401" s="351">
        <f t="shared" si="11"/>
        <v>0</v>
      </c>
      <c r="G401" s="374"/>
    </row>
    <row r="402" spans="1:7" s="132" customFormat="1" x14ac:dyDescent="0.2">
      <c r="A402" s="175">
        <v>366</v>
      </c>
      <c r="B402" s="187" t="str">
        <f>IF(B401&lt;&gt;0,$B$12,"")</f>
        <v/>
      </c>
      <c r="C402" s="197" t="str">
        <f>IF(C401=0,"",C401)</f>
        <v/>
      </c>
      <c r="D402" s="355">
        <f>IF(B402="",0,D401)</f>
        <v>0</v>
      </c>
      <c r="E402" s="351">
        <f t="shared" si="12"/>
        <v>0</v>
      </c>
      <c r="F402" s="351">
        <f t="shared" si="11"/>
        <v>0</v>
      </c>
      <c r="G402" s="374"/>
    </row>
    <row r="403" spans="1:7" s="132" customFormat="1" x14ac:dyDescent="0.2">
      <c r="A403" s="175">
        <v>367</v>
      </c>
      <c r="B403" s="176"/>
      <c r="C403" s="177"/>
      <c r="D403" s="354"/>
      <c r="E403" s="351">
        <f t="shared" si="12"/>
        <v>0</v>
      </c>
      <c r="F403" s="351">
        <f t="shared" si="11"/>
        <v>0</v>
      </c>
      <c r="G403" s="374"/>
    </row>
    <row r="404" spans="1:7" s="132" customFormat="1" x14ac:dyDescent="0.2">
      <c r="A404" s="175">
        <v>368</v>
      </c>
      <c r="B404" s="187" t="str">
        <f>IF(B403&lt;&gt;0,$B$12,"")</f>
        <v/>
      </c>
      <c r="C404" s="197" t="str">
        <f>IF(C403=0,"",C403)</f>
        <v/>
      </c>
      <c r="D404" s="355">
        <f>IF(B404="",0,D403)</f>
        <v>0</v>
      </c>
      <c r="E404" s="351">
        <f t="shared" si="12"/>
        <v>0</v>
      </c>
      <c r="F404" s="351">
        <f t="shared" si="11"/>
        <v>0</v>
      </c>
      <c r="G404" s="374"/>
    </row>
    <row r="405" spans="1:7" s="132" customFormat="1" x14ac:dyDescent="0.2">
      <c r="A405" s="175">
        <v>369</v>
      </c>
      <c r="B405" s="176"/>
      <c r="C405" s="177"/>
      <c r="D405" s="354"/>
      <c r="E405" s="351">
        <f t="shared" si="12"/>
        <v>0</v>
      </c>
      <c r="F405" s="351">
        <f t="shared" si="11"/>
        <v>0</v>
      </c>
      <c r="G405" s="374"/>
    </row>
    <row r="406" spans="1:7" s="132" customFormat="1" x14ac:dyDescent="0.2">
      <c r="A406" s="175">
        <v>370</v>
      </c>
      <c r="B406" s="187" t="str">
        <f>IF(B405&lt;&gt;0,$B$12,"")</f>
        <v/>
      </c>
      <c r="C406" s="197" t="str">
        <f>IF(C405=0,"",C405)</f>
        <v/>
      </c>
      <c r="D406" s="355">
        <f>IF(B406="",0,D405)</f>
        <v>0</v>
      </c>
      <c r="E406" s="351">
        <f t="shared" si="12"/>
        <v>0</v>
      </c>
      <c r="F406" s="351">
        <f t="shared" si="11"/>
        <v>0</v>
      </c>
      <c r="G406" s="374"/>
    </row>
    <row r="407" spans="1:7" s="132" customFormat="1" x14ac:dyDescent="0.2">
      <c r="A407" s="175">
        <v>371</v>
      </c>
      <c r="B407" s="176"/>
      <c r="C407" s="177"/>
      <c r="D407" s="354"/>
      <c r="E407" s="351">
        <f t="shared" si="12"/>
        <v>0</v>
      </c>
      <c r="F407" s="351">
        <f t="shared" si="11"/>
        <v>0</v>
      </c>
      <c r="G407" s="374"/>
    </row>
    <row r="408" spans="1:7" s="132" customFormat="1" x14ac:dyDescent="0.2">
      <c r="A408" s="175">
        <v>372</v>
      </c>
      <c r="B408" s="187" t="str">
        <f>IF(B407&lt;&gt;0,$B$12,"")</f>
        <v/>
      </c>
      <c r="C408" s="197" t="str">
        <f>IF(C407=0,"",C407)</f>
        <v/>
      </c>
      <c r="D408" s="355">
        <f>IF(B408="",0,D407)</f>
        <v>0</v>
      </c>
      <c r="E408" s="351">
        <f t="shared" si="12"/>
        <v>0</v>
      </c>
      <c r="F408" s="351">
        <f t="shared" si="11"/>
        <v>0</v>
      </c>
      <c r="G408" s="374"/>
    </row>
    <row r="409" spans="1:7" s="132" customFormat="1" x14ac:dyDescent="0.2">
      <c r="A409" s="175">
        <v>373</v>
      </c>
      <c r="B409" s="176"/>
      <c r="C409" s="177"/>
      <c r="D409" s="354"/>
      <c r="E409" s="351">
        <f t="shared" si="12"/>
        <v>0</v>
      </c>
      <c r="F409" s="351">
        <f t="shared" si="11"/>
        <v>0</v>
      </c>
      <c r="G409" s="374"/>
    </row>
    <row r="410" spans="1:7" s="132" customFormat="1" x14ac:dyDescent="0.2">
      <c r="A410" s="175">
        <v>374</v>
      </c>
      <c r="B410" s="187" t="str">
        <f>IF(B409&lt;&gt;0,$B$12,"")</f>
        <v/>
      </c>
      <c r="C410" s="197" t="str">
        <f>IF(C409=0,"",C409)</f>
        <v/>
      </c>
      <c r="D410" s="355">
        <f>IF(B410="",0,D409)</f>
        <v>0</v>
      </c>
      <c r="E410" s="351">
        <f t="shared" si="12"/>
        <v>0</v>
      </c>
      <c r="F410" s="351">
        <f t="shared" si="11"/>
        <v>0</v>
      </c>
      <c r="G410" s="374"/>
    </row>
    <row r="411" spans="1:7" s="132" customFormat="1" x14ac:dyDescent="0.2">
      <c r="A411" s="175">
        <v>375</v>
      </c>
      <c r="B411" s="176"/>
      <c r="C411" s="177"/>
      <c r="D411" s="354"/>
      <c r="E411" s="351">
        <f t="shared" si="12"/>
        <v>0</v>
      </c>
      <c r="F411" s="351">
        <f t="shared" si="11"/>
        <v>0</v>
      </c>
      <c r="G411" s="374"/>
    </row>
    <row r="412" spans="1:7" s="132" customFormat="1" x14ac:dyDescent="0.2">
      <c r="A412" s="175">
        <v>376</v>
      </c>
      <c r="B412" s="187" t="str">
        <f>IF(B411&lt;&gt;0,$B$12,"")</f>
        <v/>
      </c>
      <c r="C412" s="197" t="str">
        <f>IF(C411=0,"",C411)</f>
        <v/>
      </c>
      <c r="D412" s="355">
        <f>IF(B412="",0,D411)</f>
        <v>0</v>
      </c>
      <c r="E412" s="351">
        <f t="shared" si="12"/>
        <v>0</v>
      </c>
      <c r="F412" s="351">
        <f t="shared" si="11"/>
        <v>0</v>
      </c>
      <c r="G412" s="374"/>
    </row>
    <row r="413" spans="1:7" s="132" customFormat="1" x14ac:dyDescent="0.2">
      <c r="A413" s="175">
        <v>377</v>
      </c>
      <c r="B413" s="176"/>
      <c r="C413" s="177"/>
      <c r="D413" s="354"/>
      <c r="E413" s="351">
        <f t="shared" si="12"/>
        <v>0</v>
      </c>
      <c r="F413" s="351">
        <f t="shared" si="11"/>
        <v>0</v>
      </c>
      <c r="G413" s="374"/>
    </row>
    <row r="414" spans="1:7" s="132" customFormat="1" x14ac:dyDescent="0.2">
      <c r="A414" s="175">
        <v>378</v>
      </c>
      <c r="B414" s="187" t="str">
        <f>IF(B413&lt;&gt;0,$B$12,"")</f>
        <v/>
      </c>
      <c r="C414" s="197" t="str">
        <f>IF(C413=0,"",C413)</f>
        <v/>
      </c>
      <c r="D414" s="355">
        <f>IF(B414="",0,D413)</f>
        <v>0</v>
      </c>
      <c r="E414" s="351">
        <f t="shared" si="12"/>
        <v>0</v>
      </c>
      <c r="F414" s="351">
        <f t="shared" si="11"/>
        <v>0</v>
      </c>
      <c r="G414" s="374"/>
    </row>
    <row r="415" spans="1:7" s="132" customFormat="1" x14ac:dyDescent="0.2">
      <c r="A415" s="175">
        <v>379</v>
      </c>
      <c r="B415" s="176"/>
      <c r="C415" s="177"/>
      <c r="D415" s="354"/>
      <c r="E415" s="351">
        <f t="shared" si="12"/>
        <v>0</v>
      </c>
      <c r="F415" s="351">
        <f t="shared" si="11"/>
        <v>0</v>
      </c>
      <c r="G415" s="374"/>
    </row>
    <row r="416" spans="1:7" s="132" customFormat="1" x14ac:dyDescent="0.2">
      <c r="A416" s="175">
        <v>380</v>
      </c>
      <c r="B416" s="187" t="str">
        <f>IF(B415&lt;&gt;0,$B$12,"")</f>
        <v/>
      </c>
      <c r="C416" s="197" t="str">
        <f>IF(C415=0,"",C415)</f>
        <v/>
      </c>
      <c r="D416" s="355">
        <f>IF(B416="",0,D415)</f>
        <v>0</v>
      </c>
      <c r="E416" s="351">
        <f t="shared" si="12"/>
        <v>0</v>
      </c>
      <c r="F416" s="351">
        <f t="shared" si="11"/>
        <v>0</v>
      </c>
      <c r="G416" s="374"/>
    </row>
    <row r="417" spans="1:7" s="132" customFormat="1" x14ac:dyDescent="0.2">
      <c r="A417" s="175">
        <v>381</v>
      </c>
      <c r="B417" s="176"/>
      <c r="C417" s="177"/>
      <c r="D417" s="354"/>
      <c r="E417" s="351">
        <f t="shared" si="12"/>
        <v>0</v>
      </c>
      <c r="F417" s="351">
        <f t="shared" si="11"/>
        <v>0</v>
      </c>
      <c r="G417" s="374"/>
    </row>
    <row r="418" spans="1:7" s="132" customFormat="1" x14ac:dyDescent="0.2">
      <c r="A418" s="175">
        <v>382</v>
      </c>
      <c r="B418" s="187" t="str">
        <f>IF(B417&lt;&gt;0,$B$12,"")</f>
        <v/>
      </c>
      <c r="C418" s="197" t="str">
        <f>IF(C417=0,"",C417)</f>
        <v/>
      </c>
      <c r="D418" s="355">
        <f>IF(B418="",0,D417)</f>
        <v>0</v>
      </c>
      <c r="E418" s="351">
        <f t="shared" si="12"/>
        <v>0</v>
      </c>
      <c r="F418" s="351">
        <f t="shared" si="11"/>
        <v>0</v>
      </c>
      <c r="G418" s="374"/>
    </row>
    <row r="419" spans="1:7" s="132" customFormat="1" x14ac:dyDescent="0.2">
      <c r="A419" s="175">
        <v>383</v>
      </c>
      <c r="B419" s="176"/>
      <c r="C419" s="177"/>
      <c r="D419" s="354"/>
      <c r="E419" s="351">
        <f t="shared" si="12"/>
        <v>0</v>
      </c>
      <c r="F419" s="351">
        <f t="shared" si="11"/>
        <v>0</v>
      </c>
      <c r="G419" s="374"/>
    </row>
    <row r="420" spans="1:7" s="132" customFormat="1" x14ac:dyDescent="0.2">
      <c r="A420" s="175">
        <v>384</v>
      </c>
      <c r="B420" s="187" t="str">
        <f>IF(B419&lt;&gt;0,$B$12,"")</f>
        <v/>
      </c>
      <c r="C420" s="197" t="str">
        <f>IF(C419=0,"",C419)</f>
        <v/>
      </c>
      <c r="D420" s="355">
        <f>IF(B420="",0,D419)</f>
        <v>0</v>
      </c>
      <c r="E420" s="351">
        <f t="shared" si="12"/>
        <v>0</v>
      </c>
      <c r="F420" s="351">
        <f t="shared" si="11"/>
        <v>0</v>
      </c>
      <c r="G420" s="374"/>
    </row>
    <row r="421" spans="1:7" s="132" customFormat="1" x14ac:dyDescent="0.2">
      <c r="A421" s="175">
        <v>385</v>
      </c>
      <c r="B421" s="176"/>
      <c r="C421" s="177"/>
      <c r="D421" s="354"/>
      <c r="E421" s="351">
        <f t="shared" si="12"/>
        <v>0</v>
      </c>
      <c r="F421" s="351">
        <f t="shared" si="11"/>
        <v>0</v>
      </c>
      <c r="G421" s="374"/>
    </row>
    <row r="422" spans="1:7" s="132" customFormat="1" x14ac:dyDescent="0.2">
      <c r="A422" s="175">
        <v>386</v>
      </c>
      <c r="B422" s="187" t="str">
        <f>IF(B421&lt;&gt;0,$B$12,"")</f>
        <v/>
      </c>
      <c r="C422" s="197" t="str">
        <f>IF(C421=0,"",C421)</f>
        <v/>
      </c>
      <c r="D422" s="355">
        <f>IF(B422="",0,D421)</f>
        <v>0</v>
      </c>
      <c r="E422" s="351">
        <f t="shared" si="12"/>
        <v>0</v>
      </c>
      <c r="F422" s="351">
        <f t="shared" si="11"/>
        <v>0</v>
      </c>
      <c r="G422" s="374"/>
    </row>
    <row r="423" spans="1:7" s="132" customFormat="1" x14ac:dyDescent="0.2">
      <c r="A423" s="175">
        <v>387</v>
      </c>
      <c r="B423" s="176"/>
      <c r="C423" s="177"/>
      <c r="D423" s="354"/>
      <c r="E423" s="351">
        <f t="shared" si="12"/>
        <v>0</v>
      </c>
      <c r="F423" s="351">
        <f t="shared" si="11"/>
        <v>0</v>
      </c>
      <c r="G423" s="374"/>
    </row>
    <row r="424" spans="1:7" s="132" customFormat="1" x14ac:dyDescent="0.2">
      <c r="A424" s="175">
        <v>388</v>
      </c>
      <c r="B424" s="187" t="str">
        <f>IF(B423&lt;&gt;0,$B$12,"")</f>
        <v/>
      </c>
      <c r="C424" s="197" t="str">
        <f>IF(C423=0,"",C423)</f>
        <v/>
      </c>
      <c r="D424" s="355">
        <f>IF(B424="",0,D423)</f>
        <v>0</v>
      </c>
      <c r="E424" s="351">
        <f t="shared" si="12"/>
        <v>0</v>
      </c>
      <c r="F424" s="351">
        <f t="shared" si="11"/>
        <v>0</v>
      </c>
      <c r="G424" s="374"/>
    </row>
    <row r="425" spans="1:7" s="132" customFormat="1" x14ac:dyDescent="0.2">
      <c r="A425" s="175">
        <v>389</v>
      </c>
      <c r="B425" s="176"/>
      <c r="C425" s="177"/>
      <c r="D425" s="354"/>
      <c r="E425" s="351">
        <f t="shared" si="12"/>
        <v>0</v>
      </c>
      <c r="F425" s="351">
        <f t="shared" ref="F425:F488" si="13">ROUND(D425*E425,2)</f>
        <v>0</v>
      </c>
      <c r="G425" s="374"/>
    </row>
    <row r="426" spans="1:7" s="132" customFormat="1" x14ac:dyDescent="0.2">
      <c r="A426" s="175">
        <v>390</v>
      </c>
      <c r="B426" s="187" t="str">
        <f>IF(B425&lt;&gt;0,$B$12,"")</f>
        <v/>
      </c>
      <c r="C426" s="197" t="str">
        <f>IF(C425=0,"",C425)</f>
        <v/>
      </c>
      <c r="D426" s="355">
        <f>IF(B426="",0,D425)</f>
        <v>0</v>
      </c>
      <c r="E426" s="351">
        <f t="shared" ref="E426:E489" si="14">IF(B426="",0,VLOOKUP(IF(B426="Vergütungen Teilnehmer/Betriebskosten JVA/JSA",B425,B426),$B$6:$F$11,IF(B426="Vergütungen Teilnehmer/Betriebskosten JVA/JSA",5,4),FALSE))</f>
        <v>0</v>
      </c>
      <c r="F426" s="351">
        <f t="shared" si="13"/>
        <v>0</v>
      </c>
      <c r="G426" s="374"/>
    </row>
    <row r="427" spans="1:7" s="132" customFormat="1" x14ac:dyDescent="0.2">
      <c r="A427" s="175">
        <v>391</v>
      </c>
      <c r="B427" s="176"/>
      <c r="C427" s="177"/>
      <c r="D427" s="354"/>
      <c r="E427" s="351">
        <f t="shared" si="14"/>
        <v>0</v>
      </c>
      <c r="F427" s="351">
        <f t="shared" si="13"/>
        <v>0</v>
      </c>
      <c r="G427" s="374"/>
    </row>
    <row r="428" spans="1:7" s="132" customFormat="1" x14ac:dyDescent="0.2">
      <c r="A428" s="175">
        <v>392</v>
      </c>
      <c r="B428" s="187" t="str">
        <f>IF(B427&lt;&gt;0,$B$12,"")</f>
        <v/>
      </c>
      <c r="C428" s="197" t="str">
        <f>IF(C427=0,"",C427)</f>
        <v/>
      </c>
      <c r="D428" s="355">
        <f>IF(B428="",0,D427)</f>
        <v>0</v>
      </c>
      <c r="E428" s="351">
        <f t="shared" si="14"/>
        <v>0</v>
      </c>
      <c r="F428" s="351">
        <f t="shared" si="13"/>
        <v>0</v>
      </c>
      <c r="G428" s="374"/>
    </row>
    <row r="429" spans="1:7" s="132" customFormat="1" x14ac:dyDescent="0.2">
      <c r="A429" s="175">
        <v>393</v>
      </c>
      <c r="B429" s="176"/>
      <c r="C429" s="177"/>
      <c r="D429" s="354"/>
      <c r="E429" s="351">
        <f t="shared" si="14"/>
        <v>0</v>
      </c>
      <c r="F429" s="351">
        <f t="shared" si="13"/>
        <v>0</v>
      </c>
      <c r="G429" s="374"/>
    </row>
    <row r="430" spans="1:7" s="132" customFormat="1" x14ac:dyDescent="0.2">
      <c r="A430" s="175">
        <v>394</v>
      </c>
      <c r="B430" s="187" t="str">
        <f>IF(B429&lt;&gt;0,$B$12,"")</f>
        <v/>
      </c>
      <c r="C430" s="197" t="str">
        <f>IF(C429=0,"",C429)</f>
        <v/>
      </c>
      <c r="D430" s="355">
        <f>IF(B430="",0,D429)</f>
        <v>0</v>
      </c>
      <c r="E430" s="351">
        <f t="shared" si="14"/>
        <v>0</v>
      </c>
      <c r="F430" s="351">
        <f t="shared" si="13"/>
        <v>0</v>
      </c>
      <c r="G430" s="374"/>
    </row>
    <row r="431" spans="1:7" s="132" customFormat="1" x14ac:dyDescent="0.2">
      <c r="A431" s="175">
        <v>395</v>
      </c>
      <c r="B431" s="176"/>
      <c r="C431" s="177"/>
      <c r="D431" s="354"/>
      <c r="E431" s="351">
        <f t="shared" si="14"/>
        <v>0</v>
      </c>
      <c r="F431" s="351">
        <f t="shared" si="13"/>
        <v>0</v>
      </c>
      <c r="G431" s="374"/>
    </row>
    <row r="432" spans="1:7" s="132" customFormat="1" x14ac:dyDescent="0.2">
      <c r="A432" s="175">
        <v>396</v>
      </c>
      <c r="B432" s="187" t="str">
        <f>IF(B431&lt;&gt;0,$B$12,"")</f>
        <v/>
      </c>
      <c r="C432" s="197" t="str">
        <f>IF(C431=0,"",C431)</f>
        <v/>
      </c>
      <c r="D432" s="355">
        <f>IF(B432="",0,D431)</f>
        <v>0</v>
      </c>
      <c r="E432" s="351">
        <f t="shared" si="14"/>
        <v>0</v>
      </c>
      <c r="F432" s="351">
        <f t="shared" si="13"/>
        <v>0</v>
      </c>
      <c r="G432" s="374"/>
    </row>
    <row r="433" spans="1:7" s="132" customFormat="1" x14ac:dyDescent="0.2">
      <c r="A433" s="175">
        <v>397</v>
      </c>
      <c r="B433" s="176"/>
      <c r="C433" s="177"/>
      <c r="D433" s="354"/>
      <c r="E433" s="351">
        <f t="shared" si="14"/>
        <v>0</v>
      </c>
      <c r="F433" s="351">
        <f t="shared" si="13"/>
        <v>0</v>
      </c>
      <c r="G433" s="374"/>
    </row>
    <row r="434" spans="1:7" s="132" customFormat="1" x14ac:dyDescent="0.2">
      <c r="A434" s="175">
        <v>398</v>
      </c>
      <c r="B434" s="187" t="str">
        <f>IF(B433&lt;&gt;0,$B$12,"")</f>
        <v/>
      </c>
      <c r="C434" s="197" t="str">
        <f>IF(C433=0,"",C433)</f>
        <v/>
      </c>
      <c r="D434" s="355">
        <f>IF(B434="",0,D433)</f>
        <v>0</v>
      </c>
      <c r="E434" s="351">
        <f t="shared" si="14"/>
        <v>0</v>
      </c>
      <c r="F434" s="351">
        <f t="shared" si="13"/>
        <v>0</v>
      </c>
      <c r="G434" s="374"/>
    </row>
    <row r="435" spans="1:7" s="132" customFormat="1" x14ac:dyDescent="0.2">
      <c r="A435" s="175">
        <v>399</v>
      </c>
      <c r="B435" s="176"/>
      <c r="C435" s="177"/>
      <c r="D435" s="354"/>
      <c r="E435" s="351">
        <f t="shared" si="14"/>
        <v>0</v>
      </c>
      <c r="F435" s="351">
        <f t="shared" si="13"/>
        <v>0</v>
      </c>
      <c r="G435" s="374"/>
    </row>
    <row r="436" spans="1:7" s="132" customFormat="1" x14ac:dyDescent="0.2">
      <c r="A436" s="175">
        <v>400</v>
      </c>
      <c r="B436" s="187" t="str">
        <f>IF(B435&lt;&gt;0,$B$12,"")</f>
        <v/>
      </c>
      <c r="C436" s="197" t="str">
        <f>IF(C435=0,"",C435)</f>
        <v/>
      </c>
      <c r="D436" s="355">
        <f>IF(B436="",0,D435)</f>
        <v>0</v>
      </c>
      <c r="E436" s="351">
        <f t="shared" si="14"/>
        <v>0</v>
      </c>
      <c r="F436" s="351">
        <f t="shared" si="13"/>
        <v>0</v>
      </c>
      <c r="G436" s="374"/>
    </row>
    <row r="437" spans="1:7" s="132" customFormat="1" x14ac:dyDescent="0.2">
      <c r="A437" s="175">
        <v>401</v>
      </c>
      <c r="B437" s="176"/>
      <c r="C437" s="177"/>
      <c r="D437" s="354"/>
      <c r="E437" s="351">
        <f t="shared" si="14"/>
        <v>0</v>
      </c>
      <c r="F437" s="351">
        <f t="shared" si="13"/>
        <v>0</v>
      </c>
      <c r="G437" s="374"/>
    </row>
    <row r="438" spans="1:7" s="132" customFormat="1" x14ac:dyDescent="0.2">
      <c r="A438" s="175">
        <v>402</v>
      </c>
      <c r="B438" s="187" t="str">
        <f>IF(B437&lt;&gt;0,$B$12,"")</f>
        <v/>
      </c>
      <c r="C438" s="197" t="str">
        <f>IF(C437=0,"",C437)</f>
        <v/>
      </c>
      <c r="D438" s="355">
        <f>IF(B438="",0,D437)</f>
        <v>0</v>
      </c>
      <c r="E438" s="351">
        <f t="shared" si="14"/>
        <v>0</v>
      </c>
      <c r="F438" s="351">
        <f t="shared" si="13"/>
        <v>0</v>
      </c>
      <c r="G438" s="374"/>
    </row>
    <row r="439" spans="1:7" s="132" customFormat="1" x14ac:dyDescent="0.2">
      <c r="A439" s="175">
        <v>403</v>
      </c>
      <c r="B439" s="176"/>
      <c r="C439" s="177"/>
      <c r="D439" s="354"/>
      <c r="E439" s="351">
        <f t="shared" si="14"/>
        <v>0</v>
      </c>
      <c r="F439" s="351">
        <f t="shared" si="13"/>
        <v>0</v>
      </c>
      <c r="G439" s="374"/>
    </row>
    <row r="440" spans="1:7" s="132" customFormat="1" x14ac:dyDescent="0.2">
      <c r="A440" s="175">
        <v>404</v>
      </c>
      <c r="B440" s="187" t="str">
        <f>IF(B439&lt;&gt;0,$B$12,"")</f>
        <v/>
      </c>
      <c r="C440" s="197" t="str">
        <f>IF(C439=0,"",C439)</f>
        <v/>
      </c>
      <c r="D440" s="355">
        <f>IF(B440="",0,D439)</f>
        <v>0</v>
      </c>
      <c r="E440" s="351">
        <f t="shared" si="14"/>
        <v>0</v>
      </c>
      <c r="F440" s="351">
        <f t="shared" si="13"/>
        <v>0</v>
      </c>
      <c r="G440" s="374"/>
    </row>
    <row r="441" spans="1:7" s="132" customFormat="1" x14ac:dyDescent="0.2">
      <c r="A441" s="175">
        <v>405</v>
      </c>
      <c r="B441" s="176"/>
      <c r="C441" s="177"/>
      <c r="D441" s="354"/>
      <c r="E441" s="351">
        <f t="shared" si="14"/>
        <v>0</v>
      </c>
      <c r="F441" s="351">
        <f t="shared" si="13"/>
        <v>0</v>
      </c>
      <c r="G441" s="374"/>
    </row>
    <row r="442" spans="1:7" s="132" customFormat="1" x14ac:dyDescent="0.2">
      <c r="A442" s="175">
        <v>406</v>
      </c>
      <c r="B442" s="187" t="str">
        <f>IF(B441&lt;&gt;0,$B$12,"")</f>
        <v/>
      </c>
      <c r="C442" s="197" t="str">
        <f>IF(C441=0,"",C441)</f>
        <v/>
      </c>
      <c r="D442" s="355">
        <f>IF(B442="",0,D441)</f>
        <v>0</v>
      </c>
      <c r="E442" s="351">
        <f t="shared" si="14"/>
        <v>0</v>
      </c>
      <c r="F442" s="351">
        <f t="shared" si="13"/>
        <v>0</v>
      </c>
      <c r="G442" s="374"/>
    </row>
    <row r="443" spans="1:7" s="132" customFormat="1" x14ac:dyDescent="0.2">
      <c r="A443" s="175">
        <v>407</v>
      </c>
      <c r="B443" s="176"/>
      <c r="C443" s="177"/>
      <c r="D443" s="354"/>
      <c r="E443" s="351">
        <f t="shared" si="14"/>
        <v>0</v>
      </c>
      <c r="F443" s="351">
        <f t="shared" si="13"/>
        <v>0</v>
      </c>
      <c r="G443" s="374"/>
    </row>
    <row r="444" spans="1:7" s="132" customFormat="1" x14ac:dyDescent="0.2">
      <c r="A444" s="175">
        <v>408</v>
      </c>
      <c r="B444" s="187" t="str">
        <f>IF(B443&lt;&gt;0,$B$12,"")</f>
        <v/>
      </c>
      <c r="C444" s="197" t="str">
        <f>IF(C443=0,"",C443)</f>
        <v/>
      </c>
      <c r="D444" s="355">
        <f>IF(B444="",0,D443)</f>
        <v>0</v>
      </c>
      <c r="E444" s="351">
        <f t="shared" si="14"/>
        <v>0</v>
      </c>
      <c r="F444" s="351">
        <f t="shared" si="13"/>
        <v>0</v>
      </c>
      <c r="G444" s="374"/>
    </row>
    <row r="445" spans="1:7" s="132" customFormat="1" x14ac:dyDescent="0.2">
      <c r="A445" s="175">
        <v>409</v>
      </c>
      <c r="B445" s="176"/>
      <c r="C445" s="177"/>
      <c r="D445" s="354"/>
      <c r="E445" s="351">
        <f t="shared" si="14"/>
        <v>0</v>
      </c>
      <c r="F445" s="351">
        <f t="shared" si="13"/>
        <v>0</v>
      </c>
      <c r="G445" s="374"/>
    </row>
    <row r="446" spans="1:7" s="132" customFormat="1" x14ac:dyDescent="0.2">
      <c r="A446" s="175">
        <v>410</v>
      </c>
      <c r="B446" s="187" t="str">
        <f>IF(B445&lt;&gt;0,$B$12,"")</f>
        <v/>
      </c>
      <c r="C446" s="197" t="str">
        <f>IF(C445=0,"",C445)</f>
        <v/>
      </c>
      <c r="D446" s="355">
        <f>IF(B446="",0,D445)</f>
        <v>0</v>
      </c>
      <c r="E446" s="351">
        <f t="shared" si="14"/>
        <v>0</v>
      </c>
      <c r="F446" s="351">
        <f t="shared" si="13"/>
        <v>0</v>
      </c>
      <c r="G446" s="374"/>
    </row>
    <row r="447" spans="1:7" s="132" customFormat="1" x14ac:dyDescent="0.2">
      <c r="A447" s="175">
        <v>411</v>
      </c>
      <c r="B447" s="176"/>
      <c r="C447" s="177"/>
      <c r="D447" s="354"/>
      <c r="E447" s="351">
        <f t="shared" si="14"/>
        <v>0</v>
      </c>
      <c r="F447" s="351">
        <f t="shared" si="13"/>
        <v>0</v>
      </c>
      <c r="G447" s="374"/>
    </row>
    <row r="448" spans="1:7" s="132" customFormat="1" x14ac:dyDescent="0.2">
      <c r="A448" s="175">
        <v>412</v>
      </c>
      <c r="B448" s="187" t="str">
        <f>IF(B447&lt;&gt;0,$B$12,"")</f>
        <v/>
      </c>
      <c r="C448" s="197" t="str">
        <f>IF(C447=0,"",C447)</f>
        <v/>
      </c>
      <c r="D448" s="355">
        <f>IF(B448="",0,D447)</f>
        <v>0</v>
      </c>
      <c r="E448" s="351">
        <f t="shared" si="14"/>
        <v>0</v>
      </c>
      <c r="F448" s="351">
        <f t="shared" si="13"/>
        <v>0</v>
      </c>
      <c r="G448" s="374"/>
    </row>
    <row r="449" spans="1:7" s="132" customFormat="1" x14ac:dyDescent="0.2">
      <c r="A449" s="175">
        <v>413</v>
      </c>
      <c r="B449" s="176"/>
      <c r="C449" s="177"/>
      <c r="D449" s="354"/>
      <c r="E449" s="351">
        <f t="shared" si="14"/>
        <v>0</v>
      </c>
      <c r="F449" s="351">
        <f t="shared" si="13"/>
        <v>0</v>
      </c>
      <c r="G449" s="374"/>
    </row>
    <row r="450" spans="1:7" s="132" customFormat="1" x14ac:dyDescent="0.2">
      <c r="A450" s="175">
        <v>414</v>
      </c>
      <c r="B450" s="187" t="str">
        <f>IF(B449&lt;&gt;0,$B$12,"")</f>
        <v/>
      </c>
      <c r="C450" s="197" t="str">
        <f>IF(C449=0,"",C449)</f>
        <v/>
      </c>
      <c r="D450" s="355">
        <f>IF(B450="",0,D449)</f>
        <v>0</v>
      </c>
      <c r="E450" s="351">
        <f t="shared" si="14"/>
        <v>0</v>
      </c>
      <c r="F450" s="351">
        <f t="shared" si="13"/>
        <v>0</v>
      </c>
      <c r="G450" s="374"/>
    </row>
    <row r="451" spans="1:7" s="132" customFormat="1" x14ac:dyDescent="0.2">
      <c r="A451" s="175">
        <v>415</v>
      </c>
      <c r="B451" s="176"/>
      <c r="C451" s="177"/>
      <c r="D451" s="354"/>
      <c r="E451" s="351">
        <f t="shared" si="14"/>
        <v>0</v>
      </c>
      <c r="F451" s="351">
        <f t="shared" si="13"/>
        <v>0</v>
      </c>
      <c r="G451" s="374"/>
    </row>
    <row r="452" spans="1:7" s="132" customFormat="1" x14ac:dyDescent="0.2">
      <c r="A452" s="175">
        <v>416</v>
      </c>
      <c r="B452" s="187" t="str">
        <f>IF(B451&lt;&gt;0,$B$12,"")</f>
        <v/>
      </c>
      <c r="C452" s="197" t="str">
        <f>IF(C451=0,"",C451)</f>
        <v/>
      </c>
      <c r="D452" s="355">
        <f>IF(B452="",0,D451)</f>
        <v>0</v>
      </c>
      <c r="E452" s="351">
        <f t="shared" si="14"/>
        <v>0</v>
      </c>
      <c r="F452" s="351">
        <f t="shared" si="13"/>
        <v>0</v>
      </c>
      <c r="G452" s="374"/>
    </row>
    <row r="453" spans="1:7" s="132" customFormat="1" x14ac:dyDescent="0.2">
      <c r="A453" s="175">
        <v>417</v>
      </c>
      <c r="B453" s="176"/>
      <c r="C453" s="177"/>
      <c r="D453" s="354"/>
      <c r="E453" s="351">
        <f t="shared" si="14"/>
        <v>0</v>
      </c>
      <c r="F453" s="351">
        <f t="shared" si="13"/>
        <v>0</v>
      </c>
      <c r="G453" s="374"/>
    </row>
    <row r="454" spans="1:7" s="132" customFormat="1" x14ac:dyDescent="0.2">
      <c r="A454" s="175">
        <v>418</v>
      </c>
      <c r="B454" s="187" t="str">
        <f>IF(B453&lt;&gt;0,$B$12,"")</f>
        <v/>
      </c>
      <c r="C454" s="197" t="str">
        <f>IF(C453=0,"",C453)</f>
        <v/>
      </c>
      <c r="D454" s="355">
        <f>IF(B454="",0,D453)</f>
        <v>0</v>
      </c>
      <c r="E454" s="351">
        <f t="shared" si="14"/>
        <v>0</v>
      </c>
      <c r="F454" s="351">
        <f t="shared" si="13"/>
        <v>0</v>
      </c>
      <c r="G454" s="374"/>
    </row>
    <row r="455" spans="1:7" s="132" customFormat="1" x14ac:dyDescent="0.2">
      <c r="A455" s="175">
        <v>419</v>
      </c>
      <c r="B455" s="176"/>
      <c r="C455" s="177"/>
      <c r="D455" s="354"/>
      <c r="E455" s="351">
        <f t="shared" si="14"/>
        <v>0</v>
      </c>
      <c r="F455" s="351">
        <f t="shared" si="13"/>
        <v>0</v>
      </c>
      <c r="G455" s="374"/>
    </row>
    <row r="456" spans="1:7" s="132" customFormat="1" x14ac:dyDescent="0.2">
      <c r="A456" s="175">
        <v>420</v>
      </c>
      <c r="B456" s="187" t="str">
        <f>IF(B455&lt;&gt;0,$B$12,"")</f>
        <v/>
      </c>
      <c r="C456" s="197" t="str">
        <f>IF(C455=0,"",C455)</f>
        <v/>
      </c>
      <c r="D456" s="355">
        <f>IF(B456="",0,D455)</f>
        <v>0</v>
      </c>
      <c r="E456" s="351">
        <f t="shared" si="14"/>
        <v>0</v>
      </c>
      <c r="F456" s="351">
        <f t="shared" si="13"/>
        <v>0</v>
      </c>
      <c r="G456" s="374"/>
    </row>
    <row r="457" spans="1:7" s="132" customFormat="1" x14ac:dyDescent="0.2">
      <c r="A457" s="175">
        <v>421</v>
      </c>
      <c r="B457" s="176"/>
      <c r="C457" s="177"/>
      <c r="D457" s="354"/>
      <c r="E457" s="351">
        <f t="shared" si="14"/>
        <v>0</v>
      </c>
      <c r="F457" s="351">
        <f t="shared" si="13"/>
        <v>0</v>
      </c>
      <c r="G457" s="374"/>
    </row>
    <row r="458" spans="1:7" s="132" customFormat="1" x14ac:dyDescent="0.2">
      <c r="A458" s="175">
        <v>422</v>
      </c>
      <c r="B458" s="187" t="str">
        <f>IF(B457&lt;&gt;0,$B$12,"")</f>
        <v/>
      </c>
      <c r="C458" s="197" t="str">
        <f>IF(C457=0,"",C457)</f>
        <v/>
      </c>
      <c r="D458" s="355">
        <f>IF(B458="",0,D457)</f>
        <v>0</v>
      </c>
      <c r="E458" s="351">
        <f t="shared" si="14"/>
        <v>0</v>
      </c>
      <c r="F458" s="351">
        <f t="shared" si="13"/>
        <v>0</v>
      </c>
      <c r="G458" s="374"/>
    </row>
    <row r="459" spans="1:7" s="132" customFormat="1" x14ac:dyDescent="0.2">
      <c r="A459" s="175">
        <v>423</v>
      </c>
      <c r="B459" s="176"/>
      <c r="C459" s="177"/>
      <c r="D459" s="354"/>
      <c r="E459" s="351">
        <f t="shared" si="14"/>
        <v>0</v>
      </c>
      <c r="F459" s="351">
        <f t="shared" si="13"/>
        <v>0</v>
      </c>
      <c r="G459" s="374"/>
    </row>
    <row r="460" spans="1:7" s="132" customFormat="1" x14ac:dyDescent="0.2">
      <c r="A460" s="175">
        <v>424</v>
      </c>
      <c r="B460" s="187" t="str">
        <f>IF(B459&lt;&gt;0,$B$12,"")</f>
        <v/>
      </c>
      <c r="C460" s="197" t="str">
        <f>IF(C459=0,"",C459)</f>
        <v/>
      </c>
      <c r="D460" s="355">
        <f>IF(B460="",0,D459)</f>
        <v>0</v>
      </c>
      <c r="E460" s="351">
        <f t="shared" si="14"/>
        <v>0</v>
      </c>
      <c r="F460" s="351">
        <f t="shared" si="13"/>
        <v>0</v>
      </c>
      <c r="G460" s="374"/>
    </row>
    <row r="461" spans="1:7" s="132" customFormat="1" x14ac:dyDescent="0.2">
      <c r="A461" s="175">
        <v>425</v>
      </c>
      <c r="B461" s="176"/>
      <c r="C461" s="177"/>
      <c r="D461" s="354"/>
      <c r="E461" s="351">
        <f t="shared" si="14"/>
        <v>0</v>
      </c>
      <c r="F461" s="351">
        <f t="shared" si="13"/>
        <v>0</v>
      </c>
      <c r="G461" s="374"/>
    </row>
    <row r="462" spans="1:7" s="132" customFormat="1" x14ac:dyDescent="0.2">
      <c r="A462" s="175">
        <v>426</v>
      </c>
      <c r="B462" s="187" t="str">
        <f>IF(B461&lt;&gt;0,$B$12,"")</f>
        <v/>
      </c>
      <c r="C462" s="197" t="str">
        <f>IF(C461=0,"",C461)</f>
        <v/>
      </c>
      <c r="D462" s="355">
        <f>IF(B462="",0,D461)</f>
        <v>0</v>
      </c>
      <c r="E462" s="351">
        <f t="shared" si="14"/>
        <v>0</v>
      </c>
      <c r="F462" s="351">
        <f t="shared" si="13"/>
        <v>0</v>
      </c>
      <c r="G462" s="374"/>
    </row>
    <row r="463" spans="1:7" s="132" customFormat="1" x14ac:dyDescent="0.2">
      <c r="A463" s="175">
        <v>427</v>
      </c>
      <c r="B463" s="176"/>
      <c r="C463" s="177"/>
      <c r="D463" s="354"/>
      <c r="E463" s="351">
        <f t="shared" si="14"/>
        <v>0</v>
      </c>
      <c r="F463" s="351">
        <f t="shared" si="13"/>
        <v>0</v>
      </c>
      <c r="G463" s="374"/>
    </row>
    <row r="464" spans="1:7" s="132" customFormat="1" x14ac:dyDescent="0.2">
      <c r="A464" s="175">
        <v>428</v>
      </c>
      <c r="B464" s="187" t="str">
        <f>IF(B463&lt;&gt;0,$B$12,"")</f>
        <v/>
      </c>
      <c r="C464" s="197" t="str">
        <f>IF(C463=0,"",C463)</f>
        <v/>
      </c>
      <c r="D464" s="355">
        <f>IF(B464="",0,D463)</f>
        <v>0</v>
      </c>
      <c r="E464" s="351">
        <f t="shared" si="14"/>
        <v>0</v>
      </c>
      <c r="F464" s="351">
        <f t="shared" si="13"/>
        <v>0</v>
      </c>
      <c r="G464" s="374"/>
    </row>
    <row r="465" spans="1:7" s="132" customFormat="1" x14ac:dyDescent="0.2">
      <c r="A465" s="175">
        <v>429</v>
      </c>
      <c r="B465" s="176"/>
      <c r="C465" s="177"/>
      <c r="D465" s="354"/>
      <c r="E465" s="351">
        <f t="shared" si="14"/>
        <v>0</v>
      </c>
      <c r="F465" s="351">
        <f t="shared" si="13"/>
        <v>0</v>
      </c>
      <c r="G465" s="374"/>
    </row>
    <row r="466" spans="1:7" s="132" customFormat="1" x14ac:dyDescent="0.2">
      <c r="A466" s="175">
        <v>430</v>
      </c>
      <c r="B466" s="187" t="str">
        <f>IF(B465&lt;&gt;0,$B$12,"")</f>
        <v/>
      </c>
      <c r="C466" s="197" t="str">
        <f>IF(C465=0,"",C465)</f>
        <v/>
      </c>
      <c r="D466" s="355">
        <f>IF(B466="",0,D465)</f>
        <v>0</v>
      </c>
      <c r="E466" s="351">
        <f t="shared" si="14"/>
        <v>0</v>
      </c>
      <c r="F466" s="351">
        <f t="shared" si="13"/>
        <v>0</v>
      </c>
      <c r="G466" s="374"/>
    </row>
    <row r="467" spans="1:7" s="132" customFormat="1" x14ac:dyDescent="0.2">
      <c r="A467" s="175">
        <v>431</v>
      </c>
      <c r="B467" s="176"/>
      <c r="C467" s="177"/>
      <c r="D467" s="354"/>
      <c r="E467" s="351">
        <f t="shared" si="14"/>
        <v>0</v>
      </c>
      <c r="F467" s="351">
        <f t="shared" si="13"/>
        <v>0</v>
      </c>
      <c r="G467" s="374"/>
    </row>
    <row r="468" spans="1:7" s="132" customFormat="1" x14ac:dyDescent="0.2">
      <c r="A468" s="175">
        <v>432</v>
      </c>
      <c r="B468" s="187" t="str">
        <f>IF(B467&lt;&gt;0,$B$12,"")</f>
        <v/>
      </c>
      <c r="C468" s="197" t="str">
        <f>IF(C467=0,"",C467)</f>
        <v/>
      </c>
      <c r="D468" s="355">
        <f>IF(B468="",0,D467)</f>
        <v>0</v>
      </c>
      <c r="E468" s="351">
        <f t="shared" si="14"/>
        <v>0</v>
      </c>
      <c r="F468" s="351">
        <f t="shared" si="13"/>
        <v>0</v>
      </c>
      <c r="G468" s="374"/>
    </row>
    <row r="469" spans="1:7" s="132" customFormat="1" x14ac:dyDescent="0.2">
      <c r="A469" s="175">
        <v>433</v>
      </c>
      <c r="B469" s="176"/>
      <c r="C469" s="177"/>
      <c r="D469" s="354"/>
      <c r="E469" s="351">
        <f t="shared" si="14"/>
        <v>0</v>
      </c>
      <c r="F469" s="351">
        <f t="shared" si="13"/>
        <v>0</v>
      </c>
      <c r="G469" s="374"/>
    </row>
    <row r="470" spans="1:7" s="132" customFormat="1" x14ac:dyDescent="0.2">
      <c r="A470" s="175">
        <v>434</v>
      </c>
      <c r="B470" s="187" t="str">
        <f>IF(B469&lt;&gt;0,$B$12,"")</f>
        <v/>
      </c>
      <c r="C470" s="197" t="str">
        <f>IF(C469=0,"",C469)</f>
        <v/>
      </c>
      <c r="D470" s="355">
        <f>IF(B470="",0,D469)</f>
        <v>0</v>
      </c>
      <c r="E470" s="351">
        <f t="shared" si="14"/>
        <v>0</v>
      </c>
      <c r="F470" s="351">
        <f t="shared" si="13"/>
        <v>0</v>
      </c>
      <c r="G470" s="374"/>
    </row>
    <row r="471" spans="1:7" s="132" customFormat="1" x14ac:dyDescent="0.2">
      <c r="A471" s="175">
        <v>435</v>
      </c>
      <c r="B471" s="176"/>
      <c r="C471" s="177"/>
      <c r="D471" s="354"/>
      <c r="E471" s="351">
        <f t="shared" si="14"/>
        <v>0</v>
      </c>
      <c r="F471" s="351">
        <f t="shared" si="13"/>
        <v>0</v>
      </c>
      <c r="G471" s="374"/>
    </row>
    <row r="472" spans="1:7" s="132" customFormat="1" x14ac:dyDescent="0.2">
      <c r="A472" s="175">
        <v>436</v>
      </c>
      <c r="B472" s="187" t="str">
        <f>IF(B471&lt;&gt;0,$B$12,"")</f>
        <v/>
      </c>
      <c r="C472" s="197" t="str">
        <f>IF(C471=0,"",C471)</f>
        <v/>
      </c>
      <c r="D472" s="355">
        <f>IF(B472="",0,D471)</f>
        <v>0</v>
      </c>
      <c r="E472" s="351">
        <f t="shared" si="14"/>
        <v>0</v>
      </c>
      <c r="F472" s="351">
        <f t="shared" si="13"/>
        <v>0</v>
      </c>
      <c r="G472" s="374"/>
    </row>
    <row r="473" spans="1:7" s="132" customFormat="1" x14ac:dyDescent="0.2">
      <c r="A473" s="175">
        <v>437</v>
      </c>
      <c r="B473" s="176"/>
      <c r="C473" s="177"/>
      <c r="D473" s="354"/>
      <c r="E473" s="351">
        <f t="shared" si="14"/>
        <v>0</v>
      </c>
      <c r="F473" s="351">
        <f t="shared" si="13"/>
        <v>0</v>
      </c>
      <c r="G473" s="374"/>
    </row>
    <row r="474" spans="1:7" s="132" customFormat="1" x14ac:dyDescent="0.2">
      <c r="A474" s="175">
        <v>438</v>
      </c>
      <c r="B474" s="187" t="str">
        <f>IF(B473&lt;&gt;0,$B$12,"")</f>
        <v/>
      </c>
      <c r="C474" s="197" t="str">
        <f>IF(C473=0,"",C473)</f>
        <v/>
      </c>
      <c r="D474" s="355">
        <f>IF(B474="",0,D473)</f>
        <v>0</v>
      </c>
      <c r="E474" s="351">
        <f t="shared" si="14"/>
        <v>0</v>
      </c>
      <c r="F474" s="351">
        <f t="shared" si="13"/>
        <v>0</v>
      </c>
      <c r="G474" s="374"/>
    </row>
    <row r="475" spans="1:7" s="132" customFormat="1" x14ac:dyDescent="0.2">
      <c r="A475" s="175">
        <v>439</v>
      </c>
      <c r="B475" s="176"/>
      <c r="C475" s="177"/>
      <c r="D475" s="354"/>
      <c r="E475" s="351">
        <f t="shared" si="14"/>
        <v>0</v>
      </c>
      <c r="F475" s="351">
        <f t="shared" si="13"/>
        <v>0</v>
      </c>
      <c r="G475" s="374"/>
    </row>
    <row r="476" spans="1:7" s="132" customFormat="1" x14ac:dyDescent="0.2">
      <c r="A476" s="175">
        <v>440</v>
      </c>
      <c r="B476" s="187" t="str">
        <f>IF(B475&lt;&gt;0,$B$12,"")</f>
        <v/>
      </c>
      <c r="C476" s="197" t="str">
        <f>IF(C475=0,"",C475)</f>
        <v/>
      </c>
      <c r="D476" s="355">
        <f>IF(B476="",0,D475)</f>
        <v>0</v>
      </c>
      <c r="E476" s="351">
        <f t="shared" si="14"/>
        <v>0</v>
      </c>
      <c r="F476" s="351">
        <f t="shared" si="13"/>
        <v>0</v>
      </c>
      <c r="G476" s="374"/>
    </row>
    <row r="477" spans="1:7" s="132" customFormat="1" x14ac:dyDescent="0.2">
      <c r="A477" s="175">
        <v>441</v>
      </c>
      <c r="B477" s="176"/>
      <c r="C477" s="177"/>
      <c r="D477" s="354"/>
      <c r="E477" s="351">
        <f t="shared" si="14"/>
        <v>0</v>
      </c>
      <c r="F477" s="351">
        <f t="shared" si="13"/>
        <v>0</v>
      </c>
      <c r="G477" s="374"/>
    </row>
    <row r="478" spans="1:7" s="132" customFormat="1" x14ac:dyDescent="0.2">
      <c r="A478" s="175">
        <v>442</v>
      </c>
      <c r="B478" s="187" t="str">
        <f>IF(B477&lt;&gt;0,$B$12,"")</f>
        <v/>
      </c>
      <c r="C478" s="197" t="str">
        <f>IF(C477=0,"",C477)</f>
        <v/>
      </c>
      <c r="D478" s="355">
        <f>IF(B478="",0,D477)</f>
        <v>0</v>
      </c>
      <c r="E478" s="351">
        <f t="shared" si="14"/>
        <v>0</v>
      </c>
      <c r="F478" s="351">
        <f t="shared" si="13"/>
        <v>0</v>
      </c>
      <c r="G478" s="374"/>
    </row>
    <row r="479" spans="1:7" s="132" customFormat="1" x14ac:dyDescent="0.2">
      <c r="A479" s="175">
        <v>443</v>
      </c>
      <c r="B479" s="176"/>
      <c r="C479" s="177"/>
      <c r="D479" s="354"/>
      <c r="E479" s="351">
        <f t="shared" si="14"/>
        <v>0</v>
      </c>
      <c r="F479" s="351">
        <f t="shared" si="13"/>
        <v>0</v>
      </c>
      <c r="G479" s="374"/>
    </row>
    <row r="480" spans="1:7" s="132" customFormat="1" x14ac:dyDescent="0.2">
      <c r="A480" s="175">
        <v>444</v>
      </c>
      <c r="B480" s="187" t="str">
        <f>IF(B479&lt;&gt;0,$B$12,"")</f>
        <v/>
      </c>
      <c r="C480" s="197" t="str">
        <f>IF(C479=0,"",C479)</f>
        <v/>
      </c>
      <c r="D480" s="355">
        <f>IF(B480="",0,D479)</f>
        <v>0</v>
      </c>
      <c r="E480" s="351">
        <f t="shared" si="14"/>
        <v>0</v>
      </c>
      <c r="F480" s="351">
        <f t="shared" si="13"/>
        <v>0</v>
      </c>
      <c r="G480" s="374"/>
    </row>
    <row r="481" spans="1:7" s="132" customFormat="1" x14ac:dyDescent="0.2">
      <c r="A481" s="175">
        <v>445</v>
      </c>
      <c r="B481" s="176"/>
      <c r="C481" s="177"/>
      <c r="D481" s="354"/>
      <c r="E481" s="351">
        <f t="shared" si="14"/>
        <v>0</v>
      </c>
      <c r="F481" s="351">
        <f t="shared" si="13"/>
        <v>0</v>
      </c>
      <c r="G481" s="374"/>
    </row>
    <row r="482" spans="1:7" s="132" customFormat="1" x14ac:dyDescent="0.2">
      <c r="A482" s="175">
        <v>446</v>
      </c>
      <c r="B482" s="187" t="str">
        <f>IF(B481&lt;&gt;0,$B$12,"")</f>
        <v/>
      </c>
      <c r="C482" s="197" t="str">
        <f>IF(C481=0,"",C481)</f>
        <v/>
      </c>
      <c r="D482" s="355">
        <f>IF(B482="",0,D481)</f>
        <v>0</v>
      </c>
      <c r="E482" s="351">
        <f t="shared" si="14"/>
        <v>0</v>
      </c>
      <c r="F482" s="351">
        <f t="shared" si="13"/>
        <v>0</v>
      </c>
      <c r="G482" s="374"/>
    </row>
    <row r="483" spans="1:7" s="132" customFormat="1" x14ac:dyDescent="0.2">
      <c r="A483" s="175">
        <v>447</v>
      </c>
      <c r="B483" s="176"/>
      <c r="C483" s="177"/>
      <c r="D483" s="354"/>
      <c r="E483" s="351">
        <f t="shared" si="14"/>
        <v>0</v>
      </c>
      <c r="F483" s="351">
        <f t="shared" si="13"/>
        <v>0</v>
      </c>
      <c r="G483" s="374"/>
    </row>
    <row r="484" spans="1:7" s="132" customFormat="1" x14ac:dyDescent="0.2">
      <c r="A484" s="175">
        <v>448</v>
      </c>
      <c r="B484" s="187" t="str">
        <f>IF(B483&lt;&gt;0,$B$12,"")</f>
        <v/>
      </c>
      <c r="C484" s="197" t="str">
        <f>IF(C483=0,"",C483)</f>
        <v/>
      </c>
      <c r="D484" s="355">
        <f>IF(B484="",0,D483)</f>
        <v>0</v>
      </c>
      <c r="E484" s="351">
        <f t="shared" si="14"/>
        <v>0</v>
      </c>
      <c r="F484" s="351">
        <f t="shared" si="13"/>
        <v>0</v>
      </c>
      <c r="G484" s="374"/>
    </row>
    <row r="485" spans="1:7" s="132" customFormat="1" x14ac:dyDescent="0.2">
      <c r="A485" s="175">
        <v>449</v>
      </c>
      <c r="B485" s="176"/>
      <c r="C485" s="177"/>
      <c r="D485" s="354"/>
      <c r="E485" s="351">
        <f t="shared" si="14"/>
        <v>0</v>
      </c>
      <c r="F485" s="351">
        <f t="shared" si="13"/>
        <v>0</v>
      </c>
      <c r="G485" s="374"/>
    </row>
    <row r="486" spans="1:7" s="132" customFormat="1" x14ac:dyDescent="0.2">
      <c r="A486" s="175">
        <v>450</v>
      </c>
      <c r="B486" s="187" t="str">
        <f>IF(B485&lt;&gt;0,$B$12,"")</f>
        <v/>
      </c>
      <c r="C486" s="197" t="str">
        <f>IF(C485=0,"",C485)</f>
        <v/>
      </c>
      <c r="D486" s="355">
        <f>IF(B486="",0,D485)</f>
        <v>0</v>
      </c>
      <c r="E486" s="351">
        <f t="shared" si="14"/>
        <v>0</v>
      </c>
      <c r="F486" s="351">
        <f t="shared" si="13"/>
        <v>0</v>
      </c>
      <c r="G486" s="374"/>
    </row>
    <row r="487" spans="1:7" s="132" customFormat="1" x14ac:dyDescent="0.2">
      <c r="A487" s="175">
        <v>451</v>
      </c>
      <c r="B487" s="176"/>
      <c r="C487" s="177"/>
      <c r="D487" s="354"/>
      <c r="E487" s="351">
        <f t="shared" si="14"/>
        <v>0</v>
      </c>
      <c r="F487" s="351">
        <f t="shared" si="13"/>
        <v>0</v>
      </c>
      <c r="G487" s="374"/>
    </row>
    <row r="488" spans="1:7" s="132" customFormat="1" x14ac:dyDescent="0.2">
      <c r="A488" s="175">
        <v>452</v>
      </c>
      <c r="B488" s="187" t="str">
        <f>IF(B487&lt;&gt;0,$B$12,"")</f>
        <v/>
      </c>
      <c r="C488" s="197" t="str">
        <f>IF(C487=0,"",C487)</f>
        <v/>
      </c>
      <c r="D488" s="355">
        <f>IF(B488="",0,D487)</f>
        <v>0</v>
      </c>
      <c r="E488" s="351">
        <f t="shared" si="14"/>
        <v>0</v>
      </c>
      <c r="F488" s="351">
        <f t="shared" si="13"/>
        <v>0</v>
      </c>
      <c r="G488" s="374"/>
    </row>
    <row r="489" spans="1:7" s="132" customFormat="1" x14ac:dyDescent="0.2">
      <c r="A489" s="175">
        <v>453</v>
      </c>
      <c r="B489" s="176"/>
      <c r="C489" s="177"/>
      <c r="D489" s="354"/>
      <c r="E489" s="351">
        <f t="shared" si="14"/>
        <v>0</v>
      </c>
      <c r="F489" s="351">
        <f t="shared" ref="F489:F536" si="15">ROUND(D489*E489,2)</f>
        <v>0</v>
      </c>
      <c r="G489" s="374"/>
    </row>
    <row r="490" spans="1:7" s="132" customFormat="1" x14ac:dyDescent="0.2">
      <c r="A490" s="175">
        <v>454</v>
      </c>
      <c r="B490" s="187" t="str">
        <f>IF(B489&lt;&gt;0,$B$12,"")</f>
        <v/>
      </c>
      <c r="C490" s="197" t="str">
        <f>IF(C489=0,"",C489)</f>
        <v/>
      </c>
      <c r="D490" s="355">
        <f>IF(B490="",0,D489)</f>
        <v>0</v>
      </c>
      <c r="E490" s="351">
        <f t="shared" ref="E490:E536" si="16">IF(B490="",0,VLOOKUP(IF(B490="Vergütungen Teilnehmer/Betriebskosten JVA/JSA",B489,B490),$B$6:$F$11,IF(B490="Vergütungen Teilnehmer/Betriebskosten JVA/JSA",5,4),FALSE))</f>
        <v>0</v>
      </c>
      <c r="F490" s="351">
        <f t="shared" si="15"/>
        <v>0</v>
      </c>
      <c r="G490" s="374"/>
    </row>
    <row r="491" spans="1:7" s="132" customFormat="1" x14ac:dyDescent="0.2">
      <c r="A491" s="175">
        <v>455</v>
      </c>
      <c r="B491" s="176"/>
      <c r="C491" s="177"/>
      <c r="D491" s="354"/>
      <c r="E491" s="351">
        <f t="shared" si="16"/>
        <v>0</v>
      </c>
      <c r="F491" s="351">
        <f t="shared" si="15"/>
        <v>0</v>
      </c>
      <c r="G491" s="374"/>
    </row>
    <row r="492" spans="1:7" s="132" customFormat="1" x14ac:dyDescent="0.2">
      <c r="A492" s="175">
        <v>456</v>
      </c>
      <c r="B492" s="187" t="str">
        <f>IF(B491&lt;&gt;0,$B$12,"")</f>
        <v/>
      </c>
      <c r="C492" s="197" t="str">
        <f>IF(C491=0,"",C491)</f>
        <v/>
      </c>
      <c r="D492" s="355">
        <f>IF(B492="",0,D491)</f>
        <v>0</v>
      </c>
      <c r="E492" s="351">
        <f t="shared" si="16"/>
        <v>0</v>
      </c>
      <c r="F492" s="351">
        <f t="shared" si="15"/>
        <v>0</v>
      </c>
      <c r="G492" s="374"/>
    </row>
    <row r="493" spans="1:7" s="132" customFormat="1" x14ac:dyDescent="0.2">
      <c r="A493" s="175">
        <v>457</v>
      </c>
      <c r="B493" s="176"/>
      <c r="C493" s="177"/>
      <c r="D493" s="354"/>
      <c r="E493" s="351">
        <f t="shared" si="16"/>
        <v>0</v>
      </c>
      <c r="F493" s="351">
        <f t="shared" si="15"/>
        <v>0</v>
      </c>
      <c r="G493" s="374"/>
    </row>
    <row r="494" spans="1:7" s="132" customFormat="1" x14ac:dyDescent="0.2">
      <c r="A494" s="175">
        <v>458</v>
      </c>
      <c r="B494" s="187" t="str">
        <f>IF(B493&lt;&gt;0,$B$12,"")</f>
        <v/>
      </c>
      <c r="C494" s="197" t="str">
        <f>IF(C493=0,"",C493)</f>
        <v/>
      </c>
      <c r="D494" s="355">
        <f>IF(B494="",0,D493)</f>
        <v>0</v>
      </c>
      <c r="E494" s="351">
        <f t="shared" si="16"/>
        <v>0</v>
      </c>
      <c r="F494" s="351">
        <f t="shared" si="15"/>
        <v>0</v>
      </c>
      <c r="G494" s="374"/>
    </row>
    <row r="495" spans="1:7" s="132" customFormat="1" x14ac:dyDescent="0.2">
      <c r="A495" s="175">
        <v>459</v>
      </c>
      <c r="B495" s="176"/>
      <c r="C495" s="177"/>
      <c r="D495" s="354"/>
      <c r="E495" s="351">
        <f t="shared" si="16"/>
        <v>0</v>
      </c>
      <c r="F495" s="351">
        <f t="shared" si="15"/>
        <v>0</v>
      </c>
      <c r="G495" s="374"/>
    </row>
    <row r="496" spans="1:7" s="132" customFormat="1" x14ac:dyDescent="0.2">
      <c r="A496" s="175">
        <v>460</v>
      </c>
      <c r="B496" s="187" t="str">
        <f>IF(B495&lt;&gt;0,$B$12,"")</f>
        <v/>
      </c>
      <c r="C496" s="197" t="str">
        <f>IF(C495=0,"",C495)</f>
        <v/>
      </c>
      <c r="D496" s="355">
        <f>IF(B496="",0,D495)</f>
        <v>0</v>
      </c>
      <c r="E496" s="351">
        <f t="shared" si="16"/>
        <v>0</v>
      </c>
      <c r="F496" s="351">
        <f t="shared" si="15"/>
        <v>0</v>
      </c>
      <c r="G496" s="374"/>
    </row>
    <row r="497" spans="1:7" s="132" customFormat="1" x14ac:dyDescent="0.2">
      <c r="A497" s="175">
        <v>461</v>
      </c>
      <c r="B497" s="176"/>
      <c r="C497" s="177"/>
      <c r="D497" s="354"/>
      <c r="E497" s="351">
        <f t="shared" si="16"/>
        <v>0</v>
      </c>
      <c r="F497" s="351">
        <f t="shared" si="15"/>
        <v>0</v>
      </c>
      <c r="G497" s="374"/>
    </row>
    <row r="498" spans="1:7" s="132" customFormat="1" x14ac:dyDescent="0.2">
      <c r="A498" s="175">
        <v>462</v>
      </c>
      <c r="B498" s="187" t="str">
        <f>IF(B497&lt;&gt;0,$B$12,"")</f>
        <v/>
      </c>
      <c r="C498" s="197" t="str">
        <f>IF(C497=0,"",C497)</f>
        <v/>
      </c>
      <c r="D498" s="355">
        <f>IF(B498="",0,D497)</f>
        <v>0</v>
      </c>
      <c r="E498" s="351">
        <f t="shared" si="16"/>
        <v>0</v>
      </c>
      <c r="F498" s="351">
        <f t="shared" si="15"/>
        <v>0</v>
      </c>
      <c r="G498" s="374"/>
    </row>
    <row r="499" spans="1:7" s="132" customFormat="1" x14ac:dyDescent="0.2">
      <c r="A499" s="175">
        <v>463</v>
      </c>
      <c r="B499" s="176"/>
      <c r="C499" s="177"/>
      <c r="D499" s="354"/>
      <c r="E499" s="351">
        <f t="shared" si="16"/>
        <v>0</v>
      </c>
      <c r="F499" s="351">
        <f t="shared" si="15"/>
        <v>0</v>
      </c>
      <c r="G499" s="374"/>
    </row>
    <row r="500" spans="1:7" s="132" customFormat="1" x14ac:dyDescent="0.2">
      <c r="A500" s="175">
        <v>464</v>
      </c>
      <c r="B500" s="187" t="str">
        <f>IF(B499&lt;&gt;0,$B$12,"")</f>
        <v/>
      </c>
      <c r="C500" s="197" t="str">
        <f>IF(C499=0,"",C499)</f>
        <v/>
      </c>
      <c r="D500" s="355">
        <f>IF(B500="",0,D499)</f>
        <v>0</v>
      </c>
      <c r="E500" s="351">
        <f t="shared" si="16"/>
        <v>0</v>
      </c>
      <c r="F500" s="351">
        <f t="shared" si="15"/>
        <v>0</v>
      </c>
      <c r="G500" s="374"/>
    </row>
    <row r="501" spans="1:7" s="132" customFormat="1" x14ac:dyDescent="0.2">
      <c r="A501" s="175">
        <v>465</v>
      </c>
      <c r="B501" s="176"/>
      <c r="C501" s="177"/>
      <c r="D501" s="354"/>
      <c r="E501" s="351">
        <f t="shared" si="16"/>
        <v>0</v>
      </c>
      <c r="F501" s="351">
        <f t="shared" si="15"/>
        <v>0</v>
      </c>
      <c r="G501" s="374"/>
    </row>
    <row r="502" spans="1:7" s="132" customFormat="1" x14ac:dyDescent="0.2">
      <c r="A502" s="175">
        <v>466</v>
      </c>
      <c r="B502" s="187" t="str">
        <f>IF(B501&lt;&gt;0,$B$12,"")</f>
        <v/>
      </c>
      <c r="C502" s="197" t="str">
        <f>IF(C501=0,"",C501)</f>
        <v/>
      </c>
      <c r="D502" s="355">
        <f>IF(B502="",0,D501)</f>
        <v>0</v>
      </c>
      <c r="E502" s="351">
        <f t="shared" si="16"/>
        <v>0</v>
      </c>
      <c r="F502" s="351">
        <f t="shared" si="15"/>
        <v>0</v>
      </c>
      <c r="G502" s="374"/>
    </row>
    <row r="503" spans="1:7" s="132" customFormat="1" x14ac:dyDescent="0.2">
      <c r="A503" s="175">
        <v>467</v>
      </c>
      <c r="B503" s="176"/>
      <c r="C503" s="177"/>
      <c r="D503" s="354"/>
      <c r="E503" s="351">
        <f t="shared" si="16"/>
        <v>0</v>
      </c>
      <c r="F503" s="351">
        <f t="shared" si="15"/>
        <v>0</v>
      </c>
      <c r="G503" s="374"/>
    </row>
    <row r="504" spans="1:7" s="132" customFormat="1" x14ac:dyDescent="0.2">
      <c r="A504" s="175">
        <v>468</v>
      </c>
      <c r="B504" s="187" t="str">
        <f>IF(B503&lt;&gt;0,$B$12,"")</f>
        <v/>
      </c>
      <c r="C504" s="197" t="str">
        <f>IF(C503=0,"",C503)</f>
        <v/>
      </c>
      <c r="D504" s="355">
        <f>IF(B504="",0,D503)</f>
        <v>0</v>
      </c>
      <c r="E504" s="351">
        <f t="shared" si="16"/>
        <v>0</v>
      </c>
      <c r="F504" s="351">
        <f t="shared" si="15"/>
        <v>0</v>
      </c>
      <c r="G504" s="374"/>
    </row>
    <row r="505" spans="1:7" s="132" customFormat="1" x14ac:dyDescent="0.2">
      <c r="A505" s="175">
        <v>469</v>
      </c>
      <c r="B505" s="176"/>
      <c r="C505" s="177"/>
      <c r="D505" s="354"/>
      <c r="E505" s="351">
        <f t="shared" si="16"/>
        <v>0</v>
      </c>
      <c r="F505" s="351">
        <f t="shared" si="15"/>
        <v>0</v>
      </c>
      <c r="G505" s="374"/>
    </row>
    <row r="506" spans="1:7" s="132" customFormat="1" x14ac:dyDescent="0.2">
      <c r="A506" s="175">
        <v>470</v>
      </c>
      <c r="B506" s="187" t="str">
        <f>IF(B505&lt;&gt;0,$B$12,"")</f>
        <v/>
      </c>
      <c r="C506" s="197" t="str">
        <f>IF(C505=0,"",C505)</f>
        <v/>
      </c>
      <c r="D506" s="355">
        <f>IF(B506="",0,D505)</f>
        <v>0</v>
      </c>
      <c r="E506" s="351">
        <f t="shared" si="16"/>
        <v>0</v>
      </c>
      <c r="F506" s="351">
        <f t="shared" si="15"/>
        <v>0</v>
      </c>
      <c r="G506" s="374"/>
    </row>
    <row r="507" spans="1:7" s="132" customFormat="1" x14ac:dyDescent="0.2">
      <c r="A507" s="175">
        <v>471</v>
      </c>
      <c r="B507" s="176"/>
      <c r="C507" s="177"/>
      <c r="D507" s="354"/>
      <c r="E507" s="351">
        <f t="shared" si="16"/>
        <v>0</v>
      </c>
      <c r="F507" s="351">
        <f t="shared" si="15"/>
        <v>0</v>
      </c>
      <c r="G507" s="374"/>
    </row>
    <row r="508" spans="1:7" s="132" customFormat="1" x14ac:dyDescent="0.2">
      <c r="A508" s="175">
        <v>472</v>
      </c>
      <c r="B508" s="187" t="str">
        <f>IF(B507&lt;&gt;0,$B$12,"")</f>
        <v/>
      </c>
      <c r="C508" s="197" t="str">
        <f>IF(C507=0,"",C507)</f>
        <v/>
      </c>
      <c r="D508" s="355">
        <f>IF(B508="",0,D507)</f>
        <v>0</v>
      </c>
      <c r="E508" s="351">
        <f t="shared" si="16"/>
        <v>0</v>
      </c>
      <c r="F508" s="351">
        <f t="shared" si="15"/>
        <v>0</v>
      </c>
      <c r="G508" s="374"/>
    </row>
    <row r="509" spans="1:7" s="132" customFormat="1" x14ac:dyDescent="0.2">
      <c r="A509" s="175">
        <v>473</v>
      </c>
      <c r="B509" s="176"/>
      <c r="C509" s="177"/>
      <c r="D509" s="354"/>
      <c r="E509" s="351">
        <f t="shared" si="16"/>
        <v>0</v>
      </c>
      <c r="F509" s="351">
        <f t="shared" si="15"/>
        <v>0</v>
      </c>
      <c r="G509" s="374"/>
    </row>
    <row r="510" spans="1:7" s="132" customFormat="1" x14ac:dyDescent="0.2">
      <c r="A510" s="175">
        <v>474</v>
      </c>
      <c r="B510" s="187" t="str">
        <f>IF(B509&lt;&gt;0,$B$12,"")</f>
        <v/>
      </c>
      <c r="C510" s="197" t="str">
        <f>IF(C509=0,"",C509)</f>
        <v/>
      </c>
      <c r="D510" s="355">
        <f>IF(B510="",0,D509)</f>
        <v>0</v>
      </c>
      <c r="E510" s="351">
        <f t="shared" si="16"/>
        <v>0</v>
      </c>
      <c r="F510" s="351">
        <f t="shared" si="15"/>
        <v>0</v>
      </c>
      <c r="G510" s="374"/>
    </row>
    <row r="511" spans="1:7" s="132" customFormat="1" x14ac:dyDescent="0.2">
      <c r="A511" s="175">
        <v>475</v>
      </c>
      <c r="B511" s="176"/>
      <c r="C511" s="177"/>
      <c r="D511" s="354"/>
      <c r="E511" s="351">
        <f t="shared" si="16"/>
        <v>0</v>
      </c>
      <c r="F511" s="351">
        <f t="shared" si="15"/>
        <v>0</v>
      </c>
      <c r="G511" s="374"/>
    </row>
    <row r="512" spans="1:7" s="132" customFormat="1" x14ac:dyDescent="0.2">
      <c r="A512" s="175">
        <v>476</v>
      </c>
      <c r="B512" s="187" t="str">
        <f>IF(B511&lt;&gt;0,$B$12,"")</f>
        <v/>
      </c>
      <c r="C512" s="197" t="str">
        <f>IF(C511=0,"",C511)</f>
        <v/>
      </c>
      <c r="D512" s="355">
        <f>IF(B512="",0,D511)</f>
        <v>0</v>
      </c>
      <c r="E512" s="351">
        <f t="shared" si="16"/>
        <v>0</v>
      </c>
      <c r="F512" s="351">
        <f t="shared" si="15"/>
        <v>0</v>
      </c>
      <c r="G512" s="374"/>
    </row>
    <row r="513" spans="1:7" s="132" customFormat="1" x14ac:dyDescent="0.2">
      <c r="A513" s="175">
        <v>477</v>
      </c>
      <c r="B513" s="176"/>
      <c r="C513" s="177"/>
      <c r="D513" s="354"/>
      <c r="E513" s="351">
        <f t="shared" si="16"/>
        <v>0</v>
      </c>
      <c r="F513" s="351">
        <f t="shared" si="15"/>
        <v>0</v>
      </c>
      <c r="G513" s="374"/>
    </row>
    <row r="514" spans="1:7" s="132" customFormat="1" x14ac:dyDescent="0.2">
      <c r="A514" s="175">
        <v>478</v>
      </c>
      <c r="B514" s="187" t="str">
        <f>IF(B513&lt;&gt;0,$B$12,"")</f>
        <v/>
      </c>
      <c r="C514" s="197" t="str">
        <f>IF(C513=0,"",C513)</f>
        <v/>
      </c>
      <c r="D514" s="355">
        <f>IF(B514="",0,D513)</f>
        <v>0</v>
      </c>
      <c r="E514" s="351">
        <f t="shared" si="16"/>
        <v>0</v>
      </c>
      <c r="F514" s="351">
        <f t="shared" si="15"/>
        <v>0</v>
      </c>
      <c r="G514" s="374"/>
    </row>
    <row r="515" spans="1:7" s="132" customFormat="1" x14ac:dyDescent="0.2">
      <c r="A515" s="175">
        <v>479</v>
      </c>
      <c r="B515" s="176"/>
      <c r="C515" s="177"/>
      <c r="D515" s="354"/>
      <c r="E515" s="351">
        <f t="shared" si="16"/>
        <v>0</v>
      </c>
      <c r="F515" s="351">
        <f t="shared" si="15"/>
        <v>0</v>
      </c>
      <c r="G515" s="374"/>
    </row>
    <row r="516" spans="1:7" s="132" customFormat="1" x14ac:dyDescent="0.2">
      <c r="A516" s="175">
        <v>480</v>
      </c>
      <c r="B516" s="187" t="str">
        <f>IF(B515&lt;&gt;0,$B$12,"")</f>
        <v/>
      </c>
      <c r="C516" s="197" t="str">
        <f>IF(C515=0,"",C515)</f>
        <v/>
      </c>
      <c r="D516" s="355">
        <f>IF(B516="",0,D515)</f>
        <v>0</v>
      </c>
      <c r="E516" s="351">
        <f t="shared" si="16"/>
        <v>0</v>
      </c>
      <c r="F516" s="351">
        <f t="shared" si="15"/>
        <v>0</v>
      </c>
      <c r="G516" s="374"/>
    </row>
    <row r="517" spans="1:7" s="132" customFormat="1" x14ac:dyDescent="0.2">
      <c r="A517" s="175">
        <v>481</v>
      </c>
      <c r="B517" s="176"/>
      <c r="C517" s="177"/>
      <c r="D517" s="354"/>
      <c r="E517" s="351">
        <f t="shared" si="16"/>
        <v>0</v>
      </c>
      <c r="F517" s="351">
        <f t="shared" si="15"/>
        <v>0</v>
      </c>
      <c r="G517" s="374"/>
    </row>
    <row r="518" spans="1:7" s="132" customFormat="1" x14ac:dyDescent="0.2">
      <c r="A518" s="175">
        <v>482</v>
      </c>
      <c r="B518" s="187" t="str">
        <f>IF(B517&lt;&gt;0,$B$12,"")</f>
        <v/>
      </c>
      <c r="C518" s="197" t="str">
        <f>IF(C517=0,"",C517)</f>
        <v/>
      </c>
      <c r="D518" s="355">
        <f>IF(B518="",0,D517)</f>
        <v>0</v>
      </c>
      <c r="E518" s="351">
        <f t="shared" si="16"/>
        <v>0</v>
      </c>
      <c r="F518" s="351">
        <f t="shared" si="15"/>
        <v>0</v>
      </c>
      <c r="G518" s="374"/>
    </row>
    <row r="519" spans="1:7" s="132" customFormat="1" x14ac:dyDescent="0.2">
      <c r="A519" s="175">
        <v>483</v>
      </c>
      <c r="B519" s="176"/>
      <c r="C519" s="177"/>
      <c r="D519" s="354"/>
      <c r="E519" s="351">
        <f t="shared" si="16"/>
        <v>0</v>
      </c>
      <c r="F519" s="351">
        <f t="shared" si="15"/>
        <v>0</v>
      </c>
      <c r="G519" s="374"/>
    </row>
    <row r="520" spans="1:7" s="132" customFormat="1" x14ac:dyDescent="0.2">
      <c r="A520" s="175">
        <v>484</v>
      </c>
      <c r="B520" s="187" t="str">
        <f>IF(B519&lt;&gt;0,$B$12,"")</f>
        <v/>
      </c>
      <c r="C520" s="197" t="str">
        <f>IF(C519=0,"",C519)</f>
        <v/>
      </c>
      <c r="D520" s="355">
        <f>IF(B520="",0,D519)</f>
        <v>0</v>
      </c>
      <c r="E520" s="351">
        <f t="shared" si="16"/>
        <v>0</v>
      </c>
      <c r="F520" s="351">
        <f t="shared" si="15"/>
        <v>0</v>
      </c>
      <c r="G520" s="374"/>
    </row>
    <row r="521" spans="1:7" s="132" customFormat="1" x14ac:dyDescent="0.2">
      <c r="A521" s="175">
        <v>485</v>
      </c>
      <c r="B521" s="176"/>
      <c r="C521" s="177"/>
      <c r="D521" s="354"/>
      <c r="E521" s="351">
        <f t="shared" si="16"/>
        <v>0</v>
      </c>
      <c r="F521" s="351">
        <f t="shared" si="15"/>
        <v>0</v>
      </c>
      <c r="G521" s="374"/>
    </row>
    <row r="522" spans="1:7" s="132" customFormat="1" x14ac:dyDescent="0.2">
      <c r="A522" s="175">
        <v>486</v>
      </c>
      <c r="B522" s="187" t="str">
        <f>IF(B521&lt;&gt;0,$B$12,"")</f>
        <v/>
      </c>
      <c r="C522" s="197" t="str">
        <f>IF(C521=0,"",C521)</f>
        <v/>
      </c>
      <c r="D522" s="355">
        <f>IF(B522="",0,D521)</f>
        <v>0</v>
      </c>
      <c r="E522" s="351">
        <f t="shared" si="16"/>
        <v>0</v>
      </c>
      <c r="F522" s="351">
        <f t="shared" si="15"/>
        <v>0</v>
      </c>
      <c r="G522" s="374"/>
    </row>
    <row r="523" spans="1:7" s="132" customFormat="1" x14ac:dyDescent="0.2">
      <c r="A523" s="175">
        <v>487</v>
      </c>
      <c r="B523" s="176"/>
      <c r="C523" s="177"/>
      <c r="D523" s="354"/>
      <c r="E523" s="351">
        <f t="shared" si="16"/>
        <v>0</v>
      </c>
      <c r="F523" s="351">
        <f t="shared" si="15"/>
        <v>0</v>
      </c>
      <c r="G523" s="374"/>
    </row>
    <row r="524" spans="1:7" s="132" customFormat="1" x14ac:dyDescent="0.2">
      <c r="A524" s="175">
        <v>488</v>
      </c>
      <c r="B524" s="187" t="str">
        <f>IF(B523&lt;&gt;0,$B$12,"")</f>
        <v/>
      </c>
      <c r="C524" s="197" t="str">
        <f>IF(C523=0,"",C523)</f>
        <v/>
      </c>
      <c r="D524" s="355">
        <f>IF(B524="",0,D523)</f>
        <v>0</v>
      </c>
      <c r="E524" s="351">
        <f t="shared" si="16"/>
        <v>0</v>
      </c>
      <c r="F524" s="351">
        <f t="shared" si="15"/>
        <v>0</v>
      </c>
      <c r="G524" s="374"/>
    </row>
    <row r="525" spans="1:7" s="132" customFormat="1" x14ac:dyDescent="0.2">
      <c r="A525" s="175">
        <v>489</v>
      </c>
      <c r="B525" s="176"/>
      <c r="C525" s="177"/>
      <c r="D525" s="354"/>
      <c r="E525" s="351">
        <f t="shared" si="16"/>
        <v>0</v>
      </c>
      <c r="F525" s="351">
        <f t="shared" si="15"/>
        <v>0</v>
      </c>
      <c r="G525" s="374"/>
    </row>
    <row r="526" spans="1:7" s="132" customFormat="1" x14ac:dyDescent="0.2">
      <c r="A526" s="175">
        <v>490</v>
      </c>
      <c r="B526" s="187" t="str">
        <f>IF(B525&lt;&gt;0,$B$12,"")</f>
        <v/>
      </c>
      <c r="C526" s="197" t="str">
        <f>IF(C525=0,"",C525)</f>
        <v/>
      </c>
      <c r="D526" s="355">
        <f>IF(B526="",0,D525)</f>
        <v>0</v>
      </c>
      <c r="E526" s="351">
        <f t="shared" si="16"/>
        <v>0</v>
      </c>
      <c r="F526" s="351">
        <f t="shared" si="15"/>
        <v>0</v>
      </c>
      <c r="G526" s="374"/>
    </row>
    <row r="527" spans="1:7" s="132" customFormat="1" x14ac:dyDescent="0.2">
      <c r="A527" s="175">
        <v>491</v>
      </c>
      <c r="B527" s="176"/>
      <c r="C527" s="177"/>
      <c r="D527" s="354"/>
      <c r="E527" s="351">
        <f t="shared" si="16"/>
        <v>0</v>
      </c>
      <c r="F527" s="351">
        <f t="shared" si="15"/>
        <v>0</v>
      </c>
      <c r="G527" s="374"/>
    </row>
    <row r="528" spans="1:7" s="132" customFormat="1" x14ac:dyDescent="0.2">
      <c r="A528" s="175">
        <v>492</v>
      </c>
      <c r="B528" s="187" t="str">
        <f>IF(B527&lt;&gt;0,$B$12,"")</f>
        <v/>
      </c>
      <c r="C528" s="197" t="str">
        <f>IF(C527=0,"",C527)</f>
        <v/>
      </c>
      <c r="D528" s="355">
        <f>IF(B528="",0,D527)</f>
        <v>0</v>
      </c>
      <c r="E528" s="351">
        <f t="shared" si="16"/>
        <v>0</v>
      </c>
      <c r="F528" s="351">
        <f t="shared" si="15"/>
        <v>0</v>
      </c>
      <c r="G528" s="374"/>
    </row>
    <row r="529" spans="1:7" s="132" customFormat="1" x14ac:dyDescent="0.2">
      <c r="A529" s="175">
        <v>493</v>
      </c>
      <c r="B529" s="176"/>
      <c r="C529" s="177"/>
      <c r="D529" s="354"/>
      <c r="E529" s="351">
        <f t="shared" si="16"/>
        <v>0</v>
      </c>
      <c r="F529" s="351">
        <f t="shared" si="15"/>
        <v>0</v>
      </c>
      <c r="G529" s="374"/>
    </row>
    <row r="530" spans="1:7" s="132" customFormat="1" x14ac:dyDescent="0.2">
      <c r="A530" s="175">
        <v>494</v>
      </c>
      <c r="B530" s="187" t="str">
        <f>IF(B529&lt;&gt;0,$B$12,"")</f>
        <v/>
      </c>
      <c r="C530" s="197" t="str">
        <f>IF(C529=0,"",C529)</f>
        <v/>
      </c>
      <c r="D530" s="355">
        <f>IF(B530="",0,D529)</f>
        <v>0</v>
      </c>
      <c r="E530" s="351">
        <f t="shared" si="16"/>
        <v>0</v>
      </c>
      <c r="F530" s="351">
        <f t="shared" si="15"/>
        <v>0</v>
      </c>
      <c r="G530" s="374"/>
    </row>
    <row r="531" spans="1:7" s="132" customFormat="1" x14ac:dyDescent="0.2">
      <c r="A531" s="175">
        <v>495</v>
      </c>
      <c r="B531" s="176"/>
      <c r="C531" s="177"/>
      <c r="D531" s="354"/>
      <c r="E531" s="351">
        <f t="shared" si="16"/>
        <v>0</v>
      </c>
      <c r="F531" s="351">
        <f t="shared" si="15"/>
        <v>0</v>
      </c>
      <c r="G531" s="374"/>
    </row>
    <row r="532" spans="1:7" s="132" customFormat="1" x14ac:dyDescent="0.2">
      <c r="A532" s="175">
        <v>496</v>
      </c>
      <c r="B532" s="187" t="str">
        <f>IF(B531&lt;&gt;0,$B$12,"")</f>
        <v/>
      </c>
      <c r="C532" s="197" t="str">
        <f>IF(C531=0,"",C531)</f>
        <v/>
      </c>
      <c r="D532" s="355">
        <f>IF(B532="",0,D531)</f>
        <v>0</v>
      </c>
      <c r="E532" s="351">
        <f t="shared" si="16"/>
        <v>0</v>
      </c>
      <c r="F532" s="351">
        <f t="shared" si="15"/>
        <v>0</v>
      </c>
      <c r="G532" s="374"/>
    </row>
    <row r="533" spans="1:7" s="132" customFormat="1" x14ac:dyDescent="0.2">
      <c r="A533" s="175">
        <v>497</v>
      </c>
      <c r="B533" s="176"/>
      <c r="C533" s="177"/>
      <c r="D533" s="354"/>
      <c r="E533" s="351">
        <f t="shared" si="16"/>
        <v>0</v>
      </c>
      <c r="F533" s="351">
        <f t="shared" si="15"/>
        <v>0</v>
      </c>
      <c r="G533" s="374"/>
    </row>
    <row r="534" spans="1:7" s="132" customFormat="1" x14ac:dyDescent="0.2">
      <c r="A534" s="175">
        <v>498</v>
      </c>
      <c r="B534" s="187" t="str">
        <f>IF(B533&lt;&gt;0,$B$12,"")</f>
        <v/>
      </c>
      <c r="C534" s="197" t="str">
        <f>IF(C533=0,"",C533)</f>
        <v/>
      </c>
      <c r="D534" s="355">
        <f>IF(B534="",0,D533)</f>
        <v>0</v>
      </c>
      <c r="E534" s="351">
        <f t="shared" si="16"/>
        <v>0</v>
      </c>
      <c r="F534" s="351">
        <f t="shared" si="15"/>
        <v>0</v>
      </c>
      <c r="G534" s="374"/>
    </row>
    <row r="535" spans="1:7" s="132" customFormat="1" x14ac:dyDescent="0.2">
      <c r="A535" s="175">
        <v>499</v>
      </c>
      <c r="B535" s="176"/>
      <c r="C535" s="177"/>
      <c r="D535" s="354"/>
      <c r="E535" s="351">
        <f t="shared" si="16"/>
        <v>0</v>
      </c>
      <c r="F535" s="351">
        <f t="shared" si="15"/>
        <v>0</v>
      </c>
      <c r="G535" s="374"/>
    </row>
    <row r="536" spans="1:7" s="132" customFormat="1" x14ac:dyDescent="0.2">
      <c r="A536" s="175">
        <v>500</v>
      </c>
      <c r="B536" s="187" t="str">
        <f>IF(B535&lt;&gt;0,$B$12,"")</f>
        <v/>
      </c>
      <c r="C536" s="197" t="str">
        <f>IF(C535=0,"",C535)</f>
        <v/>
      </c>
      <c r="D536" s="355">
        <f>IF(B536="",0,D535)</f>
        <v>0</v>
      </c>
      <c r="E536" s="351">
        <f t="shared" si="16"/>
        <v>0</v>
      </c>
      <c r="F536" s="351">
        <f t="shared" si="15"/>
        <v>0</v>
      </c>
      <c r="G536" s="374"/>
    </row>
  </sheetData>
  <sheetProtection password="8067" sheet="1" objects="1" scenarios="1" autoFilter="0"/>
  <mergeCells count="8">
    <mergeCell ref="F3:F5"/>
    <mergeCell ref="A6:A17"/>
    <mergeCell ref="E33:E36"/>
    <mergeCell ref="F33:F36"/>
    <mergeCell ref="A33:A36"/>
    <mergeCell ref="D33:D36"/>
    <mergeCell ref="B33:B36"/>
    <mergeCell ref="C33:C36"/>
  </mergeCells>
  <conditionalFormatting sqref="F18:F21">
    <cfRule type="cellIs" dxfId="5" priority="1" stopIfTrue="1" operator="equal">
      <formula>0</formula>
    </cfRule>
  </conditionalFormatting>
  <conditionalFormatting sqref="B37:D536">
    <cfRule type="cellIs" dxfId="4" priority="5" stopIfTrue="1" operator="notEqual">
      <formula>0</formula>
    </cfRule>
  </conditionalFormatting>
  <dataValidations count="3">
    <dataValidation type="list" allowBlank="1" showErrorMessage="1" errorTitle="Monat" error="Bitte auswählen!" sqref="C37 C39 C41 C43 C45 C47 C49 C51 C53 C55 C57 C59 C61 C63 C65 C67 C69 C71 C73 C75 C77 C79 C81 C83 C85 C87 C89 C91 C93 C95 C97 C99 C101 C103 C105 C107 C109 C111 C113 C115 C117 C119 C121 C123 C125 C127 C129 C131 C133 C135 C137 C139 C141 C143 C145 C147 C149 C151 C153 C155 C157 C159 C161 C163 C165 C167 C169 C171 C173 C175 C177 C179 C181 C183 C185 C187 C189 C191 C193 C195 C197 C199 C201 C203 C205 C207 C209 C211 C213 C215 C217 C219 C221 C223 C225 C227 C229 C231 C233 C235 C237 C239 C241 C243 C245 C247 C249 C251 C253 C255 C257 C259 C261 C263 C265 C267 C269 C271 C273 C275 C277 C279 C281 C283 C285 C287 C289 C291 C293 C295 C297 C299 C301 C303 C305 C307 C309 C311 C313 C315 C317 C319 C321 C323 C325 C327 C329 C331 C333 C335 C337 C339 C341 C343 C345 C347 C349 C351 C353 C355 C357 C359 C361 C363 C365 C367 C369 C371 C373 C375 C377 C379 C381 C383 C385 C387 C389 C391 C393 C395 C397 C399 C401 C403 C405 C407 C409 C411 C413 C415 C417 C419 C421 C423 C425 C427 C429 C431 C433 C435 C437 C439 C441 C443 C445 C447 C449 C451 C453 C455 C457 C459 C461 C463 C465 C467 C469 C471 C473 C475 C477 C479 C481 C483 C485 C487 C489 C491 C493 C495 C497 C499 C501 C503 C505 C507 C509 C511 C513 C515 C517 C519 C521 C523 C525 C527 C529 C531 C533 C535">
      <formula1>$C$6:$C$17</formula1>
    </dataValidation>
    <dataValidation type="whole" operator="greaterThan" allowBlank="1" showErrorMessage="1" errorTitle="Teilnehmertage" error="Bitte geben Sie nur ganze Zahlen ein!" sqref="D37 D39 D41 D43 D45 D47 D49 D51 D53 D55 D57 D59 D61 D63 D65 D67 D69 D71 D73 D75 D77 D79 D81 D83 D85 D87 D89 D91 D93 D95 D97 D99 D101 D103 D105 D107 D109 D111 D113 D115 D117 D119 D121 D123 D125 D127 D129 D131 D133 D135 D137 D139 D141 D143 D145 D147 D149 D151 D153 D155 D157 D159 D161 D163 D165 D167 D169 D171 D173 D175 D177 D179 D181 D183 D185 D187 D189 D191 D193 D195 D197 D199 D201 D203 D205 D207 D209 D211 D213 D215 D217 D219 D221 D223 D225 D227 D229 D231 D233 D235 D237 D239 D241 D243 D245 D247 D249 D251 D253 D255 D257 D259 D261 D263 D265 D267 D269 D271 D273 D275 D277 D279 D281 D283 D285 D287 D289 D291 D293 D295 D297 D299 D301 D303 D305 D307 D309 D311 D313 D315 D317 D319 D321 D323 D325 D327 D329 D331 D333 D335 D337 D339 D341 D343 D345 D347 D349 D351 D353 D355 D357 D359 D361 D363 D365 D367 D369 D371 D373 D375 D377 D379 D381 D383 D385 D387 D389 D391 D393 D395 D397 D399 D401 D403 D405 D407 D409 D411 D413 D415 D417 D419 D421 D423 D425 D427 D429 D431 D433 D435 D437 D439 D441 D443 D445 D447 D449 D451 D453 D455 D457 D459 D461 D463 D465 D467 D469 D471 D473 D475 D477 D479 D481 D483 D485 D487 D489 D491 D493 D495 D497 D499 D501 D503 D505 D507 D509 D511 D513 D515 D517 D519 D521 D523 D525 D527 D529 D531 D533 D535">
      <formula1>0</formula1>
    </dataValidation>
    <dataValidation type="list" allowBlank="1" showErrorMessage="1" errorTitle="Bezeichnung" error="Bitte auswählen!" sqref="B37 B535 B533 B531 B529 B527 B525 B523 B521 B519 B517 B515 B513 B511 B509 B507 B505 B503 B501 B499 B497 B495 B493 B491 B489 B487 B485 B483 B481 B479 B477 B475 B473 B471 B469 B467 B465 B463 B461 B459 B457 B455 B453 B451 B449 B447 B445 B443 B441 B439 B437 B435 B433 B431 B429 B427 B425 B423 B421 B419 B417 B415 B413 B411 B409 B407 B405 B403 B401 B399 B397 B395 B393 B391 B389 B387 B385 B383 B381 B379 B377 B375 B373 B371 B369 B367 B365 B363 B361 B359 B357 B355 B353 B351 B349 B347 B345 B343 B341 B339 B337 B335 B333 B331 B329 B327 B325 B323 B321 B319 B317 B315 B313 B311 B309 B307 B305 B303 B301 B299 B297 B295 B293 B291 B289 B287 B285 B283 B281 B279 B277 B275 B273 B271 B269 B267 B265 B263 B261 B259 B257 B255 B253 B251 B249 B247 B245 B243 B241 B239 B237 B235 B233 B231 B229 B227 B225 B223 B221 B219 B217 B215 B213 B211 B209 B207 B205 B203 B201 B199 B197 B195 B193 B191 B189 B187 B185 B183 B181 B179 B177 B175 B173 B171 B169 B167 B165 B163 B161 B159 B157 B155 B153 B151 B149 B147 B145 B143 B141 B139 B137 B135 B133 B131 B129 B127 B125 B123 B121 B119 B117 B115 B113 B111 B109 B107 B105 B103 B101 B99 B97 B95 B93 B91 B89 B87 B85 B83 B81 B79 B77 B75 B73 B71 B69 B67 B65 B63 B61 B59 B57 B55 B53 B51 B49 B47 B45 B43 B41 B39">
      <formula1>INDIRECT($F$15)</formula1>
    </dataValidation>
  </dataValidations>
  <printOptions horizontalCentered="1"/>
  <pageMargins left="0.19685039370078741" right="0.19685039370078741" top="0.78740157480314965" bottom="0.78740157480314965" header="0.39370078740157483" footer="0.39370078740157483"/>
  <pageSetup paperSize="9" fitToHeight="0" orientation="landscape" useFirstPageNumber="1" r:id="rId1"/>
  <headerFooter>
    <oddFooter>&amp;L&amp;"Arial,Kursiv"&amp;8___________
¹ Siehe Fußnote 1 Seite 1 dieses Nachweises.&amp;C&amp;9Seite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H520"/>
  <sheetViews>
    <sheetView showGridLines="0" topLeftCell="A6" workbookViewId="0">
      <selection activeCell="B21" sqref="B21"/>
    </sheetView>
  </sheetViews>
  <sheetFormatPr baseColWidth="10" defaultRowHeight="12.75" x14ac:dyDescent="0.2"/>
  <cols>
    <col min="1" max="1" width="5.7109375" customWidth="1"/>
    <col min="2" max="3" width="15.7109375" customWidth="1"/>
    <col min="4" max="4" width="10.7109375" customWidth="1"/>
    <col min="5" max="5" width="65.7109375" customWidth="1"/>
    <col min="6" max="7" width="15.7109375" customWidth="1"/>
  </cols>
  <sheetData>
    <row r="1" spans="1:7" ht="12" hidden="1" customHeight="1" x14ac:dyDescent="0.2">
      <c r="A1" s="367" t="s">
        <v>51</v>
      </c>
      <c r="B1" s="173"/>
      <c r="C1" s="173"/>
      <c r="D1" s="179"/>
      <c r="E1" s="173"/>
      <c r="F1" s="173"/>
      <c r="G1" s="173"/>
    </row>
    <row r="2" spans="1:7" ht="12" hidden="1" customHeight="1" x14ac:dyDescent="0.2">
      <c r="A2" s="367" t="s">
        <v>52</v>
      </c>
      <c r="B2" s="173"/>
      <c r="C2" s="173"/>
      <c r="D2" s="179"/>
      <c r="E2" s="173"/>
      <c r="F2" s="173"/>
      <c r="G2" s="173"/>
    </row>
    <row r="3" spans="1:7" ht="12" hidden="1" customHeight="1" x14ac:dyDescent="0.2">
      <c r="A3" s="194">
        <f>ROW(A21)</f>
        <v>21</v>
      </c>
      <c r="B3" s="173"/>
      <c r="C3" s="173"/>
      <c r="D3" s="179"/>
      <c r="E3" s="299"/>
      <c r="F3" s="299"/>
      <c r="G3" s="299"/>
    </row>
    <row r="4" spans="1:7" ht="12" hidden="1" customHeight="1" x14ac:dyDescent="0.2">
      <c r="A4" s="296" t="s">
        <v>104</v>
      </c>
      <c r="B4" s="173"/>
      <c r="C4" s="173"/>
      <c r="D4" s="179"/>
      <c r="E4" s="293"/>
      <c r="F4" s="293"/>
      <c r="G4" s="294"/>
    </row>
    <row r="5" spans="1:7" ht="12" hidden="1" customHeight="1" x14ac:dyDescent="0.2">
      <c r="A5" s="297" t="str">
        <f>"$A$6:$G$"&amp;IF(LOOKUP(2,1/(G1:G520&lt;&gt;0),ROW(G:G))=ROW(A16),A3-1,LOOKUP(2,1/(G1:G520&lt;&gt;0),ROW(G:G)))</f>
        <v>$A$6:$G$20</v>
      </c>
      <c r="B5" s="173"/>
      <c r="C5" s="173"/>
      <c r="D5" s="179"/>
      <c r="E5" s="293"/>
      <c r="F5" s="368"/>
      <c r="G5" s="295"/>
    </row>
    <row r="6" spans="1:7" ht="15" customHeight="1" x14ac:dyDescent="0.2">
      <c r="A6" s="193" t="str">
        <f>'Seite 2 ZN'!B19</f>
        <v>Einnahmen aus Projekttätigkeit</v>
      </c>
      <c r="B6" s="146"/>
      <c r="C6" s="146"/>
      <c r="D6" s="180"/>
      <c r="E6" s="29" t="s">
        <v>105</v>
      </c>
      <c r="F6" s="498">
        <f>'Seite 1'!$O$18</f>
        <v>0</v>
      </c>
      <c r="G6" s="500"/>
    </row>
    <row r="7" spans="1:7" ht="15" customHeight="1" x14ac:dyDescent="0.2">
      <c r="A7" s="159"/>
      <c r="B7" s="146"/>
      <c r="C7" s="146"/>
      <c r="D7" s="181"/>
      <c r="E7" s="29" t="s">
        <v>107</v>
      </c>
      <c r="F7" s="498" t="str">
        <f>'Seite 1'!$Z$14</f>
        <v/>
      </c>
      <c r="G7" s="500"/>
    </row>
    <row r="8" spans="1:7" ht="15" customHeight="1" x14ac:dyDescent="0.2">
      <c r="A8" s="159"/>
      <c r="B8" s="146"/>
      <c r="C8" s="146"/>
      <c r="D8" s="181"/>
      <c r="E8" s="29" t="s">
        <v>108</v>
      </c>
      <c r="F8" s="501" t="str">
        <f>'Seite 1'!$AA$14</f>
        <v/>
      </c>
      <c r="G8" s="503"/>
    </row>
    <row r="9" spans="1:7" ht="15" customHeight="1" x14ac:dyDescent="0.2">
      <c r="A9" s="149"/>
      <c r="B9" s="148"/>
      <c r="C9" s="148"/>
      <c r="D9" s="181"/>
      <c r="E9" s="118" t="s">
        <v>106</v>
      </c>
      <c r="F9" s="504">
        <f ca="1">'Seite 1'!$O$17</f>
        <v>44922</v>
      </c>
      <c r="G9" s="506"/>
    </row>
    <row r="10" spans="1:7" ht="15" customHeight="1" x14ac:dyDescent="0.2">
      <c r="A10" s="150"/>
      <c r="B10" s="151"/>
      <c r="C10" s="151"/>
      <c r="D10" s="181"/>
      <c r="E10" s="147"/>
      <c r="F10" s="147"/>
      <c r="G10" s="124" t="str">
        <f>'Seite 1'!$A$65</f>
        <v>VWN Integration - Berufliche Qualifizierung Strafgefangener</v>
      </c>
    </row>
    <row r="11" spans="1:7" ht="15" customHeight="1" x14ac:dyDescent="0.2">
      <c r="A11" s="152"/>
      <c r="B11" s="151"/>
      <c r="C11" s="151"/>
      <c r="D11" s="181"/>
      <c r="E11" s="147"/>
      <c r="F11" s="147"/>
      <c r="G11" s="125" t="str">
        <f>'Seite 1'!$A$66</f>
        <v>Formularversion: V 2.0 vom 02.01.23 - öffentlich -</v>
      </c>
    </row>
    <row r="12" spans="1:7" ht="18" customHeight="1" x14ac:dyDescent="0.2">
      <c r="A12" s="153"/>
      <c r="B12" s="154"/>
      <c r="C12" s="154"/>
      <c r="D12" s="182"/>
      <c r="E12" s="323" t="str">
        <f>A6</f>
        <v>Einnahmen aus Projekttätigkeit</v>
      </c>
      <c r="F12" s="323"/>
      <c r="G12" s="370">
        <f>SUMPRODUCT(ROUND(G21:G520,2))</f>
        <v>0</v>
      </c>
    </row>
    <row r="13" spans="1:7" ht="12" customHeight="1" x14ac:dyDescent="0.2">
      <c r="A13" s="156"/>
      <c r="B13" s="157"/>
      <c r="C13" s="157"/>
      <c r="D13" s="183"/>
      <c r="E13" s="157"/>
      <c r="F13" s="157"/>
      <c r="G13" s="158"/>
    </row>
    <row r="14" spans="1:7" ht="15" customHeight="1" x14ac:dyDescent="0.2">
      <c r="A14" s="140" t="str">
        <f ca="1">CONCATENATE("Belegliste¹ der ",$A$6," - Aktenzeichen ",IF($F$6=0,"__________",$F$6)," - Nachweis vom ",IF($F$9=0,"_________",TEXT($F$9,"TT.MM.JJJJ")))</f>
        <v>Belegliste¹ der Einnahmen aus Projekttätigkeit - Aktenzeichen __________ - Nachweis vom 27.12.2022</v>
      </c>
      <c r="B14" s="157"/>
      <c r="C14" s="157"/>
      <c r="D14" s="183"/>
      <c r="E14" s="157"/>
      <c r="F14" s="157"/>
      <c r="G14" s="158"/>
    </row>
    <row r="15" spans="1:7" ht="5.0999999999999996" customHeight="1" x14ac:dyDescent="0.2">
      <c r="A15" s="160"/>
      <c r="B15" s="157"/>
      <c r="C15" s="157"/>
      <c r="D15" s="183"/>
      <c r="E15" s="157"/>
      <c r="F15" s="157"/>
      <c r="G15" s="158"/>
    </row>
    <row r="16" spans="1:7" ht="12" customHeight="1" x14ac:dyDescent="0.2">
      <c r="A16" s="561" t="s">
        <v>22</v>
      </c>
      <c r="B16" s="564" t="s">
        <v>145</v>
      </c>
      <c r="C16" s="564" t="s">
        <v>46</v>
      </c>
      <c r="D16" s="561" t="s">
        <v>47</v>
      </c>
      <c r="E16" s="564" t="s">
        <v>144</v>
      </c>
      <c r="F16" s="567" t="s">
        <v>146</v>
      </c>
      <c r="G16" s="567" t="s">
        <v>147</v>
      </c>
    </row>
    <row r="17" spans="1:8" ht="12" customHeight="1" x14ac:dyDescent="0.2">
      <c r="A17" s="562"/>
      <c r="B17" s="565"/>
      <c r="C17" s="565"/>
      <c r="D17" s="562"/>
      <c r="E17" s="565"/>
      <c r="F17" s="568"/>
      <c r="G17" s="568"/>
    </row>
    <row r="18" spans="1:8" ht="12" customHeight="1" x14ac:dyDescent="0.2">
      <c r="A18" s="562"/>
      <c r="B18" s="565"/>
      <c r="C18" s="565"/>
      <c r="D18" s="562"/>
      <c r="E18" s="565"/>
      <c r="F18" s="568"/>
      <c r="G18" s="568"/>
    </row>
    <row r="19" spans="1:8" ht="12" customHeight="1" x14ac:dyDescent="0.2">
      <c r="A19" s="562"/>
      <c r="B19" s="565"/>
      <c r="C19" s="565"/>
      <c r="D19" s="562"/>
      <c r="E19" s="565"/>
      <c r="F19" s="568"/>
      <c r="G19" s="568"/>
    </row>
    <row r="20" spans="1:8" ht="12" customHeight="1" thickBot="1" x14ac:dyDescent="0.25">
      <c r="A20" s="563"/>
      <c r="B20" s="566"/>
      <c r="C20" s="566"/>
      <c r="D20" s="563"/>
      <c r="E20" s="566"/>
      <c r="F20" s="569"/>
      <c r="G20" s="569"/>
    </row>
    <row r="21" spans="1:8" s="130" customFormat="1" ht="15" thickTop="1" x14ac:dyDescent="0.2">
      <c r="A21" s="287">
        <v>1</v>
      </c>
      <c r="B21" s="320"/>
      <c r="C21" s="320"/>
      <c r="D21" s="178"/>
      <c r="E21" s="190"/>
      <c r="F21" s="356"/>
      <c r="G21" s="356"/>
      <c r="H21" s="372"/>
    </row>
    <row r="22" spans="1:8" s="130" customFormat="1" ht="15" x14ac:dyDescent="0.2">
      <c r="A22" s="287">
        <v>2</v>
      </c>
      <c r="B22" s="321"/>
      <c r="C22" s="320"/>
      <c r="D22" s="178"/>
      <c r="E22" s="190"/>
      <c r="F22" s="356"/>
      <c r="G22" s="356"/>
      <c r="H22" s="371"/>
    </row>
    <row r="23" spans="1:8" s="130" customFormat="1" ht="15" x14ac:dyDescent="0.2">
      <c r="A23" s="287">
        <v>3</v>
      </c>
      <c r="B23" s="321"/>
      <c r="C23" s="320"/>
      <c r="D23" s="178"/>
      <c r="E23" s="190"/>
      <c r="F23" s="356"/>
      <c r="G23" s="356"/>
      <c r="H23" s="371"/>
    </row>
    <row r="24" spans="1:8" s="130" customFormat="1" ht="15" x14ac:dyDescent="0.2">
      <c r="A24" s="287">
        <v>4</v>
      </c>
      <c r="B24" s="321"/>
      <c r="C24" s="320"/>
      <c r="D24" s="178"/>
      <c r="E24" s="190"/>
      <c r="F24" s="356"/>
      <c r="G24" s="356"/>
      <c r="H24" s="371"/>
    </row>
    <row r="25" spans="1:8" s="130" customFormat="1" ht="15" x14ac:dyDescent="0.2">
      <c r="A25" s="287">
        <v>5</v>
      </c>
      <c r="B25" s="321"/>
      <c r="C25" s="320"/>
      <c r="D25" s="178"/>
      <c r="E25" s="190"/>
      <c r="F25" s="356"/>
      <c r="G25" s="356"/>
      <c r="H25" s="371"/>
    </row>
    <row r="26" spans="1:8" s="130" customFormat="1" ht="15" x14ac:dyDescent="0.2">
      <c r="A26" s="287">
        <v>6</v>
      </c>
      <c r="B26" s="321"/>
      <c r="C26" s="320"/>
      <c r="D26" s="178"/>
      <c r="E26" s="190"/>
      <c r="F26" s="356"/>
      <c r="G26" s="356"/>
      <c r="H26" s="371"/>
    </row>
    <row r="27" spans="1:8" s="130" customFormat="1" ht="15" x14ac:dyDescent="0.2">
      <c r="A27" s="287">
        <v>7</v>
      </c>
      <c r="B27" s="321"/>
      <c r="C27" s="320"/>
      <c r="D27" s="178"/>
      <c r="E27" s="190"/>
      <c r="F27" s="356"/>
      <c r="G27" s="356"/>
      <c r="H27" s="371"/>
    </row>
    <row r="28" spans="1:8" s="130" customFormat="1" ht="15" x14ac:dyDescent="0.2">
      <c r="A28" s="287">
        <v>8</v>
      </c>
      <c r="B28" s="321"/>
      <c r="C28" s="320"/>
      <c r="D28" s="178"/>
      <c r="E28" s="190"/>
      <c r="F28" s="356"/>
      <c r="G28" s="356"/>
      <c r="H28" s="371"/>
    </row>
    <row r="29" spans="1:8" s="130" customFormat="1" ht="15" x14ac:dyDescent="0.2">
      <c r="A29" s="287">
        <v>9</v>
      </c>
      <c r="B29" s="321"/>
      <c r="C29" s="320"/>
      <c r="D29" s="178"/>
      <c r="E29" s="190"/>
      <c r="F29" s="356"/>
      <c r="G29" s="356"/>
      <c r="H29" s="371"/>
    </row>
    <row r="30" spans="1:8" s="130" customFormat="1" ht="15" x14ac:dyDescent="0.2">
      <c r="A30" s="287">
        <v>10</v>
      </c>
      <c r="B30" s="321"/>
      <c r="C30" s="320"/>
      <c r="D30" s="178"/>
      <c r="E30" s="190"/>
      <c r="F30" s="356"/>
      <c r="G30" s="356"/>
      <c r="H30" s="371"/>
    </row>
    <row r="31" spans="1:8" s="130" customFormat="1" ht="15" x14ac:dyDescent="0.2">
      <c r="A31" s="287">
        <v>11</v>
      </c>
      <c r="B31" s="321"/>
      <c r="C31" s="320"/>
      <c r="D31" s="178"/>
      <c r="E31" s="190"/>
      <c r="F31" s="356"/>
      <c r="G31" s="356"/>
      <c r="H31" s="371"/>
    </row>
    <row r="32" spans="1:8" s="130" customFormat="1" ht="15" x14ac:dyDescent="0.2">
      <c r="A32" s="287">
        <v>12</v>
      </c>
      <c r="B32" s="321"/>
      <c r="C32" s="320"/>
      <c r="D32" s="178"/>
      <c r="E32" s="190"/>
      <c r="F32" s="356"/>
      <c r="G32" s="356"/>
      <c r="H32" s="371"/>
    </row>
    <row r="33" spans="1:8" s="130" customFormat="1" ht="15" x14ac:dyDescent="0.2">
      <c r="A33" s="287">
        <v>13</v>
      </c>
      <c r="B33" s="321"/>
      <c r="C33" s="320"/>
      <c r="D33" s="178"/>
      <c r="E33" s="190"/>
      <c r="F33" s="356"/>
      <c r="G33" s="356"/>
      <c r="H33" s="371"/>
    </row>
    <row r="34" spans="1:8" s="130" customFormat="1" ht="15" x14ac:dyDescent="0.2">
      <c r="A34" s="287">
        <v>14</v>
      </c>
      <c r="B34" s="321"/>
      <c r="C34" s="320"/>
      <c r="D34" s="178"/>
      <c r="E34" s="190"/>
      <c r="F34" s="356"/>
      <c r="G34" s="356"/>
      <c r="H34" s="371"/>
    </row>
    <row r="35" spans="1:8" s="130" customFormat="1" ht="15" x14ac:dyDescent="0.2">
      <c r="A35" s="287">
        <v>15</v>
      </c>
      <c r="B35" s="321"/>
      <c r="C35" s="320"/>
      <c r="D35" s="178"/>
      <c r="E35" s="190"/>
      <c r="F35" s="356"/>
      <c r="G35" s="356"/>
      <c r="H35" s="371"/>
    </row>
    <row r="36" spans="1:8" s="130" customFormat="1" ht="15" x14ac:dyDescent="0.2">
      <c r="A36" s="287">
        <v>16</v>
      </c>
      <c r="B36" s="321"/>
      <c r="C36" s="320"/>
      <c r="D36" s="178"/>
      <c r="E36" s="190"/>
      <c r="F36" s="356"/>
      <c r="G36" s="356"/>
      <c r="H36" s="371"/>
    </row>
    <row r="37" spans="1:8" s="130" customFormat="1" ht="15" x14ac:dyDescent="0.2">
      <c r="A37" s="287">
        <v>17</v>
      </c>
      <c r="B37" s="321"/>
      <c r="C37" s="320"/>
      <c r="D37" s="178"/>
      <c r="E37" s="190"/>
      <c r="F37" s="356"/>
      <c r="G37" s="356"/>
      <c r="H37" s="371"/>
    </row>
    <row r="38" spans="1:8" s="130" customFormat="1" ht="15" x14ac:dyDescent="0.2">
      <c r="A38" s="287">
        <v>18</v>
      </c>
      <c r="B38" s="321"/>
      <c r="C38" s="320"/>
      <c r="D38" s="178"/>
      <c r="E38" s="190"/>
      <c r="F38" s="356"/>
      <c r="G38" s="356"/>
      <c r="H38" s="371"/>
    </row>
    <row r="39" spans="1:8" s="130" customFormat="1" ht="15" x14ac:dyDescent="0.2">
      <c r="A39" s="287">
        <v>19</v>
      </c>
      <c r="B39" s="321"/>
      <c r="C39" s="320"/>
      <c r="D39" s="178"/>
      <c r="E39" s="190"/>
      <c r="F39" s="356"/>
      <c r="G39" s="356"/>
      <c r="H39" s="371"/>
    </row>
    <row r="40" spans="1:8" s="130" customFormat="1" ht="15" x14ac:dyDescent="0.2">
      <c r="A40" s="287">
        <v>20</v>
      </c>
      <c r="B40" s="321"/>
      <c r="C40" s="320"/>
      <c r="D40" s="178"/>
      <c r="E40" s="190"/>
      <c r="F40" s="356"/>
      <c r="G40" s="356"/>
      <c r="H40" s="371"/>
    </row>
    <row r="41" spans="1:8" s="130" customFormat="1" ht="15" x14ac:dyDescent="0.2">
      <c r="A41" s="287">
        <v>21</v>
      </c>
      <c r="B41" s="321"/>
      <c r="C41" s="320"/>
      <c r="D41" s="178"/>
      <c r="E41" s="190"/>
      <c r="F41" s="356"/>
      <c r="G41" s="356"/>
      <c r="H41" s="371"/>
    </row>
    <row r="42" spans="1:8" s="130" customFormat="1" ht="15" x14ac:dyDescent="0.2">
      <c r="A42" s="287">
        <v>22</v>
      </c>
      <c r="B42" s="321"/>
      <c r="C42" s="320"/>
      <c r="D42" s="178"/>
      <c r="E42" s="190"/>
      <c r="F42" s="356"/>
      <c r="G42" s="356"/>
      <c r="H42" s="371"/>
    </row>
    <row r="43" spans="1:8" s="130" customFormat="1" ht="15" x14ac:dyDescent="0.2">
      <c r="A43" s="287">
        <v>23</v>
      </c>
      <c r="B43" s="321"/>
      <c r="C43" s="320"/>
      <c r="D43" s="178"/>
      <c r="E43" s="190"/>
      <c r="F43" s="356"/>
      <c r="G43" s="356"/>
      <c r="H43" s="371"/>
    </row>
    <row r="44" spans="1:8" s="130" customFormat="1" ht="15" x14ac:dyDescent="0.2">
      <c r="A44" s="287">
        <v>24</v>
      </c>
      <c r="B44" s="321"/>
      <c r="C44" s="320"/>
      <c r="D44" s="178"/>
      <c r="E44" s="190"/>
      <c r="F44" s="356"/>
      <c r="G44" s="356"/>
      <c r="H44" s="371"/>
    </row>
    <row r="45" spans="1:8" s="130" customFormat="1" ht="15" x14ac:dyDescent="0.2">
      <c r="A45" s="287">
        <v>25</v>
      </c>
      <c r="B45" s="321"/>
      <c r="C45" s="320"/>
      <c r="D45" s="178"/>
      <c r="E45" s="190"/>
      <c r="F45" s="356"/>
      <c r="G45" s="356"/>
      <c r="H45" s="371"/>
    </row>
    <row r="46" spans="1:8" s="130" customFormat="1" ht="15" x14ac:dyDescent="0.2">
      <c r="A46" s="287">
        <v>26</v>
      </c>
      <c r="B46" s="321"/>
      <c r="C46" s="320"/>
      <c r="D46" s="178"/>
      <c r="E46" s="190"/>
      <c r="F46" s="356"/>
      <c r="G46" s="356"/>
      <c r="H46" s="371"/>
    </row>
    <row r="47" spans="1:8" s="130" customFormat="1" ht="15" x14ac:dyDescent="0.2">
      <c r="A47" s="287">
        <v>27</v>
      </c>
      <c r="B47" s="321"/>
      <c r="C47" s="320"/>
      <c r="D47" s="178"/>
      <c r="E47" s="190"/>
      <c r="F47" s="356"/>
      <c r="G47" s="356"/>
      <c r="H47" s="371"/>
    </row>
    <row r="48" spans="1:8" s="130" customFormat="1" ht="15" x14ac:dyDescent="0.2">
      <c r="A48" s="287">
        <v>28</v>
      </c>
      <c r="B48" s="321"/>
      <c r="C48" s="320"/>
      <c r="D48" s="178"/>
      <c r="E48" s="190"/>
      <c r="F48" s="356"/>
      <c r="G48" s="356"/>
      <c r="H48" s="371"/>
    </row>
    <row r="49" spans="1:8" s="130" customFormat="1" ht="15" x14ac:dyDescent="0.2">
      <c r="A49" s="287">
        <v>29</v>
      </c>
      <c r="B49" s="321"/>
      <c r="C49" s="320"/>
      <c r="D49" s="178"/>
      <c r="E49" s="190"/>
      <c r="F49" s="356"/>
      <c r="G49" s="356"/>
      <c r="H49" s="371"/>
    </row>
    <row r="50" spans="1:8" s="130" customFormat="1" ht="15" x14ac:dyDescent="0.2">
      <c r="A50" s="287">
        <v>30</v>
      </c>
      <c r="B50" s="321"/>
      <c r="C50" s="320"/>
      <c r="D50" s="178"/>
      <c r="E50" s="190"/>
      <c r="F50" s="356"/>
      <c r="G50" s="356"/>
      <c r="H50" s="371"/>
    </row>
    <row r="51" spans="1:8" s="130" customFormat="1" ht="15" x14ac:dyDescent="0.2">
      <c r="A51" s="287">
        <v>31</v>
      </c>
      <c r="B51" s="321"/>
      <c r="C51" s="320"/>
      <c r="D51" s="178"/>
      <c r="E51" s="190"/>
      <c r="F51" s="356"/>
      <c r="G51" s="356"/>
      <c r="H51" s="371"/>
    </row>
    <row r="52" spans="1:8" s="130" customFormat="1" ht="15" x14ac:dyDescent="0.2">
      <c r="A52" s="287">
        <v>32</v>
      </c>
      <c r="B52" s="321"/>
      <c r="C52" s="320"/>
      <c r="D52" s="178"/>
      <c r="E52" s="190"/>
      <c r="F52" s="356"/>
      <c r="G52" s="356"/>
      <c r="H52" s="371"/>
    </row>
    <row r="53" spans="1:8" s="130" customFormat="1" ht="15" x14ac:dyDescent="0.2">
      <c r="A53" s="287">
        <v>33</v>
      </c>
      <c r="B53" s="321"/>
      <c r="C53" s="320"/>
      <c r="D53" s="178"/>
      <c r="E53" s="190"/>
      <c r="F53" s="356"/>
      <c r="G53" s="356"/>
      <c r="H53" s="371"/>
    </row>
    <row r="54" spans="1:8" s="130" customFormat="1" ht="15" x14ac:dyDescent="0.2">
      <c r="A54" s="287">
        <v>34</v>
      </c>
      <c r="B54" s="321"/>
      <c r="C54" s="320"/>
      <c r="D54" s="178"/>
      <c r="E54" s="190"/>
      <c r="F54" s="356"/>
      <c r="G54" s="356"/>
      <c r="H54" s="371"/>
    </row>
    <row r="55" spans="1:8" s="130" customFormat="1" ht="15" x14ac:dyDescent="0.2">
      <c r="A55" s="287">
        <v>35</v>
      </c>
      <c r="B55" s="321"/>
      <c r="C55" s="320"/>
      <c r="D55" s="178"/>
      <c r="E55" s="190"/>
      <c r="F55" s="356"/>
      <c r="G55" s="356"/>
      <c r="H55" s="371"/>
    </row>
    <row r="56" spans="1:8" s="130" customFormat="1" ht="15" x14ac:dyDescent="0.2">
      <c r="A56" s="287">
        <v>36</v>
      </c>
      <c r="B56" s="321"/>
      <c r="C56" s="320"/>
      <c r="D56" s="178"/>
      <c r="E56" s="190"/>
      <c r="F56" s="356"/>
      <c r="G56" s="356"/>
      <c r="H56" s="371"/>
    </row>
    <row r="57" spans="1:8" s="130" customFormat="1" ht="15" x14ac:dyDescent="0.2">
      <c r="A57" s="287">
        <v>37</v>
      </c>
      <c r="B57" s="321"/>
      <c r="C57" s="320"/>
      <c r="D57" s="178"/>
      <c r="E57" s="190"/>
      <c r="F57" s="356"/>
      <c r="G57" s="356"/>
      <c r="H57" s="371"/>
    </row>
    <row r="58" spans="1:8" s="130" customFormat="1" ht="15" x14ac:dyDescent="0.2">
      <c r="A58" s="287">
        <v>38</v>
      </c>
      <c r="B58" s="321"/>
      <c r="C58" s="320"/>
      <c r="D58" s="178"/>
      <c r="E58" s="190"/>
      <c r="F58" s="356"/>
      <c r="G58" s="356"/>
      <c r="H58" s="371"/>
    </row>
    <row r="59" spans="1:8" s="130" customFormat="1" ht="15" x14ac:dyDescent="0.2">
      <c r="A59" s="287">
        <v>39</v>
      </c>
      <c r="B59" s="321"/>
      <c r="C59" s="320"/>
      <c r="D59" s="178"/>
      <c r="E59" s="190"/>
      <c r="F59" s="356"/>
      <c r="G59" s="356"/>
      <c r="H59" s="371"/>
    </row>
    <row r="60" spans="1:8" s="130" customFormat="1" ht="15" x14ac:dyDescent="0.2">
      <c r="A60" s="287">
        <v>40</v>
      </c>
      <c r="B60" s="321"/>
      <c r="C60" s="320"/>
      <c r="D60" s="178"/>
      <c r="E60" s="190"/>
      <c r="F60" s="356"/>
      <c r="G60" s="356"/>
      <c r="H60" s="371"/>
    </row>
    <row r="61" spans="1:8" s="130" customFormat="1" ht="15" x14ac:dyDescent="0.2">
      <c r="A61" s="287">
        <v>41</v>
      </c>
      <c r="B61" s="321"/>
      <c r="C61" s="320"/>
      <c r="D61" s="178"/>
      <c r="E61" s="190"/>
      <c r="F61" s="356"/>
      <c r="G61" s="356"/>
      <c r="H61" s="371"/>
    </row>
    <row r="62" spans="1:8" s="130" customFormat="1" ht="15" x14ac:dyDescent="0.2">
      <c r="A62" s="287">
        <v>42</v>
      </c>
      <c r="B62" s="321"/>
      <c r="C62" s="320"/>
      <c r="D62" s="178"/>
      <c r="E62" s="190"/>
      <c r="F62" s="356"/>
      <c r="G62" s="356"/>
      <c r="H62" s="371"/>
    </row>
    <row r="63" spans="1:8" s="130" customFormat="1" ht="15" x14ac:dyDescent="0.2">
      <c r="A63" s="287">
        <v>43</v>
      </c>
      <c r="B63" s="321"/>
      <c r="C63" s="320"/>
      <c r="D63" s="178"/>
      <c r="E63" s="190"/>
      <c r="F63" s="356"/>
      <c r="G63" s="356"/>
      <c r="H63" s="371"/>
    </row>
    <row r="64" spans="1:8" s="130" customFormat="1" ht="15" x14ac:dyDescent="0.2">
      <c r="A64" s="287">
        <v>44</v>
      </c>
      <c r="B64" s="321"/>
      <c r="C64" s="320"/>
      <c r="D64" s="178"/>
      <c r="E64" s="190"/>
      <c r="F64" s="356"/>
      <c r="G64" s="356"/>
      <c r="H64" s="371"/>
    </row>
    <row r="65" spans="1:8" s="130" customFormat="1" ht="15" x14ac:dyDescent="0.2">
      <c r="A65" s="287">
        <v>45</v>
      </c>
      <c r="B65" s="321"/>
      <c r="C65" s="320"/>
      <c r="D65" s="178"/>
      <c r="E65" s="190"/>
      <c r="F65" s="356"/>
      <c r="G65" s="356"/>
      <c r="H65" s="371"/>
    </row>
    <row r="66" spans="1:8" s="130" customFormat="1" ht="15" x14ac:dyDescent="0.2">
      <c r="A66" s="287">
        <v>46</v>
      </c>
      <c r="B66" s="321"/>
      <c r="C66" s="320"/>
      <c r="D66" s="178"/>
      <c r="E66" s="190"/>
      <c r="F66" s="356"/>
      <c r="G66" s="356"/>
      <c r="H66" s="371"/>
    </row>
    <row r="67" spans="1:8" s="130" customFormat="1" ht="15" x14ac:dyDescent="0.2">
      <c r="A67" s="287">
        <v>47</v>
      </c>
      <c r="B67" s="321"/>
      <c r="C67" s="320"/>
      <c r="D67" s="178"/>
      <c r="E67" s="190"/>
      <c r="F67" s="356"/>
      <c r="G67" s="356"/>
      <c r="H67" s="371"/>
    </row>
    <row r="68" spans="1:8" s="130" customFormat="1" ht="15" x14ac:dyDescent="0.2">
      <c r="A68" s="287">
        <v>48</v>
      </c>
      <c r="B68" s="321"/>
      <c r="C68" s="320"/>
      <c r="D68" s="178"/>
      <c r="E68" s="190"/>
      <c r="F68" s="356"/>
      <c r="G68" s="356"/>
      <c r="H68" s="371"/>
    </row>
    <row r="69" spans="1:8" s="130" customFormat="1" ht="15" x14ac:dyDescent="0.2">
      <c r="A69" s="287">
        <v>49</v>
      </c>
      <c r="B69" s="321"/>
      <c r="C69" s="320"/>
      <c r="D69" s="178"/>
      <c r="E69" s="190"/>
      <c r="F69" s="356"/>
      <c r="G69" s="356"/>
      <c r="H69" s="371"/>
    </row>
    <row r="70" spans="1:8" s="130" customFormat="1" ht="15" x14ac:dyDescent="0.2">
      <c r="A70" s="287">
        <v>50</v>
      </c>
      <c r="B70" s="321"/>
      <c r="C70" s="320"/>
      <c r="D70" s="178"/>
      <c r="E70" s="190"/>
      <c r="F70" s="356"/>
      <c r="G70" s="356"/>
      <c r="H70" s="371"/>
    </row>
    <row r="71" spans="1:8" s="130" customFormat="1" ht="15" x14ac:dyDescent="0.2">
      <c r="A71" s="287">
        <v>51</v>
      </c>
      <c r="B71" s="321"/>
      <c r="C71" s="320"/>
      <c r="D71" s="178"/>
      <c r="E71" s="190"/>
      <c r="F71" s="356"/>
      <c r="G71" s="356"/>
      <c r="H71" s="371"/>
    </row>
    <row r="72" spans="1:8" s="130" customFormat="1" ht="15" x14ac:dyDescent="0.2">
      <c r="A72" s="287">
        <v>52</v>
      </c>
      <c r="B72" s="321"/>
      <c r="C72" s="320"/>
      <c r="D72" s="178"/>
      <c r="E72" s="190"/>
      <c r="F72" s="356"/>
      <c r="G72" s="356"/>
      <c r="H72" s="371"/>
    </row>
    <row r="73" spans="1:8" s="130" customFormat="1" ht="15" x14ac:dyDescent="0.2">
      <c r="A73" s="287">
        <v>53</v>
      </c>
      <c r="B73" s="321"/>
      <c r="C73" s="320"/>
      <c r="D73" s="178"/>
      <c r="E73" s="190"/>
      <c r="F73" s="356"/>
      <c r="G73" s="356"/>
      <c r="H73" s="371"/>
    </row>
    <row r="74" spans="1:8" s="130" customFormat="1" ht="15" x14ac:dyDescent="0.2">
      <c r="A74" s="287">
        <v>54</v>
      </c>
      <c r="B74" s="321"/>
      <c r="C74" s="320"/>
      <c r="D74" s="178"/>
      <c r="E74" s="190"/>
      <c r="F74" s="356"/>
      <c r="G74" s="356"/>
      <c r="H74" s="371"/>
    </row>
    <row r="75" spans="1:8" s="130" customFormat="1" ht="15" x14ac:dyDescent="0.2">
      <c r="A75" s="287">
        <v>55</v>
      </c>
      <c r="B75" s="321"/>
      <c r="C75" s="320"/>
      <c r="D75" s="178"/>
      <c r="E75" s="190"/>
      <c r="F75" s="356"/>
      <c r="G75" s="356"/>
      <c r="H75" s="371"/>
    </row>
    <row r="76" spans="1:8" s="130" customFormat="1" ht="15" x14ac:dyDescent="0.2">
      <c r="A76" s="287">
        <v>56</v>
      </c>
      <c r="B76" s="321"/>
      <c r="C76" s="320"/>
      <c r="D76" s="178"/>
      <c r="E76" s="190"/>
      <c r="F76" s="356"/>
      <c r="G76" s="356"/>
      <c r="H76" s="371"/>
    </row>
    <row r="77" spans="1:8" s="130" customFormat="1" ht="15" x14ac:dyDescent="0.2">
      <c r="A77" s="287">
        <v>57</v>
      </c>
      <c r="B77" s="321"/>
      <c r="C77" s="320"/>
      <c r="D77" s="178"/>
      <c r="E77" s="190"/>
      <c r="F77" s="356"/>
      <c r="G77" s="356"/>
      <c r="H77" s="371"/>
    </row>
    <row r="78" spans="1:8" s="130" customFormat="1" ht="15" x14ac:dyDescent="0.2">
      <c r="A78" s="287">
        <v>58</v>
      </c>
      <c r="B78" s="321"/>
      <c r="C78" s="320"/>
      <c r="D78" s="178"/>
      <c r="E78" s="190"/>
      <c r="F78" s="356"/>
      <c r="G78" s="356"/>
      <c r="H78" s="371"/>
    </row>
    <row r="79" spans="1:8" s="130" customFormat="1" ht="15" x14ac:dyDescent="0.2">
      <c r="A79" s="287">
        <v>59</v>
      </c>
      <c r="B79" s="321"/>
      <c r="C79" s="320"/>
      <c r="D79" s="178"/>
      <c r="E79" s="190"/>
      <c r="F79" s="356"/>
      <c r="G79" s="356"/>
      <c r="H79" s="371"/>
    </row>
    <row r="80" spans="1:8" s="130" customFormat="1" ht="15" x14ac:dyDescent="0.2">
      <c r="A80" s="287">
        <v>60</v>
      </c>
      <c r="B80" s="321"/>
      <c r="C80" s="320"/>
      <c r="D80" s="178"/>
      <c r="E80" s="190"/>
      <c r="F80" s="356"/>
      <c r="G80" s="356"/>
      <c r="H80" s="371"/>
    </row>
    <row r="81" spans="1:8" s="130" customFormat="1" ht="15" x14ac:dyDescent="0.2">
      <c r="A81" s="287">
        <v>61</v>
      </c>
      <c r="B81" s="321"/>
      <c r="C81" s="320"/>
      <c r="D81" s="178"/>
      <c r="E81" s="190"/>
      <c r="F81" s="356"/>
      <c r="G81" s="356"/>
      <c r="H81" s="371"/>
    </row>
    <row r="82" spans="1:8" s="130" customFormat="1" ht="15" x14ac:dyDescent="0.2">
      <c r="A82" s="287">
        <v>62</v>
      </c>
      <c r="B82" s="321"/>
      <c r="C82" s="320"/>
      <c r="D82" s="178"/>
      <c r="E82" s="190"/>
      <c r="F82" s="356"/>
      <c r="G82" s="356"/>
      <c r="H82" s="371"/>
    </row>
    <row r="83" spans="1:8" s="130" customFormat="1" ht="15" x14ac:dyDescent="0.2">
      <c r="A83" s="287">
        <v>63</v>
      </c>
      <c r="B83" s="321"/>
      <c r="C83" s="320"/>
      <c r="D83" s="178"/>
      <c r="E83" s="190"/>
      <c r="F83" s="356"/>
      <c r="G83" s="356"/>
      <c r="H83" s="371"/>
    </row>
    <row r="84" spans="1:8" s="130" customFormat="1" ht="15" x14ac:dyDescent="0.2">
      <c r="A84" s="287">
        <v>64</v>
      </c>
      <c r="B84" s="321"/>
      <c r="C84" s="320"/>
      <c r="D84" s="178"/>
      <c r="E84" s="190"/>
      <c r="F84" s="356"/>
      <c r="G84" s="356"/>
      <c r="H84" s="371"/>
    </row>
    <row r="85" spans="1:8" s="130" customFormat="1" ht="15" x14ac:dyDescent="0.2">
      <c r="A85" s="287">
        <v>65</v>
      </c>
      <c r="B85" s="321"/>
      <c r="C85" s="320"/>
      <c r="D85" s="178"/>
      <c r="E85" s="190"/>
      <c r="F85" s="356"/>
      <c r="G85" s="356"/>
      <c r="H85" s="371"/>
    </row>
    <row r="86" spans="1:8" s="130" customFormat="1" ht="15" x14ac:dyDescent="0.2">
      <c r="A86" s="287">
        <v>66</v>
      </c>
      <c r="B86" s="321"/>
      <c r="C86" s="320"/>
      <c r="D86" s="178"/>
      <c r="E86" s="190"/>
      <c r="F86" s="356"/>
      <c r="G86" s="356"/>
      <c r="H86" s="371"/>
    </row>
    <row r="87" spans="1:8" s="130" customFormat="1" ht="15" x14ac:dyDescent="0.2">
      <c r="A87" s="287">
        <v>67</v>
      </c>
      <c r="B87" s="321"/>
      <c r="C87" s="320"/>
      <c r="D87" s="178"/>
      <c r="E87" s="190"/>
      <c r="F87" s="356"/>
      <c r="G87" s="356"/>
      <c r="H87" s="371"/>
    </row>
    <row r="88" spans="1:8" s="130" customFormat="1" ht="15" x14ac:dyDescent="0.2">
      <c r="A88" s="287">
        <v>68</v>
      </c>
      <c r="B88" s="321"/>
      <c r="C88" s="320"/>
      <c r="D88" s="178"/>
      <c r="E88" s="190"/>
      <c r="F88" s="356"/>
      <c r="G88" s="356"/>
      <c r="H88" s="371"/>
    </row>
    <row r="89" spans="1:8" s="130" customFormat="1" ht="15" x14ac:dyDescent="0.2">
      <c r="A89" s="287">
        <v>69</v>
      </c>
      <c r="B89" s="321"/>
      <c r="C89" s="320"/>
      <c r="D89" s="178"/>
      <c r="E89" s="190"/>
      <c r="F89" s="356"/>
      <c r="G89" s="356"/>
      <c r="H89" s="371"/>
    </row>
    <row r="90" spans="1:8" s="130" customFormat="1" ht="15" x14ac:dyDescent="0.2">
      <c r="A90" s="287">
        <v>70</v>
      </c>
      <c r="B90" s="321"/>
      <c r="C90" s="320"/>
      <c r="D90" s="178"/>
      <c r="E90" s="190"/>
      <c r="F90" s="356"/>
      <c r="G90" s="356"/>
      <c r="H90" s="371"/>
    </row>
    <row r="91" spans="1:8" s="130" customFormat="1" ht="15" x14ac:dyDescent="0.2">
      <c r="A91" s="287">
        <v>71</v>
      </c>
      <c r="B91" s="321"/>
      <c r="C91" s="320"/>
      <c r="D91" s="178"/>
      <c r="E91" s="190"/>
      <c r="F91" s="356"/>
      <c r="G91" s="356"/>
      <c r="H91" s="371"/>
    </row>
    <row r="92" spans="1:8" s="130" customFormat="1" ht="15" x14ac:dyDescent="0.2">
      <c r="A92" s="287">
        <v>72</v>
      </c>
      <c r="B92" s="321"/>
      <c r="C92" s="320"/>
      <c r="D92" s="178"/>
      <c r="E92" s="190"/>
      <c r="F92" s="356"/>
      <c r="G92" s="356"/>
      <c r="H92" s="371"/>
    </row>
    <row r="93" spans="1:8" s="130" customFormat="1" ht="15" x14ac:dyDescent="0.2">
      <c r="A93" s="287">
        <v>73</v>
      </c>
      <c r="B93" s="321"/>
      <c r="C93" s="320"/>
      <c r="D93" s="178"/>
      <c r="E93" s="190"/>
      <c r="F93" s="356"/>
      <c r="G93" s="356"/>
      <c r="H93" s="371"/>
    </row>
    <row r="94" spans="1:8" s="130" customFormat="1" ht="15" x14ac:dyDescent="0.2">
      <c r="A94" s="287">
        <v>74</v>
      </c>
      <c r="B94" s="321"/>
      <c r="C94" s="320"/>
      <c r="D94" s="178"/>
      <c r="E94" s="190"/>
      <c r="F94" s="356"/>
      <c r="G94" s="356"/>
      <c r="H94" s="371"/>
    </row>
    <row r="95" spans="1:8" s="130" customFormat="1" ht="15" x14ac:dyDescent="0.2">
      <c r="A95" s="287">
        <v>75</v>
      </c>
      <c r="B95" s="321"/>
      <c r="C95" s="320"/>
      <c r="D95" s="178"/>
      <c r="E95" s="190"/>
      <c r="F95" s="356"/>
      <c r="G95" s="356"/>
      <c r="H95" s="371"/>
    </row>
    <row r="96" spans="1:8" s="130" customFormat="1" ht="15" x14ac:dyDescent="0.2">
      <c r="A96" s="287">
        <v>76</v>
      </c>
      <c r="B96" s="321"/>
      <c r="C96" s="320"/>
      <c r="D96" s="178"/>
      <c r="E96" s="190"/>
      <c r="F96" s="356"/>
      <c r="G96" s="356"/>
      <c r="H96" s="371"/>
    </row>
    <row r="97" spans="1:8" s="130" customFormat="1" ht="15" x14ac:dyDescent="0.2">
      <c r="A97" s="287">
        <v>77</v>
      </c>
      <c r="B97" s="321"/>
      <c r="C97" s="320"/>
      <c r="D97" s="178"/>
      <c r="E97" s="190"/>
      <c r="F97" s="356"/>
      <c r="G97" s="356"/>
      <c r="H97" s="371"/>
    </row>
    <row r="98" spans="1:8" s="130" customFormat="1" ht="15" x14ac:dyDescent="0.2">
      <c r="A98" s="287">
        <v>78</v>
      </c>
      <c r="B98" s="321"/>
      <c r="C98" s="320"/>
      <c r="D98" s="178"/>
      <c r="E98" s="190"/>
      <c r="F98" s="356"/>
      <c r="G98" s="356"/>
      <c r="H98" s="371"/>
    </row>
    <row r="99" spans="1:8" s="130" customFormat="1" ht="15" x14ac:dyDescent="0.2">
      <c r="A99" s="287">
        <v>79</v>
      </c>
      <c r="B99" s="321"/>
      <c r="C99" s="320"/>
      <c r="D99" s="178"/>
      <c r="E99" s="190"/>
      <c r="F99" s="356"/>
      <c r="G99" s="356"/>
      <c r="H99" s="371"/>
    </row>
    <row r="100" spans="1:8" s="130" customFormat="1" ht="15" x14ac:dyDescent="0.2">
      <c r="A100" s="287">
        <v>80</v>
      </c>
      <c r="B100" s="321"/>
      <c r="C100" s="320"/>
      <c r="D100" s="178"/>
      <c r="E100" s="190"/>
      <c r="F100" s="356"/>
      <c r="G100" s="356"/>
      <c r="H100" s="371"/>
    </row>
    <row r="101" spans="1:8" s="130" customFormat="1" ht="15" x14ac:dyDescent="0.2">
      <c r="A101" s="287">
        <v>81</v>
      </c>
      <c r="B101" s="321"/>
      <c r="C101" s="320"/>
      <c r="D101" s="178"/>
      <c r="E101" s="190"/>
      <c r="F101" s="356"/>
      <c r="G101" s="356"/>
      <c r="H101" s="371"/>
    </row>
    <row r="102" spans="1:8" s="130" customFormat="1" ht="15" x14ac:dyDescent="0.2">
      <c r="A102" s="287">
        <v>82</v>
      </c>
      <c r="B102" s="321"/>
      <c r="C102" s="320"/>
      <c r="D102" s="178"/>
      <c r="E102" s="190"/>
      <c r="F102" s="356"/>
      <c r="G102" s="356"/>
      <c r="H102" s="371"/>
    </row>
    <row r="103" spans="1:8" s="130" customFormat="1" ht="15" x14ac:dyDescent="0.2">
      <c r="A103" s="287">
        <v>83</v>
      </c>
      <c r="B103" s="321"/>
      <c r="C103" s="320"/>
      <c r="D103" s="178"/>
      <c r="E103" s="190"/>
      <c r="F103" s="356"/>
      <c r="G103" s="356"/>
      <c r="H103" s="371"/>
    </row>
    <row r="104" spans="1:8" s="130" customFormat="1" ht="15" x14ac:dyDescent="0.2">
      <c r="A104" s="287">
        <v>84</v>
      </c>
      <c r="B104" s="321"/>
      <c r="C104" s="320"/>
      <c r="D104" s="178"/>
      <c r="E104" s="190"/>
      <c r="F104" s="356"/>
      <c r="G104" s="356"/>
      <c r="H104" s="371"/>
    </row>
    <row r="105" spans="1:8" s="130" customFormat="1" ht="15" x14ac:dyDescent="0.2">
      <c r="A105" s="287">
        <v>85</v>
      </c>
      <c r="B105" s="321"/>
      <c r="C105" s="320"/>
      <c r="D105" s="178"/>
      <c r="E105" s="190"/>
      <c r="F105" s="356"/>
      <c r="G105" s="356"/>
      <c r="H105" s="371"/>
    </row>
    <row r="106" spans="1:8" s="130" customFormat="1" ht="15" x14ac:dyDescent="0.2">
      <c r="A106" s="287">
        <v>86</v>
      </c>
      <c r="B106" s="321"/>
      <c r="C106" s="320"/>
      <c r="D106" s="178"/>
      <c r="E106" s="190"/>
      <c r="F106" s="356"/>
      <c r="G106" s="356"/>
      <c r="H106" s="371"/>
    </row>
    <row r="107" spans="1:8" s="130" customFormat="1" ht="15" x14ac:dyDescent="0.2">
      <c r="A107" s="287">
        <v>87</v>
      </c>
      <c r="B107" s="321"/>
      <c r="C107" s="320"/>
      <c r="D107" s="178"/>
      <c r="E107" s="190"/>
      <c r="F107" s="356"/>
      <c r="G107" s="356"/>
      <c r="H107" s="371"/>
    </row>
    <row r="108" spans="1:8" s="130" customFormat="1" ht="15" x14ac:dyDescent="0.2">
      <c r="A108" s="287">
        <v>88</v>
      </c>
      <c r="B108" s="321"/>
      <c r="C108" s="320"/>
      <c r="D108" s="178"/>
      <c r="E108" s="190"/>
      <c r="F108" s="356"/>
      <c r="G108" s="356"/>
      <c r="H108" s="371"/>
    </row>
    <row r="109" spans="1:8" s="130" customFormat="1" ht="15" x14ac:dyDescent="0.2">
      <c r="A109" s="287">
        <v>89</v>
      </c>
      <c r="B109" s="321"/>
      <c r="C109" s="320"/>
      <c r="D109" s="178"/>
      <c r="E109" s="190"/>
      <c r="F109" s="356"/>
      <c r="G109" s="356"/>
      <c r="H109" s="371"/>
    </row>
    <row r="110" spans="1:8" s="130" customFormat="1" ht="15" x14ac:dyDescent="0.2">
      <c r="A110" s="287">
        <v>90</v>
      </c>
      <c r="B110" s="321"/>
      <c r="C110" s="320"/>
      <c r="D110" s="178"/>
      <c r="E110" s="190"/>
      <c r="F110" s="356"/>
      <c r="G110" s="356"/>
      <c r="H110" s="371"/>
    </row>
    <row r="111" spans="1:8" s="130" customFormat="1" ht="15" x14ac:dyDescent="0.2">
      <c r="A111" s="287">
        <v>91</v>
      </c>
      <c r="B111" s="321"/>
      <c r="C111" s="320"/>
      <c r="D111" s="178"/>
      <c r="E111" s="190"/>
      <c r="F111" s="356"/>
      <c r="G111" s="356"/>
      <c r="H111" s="371"/>
    </row>
    <row r="112" spans="1:8" s="130" customFormat="1" ht="15" x14ac:dyDescent="0.2">
      <c r="A112" s="287">
        <v>92</v>
      </c>
      <c r="B112" s="321"/>
      <c r="C112" s="320"/>
      <c r="D112" s="178"/>
      <c r="E112" s="190"/>
      <c r="F112" s="356"/>
      <c r="G112" s="356"/>
      <c r="H112" s="371"/>
    </row>
    <row r="113" spans="1:8" s="130" customFormat="1" ht="15" x14ac:dyDescent="0.2">
      <c r="A113" s="287">
        <v>93</v>
      </c>
      <c r="B113" s="321"/>
      <c r="C113" s="320"/>
      <c r="D113" s="178"/>
      <c r="E113" s="190"/>
      <c r="F113" s="356"/>
      <c r="G113" s="356"/>
      <c r="H113" s="371"/>
    </row>
    <row r="114" spans="1:8" s="130" customFormat="1" ht="15" x14ac:dyDescent="0.2">
      <c r="A114" s="287">
        <v>94</v>
      </c>
      <c r="B114" s="321"/>
      <c r="C114" s="320"/>
      <c r="D114" s="178"/>
      <c r="E114" s="190"/>
      <c r="F114" s="356"/>
      <c r="G114" s="356"/>
      <c r="H114" s="371"/>
    </row>
    <row r="115" spans="1:8" s="130" customFormat="1" ht="15" x14ac:dyDescent="0.2">
      <c r="A115" s="287">
        <v>95</v>
      </c>
      <c r="B115" s="321"/>
      <c r="C115" s="320"/>
      <c r="D115" s="178"/>
      <c r="E115" s="190"/>
      <c r="F115" s="356"/>
      <c r="G115" s="356"/>
      <c r="H115" s="371"/>
    </row>
    <row r="116" spans="1:8" s="130" customFormat="1" ht="15" x14ac:dyDescent="0.2">
      <c r="A116" s="287">
        <v>96</v>
      </c>
      <c r="B116" s="321"/>
      <c r="C116" s="320"/>
      <c r="D116" s="178"/>
      <c r="E116" s="190"/>
      <c r="F116" s="356"/>
      <c r="G116" s="356"/>
      <c r="H116" s="371"/>
    </row>
    <row r="117" spans="1:8" s="130" customFormat="1" ht="15" x14ac:dyDescent="0.2">
      <c r="A117" s="287">
        <v>97</v>
      </c>
      <c r="B117" s="321"/>
      <c r="C117" s="320"/>
      <c r="D117" s="178"/>
      <c r="E117" s="190"/>
      <c r="F117" s="356"/>
      <c r="G117" s="356"/>
      <c r="H117" s="371"/>
    </row>
    <row r="118" spans="1:8" s="130" customFormat="1" ht="15" x14ac:dyDescent="0.2">
      <c r="A118" s="287">
        <v>98</v>
      </c>
      <c r="B118" s="321"/>
      <c r="C118" s="320"/>
      <c r="D118" s="178"/>
      <c r="E118" s="190"/>
      <c r="F118" s="356"/>
      <c r="G118" s="356"/>
      <c r="H118" s="371"/>
    </row>
    <row r="119" spans="1:8" s="130" customFormat="1" ht="15" x14ac:dyDescent="0.2">
      <c r="A119" s="287">
        <v>99</v>
      </c>
      <c r="B119" s="321"/>
      <c r="C119" s="320"/>
      <c r="D119" s="178"/>
      <c r="E119" s="190"/>
      <c r="F119" s="356"/>
      <c r="G119" s="356"/>
      <c r="H119" s="371"/>
    </row>
    <row r="120" spans="1:8" s="130" customFormat="1" ht="15" x14ac:dyDescent="0.2">
      <c r="A120" s="287">
        <v>100</v>
      </c>
      <c r="B120" s="321"/>
      <c r="C120" s="320"/>
      <c r="D120" s="178"/>
      <c r="E120" s="190"/>
      <c r="F120" s="356"/>
      <c r="G120" s="356"/>
      <c r="H120" s="371"/>
    </row>
    <row r="121" spans="1:8" s="130" customFormat="1" ht="15" x14ac:dyDescent="0.2">
      <c r="A121" s="287">
        <v>101</v>
      </c>
      <c r="B121" s="321"/>
      <c r="C121" s="320"/>
      <c r="D121" s="178"/>
      <c r="E121" s="190"/>
      <c r="F121" s="356"/>
      <c r="G121" s="356"/>
      <c r="H121" s="371"/>
    </row>
    <row r="122" spans="1:8" s="130" customFormat="1" ht="15" x14ac:dyDescent="0.2">
      <c r="A122" s="287">
        <v>102</v>
      </c>
      <c r="B122" s="321"/>
      <c r="C122" s="320"/>
      <c r="D122" s="178"/>
      <c r="E122" s="190"/>
      <c r="F122" s="356"/>
      <c r="G122" s="356"/>
      <c r="H122" s="371"/>
    </row>
    <row r="123" spans="1:8" s="130" customFormat="1" ht="15" x14ac:dyDescent="0.2">
      <c r="A123" s="287">
        <v>103</v>
      </c>
      <c r="B123" s="321"/>
      <c r="C123" s="320"/>
      <c r="D123" s="178"/>
      <c r="E123" s="190"/>
      <c r="F123" s="356"/>
      <c r="G123" s="356"/>
      <c r="H123" s="371"/>
    </row>
    <row r="124" spans="1:8" s="130" customFormat="1" ht="15" x14ac:dyDescent="0.2">
      <c r="A124" s="287">
        <v>104</v>
      </c>
      <c r="B124" s="321"/>
      <c r="C124" s="320"/>
      <c r="D124" s="178"/>
      <c r="E124" s="190"/>
      <c r="F124" s="356"/>
      <c r="G124" s="356"/>
      <c r="H124" s="371"/>
    </row>
    <row r="125" spans="1:8" s="130" customFormat="1" ht="15" x14ac:dyDescent="0.2">
      <c r="A125" s="287">
        <v>105</v>
      </c>
      <c r="B125" s="321"/>
      <c r="C125" s="320"/>
      <c r="D125" s="178"/>
      <c r="E125" s="190"/>
      <c r="F125" s="356"/>
      <c r="G125" s="356"/>
      <c r="H125" s="371"/>
    </row>
    <row r="126" spans="1:8" s="130" customFormat="1" ht="15" x14ac:dyDescent="0.2">
      <c r="A126" s="287">
        <v>106</v>
      </c>
      <c r="B126" s="321"/>
      <c r="C126" s="320"/>
      <c r="D126" s="178"/>
      <c r="E126" s="190"/>
      <c r="F126" s="356"/>
      <c r="G126" s="356"/>
      <c r="H126" s="371"/>
    </row>
    <row r="127" spans="1:8" s="130" customFormat="1" ht="15" x14ac:dyDescent="0.2">
      <c r="A127" s="287">
        <v>107</v>
      </c>
      <c r="B127" s="321"/>
      <c r="C127" s="320"/>
      <c r="D127" s="178"/>
      <c r="E127" s="190"/>
      <c r="F127" s="356"/>
      <c r="G127" s="356"/>
      <c r="H127" s="371"/>
    </row>
    <row r="128" spans="1:8" s="130" customFormat="1" ht="15" x14ac:dyDescent="0.2">
      <c r="A128" s="287">
        <v>108</v>
      </c>
      <c r="B128" s="321"/>
      <c r="C128" s="320"/>
      <c r="D128" s="178"/>
      <c r="E128" s="190"/>
      <c r="F128" s="356"/>
      <c r="G128" s="356"/>
      <c r="H128" s="371"/>
    </row>
    <row r="129" spans="1:8" s="130" customFormat="1" ht="15" x14ac:dyDescent="0.2">
      <c r="A129" s="287">
        <v>109</v>
      </c>
      <c r="B129" s="321"/>
      <c r="C129" s="320"/>
      <c r="D129" s="178"/>
      <c r="E129" s="190"/>
      <c r="F129" s="356"/>
      <c r="G129" s="356"/>
      <c r="H129" s="371"/>
    </row>
    <row r="130" spans="1:8" s="130" customFormat="1" ht="15" x14ac:dyDescent="0.2">
      <c r="A130" s="287">
        <v>110</v>
      </c>
      <c r="B130" s="321"/>
      <c r="C130" s="320"/>
      <c r="D130" s="178"/>
      <c r="E130" s="190"/>
      <c r="F130" s="356"/>
      <c r="G130" s="356"/>
      <c r="H130" s="371"/>
    </row>
    <row r="131" spans="1:8" s="130" customFormat="1" ht="15" x14ac:dyDescent="0.2">
      <c r="A131" s="287">
        <v>111</v>
      </c>
      <c r="B131" s="321"/>
      <c r="C131" s="320"/>
      <c r="D131" s="178"/>
      <c r="E131" s="190"/>
      <c r="F131" s="356"/>
      <c r="G131" s="356"/>
      <c r="H131" s="371"/>
    </row>
    <row r="132" spans="1:8" s="130" customFormat="1" ht="15" x14ac:dyDescent="0.2">
      <c r="A132" s="287">
        <v>112</v>
      </c>
      <c r="B132" s="321"/>
      <c r="C132" s="320"/>
      <c r="D132" s="178"/>
      <c r="E132" s="190"/>
      <c r="F132" s="356"/>
      <c r="G132" s="356"/>
      <c r="H132" s="371"/>
    </row>
    <row r="133" spans="1:8" s="130" customFormat="1" ht="15" x14ac:dyDescent="0.2">
      <c r="A133" s="287">
        <v>113</v>
      </c>
      <c r="B133" s="321"/>
      <c r="C133" s="320"/>
      <c r="D133" s="178"/>
      <c r="E133" s="190"/>
      <c r="F133" s="356"/>
      <c r="G133" s="356"/>
      <c r="H133" s="371"/>
    </row>
    <row r="134" spans="1:8" s="130" customFormat="1" ht="15" x14ac:dyDescent="0.2">
      <c r="A134" s="287">
        <v>114</v>
      </c>
      <c r="B134" s="321"/>
      <c r="C134" s="320"/>
      <c r="D134" s="178"/>
      <c r="E134" s="190"/>
      <c r="F134" s="356"/>
      <c r="G134" s="356"/>
      <c r="H134" s="371"/>
    </row>
    <row r="135" spans="1:8" s="130" customFormat="1" ht="15" x14ac:dyDescent="0.2">
      <c r="A135" s="287">
        <v>115</v>
      </c>
      <c r="B135" s="321"/>
      <c r="C135" s="320"/>
      <c r="D135" s="178"/>
      <c r="E135" s="190"/>
      <c r="F135" s="356"/>
      <c r="G135" s="356"/>
      <c r="H135" s="371"/>
    </row>
    <row r="136" spans="1:8" s="130" customFormat="1" ht="15" x14ac:dyDescent="0.2">
      <c r="A136" s="287">
        <v>116</v>
      </c>
      <c r="B136" s="321"/>
      <c r="C136" s="320"/>
      <c r="D136" s="178"/>
      <c r="E136" s="190"/>
      <c r="F136" s="356"/>
      <c r="G136" s="356"/>
      <c r="H136" s="371"/>
    </row>
    <row r="137" spans="1:8" s="130" customFormat="1" ht="15" x14ac:dyDescent="0.2">
      <c r="A137" s="287">
        <v>117</v>
      </c>
      <c r="B137" s="321"/>
      <c r="C137" s="320"/>
      <c r="D137" s="178"/>
      <c r="E137" s="190"/>
      <c r="F137" s="356"/>
      <c r="G137" s="356"/>
      <c r="H137" s="371"/>
    </row>
    <row r="138" spans="1:8" s="130" customFormat="1" ht="15" x14ac:dyDescent="0.2">
      <c r="A138" s="287">
        <v>118</v>
      </c>
      <c r="B138" s="321"/>
      <c r="C138" s="320"/>
      <c r="D138" s="178"/>
      <c r="E138" s="190"/>
      <c r="F138" s="356"/>
      <c r="G138" s="356"/>
      <c r="H138" s="371"/>
    </row>
    <row r="139" spans="1:8" s="130" customFormat="1" ht="15" x14ac:dyDescent="0.2">
      <c r="A139" s="287">
        <v>119</v>
      </c>
      <c r="B139" s="321"/>
      <c r="C139" s="320"/>
      <c r="D139" s="178"/>
      <c r="E139" s="190"/>
      <c r="F139" s="356"/>
      <c r="G139" s="356"/>
      <c r="H139" s="371"/>
    </row>
    <row r="140" spans="1:8" s="130" customFormat="1" ht="15" x14ac:dyDescent="0.2">
      <c r="A140" s="287">
        <v>120</v>
      </c>
      <c r="B140" s="321"/>
      <c r="C140" s="320"/>
      <c r="D140" s="178"/>
      <c r="E140" s="190"/>
      <c r="F140" s="356"/>
      <c r="G140" s="356"/>
      <c r="H140" s="371"/>
    </row>
    <row r="141" spans="1:8" s="130" customFormat="1" ht="15" x14ac:dyDescent="0.2">
      <c r="A141" s="287">
        <v>121</v>
      </c>
      <c r="B141" s="321"/>
      <c r="C141" s="320"/>
      <c r="D141" s="178"/>
      <c r="E141" s="190"/>
      <c r="F141" s="356"/>
      <c r="G141" s="356"/>
      <c r="H141" s="371"/>
    </row>
    <row r="142" spans="1:8" s="130" customFormat="1" ht="15" x14ac:dyDescent="0.2">
      <c r="A142" s="287">
        <v>122</v>
      </c>
      <c r="B142" s="321"/>
      <c r="C142" s="320"/>
      <c r="D142" s="178"/>
      <c r="E142" s="190"/>
      <c r="F142" s="356"/>
      <c r="G142" s="356"/>
      <c r="H142" s="371"/>
    </row>
    <row r="143" spans="1:8" s="130" customFormat="1" ht="15" x14ac:dyDescent="0.2">
      <c r="A143" s="287">
        <v>123</v>
      </c>
      <c r="B143" s="321"/>
      <c r="C143" s="320"/>
      <c r="D143" s="178"/>
      <c r="E143" s="190"/>
      <c r="F143" s="356"/>
      <c r="G143" s="356"/>
      <c r="H143" s="371"/>
    </row>
    <row r="144" spans="1:8" s="130" customFormat="1" ht="15" x14ac:dyDescent="0.2">
      <c r="A144" s="287">
        <v>124</v>
      </c>
      <c r="B144" s="321"/>
      <c r="C144" s="320"/>
      <c r="D144" s="178"/>
      <c r="E144" s="190"/>
      <c r="F144" s="356"/>
      <c r="G144" s="356"/>
      <c r="H144" s="371"/>
    </row>
    <row r="145" spans="1:8" s="130" customFormat="1" ht="15" x14ac:dyDescent="0.2">
      <c r="A145" s="287">
        <v>125</v>
      </c>
      <c r="B145" s="321"/>
      <c r="C145" s="320"/>
      <c r="D145" s="178"/>
      <c r="E145" s="190"/>
      <c r="F145" s="356"/>
      <c r="G145" s="356"/>
      <c r="H145" s="371"/>
    </row>
    <row r="146" spans="1:8" s="130" customFormat="1" ht="15" x14ac:dyDescent="0.2">
      <c r="A146" s="287">
        <v>126</v>
      </c>
      <c r="B146" s="321"/>
      <c r="C146" s="320"/>
      <c r="D146" s="178"/>
      <c r="E146" s="190"/>
      <c r="F146" s="356"/>
      <c r="G146" s="356"/>
      <c r="H146" s="371"/>
    </row>
    <row r="147" spans="1:8" s="130" customFormat="1" ht="15" x14ac:dyDescent="0.2">
      <c r="A147" s="287">
        <v>127</v>
      </c>
      <c r="B147" s="321"/>
      <c r="C147" s="320"/>
      <c r="D147" s="178"/>
      <c r="E147" s="190"/>
      <c r="F147" s="356"/>
      <c r="G147" s="356"/>
      <c r="H147" s="371"/>
    </row>
    <row r="148" spans="1:8" s="130" customFormat="1" ht="15" x14ac:dyDescent="0.2">
      <c r="A148" s="287">
        <v>128</v>
      </c>
      <c r="B148" s="321"/>
      <c r="C148" s="320"/>
      <c r="D148" s="178"/>
      <c r="E148" s="190"/>
      <c r="F148" s="356"/>
      <c r="G148" s="356"/>
      <c r="H148" s="371"/>
    </row>
    <row r="149" spans="1:8" s="130" customFormat="1" ht="15" x14ac:dyDescent="0.2">
      <c r="A149" s="287">
        <v>129</v>
      </c>
      <c r="B149" s="321"/>
      <c r="C149" s="320"/>
      <c r="D149" s="178"/>
      <c r="E149" s="190"/>
      <c r="F149" s="356"/>
      <c r="G149" s="356"/>
      <c r="H149" s="371"/>
    </row>
    <row r="150" spans="1:8" s="130" customFormat="1" ht="15" x14ac:dyDescent="0.2">
      <c r="A150" s="287">
        <v>130</v>
      </c>
      <c r="B150" s="321"/>
      <c r="C150" s="320"/>
      <c r="D150" s="178"/>
      <c r="E150" s="190"/>
      <c r="F150" s="356"/>
      <c r="G150" s="356"/>
      <c r="H150" s="371"/>
    </row>
    <row r="151" spans="1:8" s="130" customFormat="1" ht="15" x14ac:dyDescent="0.2">
      <c r="A151" s="287">
        <v>131</v>
      </c>
      <c r="B151" s="321"/>
      <c r="C151" s="320"/>
      <c r="D151" s="178"/>
      <c r="E151" s="190"/>
      <c r="F151" s="356"/>
      <c r="G151" s="356"/>
      <c r="H151" s="371"/>
    </row>
    <row r="152" spans="1:8" s="130" customFormat="1" ht="15" x14ac:dyDescent="0.2">
      <c r="A152" s="287">
        <v>132</v>
      </c>
      <c r="B152" s="321"/>
      <c r="C152" s="320"/>
      <c r="D152" s="178"/>
      <c r="E152" s="190"/>
      <c r="F152" s="356"/>
      <c r="G152" s="356"/>
      <c r="H152" s="371"/>
    </row>
    <row r="153" spans="1:8" s="130" customFormat="1" ht="15" x14ac:dyDescent="0.2">
      <c r="A153" s="287">
        <v>133</v>
      </c>
      <c r="B153" s="321"/>
      <c r="C153" s="320"/>
      <c r="D153" s="178"/>
      <c r="E153" s="190"/>
      <c r="F153" s="356"/>
      <c r="G153" s="356"/>
      <c r="H153" s="371"/>
    </row>
    <row r="154" spans="1:8" s="130" customFormat="1" ht="15" x14ac:dyDescent="0.2">
      <c r="A154" s="287">
        <v>134</v>
      </c>
      <c r="B154" s="321"/>
      <c r="C154" s="320"/>
      <c r="D154" s="178"/>
      <c r="E154" s="190"/>
      <c r="F154" s="356"/>
      <c r="G154" s="356"/>
      <c r="H154" s="371"/>
    </row>
    <row r="155" spans="1:8" s="130" customFormat="1" ht="15" x14ac:dyDescent="0.2">
      <c r="A155" s="287">
        <v>135</v>
      </c>
      <c r="B155" s="321"/>
      <c r="C155" s="320"/>
      <c r="D155" s="178"/>
      <c r="E155" s="190"/>
      <c r="F155" s="356"/>
      <c r="G155" s="356"/>
      <c r="H155" s="371"/>
    </row>
    <row r="156" spans="1:8" s="130" customFormat="1" ht="15" x14ac:dyDescent="0.2">
      <c r="A156" s="287">
        <v>136</v>
      </c>
      <c r="B156" s="321"/>
      <c r="C156" s="320"/>
      <c r="D156" s="178"/>
      <c r="E156" s="190"/>
      <c r="F156" s="356"/>
      <c r="G156" s="356"/>
      <c r="H156" s="371"/>
    </row>
    <row r="157" spans="1:8" s="130" customFormat="1" ht="15" x14ac:dyDescent="0.2">
      <c r="A157" s="287">
        <v>137</v>
      </c>
      <c r="B157" s="321"/>
      <c r="C157" s="320"/>
      <c r="D157" s="178"/>
      <c r="E157" s="190"/>
      <c r="F157" s="356"/>
      <c r="G157" s="356"/>
      <c r="H157" s="371"/>
    </row>
    <row r="158" spans="1:8" s="130" customFormat="1" ht="15" x14ac:dyDescent="0.2">
      <c r="A158" s="287">
        <v>138</v>
      </c>
      <c r="B158" s="321"/>
      <c r="C158" s="320"/>
      <c r="D158" s="178"/>
      <c r="E158" s="190"/>
      <c r="F158" s="356"/>
      <c r="G158" s="356"/>
      <c r="H158" s="371"/>
    </row>
    <row r="159" spans="1:8" s="130" customFormat="1" ht="15" x14ac:dyDescent="0.2">
      <c r="A159" s="287">
        <v>139</v>
      </c>
      <c r="B159" s="321"/>
      <c r="C159" s="320"/>
      <c r="D159" s="178"/>
      <c r="E159" s="190"/>
      <c r="F159" s="356"/>
      <c r="G159" s="356"/>
      <c r="H159" s="371"/>
    </row>
    <row r="160" spans="1:8" s="130" customFormat="1" ht="15" x14ac:dyDescent="0.2">
      <c r="A160" s="287">
        <v>140</v>
      </c>
      <c r="B160" s="321"/>
      <c r="C160" s="320"/>
      <c r="D160" s="178"/>
      <c r="E160" s="190"/>
      <c r="F160" s="356"/>
      <c r="G160" s="356"/>
      <c r="H160" s="371"/>
    </row>
    <row r="161" spans="1:8" s="130" customFormat="1" ht="15" x14ac:dyDescent="0.2">
      <c r="A161" s="287">
        <v>141</v>
      </c>
      <c r="B161" s="321"/>
      <c r="C161" s="320"/>
      <c r="D161" s="178"/>
      <c r="E161" s="190"/>
      <c r="F161" s="356"/>
      <c r="G161" s="356"/>
      <c r="H161" s="371"/>
    </row>
    <row r="162" spans="1:8" s="130" customFormat="1" ht="15" x14ac:dyDescent="0.2">
      <c r="A162" s="287">
        <v>142</v>
      </c>
      <c r="B162" s="321"/>
      <c r="C162" s="320"/>
      <c r="D162" s="178"/>
      <c r="E162" s="190"/>
      <c r="F162" s="356"/>
      <c r="G162" s="356"/>
      <c r="H162" s="371"/>
    </row>
    <row r="163" spans="1:8" s="130" customFormat="1" ht="15" x14ac:dyDescent="0.2">
      <c r="A163" s="287">
        <v>143</v>
      </c>
      <c r="B163" s="321"/>
      <c r="C163" s="320"/>
      <c r="D163" s="178"/>
      <c r="E163" s="190"/>
      <c r="F163" s="356"/>
      <c r="G163" s="356"/>
      <c r="H163" s="371"/>
    </row>
    <row r="164" spans="1:8" s="130" customFormat="1" ht="15" x14ac:dyDescent="0.2">
      <c r="A164" s="287">
        <v>144</v>
      </c>
      <c r="B164" s="321"/>
      <c r="C164" s="320"/>
      <c r="D164" s="178"/>
      <c r="E164" s="190"/>
      <c r="F164" s="356"/>
      <c r="G164" s="356"/>
      <c r="H164" s="371"/>
    </row>
    <row r="165" spans="1:8" s="130" customFormat="1" ht="15" x14ac:dyDescent="0.2">
      <c r="A165" s="287">
        <v>145</v>
      </c>
      <c r="B165" s="321"/>
      <c r="C165" s="320"/>
      <c r="D165" s="178"/>
      <c r="E165" s="190"/>
      <c r="F165" s="356"/>
      <c r="G165" s="356"/>
      <c r="H165" s="371"/>
    </row>
    <row r="166" spans="1:8" s="130" customFormat="1" ht="15" x14ac:dyDescent="0.2">
      <c r="A166" s="287">
        <v>146</v>
      </c>
      <c r="B166" s="321"/>
      <c r="C166" s="320"/>
      <c r="D166" s="178"/>
      <c r="E166" s="190"/>
      <c r="F166" s="356"/>
      <c r="G166" s="356"/>
      <c r="H166" s="371"/>
    </row>
    <row r="167" spans="1:8" s="130" customFormat="1" ht="15" x14ac:dyDescent="0.2">
      <c r="A167" s="287">
        <v>147</v>
      </c>
      <c r="B167" s="321"/>
      <c r="C167" s="320"/>
      <c r="D167" s="178"/>
      <c r="E167" s="190"/>
      <c r="F167" s="356"/>
      <c r="G167" s="356"/>
      <c r="H167" s="371"/>
    </row>
    <row r="168" spans="1:8" s="130" customFormat="1" ht="15" x14ac:dyDescent="0.2">
      <c r="A168" s="287">
        <v>148</v>
      </c>
      <c r="B168" s="321"/>
      <c r="C168" s="320"/>
      <c r="D168" s="178"/>
      <c r="E168" s="190"/>
      <c r="F168" s="356"/>
      <c r="G168" s="356"/>
      <c r="H168" s="371"/>
    </row>
    <row r="169" spans="1:8" s="130" customFormat="1" ht="15" x14ac:dyDescent="0.2">
      <c r="A169" s="287">
        <v>149</v>
      </c>
      <c r="B169" s="321"/>
      <c r="C169" s="320"/>
      <c r="D169" s="178"/>
      <c r="E169" s="190"/>
      <c r="F169" s="356"/>
      <c r="G169" s="356"/>
      <c r="H169" s="371"/>
    </row>
    <row r="170" spans="1:8" s="130" customFormat="1" ht="15" x14ac:dyDescent="0.2">
      <c r="A170" s="287">
        <v>150</v>
      </c>
      <c r="B170" s="321"/>
      <c r="C170" s="320"/>
      <c r="D170" s="178"/>
      <c r="E170" s="190"/>
      <c r="F170" s="356"/>
      <c r="G170" s="356"/>
      <c r="H170" s="371"/>
    </row>
    <row r="171" spans="1:8" s="130" customFormat="1" ht="15" x14ac:dyDescent="0.2">
      <c r="A171" s="287">
        <v>151</v>
      </c>
      <c r="B171" s="321"/>
      <c r="C171" s="320"/>
      <c r="D171" s="178"/>
      <c r="E171" s="190"/>
      <c r="F171" s="356"/>
      <c r="G171" s="356"/>
      <c r="H171" s="371"/>
    </row>
    <row r="172" spans="1:8" s="130" customFormat="1" ht="15" x14ac:dyDescent="0.2">
      <c r="A172" s="287">
        <v>152</v>
      </c>
      <c r="B172" s="321"/>
      <c r="C172" s="320"/>
      <c r="D172" s="178"/>
      <c r="E172" s="190"/>
      <c r="F172" s="356"/>
      <c r="G172" s="356"/>
      <c r="H172" s="371"/>
    </row>
    <row r="173" spans="1:8" s="130" customFormat="1" ht="15" x14ac:dyDescent="0.2">
      <c r="A173" s="287">
        <v>153</v>
      </c>
      <c r="B173" s="321"/>
      <c r="C173" s="320"/>
      <c r="D173" s="178"/>
      <c r="E173" s="190"/>
      <c r="F173" s="356"/>
      <c r="G173" s="356"/>
      <c r="H173" s="371"/>
    </row>
    <row r="174" spans="1:8" s="130" customFormat="1" ht="15" x14ac:dyDescent="0.2">
      <c r="A174" s="287">
        <v>154</v>
      </c>
      <c r="B174" s="321"/>
      <c r="C174" s="320"/>
      <c r="D174" s="178"/>
      <c r="E174" s="190"/>
      <c r="F174" s="356"/>
      <c r="G174" s="356"/>
      <c r="H174" s="371"/>
    </row>
    <row r="175" spans="1:8" s="130" customFormat="1" ht="15" x14ac:dyDescent="0.2">
      <c r="A175" s="287">
        <v>155</v>
      </c>
      <c r="B175" s="321"/>
      <c r="C175" s="320"/>
      <c r="D175" s="178"/>
      <c r="E175" s="190"/>
      <c r="F175" s="356"/>
      <c r="G175" s="356"/>
      <c r="H175" s="371"/>
    </row>
    <row r="176" spans="1:8" s="130" customFormat="1" ht="15" x14ac:dyDescent="0.2">
      <c r="A176" s="287">
        <v>156</v>
      </c>
      <c r="B176" s="321"/>
      <c r="C176" s="320"/>
      <c r="D176" s="178"/>
      <c r="E176" s="190"/>
      <c r="F176" s="356"/>
      <c r="G176" s="356"/>
      <c r="H176" s="371"/>
    </row>
    <row r="177" spans="1:8" s="130" customFormat="1" ht="15" x14ac:dyDescent="0.2">
      <c r="A177" s="287">
        <v>157</v>
      </c>
      <c r="B177" s="321"/>
      <c r="C177" s="320"/>
      <c r="D177" s="178"/>
      <c r="E177" s="190"/>
      <c r="F177" s="356"/>
      <c r="G177" s="356"/>
      <c r="H177" s="371"/>
    </row>
    <row r="178" spans="1:8" s="130" customFormat="1" ht="15" x14ac:dyDescent="0.2">
      <c r="A178" s="287">
        <v>158</v>
      </c>
      <c r="B178" s="321"/>
      <c r="C178" s="320"/>
      <c r="D178" s="178"/>
      <c r="E178" s="190"/>
      <c r="F178" s="356"/>
      <c r="G178" s="356"/>
      <c r="H178" s="371"/>
    </row>
    <row r="179" spans="1:8" s="130" customFormat="1" ht="15" x14ac:dyDescent="0.2">
      <c r="A179" s="287">
        <v>159</v>
      </c>
      <c r="B179" s="321"/>
      <c r="C179" s="320"/>
      <c r="D179" s="178"/>
      <c r="E179" s="190"/>
      <c r="F179" s="356"/>
      <c r="G179" s="356"/>
      <c r="H179" s="371"/>
    </row>
    <row r="180" spans="1:8" s="130" customFormat="1" ht="15" x14ac:dyDescent="0.2">
      <c r="A180" s="287">
        <v>160</v>
      </c>
      <c r="B180" s="321"/>
      <c r="C180" s="320"/>
      <c r="D180" s="178"/>
      <c r="E180" s="190"/>
      <c r="F180" s="356"/>
      <c r="G180" s="356"/>
      <c r="H180" s="371"/>
    </row>
    <row r="181" spans="1:8" s="130" customFormat="1" ht="15" x14ac:dyDescent="0.2">
      <c r="A181" s="287">
        <v>161</v>
      </c>
      <c r="B181" s="321"/>
      <c r="C181" s="320"/>
      <c r="D181" s="178"/>
      <c r="E181" s="190"/>
      <c r="F181" s="356"/>
      <c r="G181" s="356"/>
      <c r="H181" s="371"/>
    </row>
    <row r="182" spans="1:8" s="130" customFormat="1" ht="15" x14ac:dyDescent="0.2">
      <c r="A182" s="287">
        <v>162</v>
      </c>
      <c r="B182" s="321"/>
      <c r="C182" s="320"/>
      <c r="D182" s="178"/>
      <c r="E182" s="190"/>
      <c r="F182" s="356"/>
      <c r="G182" s="356"/>
      <c r="H182" s="371"/>
    </row>
    <row r="183" spans="1:8" s="130" customFormat="1" ht="15" x14ac:dyDescent="0.2">
      <c r="A183" s="287">
        <v>163</v>
      </c>
      <c r="B183" s="321"/>
      <c r="C183" s="320"/>
      <c r="D183" s="178"/>
      <c r="E183" s="190"/>
      <c r="F183" s="356"/>
      <c r="G183" s="356"/>
      <c r="H183" s="371"/>
    </row>
    <row r="184" spans="1:8" s="130" customFormat="1" ht="15" x14ac:dyDescent="0.2">
      <c r="A184" s="287">
        <v>164</v>
      </c>
      <c r="B184" s="321"/>
      <c r="C184" s="320"/>
      <c r="D184" s="178"/>
      <c r="E184" s="190"/>
      <c r="F184" s="356"/>
      <c r="G184" s="356"/>
      <c r="H184" s="371"/>
    </row>
    <row r="185" spans="1:8" s="130" customFormat="1" ht="15" x14ac:dyDescent="0.2">
      <c r="A185" s="287">
        <v>165</v>
      </c>
      <c r="B185" s="321"/>
      <c r="C185" s="320"/>
      <c r="D185" s="178"/>
      <c r="E185" s="190"/>
      <c r="F185" s="356"/>
      <c r="G185" s="356"/>
      <c r="H185" s="371"/>
    </row>
    <row r="186" spans="1:8" s="130" customFormat="1" ht="15" x14ac:dyDescent="0.2">
      <c r="A186" s="287">
        <v>166</v>
      </c>
      <c r="B186" s="321"/>
      <c r="C186" s="320"/>
      <c r="D186" s="178"/>
      <c r="E186" s="190"/>
      <c r="F186" s="356"/>
      <c r="G186" s="356"/>
      <c r="H186" s="371"/>
    </row>
    <row r="187" spans="1:8" s="130" customFormat="1" ht="15" x14ac:dyDescent="0.2">
      <c r="A187" s="287">
        <v>167</v>
      </c>
      <c r="B187" s="321"/>
      <c r="C187" s="320"/>
      <c r="D187" s="178"/>
      <c r="E187" s="190"/>
      <c r="F187" s="356"/>
      <c r="G187" s="356"/>
      <c r="H187" s="371"/>
    </row>
    <row r="188" spans="1:8" s="130" customFormat="1" ht="15" x14ac:dyDescent="0.2">
      <c r="A188" s="287">
        <v>168</v>
      </c>
      <c r="B188" s="321"/>
      <c r="C188" s="320"/>
      <c r="D188" s="178"/>
      <c r="E188" s="190"/>
      <c r="F188" s="356"/>
      <c r="G188" s="356"/>
      <c r="H188" s="371"/>
    </row>
    <row r="189" spans="1:8" s="130" customFormat="1" ht="15" x14ac:dyDescent="0.2">
      <c r="A189" s="287">
        <v>169</v>
      </c>
      <c r="B189" s="321"/>
      <c r="C189" s="320"/>
      <c r="D189" s="178"/>
      <c r="E189" s="190"/>
      <c r="F189" s="356"/>
      <c r="G189" s="356"/>
      <c r="H189" s="371"/>
    </row>
    <row r="190" spans="1:8" s="130" customFormat="1" ht="15" x14ac:dyDescent="0.2">
      <c r="A190" s="287">
        <v>170</v>
      </c>
      <c r="B190" s="321"/>
      <c r="C190" s="320"/>
      <c r="D190" s="178"/>
      <c r="E190" s="190"/>
      <c r="F190" s="356"/>
      <c r="G190" s="356"/>
      <c r="H190" s="371"/>
    </row>
    <row r="191" spans="1:8" s="130" customFormat="1" ht="15" x14ac:dyDescent="0.2">
      <c r="A191" s="287">
        <v>171</v>
      </c>
      <c r="B191" s="321"/>
      <c r="C191" s="320"/>
      <c r="D191" s="178"/>
      <c r="E191" s="190"/>
      <c r="F191" s="356"/>
      <c r="G191" s="356"/>
      <c r="H191" s="371"/>
    </row>
    <row r="192" spans="1:8" s="130" customFormat="1" ht="15" x14ac:dyDescent="0.2">
      <c r="A192" s="287">
        <v>172</v>
      </c>
      <c r="B192" s="321"/>
      <c r="C192" s="320"/>
      <c r="D192" s="178"/>
      <c r="E192" s="190"/>
      <c r="F192" s="356"/>
      <c r="G192" s="356"/>
      <c r="H192" s="371"/>
    </row>
    <row r="193" spans="1:8" s="130" customFormat="1" ht="15" x14ac:dyDescent="0.2">
      <c r="A193" s="287">
        <v>173</v>
      </c>
      <c r="B193" s="321"/>
      <c r="C193" s="320"/>
      <c r="D193" s="178"/>
      <c r="E193" s="190"/>
      <c r="F193" s="356"/>
      <c r="G193" s="356"/>
      <c r="H193" s="371"/>
    </row>
    <row r="194" spans="1:8" s="130" customFormat="1" ht="15" x14ac:dyDescent="0.2">
      <c r="A194" s="287">
        <v>174</v>
      </c>
      <c r="B194" s="321"/>
      <c r="C194" s="320"/>
      <c r="D194" s="178"/>
      <c r="E194" s="190"/>
      <c r="F194" s="356"/>
      <c r="G194" s="356"/>
      <c r="H194" s="371"/>
    </row>
    <row r="195" spans="1:8" s="130" customFormat="1" ht="15" x14ac:dyDescent="0.2">
      <c r="A195" s="287">
        <v>175</v>
      </c>
      <c r="B195" s="321"/>
      <c r="C195" s="320"/>
      <c r="D195" s="178"/>
      <c r="E195" s="190"/>
      <c r="F195" s="356"/>
      <c r="G195" s="356"/>
      <c r="H195" s="371"/>
    </row>
    <row r="196" spans="1:8" s="130" customFormat="1" ht="15" x14ac:dyDescent="0.2">
      <c r="A196" s="287">
        <v>176</v>
      </c>
      <c r="B196" s="321"/>
      <c r="C196" s="320"/>
      <c r="D196" s="178"/>
      <c r="E196" s="190"/>
      <c r="F196" s="356"/>
      <c r="G196" s="356"/>
      <c r="H196" s="371"/>
    </row>
    <row r="197" spans="1:8" s="130" customFormat="1" ht="15" x14ac:dyDescent="0.2">
      <c r="A197" s="287">
        <v>177</v>
      </c>
      <c r="B197" s="321"/>
      <c r="C197" s="320"/>
      <c r="D197" s="178"/>
      <c r="E197" s="190"/>
      <c r="F197" s="356"/>
      <c r="G197" s="356"/>
      <c r="H197" s="371"/>
    </row>
    <row r="198" spans="1:8" s="130" customFormat="1" ht="15" x14ac:dyDescent="0.2">
      <c r="A198" s="287">
        <v>178</v>
      </c>
      <c r="B198" s="321"/>
      <c r="C198" s="320"/>
      <c r="D198" s="178"/>
      <c r="E198" s="190"/>
      <c r="F198" s="356"/>
      <c r="G198" s="356"/>
      <c r="H198" s="371"/>
    </row>
    <row r="199" spans="1:8" s="130" customFormat="1" ht="15" x14ac:dyDescent="0.2">
      <c r="A199" s="287">
        <v>179</v>
      </c>
      <c r="B199" s="321"/>
      <c r="C199" s="320"/>
      <c r="D199" s="178"/>
      <c r="E199" s="190"/>
      <c r="F199" s="356"/>
      <c r="G199" s="356"/>
      <c r="H199" s="371"/>
    </row>
    <row r="200" spans="1:8" s="130" customFormat="1" ht="15" x14ac:dyDescent="0.2">
      <c r="A200" s="287">
        <v>180</v>
      </c>
      <c r="B200" s="321"/>
      <c r="C200" s="320"/>
      <c r="D200" s="178"/>
      <c r="E200" s="190"/>
      <c r="F200" s="356"/>
      <c r="G200" s="356"/>
      <c r="H200" s="371"/>
    </row>
    <row r="201" spans="1:8" s="130" customFormat="1" ht="15" x14ac:dyDescent="0.2">
      <c r="A201" s="287">
        <v>181</v>
      </c>
      <c r="B201" s="321"/>
      <c r="C201" s="320"/>
      <c r="D201" s="178"/>
      <c r="E201" s="190"/>
      <c r="F201" s="356"/>
      <c r="G201" s="356"/>
      <c r="H201" s="371"/>
    </row>
    <row r="202" spans="1:8" s="130" customFormat="1" ht="15" x14ac:dyDescent="0.2">
      <c r="A202" s="287">
        <v>182</v>
      </c>
      <c r="B202" s="321"/>
      <c r="C202" s="320"/>
      <c r="D202" s="178"/>
      <c r="E202" s="190"/>
      <c r="F202" s="356"/>
      <c r="G202" s="356"/>
      <c r="H202" s="371"/>
    </row>
    <row r="203" spans="1:8" s="130" customFormat="1" ht="15" x14ac:dyDescent="0.2">
      <c r="A203" s="287">
        <v>183</v>
      </c>
      <c r="B203" s="321"/>
      <c r="C203" s="320"/>
      <c r="D203" s="178"/>
      <c r="E203" s="190"/>
      <c r="F203" s="356"/>
      <c r="G203" s="356"/>
      <c r="H203" s="371"/>
    </row>
    <row r="204" spans="1:8" s="130" customFormat="1" ht="15" x14ac:dyDescent="0.2">
      <c r="A204" s="287">
        <v>184</v>
      </c>
      <c r="B204" s="321"/>
      <c r="C204" s="320"/>
      <c r="D204" s="178"/>
      <c r="E204" s="190"/>
      <c r="F204" s="356"/>
      <c r="G204" s="356"/>
      <c r="H204" s="371"/>
    </row>
    <row r="205" spans="1:8" s="130" customFormat="1" ht="15" x14ac:dyDescent="0.2">
      <c r="A205" s="287">
        <v>185</v>
      </c>
      <c r="B205" s="321"/>
      <c r="C205" s="320"/>
      <c r="D205" s="178"/>
      <c r="E205" s="190"/>
      <c r="F205" s="356"/>
      <c r="G205" s="356"/>
      <c r="H205" s="371"/>
    </row>
    <row r="206" spans="1:8" s="130" customFormat="1" ht="15" x14ac:dyDescent="0.2">
      <c r="A206" s="287">
        <v>186</v>
      </c>
      <c r="B206" s="321"/>
      <c r="C206" s="320"/>
      <c r="D206" s="178"/>
      <c r="E206" s="190"/>
      <c r="F206" s="356"/>
      <c r="G206" s="356"/>
      <c r="H206" s="371"/>
    </row>
    <row r="207" spans="1:8" s="130" customFormat="1" ht="15" x14ac:dyDescent="0.2">
      <c r="A207" s="287">
        <v>187</v>
      </c>
      <c r="B207" s="321"/>
      <c r="C207" s="320"/>
      <c r="D207" s="178"/>
      <c r="E207" s="190"/>
      <c r="F207" s="356"/>
      <c r="G207" s="356"/>
      <c r="H207" s="371"/>
    </row>
    <row r="208" spans="1:8" s="130" customFormat="1" ht="15" x14ac:dyDescent="0.2">
      <c r="A208" s="287">
        <v>188</v>
      </c>
      <c r="B208" s="321"/>
      <c r="C208" s="320"/>
      <c r="D208" s="178"/>
      <c r="E208" s="190"/>
      <c r="F208" s="356"/>
      <c r="G208" s="356"/>
      <c r="H208" s="371"/>
    </row>
    <row r="209" spans="1:8" s="130" customFormat="1" ht="15" x14ac:dyDescent="0.2">
      <c r="A209" s="287">
        <v>189</v>
      </c>
      <c r="B209" s="321"/>
      <c r="C209" s="320"/>
      <c r="D209" s="178"/>
      <c r="E209" s="190"/>
      <c r="F209" s="356"/>
      <c r="G209" s="356"/>
      <c r="H209" s="371"/>
    </row>
    <row r="210" spans="1:8" s="130" customFormat="1" ht="15" x14ac:dyDescent="0.2">
      <c r="A210" s="287">
        <v>190</v>
      </c>
      <c r="B210" s="321"/>
      <c r="C210" s="320"/>
      <c r="D210" s="178"/>
      <c r="E210" s="190"/>
      <c r="F210" s="356"/>
      <c r="G210" s="356"/>
      <c r="H210" s="371"/>
    </row>
    <row r="211" spans="1:8" s="130" customFormat="1" ht="15" x14ac:dyDescent="0.2">
      <c r="A211" s="287">
        <v>191</v>
      </c>
      <c r="B211" s="321"/>
      <c r="C211" s="320"/>
      <c r="D211" s="178"/>
      <c r="E211" s="190"/>
      <c r="F211" s="356"/>
      <c r="G211" s="356"/>
      <c r="H211" s="371"/>
    </row>
    <row r="212" spans="1:8" s="130" customFormat="1" ht="15" x14ac:dyDescent="0.2">
      <c r="A212" s="287">
        <v>192</v>
      </c>
      <c r="B212" s="321"/>
      <c r="C212" s="320"/>
      <c r="D212" s="178"/>
      <c r="E212" s="190"/>
      <c r="F212" s="356"/>
      <c r="G212" s="356"/>
      <c r="H212" s="371"/>
    </row>
    <row r="213" spans="1:8" s="130" customFormat="1" ht="15" x14ac:dyDescent="0.2">
      <c r="A213" s="287">
        <v>193</v>
      </c>
      <c r="B213" s="321"/>
      <c r="C213" s="320"/>
      <c r="D213" s="178"/>
      <c r="E213" s="190"/>
      <c r="F213" s="356"/>
      <c r="G213" s="356"/>
      <c r="H213" s="371"/>
    </row>
    <row r="214" spans="1:8" s="130" customFormat="1" ht="15" x14ac:dyDescent="0.2">
      <c r="A214" s="287">
        <v>194</v>
      </c>
      <c r="B214" s="321"/>
      <c r="C214" s="320"/>
      <c r="D214" s="178"/>
      <c r="E214" s="190"/>
      <c r="F214" s="356"/>
      <c r="G214" s="356"/>
      <c r="H214" s="371"/>
    </row>
    <row r="215" spans="1:8" s="130" customFormat="1" ht="15" x14ac:dyDescent="0.2">
      <c r="A215" s="287">
        <v>195</v>
      </c>
      <c r="B215" s="321"/>
      <c r="C215" s="320"/>
      <c r="D215" s="178"/>
      <c r="E215" s="190"/>
      <c r="F215" s="356"/>
      <c r="G215" s="356"/>
      <c r="H215" s="371"/>
    </row>
    <row r="216" spans="1:8" s="130" customFormat="1" ht="15" x14ac:dyDescent="0.2">
      <c r="A216" s="287">
        <v>196</v>
      </c>
      <c r="B216" s="321"/>
      <c r="C216" s="320"/>
      <c r="D216" s="178"/>
      <c r="E216" s="190"/>
      <c r="F216" s="356"/>
      <c r="G216" s="356"/>
      <c r="H216" s="371"/>
    </row>
    <row r="217" spans="1:8" s="130" customFormat="1" ht="15" x14ac:dyDescent="0.2">
      <c r="A217" s="287">
        <v>197</v>
      </c>
      <c r="B217" s="321"/>
      <c r="C217" s="320"/>
      <c r="D217" s="178"/>
      <c r="E217" s="190"/>
      <c r="F217" s="356"/>
      <c r="G217" s="356"/>
      <c r="H217" s="371"/>
    </row>
    <row r="218" spans="1:8" s="130" customFormat="1" ht="15" x14ac:dyDescent="0.2">
      <c r="A218" s="287">
        <v>198</v>
      </c>
      <c r="B218" s="321"/>
      <c r="C218" s="320"/>
      <c r="D218" s="178"/>
      <c r="E218" s="190"/>
      <c r="F218" s="356"/>
      <c r="G218" s="356"/>
      <c r="H218" s="371"/>
    </row>
    <row r="219" spans="1:8" s="130" customFormat="1" ht="15" x14ac:dyDescent="0.2">
      <c r="A219" s="287">
        <v>199</v>
      </c>
      <c r="B219" s="321"/>
      <c r="C219" s="320"/>
      <c r="D219" s="178"/>
      <c r="E219" s="190"/>
      <c r="F219" s="356"/>
      <c r="G219" s="356"/>
      <c r="H219" s="371"/>
    </row>
    <row r="220" spans="1:8" s="130" customFormat="1" ht="15" x14ac:dyDescent="0.2">
      <c r="A220" s="287">
        <v>200</v>
      </c>
      <c r="B220" s="321"/>
      <c r="C220" s="320"/>
      <c r="D220" s="178"/>
      <c r="E220" s="190"/>
      <c r="F220" s="356"/>
      <c r="G220" s="356"/>
      <c r="H220" s="371"/>
    </row>
    <row r="221" spans="1:8" s="130" customFormat="1" ht="15" x14ac:dyDescent="0.2">
      <c r="A221" s="287">
        <v>201</v>
      </c>
      <c r="B221" s="321"/>
      <c r="C221" s="320"/>
      <c r="D221" s="178"/>
      <c r="E221" s="190"/>
      <c r="F221" s="356"/>
      <c r="G221" s="356"/>
      <c r="H221" s="371"/>
    </row>
    <row r="222" spans="1:8" s="130" customFormat="1" ht="15" x14ac:dyDescent="0.2">
      <c r="A222" s="287">
        <v>202</v>
      </c>
      <c r="B222" s="321"/>
      <c r="C222" s="320"/>
      <c r="D222" s="178"/>
      <c r="E222" s="190"/>
      <c r="F222" s="356"/>
      <c r="G222" s="356"/>
      <c r="H222" s="371"/>
    </row>
    <row r="223" spans="1:8" s="130" customFormat="1" ht="15" x14ac:dyDescent="0.2">
      <c r="A223" s="287">
        <v>203</v>
      </c>
      <c r="B223" s="321"/>
      <c r="C223" s="320"/>
      <c r="D223" s="178"/>
      <c r="E223" s="190"/>
      <c r="F223" s="356"/>
      <c r="G223" s="356"/>
      <c r="H223" s="371"/>
    </row>
    <row r="224" spans="1:8" s="130" customFormat="1" ht="15" x14ac:dyDescent="0.2">
      <c r="A224" s="287">
        <v>204</v>
      </c>
      <c r="B224" s="321"/>
      <c r="C224" s="320"/>
      <c r="D224" s="178"/>
      <c r="E224" s="190"/>
      <c r="F224" s="356"/>
      <c r="G224" s="356"/>
      <c r="H224" s="371"/>
    </row>
    <row r="225" spans="1:8" s="130" customFormat="1" ht="15" x14ac:dyDescent="0.2">
      <c r="A225" s="287">
        <v>205</v>
      </c>
      <c r="B225" s="321"/>
      <c r="C225" s="320"/>
      <c r="D225" s="178"/>
      <c r="E225" s="190"/>
      <c r="F225" s="356"/>
      <c r="G225" s="356"/>
      <c r="H225" s="371"/>
    </row>
    <row r="226" spans="1:8" s="130" customFormat="1" ht="15" x14ac:dyDescent="0.2">
      <c r="A226" s="287">
        <v>206</v>
      </c>
      <c r="B226" s="321"/>
      <c r="C226" s="320"/>
      <c r="D226" s="178"/>
      <c r="E226" s="190"/>
      <c r="F226" s="356"/>
      <c r="G226" s="356"/>
      <c r="H226" s="371"/>
    </row>
    <row r="227" spans="1:8" s="130" customFormat="1" ht="15" x14ac:dyDescent="0.2">
      <c r="A227" s="287">
        <v>207</v>
      </c>
      <c r="B227" s="321"/>
      <c r="C227" s="320"/>
      <c r="D227" s="178"/>
      <c r="E227" s="190"/>
      <c r="F227" s="356"/>
      <c r="G227" s="356"/>
      <c r="H227" s="371"/>
    </row>
    <row r="228" spans="1:8" s="130" customFormat="1" ht="15" x14ac:dyDescent="0.2">
      <c r="A228" s="287">
        <v>208</v>
      </c>
      <c r="B228" s="321"/>
      <c r="C228" s="320"/>
      <c r="D228" s="178"/>
      <c r="E228" s="190"/>
      <c r="F228" s="356"/>
      <c r="G228" s="356"/>
      <c r="H228" s="371"/>
    </row>
    <row r="229" spans="1:8" s="130" customFormat="1" ht="15" x14ac:dyDescent="0.2">
      <c r="A229" s="287">
        <v>209</v>
      </c>
      <c r="B229" s="321"/>
      <c r="C229" s="320"/>
      <c r="D229" s="178"/>
      <c r="E229" s="190"/>
      <c r="F229" s="356"/>
      <c r="G229" s="356"/>
      <c r="H229" s="371"/>
    </row>
    <row r="230" spans="1:8" s="130" customFormat="1" ht="15" x14ac:dyDescent="0.2">
      <c r="A230" s="287">
        <v>210</v>
      </c>
      <c r="B230" s="321"/>
      <c r="C230" s="320"/>
      <c r="D230" s="178"/>
      <c r="E230" s="190"/>
      <c r="F230" s="356"/>
      <c r="G230" s="356"/>
      <c r="H230" s="371"/>
    </row>
    <row r="231" spans="1:8" s="130" customFormat="1" ht="15" x14ac:dyDescent="0.2">
      <c r="A231" s="287">
        <v>211</v>
      </c>
      <c r="B231" s="321"/>
      <c r="C231" s="320"/>
      <c r="D231" s="178"/>
      <c r="E231" s="190"/>
      <c r="F231" s="356"/>
      <c r="G231" s="356"/>
      <c r="H231" s="371"/>
    </row>
    <row r="232" spans="1:8" s="130" customFormat="1" ht="15" x14ac:dyDescent="0.2">
      <c r="A232" s="287">
        <v>212</v>
      </c>
      <c r="B232" s="321"/>
      <c r="C232" s="320"/>
      <c r="D232" s="178"/>
      <c r="E232" s="190"/>
      <c r="F232" s="356"/>
      <c r="G232" s="356"/>
      <c r="H232" s="371"/>
    </row>
    <row r="233" spans="1:8" s="130" customFormat="1" ht="15" x14ac:dyDescent="0.2">
      <c r="A233" s="287">
        <v>213</v>
      </c>
      <c r="B233" s="321"/>
      <c r="C233" s="320"/>
      <c r="D233" s="178"/>
      <c r="E233" s="190"/>
      <c r="F233" s="356"/>
      <c r="G233" s="356"/>
      <c r="H233" s="371"/>
    </row>
    <row r="234" spans="1:8" s="130" customFormat="1" ht="15" x14ac:dyDescent="0.2">
      <c r="A234" s="287">
        <v>214</v>
      </c>
      <c r="B234" s="321"/>
      <c r="C234" s="320"/>
      <c r="D234" s="178"/>
      <c r="E234" s="190"/>
      <c r="F234" s="356"/>
      <c r="G234" s="356"/>
      <c r="H234" s="371"/>
    </row>
    <row r="235" spans="1:8" s="130" customFormat="1" ht="15" x14ac:dyDescent="0.2">
      <c r="A235" s="287">
        <v>215</v>
      </c>
      <c r="B235" s="321"/>
      <c r="C235" s="320"/>
      <c r="D235" s="178"/>
      <c r="E235" s="190"/>
      <c r="F235" s="356"/>
      <c r="G235" s="356"/>
      <c r="H235" s="371"/>
    </row>
    <row r="236" spans="1:8" s="130" customFormat="1" ht="15" x14ac:dyDescent="0.2">
      <c r="A236" s="287">
        <v>216</v>
      </c>
      <c r="B236" s="321"/>
      <c r="C236" s="320"/>
      <c r="D236" s="178"/>
      <c r="E236" s="190"/>
      <c r="F236" s="356"/>
      <c r="G236" s="356"/>
      <c r="H236" s="371"/>
    </row>
    <row r="237" spans="1:8" s="130" customFormat="1" ht="15" x14ac:dyDescent="0.2">
      <c r="A237" s="287">
        <v>217</v>
      </c>
      <c r="B237" s="321"/>
      <c r="C237" s="320"/>
      <c r="D237" s="178"/>
      <c r="E237" s="190"/>
      <c r="F237" s="356"/>
      <c r="G237" s="356"/>
      <c r="H237" s="371"/>
    </row>
    <row r="238" spans="1:8" s="130" customFormat="1" ht="15" x14ac:dyDescent="0.2">
      <c r="A238" s="287">
        <v>218</v>
      </c>
      <c r="B238" s="321"/>
      <c r="C238" s="320"/>
      <c r="D238" s="178"/>
      <c r="E238" s="190"/>
      <c r="F238" s="356"/>
      <c r="G238" s="356"/>
      <c r="H238" s="371"/>
    </row>
    <row r="239" spans="1:8" s="130" customFormat="1" ht="15" x14ac:dyDescent="0.2">
      <c r="A239" s="287">
        <v>219</v>
      </c>
      <c r="B239" s="321"/>
      <c r="C239" s="320"/>
      <c r="D239" s="178"/>
      <c r="E239" s="190"/>
      <c r="F239" s="356"/>
      <c r="G239" s="356"/>
      <c r="H239" s="371"/>
    </row>
    <row r="240" spans="1:8" s="130" customFormat="1" ht="15" x14ac:dyDescent="0.2">
      <c r="A240" s="287">
        <v>220</v>
      </c>
      <c r="B240" s="321"/>
      <c r="C240" s="320"/>
      <c r="D240" s="178"/>
      <c r="E240" s="190"/>
      <c r="F240" s="356"/>
      <c r="G240" s="356"/>
      <c r="H240" s="371"/>
    </row>
    <row r="241" spans="1:8" s="130" customFormat="1" ht="15" x14ac:dyDescent="0.2">
      <c r="A241" s="287">
        <v>221</v>
      </c>
      <c r="B241" s="321"/>
      <c r="C241" s="320"/>
      <c r="D241" s="178"/>
      <c r="E241" s="190"/>
      <c r="F241" s="356"/>
      <c r="G241" s="356"/>
      <c r="H241" s="371"/>
    </row>
    <row r="242" spans="1:8" s="130" customFormat="1" ht="15" x14ac:dyDescent="0.2">
      <c r="A242" s="287">
        <v>222</v>
      </c>
      <c r="B242" s="321"/>
      <c r="C242" s="320"/>
      <c r="D242" s="178"/>
      <c r="E242" s="190"/>
      <c r="F242" s="356"/>
      <c r="G242" s="356"/>
      <c r="H242" s="371"/>
    </row>
    <row r="243" spans="1:8" s="130" customFormat="1" ht="15" x14ac:dyDescent="0.2">
      <c r="A243" s="287">
        <v>223</v>
      </c>
      <c r="B243" s="321"/>
      <c r="C243" s="320"/>
      <c r="D243" s="178"/>
      <c r="E243" s="190"/>
      <c r="F243" s="356"/>
      <c r="G243" s="356"/>
      <c r="H243" s="371"/>
    </row>
    <row r="244" spans="1:8" s="130" customFormat="1" ht="15" x14ac:dyDescent="0.2">
      <c r="A244" s="287">
        <v>224</v>
      </c>
      <c r="B244" s="321"/>
      <c r="C244" s="320"/>
      <c r="D244" s="178"/>
      <c r="E244" s="190"/>
      <c r="F244" s="356"/>
      <c r="G244" s="356"/>
      <c r="H244" s="371"/>
    </row>
    <row r="245" spans="1:8" s="130" customFormat="1" ht="15" x14ac:dyDescent="0.2">
      <c r="A245" s="287">
        <v>225</v>
      </c>
      <c r="B245" s="321"/>
      <c r="C245" s="320"/>
      <c r="D245" s="178"/>
      <c r="E245" s="190"/>
      <c r="F245" s="356"/>
      <c r="G245" s="356"/>
      <c r="H245" s="371"/>
    </row>
    <row r="246" spans="1:8" s="130" customFormat="1" ht="15" x14ac:dyDescent="0.2">
      <c r="A246" s="287">
        <v>226</v>
      </c>
      <c r="B246" s="321"/>
      <c r="C246" s="320"/>
      <c r="D246" s="178"/>
      <c r="E246" s="190"/>
      <c r="F246" s="356"/>
      <c r="G246" s="356"/>
      <c r="H246" s="371"/>
    </row>
    <row r="247" spans="1:8" s="130" customFormat="1" ht="15" x14ac:dyDescent="0.2">
      <c r="A247" s="287">
        <v>227</v>
      </c>
      <c r="B247" s="321"/>
      <c r="C247" s="320"/>
      <c r="D247" s="178"/>
      <c r="E247" s="190"/>
      <c r="F247" s="356"/>
      <c r="G247" s="356"/>
      <c r="H247" s="371"/>
    </row>
    <row r="248" spans="1:8" s="130" customFormat="1" ht="15" x14ac:dyDescent="0.2">
      <c r="A248" s="287">
        <v>228</v>
      </c>
      <c r="B248" s="321"/>
      <c r="C248" s="320"/>
      <c r="D248" s="178"/>
      <c r="E248" s="190"/>
      <c r="F248" s="356"/>
      <c r="G248" s="356"/>
      <c r="H248" s="371"/>
    </row>
    <row r="249" spans="1:8" s="130" customFormat="1" ht="15" x14ac:dyDescent="0.2">
      <c r="A249" s="287">
        <v>229</v>
      </c>
      <c r="B249" s="321"/>
      <c r="C249" s="320"/>
      <c r="D249" s="178"/>
      <c r="E249" s="190"/>
      <c r="F249" s="356"/>
      <c r="G249" s="356"/>
      <c r="H249" s="371"/>
    </row>
    <row r="250" spans="1:8" s="130" customFormat="1" ht="15" x14ac:dyDescent="0.2">
      <c r="A250" s="287">
        <v>230</v>
      </c>
      <c r="B250" s="321"/>
      <c r="C250" s="320"/>
      <c r="D250" s="178"/>
      <c r="E250" s="190"/>
      <c r="F250" s="356"/>
      <c r="G250" s="356"/>
      <c r="H250" s="371"/>
    </row>
    <row r="251" spans="1:8" s="130" customFormat="1" ht="15" x14ac:dyDescent="0.2">
      <c r="A251" s="287">
        <v>231</v>
      </c>
      <c r="B251" s="321"/>
      <c r="C251" s="320"/>
      <c r="D251" s="178"/>
      <c r="E251" s="190"/>
      <c r="F251" s="356"/>
      <c r="G251" s="356"/>
      <c r="H251" s="371"/>
    </row>
    <row r="252" spans="1:8" s="130" customFormat="1" ht="15" x14ac:dyDescent="0.2">
      <c r="A252" s="287">
        <v>232</v>
      </c>
      <c r="B252" s="321"/>
      <c r="C252" s="320"/>
      <c r="D252" s="178"/>
      <c r="E252" s="190"/>
      <c r="F252" s="356"/>
      <c r="G252" s="356"/>
      <c r="H252" s="371"/>
    </row>
    <row r="253" spans="1:8" s="130" customFormat="1" ht="15" x14ac:dyDescent="0.2">
      <c r="A253" s="287">
        <v>233</v>
      </c>
      <c r="B253" s="321"/>
      <c r="C253" s="320"/>
      <c r="D253" s="178"/>
      <c r="E253" s="190"/>
      <c r="F253" s="356"/>
      <c r="G253" s="356"/>
      <c r="H253" s="371"/>
    </row>
    <row r="254" spans="1:8" s="130" customFormat="1" ht="15" x14ac:dyDescent="0.2">
      <c r="A254" s="287">
        <v>234</v>
      </c>
      <c r="B254" s="321"/>
      <c r="C254" s="320"/>
      <c r="D254" s="178"/>
      <c r="E254" s="190"/>
      <c r="F254" s="356"/>
      <c r="G254" s="356"/>
      <c r="H254" s="371"/>
    </row>
    <row r="255" spans="1:8" s="130" customFormat="1" ht="15" x14ac:dyDescent="0.2">
      <c r="A255" s="287">
        <v>235</v>
      </c>
      <c r="B255" s="321"/>
      <c r="C255" s="320"/>
      <c r="D255" s="178"/>
      <c r="E255" s="190"/>
      <c r="F255" s="356"/>
      <c r="G255" s="356"/>
      <c r="H255" s="371"/>
    </row>
    <row r="256" spans="1:8" s="130" customFormat="1" ht="15" x14ac:dyDescent="0.2">
      <c r="A256" s="287">
        <v>236</v>
      </c>
      <c r="B256" s="321"/>
      <c r="C256" s="320"/>
      <c r="D256" s="178"/>
      <c r="E256" s="190"/>
      <c r="F256" s="356"/>
      <c r="G256" s="356"/>
      <c r="H256" s="371"/>
    </row>
    <row r="257" spans="1:8" s="130" customFormat="1" ht="15" x14ac:dyDescent="0.2">
      <c r="A257" s="287">
        <v>237</v>
      </c>
      <c r="B257" s="321"/>
      <c r="C257" s="320"/>
      <c r="D257" s="178"/>
      <c r="E257" s="190"/>
      <c r="F257" s="356"/>
      <c r="G257" s="356"/>
      <c r="H257" s="371"/>
    </row>
    <row r="258" spans="1:8" s="130" customFormat="1" ht="15" x14ac:dyDescent="0.2">
      <c r="A258" s="287">
        <v>238</v>
      </c>
      <c r="B258" s="321"/>
      <c r="C258" s="320"/>
      <c r="D258" s="178"/>
      <c r="E258" s="190"/>
      <c r="F258" s="356"/>
      <c r="G258" s="356"/>
      <c r="H258" s="371"/>
    </row>
    <row r="259" spans="1:8" s="130" customFormat="1" ht="15" x14ac:dyDescent="0.2">
      <c r="A259" s="287">
        <v>239</v>
      </c>
      <c r="B259" s="321"/>
      <c r="C259" s="320"/>
      <c r="D259" s="178"/>
      <c r="E259" s="190"/>
      <c r="F259" s="356"/>
      <c r="G259" s="356"/>
      <c r="H259" s="371"/>
    </row>
    <row r="260" spans="1:8" s="130" customFormat="1" ht="15" x14ac:dyDescent="0.2">
      <c r="A260" s="287">
        <v>240</v>
      </c>
      <c r="B260" s="321"/>
      <c r="C260" s="320"/>
      <c r="D260" s="178"/>
      <c r="E260" s="190"/>
      <c r="F260" s="356"/>
      <c r="G260" s="356"/>
      <c r="H260" s="371"/>
    </row>
    <row r="261" spans="1:8" s="130" customFormat="1" ht="15" x14ac:dyDescent="0.2">
      <c r="A261" s="287">
        <v>241</v>
      </c>
      <c r="B261" s="321"/>
      <c r="C261" s="320"/>
      <c r="D261" s="178"/>
      <c r="E261" s="190"/>
      <c r="F261" s="356"/>
      <c r="G261" s="356"/>
      <c r="H261" s="371"/>
    </row>
    <row r="262" spans="1:8" s="130" customFormat="1" ht="15" x14ac:dyDescent="0.2">
      <c r="A262" s="287">
        <v>242</v>
      </c>
      <c r="B262" s="321"/>
      <c r="C262" s="320"/>
      <c r="D262" s="178"/>
      <c r="E262" s="190"/>
      <c r="F262" s="356"/>
      <c r="G262" s="356"/>
      <c r="H262" s="371"/>
    </row>
    <row r="263" spans="1:8" s="130" customFormat="1" ht="15" x14ac:dyDescent="0.2">
      <c r="A263" s="287">
        <v>243</v>
      </c>
      <c r="B263" s="321"/>
      <c r="C263" s="320"/>
      <c r="D263" s="178"/>
      <c r="E263" s="190"/>
      <c r="F263" s="356"/>
      <c r="G263" s="356"/>
      <c r="H263" s="371"/>
    </row>
    <row r="264" spans="1:8" s="130" customFormat="1" ht="15" x14ac:dyDescent="0.2">
      <c r="A264" s="287">
        <v>244</v>
      </c>
      <c r="B264" s="321"/>
      <c r="C264" s="320"/>
      <c r="D264" s="178"/>
      <c r="E264" s="190"/>
      <c r="F264" s="356"/>
      <c r="G264" s="356"/>
      <c r="H264" s="371"/>
    </row>
    <row r="265" spans="1:8" s="130" customFormat="1" ht="15" x14ac:dyDescent="0.2">
      <c r="A265" s="287">
        <v>245</v>
      </c>
      <c r="B265" s="321"/>
      <c r="C265" s="320"/>
      <c r="D265" s="178"/>
      <c r="E265" s="190"/>
      <c r="F265" s="356"/>
      <c r="G265" s="356"/>
      <c r="H265" s="371"/>
    </row>
    <row r="266" spans="1:8" s="130" customFormat="1" ht="15" x14ac:dyDescent="0.2">
      <c r="A266" s="287">
        <v>246</v>
      </c>
      <c r="B266" s="321"/>
      <c r="C266" s="320"/>
      <c r="D266" s="178"/>
      <c r="E266" s="190"/>
      <c r="F266" s="356"/>
      <c r="G266" s="356"/>
      <c r="H266" s="371"/>
    </row>
    <row r="267" spans="1:8" s="130" customFormat="1" ht="15" x14ac:dyDescent="0.2">
      <c r="A267" s="287">
        <v>247</v>
      </c>
      <c r="B267" s="321"/>
      <c r="C267" s="320"/>
      <c r="D267" s="178"/>
      <c r="E267" s="190"/>
      <c r="F267" s="356"/>
      <c r="G267" s="356"/>
      <c r="H267" s="371"/>
    </row>
    <row r="268" spans="1:8" s="130" customFormat="1" ht="15" x14ac:dyDescent="0.2">
      <c r="A268" s="287">
        <v>248</v>
      </c>
      <c r="B268" s="321"/>
      <c r="C268" s="320"/>
      <c r="D268" s="178"/>
      <c r="E268" s="190"/>
      <c r="F268" s="356"/>
      <c r="G268" s="356"/>
      <c r="H268" s="371"/>
    </row>
    <row r="269" spans="1:8" s="130" customFormat="1" ht="15" x14ac:dyDescent="0.2">
      <c r="A269" s="287">
        <v>249</v>
      </c>
      <c r="B269" s="321"/>
      <c r="C269" s="320"/>
      <c r="D269" s="178"/>
      <c r="E269" s="190"/>
      <c r="F269" s="356"/>
      <c r="G269" s="356"/>
      <c r="H269" s="371"/>
    </row>
    <row r="270" spans="1:8" s="130" customFormat="1" ht="15" x14ac:dyDescent="0.2">
      <c r="A270" s="287">
        <v>250</v>
      </c>
      <c r="B270" s="321"/>
      <c r="C270" s="320"/>
      <c r="D270" s="178"/>
      <c r="E270" s="190"/>
      <c r="F270" s="356"/>
      <c r="G270" s="356"/>
      <c r="H270" s="371"/>
    </row>
    <row r="271" spans="1:8" s="130" customFormat="1" ht="15" x14ac:dyDescent="0.2">
      <c r="A271" s="287">
        <v>251</v>
      </c>
      <c r="B271" s="321"/>
      <c r="C271" s="320"/>
      <c r="D271" s="178"/>
      <c r="E271" s="190"/>
      <c r="F271" s="356"/>
      <c r="G271" s="356"/>
      <c r="H271" s="371"/>
    </row>
    <row r="272" spans="1:8" s="130" customFormat="1" ht="15" x14ac:dyDescent="0.2">
      <c r="A272" s="287">
        <v>252</v>
      </c>
      <c r="B272" s="321"/>
      <c r="C272" s="320"/>
      <c r="D272" s="178"/>
      <c r="E272" s="190"/>
      <c r="F272" s="356"/>
      <c r="G272" s="356"/>
      <c r="H272" s="371"/>
    </row>
    <row r="273" spans="1:8" s="130" customFormat="1" ht="15" x14ac:dyDescent="0.2">
      <c r="A273" s="287">
        <v>253</v>
      </c>
      <c r="B273" s="321"/>
      <c r="C273" s="320"/>
      <c r="D273" s="178"/>
      <c r="E273" s="190"/>
      <c r="F273" s="356"/>
      <c r="G273" s="356"/>
      <c r="H273" s="371"/>
    </row>
    <row r="274" spans="1:8" s="130" customFormat="1" ht="15" x14ac:dyDescent="0.2">
      <c r="A274" s="287">
        <v>254</v>
      </c>
      <c r="B274" s="321"/>
      <c r="C274" s="320"/>
      <c r="D274" s="178"/>
      <c r="E274" s="190"/>
      <c r="F274" s="356"/>
      <c r="G274" s="356"/>
      <c r="H274" s="371"/>
    </row>
    <row r="275" spans="1:8" s="130" customFormat="1" ht="15" x14ac:dyDescent="0.2">
      <c r="A275" s="287">
        <v>255</v>
      </c>
      <c r="B275" s="321"/>
      <c r="C275" s="320"/>
      <c r="D275" s="178"/>
      <c r="E275" s="190"/>
      <c r="F275" s="356"/>
      <c r="G275" s="356"/>
      <c r="H275" s="371"/>
    </row>
    <row r="276" spans="1:8" s="130" customFormat="1" ht="15" x14ac:dyDescent="0.2">
      <c r="A276" s="287">
        <v>256</v>
      </c>
      <c r="B276" s="321"/>
      <c r="C276" s="320"/>
      <c r="D276" s="178"/>
      <c r="E276" s="190"/>
      <c r="F276" s="356"/>
      <c r="G276" s="356"/>
      <c r="H276" s="371"/>
    </row>
    <row r="277" spans="1:8" s="130" customFormat="1" ht="15" x14ac:dyDescent="0.2">
      <c r="A277" s="287">
        <v>257</v>
      </c>
      <c r="B277" s="321"/>
      <c r="C277" s="320"/>
      <c r="D277" s="178"/>
      <c r="E277" s="190"/>
      <c r="F277" s="356"/>
      <c r="G277" s="356"/>
      <c r="H277" s="371"/>
    </row>
    <row r="278" spans="1:8" s="130" customFormat="1" ht="15" x14ac:dyDescent="0.2">
      <c r="A278" s="287">
        <v>258</v>
      </c>
      <c r="B278" s="321"/>
      <c r="C278" s="320"/>
      <c r="D278" s="178"/>
      <c r="E278" s="190"/>
      <c r="F278" s="356"/>
      <c r="G278" s="356"/>
      <c r="H278" s="371"/>
    </row>
    <row r="279" spans="1:8" s="130" customFormat="1" ht="15" x14ac:dyDescent="0.2">
      <c r="A279" s="287">
        <v>259</v>
      </c>
      <c r="B279" s="321"/>
      <c r="C279" s="320"/>
      <c r="D279" s="178"/>
      <c r="E279" s="190"/>
      <c r="F279" s="356"/>
      <c r="G279" s="356"/>
      <c r="H279" s="371"/>
    </row>
    <row r="280" spans="1:8" s="130" customFormat="1" ht="15" x14ac:dyDescent="0.2">
      <c r="A280" s="287">
        <v>260</v>
      </c>
      <c r="B280" s="321"/>
      <c r="C280" s="320"/>
      <c r="D280" s="178"/>
      <c r="E280" s="190"/>
      <c r="F280" s="356"/>
      <c r="G280" s="356"/>
      <c r="H280" s="371"/>
    </row>
    <row r="281" spans="1:8" s="130" customFormat="1" ht="15" x14ac:dyDescent="0.2">
      <c r="A281" s="287">
        <v>261</v>
      </c>
      <c r="B281" s="321"/>
      <c r="C281" s="320"/>
      <c r="D281" s="178"/>
      <c r="E281" s="190"/>
      <c r="F281" s="356"/>
      <c r="G281" s="356"/>
      <c r="H281" s="371"/>
    </row>
    <row r="282" spans="1:8" s="130" customFormat="1" ht="15" x14ac:dyDescent="0.2">
      <c r="A282" s="287">
        <v>262</v>
      </c>
      <c r="B282" s="321"/>
      <c r="C282" s="320"/>
      <c r="D282" s="178"/>
      <c r="E282" s="190"/>
      <c r="F282" s="356"/>
      <c r="G282" s="356"/>
      <c r="H282" s="371"/>
    </row>
    <row r="283" spans="1:8" s="130" customFormat="1" ht="15" x14ac:dyDescent="0.2">
      <c r="A283" s="287">
        <v>263</v>
      </c>
      <c r="B283" s="321"/>
      <c r="C283" s="320"/>
      <c r="D283" s="178"/>
      <c r="E283" s="190"/>
      <c r="F283" s="356"/>
      <c r="G283" s="356"/>
      <c r="H283" s="371"/>
    </row>
    <row r="284" spans="1:8" s="130" customFormat="1" ht="15" x14ac:dyDescent="0.2">
      <c r="A284" s="287">
        <v>264</v>
      </c>
      <c r="B284" s="321"/>
      <c r="C284" s="320"/>
      <c r="D284" s="178"/>
      <c r="E284" s="190"/>
      <c r="F284" s="356"/>
      <c r="G284" s="356"/>
      <c r="H284" s="371"/>
    </row>
    <row r="285" spans="1:8" s="130" customFormat="1" ht="15" x14ac:dyDescent="0.2">
      <c r="A285" s="287">
        <v>265</v>
      </c>
      <c r="B285" s="321"/>
      <c r="C285" s="320"/>
      <c r="D285" s="178"/>
      <c r="E285" s="190"/>
      <c r="F285" s="356"/>
      <c r="G285" s="356"/>
      <c r="H285" s="371"/>
    </row>
    <row r="286" spans="1:8" s="130" customFormat="1" ht="15" x14ac:dyDescent="0.2">
      <c r="A286" s="287">
        <v>266</v>
      </c>
      <c r="B286" s="321"/>
      <c r="C286" s="320"/>
      <c r="D286" s="178"/>
      <c r="E286" s="190"/>
      <c r="F286" s="356"/>
      <c r="G286" s="356"/>
      <c r="H286" s="371"/>
    </row>
    <row r="287" spans="1:8" s="130" customFormat="1" ht="15" x14ac:dyDescent="0.2">
      <c r="A287" s="287">
        <v>267</v>
      </c>
      <c r="B287" s="321"/>
      <c r="C287" s="320"/>
      <c r="D287" s="178"/>
      <c r="E287" s="190"/>
      <c r="F287" s="356"/>
      <c r="G287" s="356"/>
      <c r="H287" s="371"/>
    </row>
    <row r="288" spans="1:8" s="130" customFormat="1" ht="15" x14ac:dyDescent="0.2">
      <c r="A288" s="287">
        <v>268</v>
      </c>
      <c r="B288" s="321"/>
      <c r="C288" s="320"/>
      <c r="D288" s="178"/>
      <c r="E288" s="190"/>
      <c r="F288" s="356"/>
      <c r="G288" s="356"/>
      <c r="H288" s="371"/>
    </row>
    <row r="289" spans="1:8" s="130" customFormat="1" ht="15" x14ac:dyDescent="0.2">
      <c r="A289" s="287">
        <v>269</v>
      </c>
      <c r="B289" s="321"/>
      <c r="C289" s="320"/>
      <c r="D289" s="178"/>
      <c r="E289" s="190"/>
      <c r="F289" s="356"/>
      <c r="G289" s="356"/>
      <c r="H289" s="371"/>
    </row>
    <row r="290" spans="1:8" s="130" customFormat="1" ht="15" x14ac:dyDescent="0.2">
      <c r="A290" s="287">
        <v>270</v>
      </c>
      <c r="B290" s="321"/>
      <c r="C290" s="320"/>
      <c r="D290" s="178"/>
      <c r="E290" s="190"/>
      <c r="F290" s="356"/>
      <c r="G290" s="356"/>
      <c r="H290" s="371"/>
    </row>
    <row r="291" spans="1:8" s="130" customFormat="1" ht="15" x14ac:dyDescent="0.2">
      <c r="A291" s="287">
        <v>271</v>
      </c>
      <c r="B291" s="321"/>
      <c r="C291" s="320"/>
      <c r="D291" s="178"/>
      <c r="E291" s="190"/>
      <c r="F291" s="356"/>
      <c r="G291" s="356"/>
      <c r="H291" s="371"/>
    </row>
    <row r="292" spans="1:8" s="130" customFormat="1" ht="15" x14ac:dyDescent="0.2">
      <c r="A292" s="287">
        <v>272</v>
      </c>
      <c r="B292" s="321"/>
      <c r="C292" s="320"/>
      <c r="D292" s="178"/>
      <c r="E292" s="190"/>
      <c r="F292" s="356"/>
      <c r="G292" s="356"/>
      <c r="H292" s="371"/>
    </row>
    <row r="293" spans="1:8" s="130" customFormat="1" ht="15" x14ac:dyDescent="0.2">
      <c r="A293" s="287">
        <v>273</v>
      </c>
      <c r="B293" s="321"/>
      <c r="C293" s="320"/>
      <c r="D293" s="178"/>
      <c r="E293" s="190"/>
      <c r="F293" s="356"/>
      <c r="G293" s="356"/>
      <c r="H293" s="371"/>
    </row>
    <row r="294" spans="1:8" s="130" customFormat="1" ht="15" x14ac:dyDescent="0.2">
      <c r="A294" s="287">
        <v>274</v>
      </c>
      <c r="B294" s="321"/>
      <c r="C294" s="320"/>
      <c r="D294" s="178"/>
      <c r="E294" s="190"/>
      <c r="F294" s="356"/>
      <c r="G294" s="356"/>
      <c r="H294" s="371"/>
    </row>
    <row r="295" spans="1:8" s="130" customFormat="1" ht="15" x14ac:dyDescent="0.2">
      <c r="A295" s="287">
        <v>275</v>
      </c>
      <c r="B295" s="321"/>
      <c r="C295" s="320"/>
      <c r="D295" s="178"/>
      <c r="E295" s="190"/>
      <c r="F295" s="356"/>
      <c r="G295" s="356"/>
      <c r="H295" s="371"/>
    </row>
    <row r="296" spans="1:8" s="130" customFormat="1" ht="15" x14ac:dyDescent="0.2">
      <c r="A296" s="287">
        <v>276</v>
      </c>
      <c r="B296" s="321"/>
      <c r="C296" s="320"/>
      <c r="D296" s="178"/>
      <c r="E296" s="190"/>
      <c r="F296" s="356"/>
      <c r="G296" s="356"/>
      <c r="H296" s="371"/>
    </row>
    <row r="297" spans="1:8" s="130" customFormat="1" ht="15" x14ac:dyDescent="0.2">
      <c r="A297" s="287">
        <v>277</v>
      </c>
      <c r="B297" s="321"/>
      <c r="C297" s="320"/>
      <c r="D297" s="178"/>
      <c r="E297" s="190"/>
      <c r="F297" s="356"/>
      <c r="G297" s="356"/>
      <c r="H297" s="371"/>
    </row>
    <row r="298" spans="1:8" s="130" customFormat="1" ht="15" x14ac:dyDescent="0.2">
      <c r="A298" s="287">
        <v>278</v>
      </c>
      <c r="B298" s="321"/>
      <c r="C298" s="320"/>
      <c r="D298" s="178"/>
      <c r="E298" s="190"/>
      <c r="F298" s="356"/>
      <c r="G298" s="356"/>
      <c r="H298" s="371"/>
    </row>
    <row r="299" spans="1:8" s="130" customFormat="1" ht="15" x14ac:dyDescent="0.2">
      <c r="A299" s="287">
        <v>279</v>
      </c>
      <c r="B299" s="321"/>
      <c r="C299" s="320"/>
      <c r="D299" s="178"/>
      <c r="E299" s="190"/>
      <c r="F299" s="356"/>
      <c r="G299" s="356"/>
      <c r="H299" s="371"/>
    </row>
    <row r="300" spans="1:8" s="130" customFormat="1" ht="15" x14ac:dyDescent="0.2">
      <c r="A300" s="287">
        <v>280</v>
      </c>
      <c r="B300" s="321"/>
      <c r="C300" s="320"/>
      <c r="D300" s="178"/>
      <c r="E300" s="190"/>
      <c r="F300" s="356"/>
      <c r="G300" s="356"/>
      <c r="H300" s="371"/>
    </row>
    <row r="301" spans="1:8" s="130" customFormat="1" ht="15" x14ac:dyDescent="0.2">
      <c r="A301" s="287">
        <v>281</v>
      </c>
      <c r="B301" s="321"/>
      <c r="C301" s="320"/>
      <c r="D301" s="178"/>
      <c r="E301" s="190"/>
      <c r="F301" s="356"/>
      <c r="G301" s="356"/>
      <c r="H301" s="371"/>
    </row>
    <row r="302" spans="1:8" s="130" customFormat="1" ht="15" x14ac:dyDescent="0.2">
      <c r="A302" s="287">
        <v>282</v>
      </c>
      <c r="B302" s="321"/>
      <c r="C302" s="320"/>
      <c r="D302" s="178"/>
      <c r="E302" s="190"/>
      <c r="F302" s="356"/>
      <c r="G302" s="356"/>
      <c r="H302" s="371"/>
    </row>
    <row r="303" spans="1:8" s="130" customFormat="1" ht="15" x14ac:dyDescent="0.2">
      <c r="A303" s="287">
        <v>283</v>
      </c>
      <c r="B303" s="321"/>
      <c r="C303" s="320"/>
      <c r="D303" s="178"/>
      <c r="E303" s="190"/>
      <c r="F303" s="356"/>
      <c r="G303" s="356"/>
      <c r="H303" s="371"/>
    </row>
    <row r="304" spans="1:8" s="130" customFormat="1" ht="15" x14ac:dyDescent="0.2">
      <c r="A304" s="287">
        <v>284</v>
      </c>
      <c r="B304" s="321"/>
      <c r="C304" s="320"/>
      <c r="D304" s="178"/>
      <c r="E304" s="190"/>
      <c r="F304" s="356"/>
      <c r="G304" s="356"/>
      <c r="H304" s="371"/>
    </row>
    <row r="305" spans="1:8" s="130" customFormat="1" ht="15" x14ac:dyDescent="0.2">
      <c r="A305" s="287">
        <v>285</v>
      </c>
      <c r="B305" s="321"/>
      <c r="C305" s="320"/>
      <c r="D305" s="178"/>
      <c r="E305" s="190"/>
      <c r="F305" s="356"/>
      <c r="G305" s="356"/>
      <c r="H305" s="371"/>
    </row>
    <row r="306" spans="1:8" s="130" customFormat="1" ht="15" x14ac:dyDescent="0.2">
      <c r="A306" s="287">
        <v>286</v>
      </c>
      <c r="B306" s="321"/>
      <c r="C306" s="320"/>
      <c r="D306" s="178"/>
      <c r="E306" s="190"/>
      <c r="F306" s="356"/>
      <c r="G306" s="356"/>
      <c r="H306" s="371"/>
    </row>
    <row r="307" spans="1:8" s="130" customFormat="1" ht="15" x14ac:dyDescent="0.2">
      <c r="A307" s="287">
        <v>287</v>
      </c>
      <c r="B307" s="321"/>
      <c r="C307" s="320"/>
      <c r="D307" s="178"/>
      <c r="E307" s="190"/>
      <c r="F307" s="356"/>
      <c r="G307" s="356"/>
      <c r="H307" s="371"/>
    </row>
    <row r="308" spans="1:8" s="130" customFormat="1" ht="15" x14ac:dyDescent="0.2">
      <c r="A308" s="287">
        <v>288</v>
      </c>
      <c r="B308" s="321"/>
      <c r="C308" s="320"/>
      <c r="D308" s="178"/>
      <c r="E308" s="190"/>
      <c r="F308" s="356"/>
      <c r="G308" s="356"/>
      <c r="H308" s="371"/>
    </row>
    <row r="309" spans="1:8" s="130" customFormat="1" ht="15" x14ac:dyDescent="0.2">
      <c r="A309" s="287">
        <v>289</v>
      </c>
      <c r="B309" s="321"/>
      <c r="C309" s="320"/>
      <c r="D309" s="178"/>
      <c r="E309" s="190"/>
      <c r="F309" s="356"/>
      <c r="G309" s="356"/>
      <c r="H309" s="371"/>
    </row>
    <row r="310" spans="1:8" s="130" customFormat="1" ht="15" x14ac:dyDescent="0.2">
      <c r="A310" s="287">
        <v>290</v>
      </c>
      <c r="B310" s="321"/>
      <c r="C310" s="320"/>
      <c r="D310" s="178"/>
      <c r="E310" s="190"/>
      <c r="F310" s="356"/>
      <c r="G310" s="356"/>
      <c r="H310" s="371"/>
    </row>
    <row r="311" spans="1:8" s="130" customFormat="1" ht="15" x14ac:dyDescent="0.2">
      <c r="A311" s="287">
        <v>291</v>
      </c>
      <c r="B311" s="321"/>
      <c r="C311" s="320"/>
      <c r="D311" s="178"/>
      <c r="E311" s="190"/>
      <c r="F311" s="356"/>
      <c r="G311" s="356"/>
      <c r="H311" s="371"/>
    </row>
    <row r="312" spans="1:8" s="130" customFormat="1" ht="15" x14ac:dyDescent="0.2">
      <c r="A312" s="287">
        <v>292</v>
      </c>
      <c r="B312" s="321"/>
      <c r="C312" s="320"/>
      <c r="D312" s="178"/>
      <c r="E312" s="190"/>
      <c r="F312" s="356"/>
      <c r="G312" s="356"/>
      <c r="H312" s="371"/>
    </row>
    <row r="313" spans="1:8" s="130" customFormat="1" ht="15" x14ac:dyDescent="0.2">
      <c r="A313" s="287">
        <v>293</v>
      </c>
      <c r="B313" s="321"/>
      <c r="C313" s="320"/>
      <c r="D313" s="178"/>
      <c r="E313" s="190"/>
      <c r="F313" s="356"/>
      <c r="G313" s="356"/>
      <c r="H313" s="371"/>
    </row>
    <row r="314" spans="1:8" s="130" customFormat="1" ht="15" x14ac:dyDescent="0.2">
      <c r="A314" s="287">
        <v>294</v>
      </c>
      <c r="B314" s="321"/>
      <c r="C314" s="320"/>
      <c r="D314" s="178"/>
      <c r="E314" s="190"/>
      <c r="F314" s="356"/>
      <c r="G314" s="356"/>
      <c r="H314" s="371"/>
    </row>
    <row r="315" spans="1:8" s="130" customFormat="1" ht="15" x14ac:dyDescent="0.2">
      <c r="A315" s="287">
        <v>295</v>
      </c>
      <c r="B315" s="321"/>
      <c r="C315" s="320"/>
      <c r="D315" s="178"/>
      <c r="E315" s="190"/>
      <c r="F315" s="356"/>
      <c r="G315" s="356"/>
      <c r="H315" s="371"/>
    </row>
    <row r="316" spans="1:8" s="130" customFormat="1" ht="15" x14ac:dyDescent="0.2">
      <c r="A316" s="287">
        <v>296</v>
      </c>
      <c r="B316" s="321"/>
      <c r="C316" s="320"/>
      <c r="D316" s="178"/>
      <c r="E316" s="190"/>
      <c r="F316" s="356"/>
      <c r="G316" s="356"/>
      <c r="H316" s="371"/>
    </row>
    <row r="317" spans="1:8" s="130" customFormat="1" ht="15" x14ac:dyDescent="0.2">
      <c r="A317" s="287">
        <v>297</v>
      </c>
      <c r="B317" s="321"/>
      <c r="C317" s="320"/>
      <c r="D317" s="178"/>
      <c r="E317" s="190"/>
      <c r="F317" s="356"/>
      <c r="G317" s="356"/>
      <c r="H317" s="371"/>
    </row>
    <row r="318" spans="1:8" s="130" customFormat="1" ht="15" x14ac:dyDescent="0.2">
      <c r="A318" s="287">
        <v>298</v>
      </c>
      <c r="B318" s="321"/>
      <c r="C318" s="320"/>
      <c r="D318" s="178"/>
      <c r="E318" s="190"/>
      <c r="F318" s="356"/>
      <c r="G318" s="356"/>
      <c r="H318" s="371"/>
    </row>
    <row r="319" spans="1:8" s="130" customFormat="1" ht="15" x14ac:dyDescent="0.2">
      <c r="A319" s="287">
        <v>299</v>
      </c>
      <c r="B319" s="321"/>
      <c r="C319" s="320"/>
      <c r="D319" s="178"/>
      <c r="E319" s="190"/>
      <c r="F319" s="356"/>
      <c r="G319" s="356"/>
      <c r="H319" s="371"/>
    </row>
    <row r="320" spans="1:8" s="130" customFormat="1" ht="15" x14ac:dyDescent="0.2">
      <c r="A320" s="287">
        <v>300</v>
      </c>
      <c r="B320" s="321"/>
      <c r="C320" s="320"/>
      <c r="D320" s="178"/>
      <c r="E320" s="190"/>
      <c r="F320" s="356"/>
      <c r="G320" s="356"/>
      <c r="H320" s="371"/>
    </row>
    <row r="321" spans="1:8" s="130" customFormat="1" ht="15" x14ac:dyDescent="0.2">
      <c r="A321" s="287">
        <v>301</v>
      </c>
      <c r="B321" s="321"/>
      <c r="C321" s="320"/>
      <c r="D321" s="178"/>
      <c r="E321" s="190"/>
      <c r="F321" s="356"/>
      <c r="G321" s="356"/>
      <c r="H321" s="371"/>
    </row>
    <row r="322" spans="1:8" s="130" customFormat="1" ht="15" x14ac:dyDescent="0.2">
      <c r="A322" s="287">
        <v>302</v>
      </c>
      <c r="B322" s="321"/>
      <c r="C322" s="320"/>
      <c r="D322" s="178"/>
      <c r="E322" s="190"/>
      <c r="F322" s="356"/>
      <c r="G322" s="356"/>
      <c r="H322" s="371"/>
    </row>
    <row r="323" spans="1:8" s="130" customFormat="1" ht="15" x14ac:dyDescent="0.2">
      <c r="A323" s="287">
        <v>303</v>
      </c>
      <c r="B323" s="321"/>
      <c r="C323" s="320"/>
      <c r="D323" s="178"/>
      <c r="E323" s="190"/>
      <c r="F323" s="356"/>
      <c r="G323" s="356"/>
      <c r="H323" s="371"/>
    </row>
    <row r="324" spans="1:8" s="130" customFormat="1" ht="15" x14ac:dyDescent="0.2">
      <c r="A324" s="287">
        <v>304</v>
      </c>
      <c r="B324" s="321"/>
      <c r="C324" s="320"/>
      <c r="D324" s="178"/>
      <c r="E324" s="190"/>
      <c r="F324" s="356"/>
      <c r="G324" s="356"/>
      <c r="H324" s="371"/>
    </row>
    <row r="325" spans="1:8" s="130" customFormat="1" ht="15" x14ac:dyDescent="0.2">
      <c r="A325" s="287">
        <v>305</v>
      </c>
      <c r="B325" s="321"/>
      <c r="C325" s="320"/>
      <c r="D325" s="178"/>
      <c r="E325" s="190"/>
      <c r="F325" s="356"/>
      <c r="G325" s="356"/>
      <c r="H325" s="371"/>
    </row>
    <row r="326" spans="1:8" s="130" customFormat="1" ht="15" x14ac:dyDescent="0.2">
      <c r="A326" s="287">
        <v>306</v>
      </c>
      <c r="B326" s="321"/>
      <c r="C326" s="320"/>
      <c r="D326" s="178"/>
      <c r="E326" s="190"/>
      <c r="F326" s="356"/>
      <c r="G326" s="356"/>
      <c r="H326" s="371"/>
    </row>
    <row r="327" spans="1:8" s="130" customFormat="1" ht="15" x14ac:dyDescent="0.2">
      <c r="A327" s="287">
        <v>307</v>
      </c>
      <c r="B327" s="321"/>
      <c r="C327" s="320"/>
      <c r="D327" s="178"/>
      <c r="E327" s="190"/>
      <c r="F327" s="356"/>
      <c r="G327" s="356"/>
      <c r="H327" s="371"/>
    </row>
    <row r="328" spans="1:8" s="130" customFormat="1" ht="15" x14ac:dyDescent="0.2">
      <c r="A328" s="287">
        <v>308</v>
      </c>
      <c r="B328" s="321"/>
      <c r="C328" s="320"/>
      <c r="D328" s="178"/>
      <c r="E328" s="190"/>
      <c r="F328" s="356"/>
      <c r="G328" s="356"/>
      <c r="H328" s="371"/>
    </row>
    <row r="329" spans="1:8" s="130" customFormat="1" ht="15" x14ac:dyDescent="0.2">
      <c r="A329" s="287">
        <v>309</v>
      </c>
      <c r="B329" s="321"/>
      <c r="C329" s="320"/>
      <c r="D329" s="178"/>
      <c r="E329" s="190"/>
      <c r="F329" s="356"/>
      <c r="G329" s="356"/>
      <c r="H329" s="371"/>
    </row>
    <row r="330" spans="1:8" s="130" customFormat="1" ht="15" x14ac:dyDescent="0.2">
      <c r="A330" s="287">
        <v>310</v>
      </c>
      <c r="B330" s="321"/>
      <c r="C330" s="320"/>
      <c r="D330" s="178"/>
      <c r="E330" s="190"/>
      <c r="F330" s="356"/>
      <c r="G330" s="356"/>
      <c r="H330" s="371"/>
    </row>
    <row r="331" spans="1:8" s="130" customFormat="1" ht="15" x14ac:dyDescent="0.2">
      <c r="A331" s="287">
        <v>311</v>
      </c>
      <c r="B331" s="321"/>
      <c r="C331" s="320"/>
      <c r="D331" s="178"/>
      <c r="E331" s="190"/>
      <c r="F331" s="356"/>
      <c r="G331" s="356"/>
      <c r="H331" s="371"/>
    </row>
    <row r="332" spans="1:8" s="130" customFormat="1" ht="15" x14ac:dyDescent="0.2">
      <c r="A332" s="287">
        <v>312</v>
      </c>
      <c r="B332" s="321"/>
      <c r="C332" s="320"/>
      <c r="D332" s="178"/>
      <c r="E332" s="190"/>
      <c r="F332" s="356"/>
      <c r="G332" s="356"/>
      <c r="H332" s="371"/>
    </row>
    <row r="333" spans="1:8" s="130" customFormat="1" ht="15" x14ac:dyDescent="0.2">
      <c r="A333" s="287">
        <v>313</v>
      </c>
      <c r="B333" s="321"/>
      <c r="C333" s="320"/>
      <c r="D333" s="178"/>
      <c r="E333" s="190"/>
      <c r="F333" s="356"/>
      <c r="G333" s="356"/>
      <c r="H333" s="371"/>
    </row>
    <row r="334" spans="1:8" s="130" customFormat="1" ht="15" x14ac:dyDescent="0.2">
      <c r="A334" s="287">
        <v>314</v>
      </c>
      <c r="B334" s="321"/>
      <c r="C334" s="320"/>
      <c r="D334" s="178"/>
      <c r="E334" s="190"/>
      <c r="F334" s="356"/>
      <c r="G334" s="356"/>
      <c r="H334" s="371"/>
    </row>
    <row r="335" spans="1:8" s="130" customFormat="1" ht="15" x14ac:dyDescent="0.2">
      <c r="A335" s="287">
        <v>315</v>
      </c>
      <c r="B335" s="321"/>
      <c r="C335" s="320"/>
      <c r="D335" s="178"/>
      <c r="E335" s="190"/>
      <c r="F335" s="356"/>
      <c r="G335" s="356"/>
      <c r="H335" s="371"/>
    </row>
    <row r="336" spans="1:8" s="130" customFormat="1" ht="15" x14ac:dyDescent="0.2">
      <c r="A336" s="287">
        <v>316</v>
      </c>
      <c r="B336" s="321"/>
      <c r="C336" s="320"/>
      <c r="D336" s="178"/>
      <c r="E336" s="190"/>
      <c r="F336" s="356"/>
      <c r="G336" s="356"/>
      <c r="H336" s="371"/>
    </row>
    <row r="337" spans="1:8" s="130" customFormat="1" ht="15" x14ac:dyDescent="0.2">
      <c r="A337" s="287">
        <v>317</v>
      </c>
      <c r="B337" s="321"/>
      <c r="C337" s="320"/>
      <c r="D337" s="178"/>
      <c r="E337" s="190"/>
      <c r="F337" s="356"/>
      <c r="G337" s="356"/>
      <c r="H337" s="371"/>
    </row>
    <row r="338" spans="1:8" s="130" customFormat="1" ht="15" x14ac:dyDescent="0.2">
      <c r="A338" s="287">
        <v>318</v>
      </c>
      <c r="B338" s="321"/>
      <c r="C338" s="320"/>
      <c r="D338" s="178"/>
      <c r="E338" s="190"/>
      <c r="F338" s="356"/>
      <c r="G338" s="356"/>
      <c r="H338" s="371"/>
    </row>
    <row r="339" spans="1:8" s="130" customFormat="1" ht="15" x14ac:dyDescent="0.2">
      <c r="A339" s="287">
        <v>319</v>
      </c>
      <c r="B339" s="321"/>
      <c r="C339" s="320"/>
      <c r="D339" s="178"/>
      <c r="E339" s="190"/>
      <c r="F339" s="356"/>
      <c r="G339" s="356"/>
      <c r="H339" s="371"/>
    </row>
    <row r="340" spans="1:8" s="130" customFormat="1" ht="15" x14ac:dyDescent="0.2">
      <c r="A340" s="287">
        <v>320</v>
      </c>
      <c r="B340" s="321"/>
      <c r="C340" s="320"/>
      <c r="D340" s="178"/>
      <c r="E340" s="190"/>
      <c r="F340" s="356"/>
      <c r="G340" s="356"/>
      <c r="H340" s="371"/>
    </row>
    <row r="341" spans="1:8" s="130" customFormat="1" ht="15" x14ac:dyDescent="0.2">
      <c r="A341" s="287">
        <v>321</v>
      </c>
      <c r="B341" s="321"/>
      <c r="C341" s="320"/>
      <c r="D341" s="178"/>
      <c r="E341" s="190"/>
      <c r="F341" s="356"/>
      <c r="G341" s="356"/>
      <c r="H341" s="371"/>
    </row>
    <row r="342" spans="1:8" s="130" customFormat="1" ht="15" x14ac:dyDescent="0.2">
      <c r="A342" s="287">
        <v>322</v>
      </c>
      <c r="B342" s="321"/>
      <c r="C342" s="320"/>
      <c r="D342" s="178"/>
      <c r="E342" s="190"/>
      <c r="F342" s="356"/>
      <c r="G342" s="356"/>
      <c r="H342" s="371"/>
    </row>
    <row r="343" spans="1:8" s="130" customFormat="1" ht="15" x14ac:dyDescent="0.2">
      <c r="A343" s="287">
        <v>323</v>
      </c>
      <c r="B343" s="321"/>
      <c r="C343" s="320"/>
      <c r="D343" s="178"/>
      <c r="E343" s="190"/>
      <c r="F343" s="356"/>
      <c r="G343" s="356"/>
      <c r="H343" s="371"/>
    </row>
    <row r="344" spans="1:8" s="130" customFormat="1" ht="15" x14ac:dyDescent="0.2">
      <c r="A344" s="287">
        <v>324</v>
      </c>
      <c r="B344" s="321"/>
      <c r="C344" s="320"/>
      <c r="D344" s="178"/>
      <c r="E344" s="190"/>
      <c r="F344" s="356"/>
      <c r="G344" s="356"/>
      <c r="H344" s="371"/>
    </row>
    <row r="345" spans="1:8" s="130" customFormat="1" ht="15" x14ac:dyDescent="0.2">
      <c r="A345" s="287">
        <v>325</v>
      </c>
      <c r="B345" s="321"/>
      <c r="C345" s="320"/>
      <c r="D345" s="178"/>
      <c r="E345" s="190"/>
      <c r="F345" s="356"/>
      <c r="G345" s="356"/>
      <c r="H345" s="371"/>
    </row>
    <row r="346" spans="1:8" s="130" customFormat="1" ht="15" x14ac:dyDescent="0.2">
      <c r="A346" s="287">
        <v>326</v>
      </c>
      <c r="B346" s="321"/>
      <c r="C346" s="320"/>
      <c r="D346" s="178"/>
      <c r="E346" s="190"/>
      <c r="F346" s="356"/>
      <c r="G346" s="356"/>
      <c r="H346" s="371"/>
    </row>
    <row r="347" spans="1:8" s="130" customFormat="1" ht="15" x14ac:dyDescent="0.2">
      <c r="A347" s="287">
        <v>327</v>
      </c>
      <c r="B347" s="321"/>
      <c r="C347" s="320"/>
      <c r="D347" s="178"/>
      <c r="E347" s="190"/>
      <c r="F347" s="356"/>
      <c r="G347" s="356"/>
      <c r="H347" s="371"/>
    </row>
    <row r="348" spans="1:8" s="130" customFormat="1" ht="15" x14ac:dyDescent="0.2">
      <c r="A348" s="287">
        <v>328</v>
      </c>
      <c r="B348" s="321"/>
      <c r="C348" s="320"/>
      <c r="D348" s="178"/>
      <c r="E348" s="190"/>
      <c r="F348" s="356"/>
      <c r="G348" s="356"/>
      <c r="H348" s="371"/>
    </row>
    <row r="349" spans="1:8" s="130" customFormat="1" ht="15" x14ac:dyDescent="0.2">
      <c r="A349" s="287">
        <v>329</v>
      </c>
      <c r="B349" s="321"/>
      <c r="C349" s="320"/>
      <c r="D349" s="178"/>
      <c r="E349" s="190"/>
      <c r="F349" s="356"/>
      <c r="G349" s="356"/>
      <c r="H349" s="371"/>
    </row>
    <row r="350" spans="1:8" s="130" customFormat="1" ht="15" x14ac:dyDescent="0.2">
      <c r="A350" s="287">
        <v>330</v>
      </c>
      <c r="B350" s="321"/>
      <c r="C350" s="320"/>
      <c r="D350" s="178"/>
      <c r="E350" s="190"/>
      <c r="F350" s="356"/>
      <c r="G350" s="356"/>
      <c r="H350" s="371"/>
    </row>
    <row r="351" spans="1:8" s="130" customFormat="1" ht="15" x14ac:dyDescent="0.2">
      <c r="A351" s="287">
        <v>331</v>
      </c>
      <c r="B351" s="321"/>
      <c r="C351" s="320"/>
      <c r="D351" s="178"/>
      <c r="E351" s="190"/>
      <c r="F351" s="356"/>
      <c r="G351" s="356"/>
      <c r="H351" s="371"/>
    </row>
    <row r="352" spans="1:8" s="130" customFormat="1" ht="15" x14ac:dyDescent="0.2">
      <c r="A352" s="287">
        <v>332</v>
      </c>
      <c r="B352" s="321"/>
      <c r="C352" s="320"/>
      <c r="D352" s="178"/>
      <c r="E352" s="190"/>
      <c r="F352" s="356"/>
      <c r="G352" s="356"/>
      <c r="H352" s="371"/>
    </row>
    <row r="353" spans="1:8" s="130" customFormat="1" ht="15" x14ac:dyDescent="0.2">
      <c r="A353" s="287">
        <v>333</v>
      </c>
      <c r="B353" s="321"/>
      <c r="C353" s="320"/>
      <c r="D353" s="178"/>
      <c r="E353" s="190"/>
      <c r="F353" s="356"/>
      <c r="G353" s="356"/>
      <c r="H353" s="371"/>
    </row>
    <row r="354" spans="1:8" s="130" customFormat="1" ht="15" x14ac:dyDescent="0.2">
      <c r="A354" s="287">
        <v>334</v>
      </c>
      <c r="B354" s="321"/>
      <c r="C354" s="320"/>
      <c r="D354" s="178"/>
      <c r="E354" s="190"/>
      <c r="F354" s="356"/>
      <c r="G354" s="356"/>
      <c r="H354" s="371"/>
    </row>
    <row r="355" spans="1:8" s="130" customFormat="1" ht="15" x14ac:dyDescent="0.2">
      <c r="A355" s="287">
        <v>335</v>
      </c>
      <c r="B355" s="321"/>
      <c r="C355" s="320"/>
      <c r="D355" s="178"/>
      <c r="E355" s="190"/>
      <c r="F355" s="356"/>
      <c r="G355" s="356"/>
      <c r="H355" s="371"/>
    </row>
    <row r="356" spans="1:8" s="130" customFormat="1" ht="15" x14ac:dyDescent="0.2">
      <c r="A356" s="287">
        <v>336</v>
      </c>
      <c r="B356" s="321"/>
      <c r="C356" s="320"/>
      <c r="D356" s="178"/>
      <c r="E356" s="190"/>
      <c r="F356" s="356"/>
      <c r="G356" s="356"/>
      <c r="H356" s="371"/>
    </row>
    <row r="357" spans="1:8" s="130" customFormat="1" ht="15" x14ac:dyDescent="0.2">
      <c r="A357" s="287">
        <v>337</v>
      </c>
      <c r="B357" s="321"/>
      <c r="C357" s="320"/>
      <c r="D357" s="178"/>
      <c r="E357" s="190"/>
      <c r="F357" s="356"/>
      <c r="G357" s="356"/>
      <c r="H357" s="371"/>
    </row>
    <row r="358" spans="1:8" s="130" customFormat="1" ht="15" x14ac:dyDescent="0.2">
      <c r="A358" s="287">
        <v>338</v>
      </c>
      <c r="B358" s="321"/>
      <c r="C358" s="320"/>
      <c r="D358" s="178"/>
      <c r="E358" s="190"/>
      <c r="F358" s="356"/>
      <c r="G358" s="356"/>
      <c r="H358" s="371"/>
    </row>
    <row r="359" spans="1:8" s="130" customFormat="1" ht="15" x14ac:dyDescent="0.2">
      <c r="A359" s="287">
        <v>339</v>
      </c>
      <c r="B359" s="321"/>
      <c r="C359" s="320"/>
      <c r="D359" s="178"/>
      <c r="E359" s="190"/>
      <c r="F359" s="356"/>
      <c r="G359" s="356"/>
      <c r="H359" s="371"/>
    </row>
    <row r="360" spans="1:8" s="130" customFormat="1" ht="15" x14ac:dyDescent="0.2">
      <c r="A360" s="287">
        <v>340</v>
      </c>
      <c r="B360" s="321"/>
      <c r="C360" s="320"/>
      <c r="D360" s="178"/>
      <c r="E360" s="190"/>
      <c r="F360" s="356"/>
      <c r="G360" s="356"/>
      <c r="H360" s="371"/>
    </row>
    <row r="361" spans="1:8" s="130" customFormat="1" ht="15" x14ac:dyDescent="0.2">
      <c r="A361" s="287">
        <v>341</v>
      </c>
      <c r="B361" s="321"/>
      <c r="C361" s="320"/>
      <c r="D361" s="178"/>
      <c r="E361" s="190"/>
      <c r="F361" s="356"/>
      <c r="G361" s="356"/>
      <c r="H361" s="371"/>
    </row>
    <row r="362" spans="1:8" s="130" customFormat="1" ht="15" x14ac:dyDescent="0.2">
      <c r="A362" s="287">
        <v>342</v>
      </c>
      <c r="B362" s="321"/>
      <c r="C362" s="320"/>
      <c r="D362" s="178"/>
      <c r="E362" s="190"/>
      <c r="F362" s="356"/>
      <c r="G362" s="356"/>
      <c r="H362" s="371"/>
    </row>
    <row r="363" spans="1:8" s="130" customFormat="1" ht="15" x14ac:dyDescent="0.2">
      <c r="A363" s="287">
        <v>343</v>
      </c>
      <c r="B363" s="321"/>
      <c r="C363" s="320"/>
      <c r="D363" s="178"/>
      <c r="E363" s="190"/>
      <c r="F363" s="356"/>
      <c r="G363" s="356"/>
      <c r="H363" s="371"/>
    </row>
    <row r="364" spans="1:8" s="130" customFormat="1" ht="15" x14ac:dyDescent="0.2">
      <c r="A364" s="287">
        <v>344</v>
      </c>
      <c r="B364" s="321"/>
      <c r="C364" s="320"/>
      <c r="D364" s="178"/>
      <c r="E364" s="190"/>
      <c r="F364" s="356"/>
      <c r="G364" s="356"/>
      <c r="H364" s="371"/>
    </row>
    <row r="365" spans="1:8" s="130" customFormat="1" ht="15" x14ac:dyDescent="0.2">
      <c r="A365" s="287">
        <v>345</v>
      </c>
      <c r="B365" s="321"/>
      <c r="C365" s="320"/>
      <c r="D365" s="178"/>
      <c r="E365" s="190"/>
      <c r="F365" s="356"/>
      <c r="G365" s="356"/>
      <c r="H365" s="371"/>
    </row>
    <row r="366" spans="1:8" s="130" customFormat="1" ht="15" x14ac:dyDescent="0.2">
      <c r="A366" s="287">
        <v>346</v>
      </c>
      <c r="B366" s="321"/>
      <c r="C366" s="320"/>
      <c r="D366" s="178"/>
      <c r="E366" s="190"/>
      <c r="F366" s="356"/>
      <c r="G366" s="356"/>
      <c r="H366" s="371"/>
    </row>
    <row r="367" spans="1:8" s="130" customFormat="1" ht="15" x14ac:dyDescent="0.2">
      <c r="A367" s="287">
        <v>347</v>
      </c>
      <c r="B367" s="321"/>
      <c r="C367" s="320"/>
      <c r="D367" s="178"/>
      <c r="E367" s="190"/>
      <c r="F367" s="356"/>
      <c r="G367" s="356"/>
      <c r="H367" s="371"/>
    </row>
    <row r="368" spans="1:8" s="130" customFormat="1" ht="15" x14ac:dyDescent="0.2">
      <c r="A368" s="287">
        <v>348</v>
      </c>
      <c r="B368" s="321"/>
      <c r="C368" s="320"/>
      <c r="D368" s="178"/>
      <c r="E368" s="190"/>
      <c r="F368" s="356"/>
      <c r="G368" s="356"/>
      <c r="H368" s="371"/>
    </row>
    <row r="369" spans="1:8" s="130" customFormat="1" ht="15" x14ac:dyDescent="0.2">
      <c r="A369" s="287">
        <v>349</v>
      </c>
      <c r="B369" s="321"/>
      <c r="C369" s="320"/>
      <c r="D369" s="178"/>
      <c r="E369" s="190"/>
      <c r="F369" s="356"/>
      <c r="G369" s="356"/>
      <c r="H369" s="371"/>
    </row>
    <row r="370" spans="1:8" s="130" customFormat="1" ht="15" x14ac:dyDescent="0.2">
      <c r="A370" s="287">
        <v>350</v>
      </c>
      <c r="B370" s="321"/>
      <c r="C370" s="320"/>
      <c r="D370" s="178"/>
      <c r="E370" s="190"/>
      <c r="F370" s="356"/>
      <c r="G370" s="356"/>
      <c r="H370" s="371"/>
    </row>
    <row r="371" spans="1:8" s="130" customFormat="1" ht="15" x14ac:dyDescent="0.2">
      <c r="A371" s="287">
        <v>351</v>
      </c>
      <c r="B371" s="321"/>
      <c r="C371" s="320"/>
      <c r="D371" s="178"/>
      <c r="E371" s="190"/>
      <c r="F371" s="356"/>
      <c r="G371" s="356"/>
      <c r="H371" s="371"/>
    </row>
    <row r="372" spans="1:8" s="130" customFormat="1" ht="15" x14ac:dyDescent="0.2">
      <c r="A372" s="287">
        <v>352</v>
      </c>
      <c r="B372" s="321"/>
      <c r="C372" s="320"/>
      <c r="D372" s="178"/>
      <c r="E372" s="190"/>
      <c r="F372" s="356"/>
      <c r="G372" s="356"/>
      <c r="H372" s="371"/>
    </row>
    <row r="373" spans="1:8" s="130" customFormat="1" ht="15" x14ac:dyDescent="0.2">
      <c r="A373" s="287">
        <v>353</v>
      </c>
      <c r="B373" s="321"/>
      <c r="C373" s="320"/>
      <c r="D373" s="178"/>
      <c r="E373" s="190"/>
      <c r="F373" s="356"/>
      <c r="G373" s="356"/>
      <c r="H373" s="371"/>
    </row>
    <row r="374" spans="1:8" s="130" customFormat="1" ht="15" x14ac:dyDescent="0.2">
      <c r="A374" s="287">
        <v>354</v>
      </c>
      <c r="B374" s="321"/>
      <c r="C374" s="320"/>
      <c r="D374" s="178"/>
      <c r="E374" s="190"/>
      <c r="F374" s="356"/>
      <c r="G374" s="356"/>
      <c r="H374" s="371"/>
    </row>
    <row r="375" spans="1:8" s="130" customFormat="1" ht="15" x14ac:dyDescent="0.2">
      <c r="A375" s="287">
        <v>355</v>
      </c>
      <c r="B375" s="321"/>
      <c r="C375" s="320"/>
      <c r="D375" s="178"/>
      <c r="E375" s="190"/>
      <c r="F375" s="356"/>
      <c r="G375" s="356"/>
      <c r="H375" s="371"/>
    </row>
    <row r="376" spans="1:8" s="130" customFormat="1" ht="15" x14ac:dyDescent="0.2">
      <c r="A376" s="287">
        <v>356</v>
      </c>
      <c r="B376" s="321"/>
      <c r="C376" s="320"/>
      <c r="D376" s="178"/>
      <c r="E376" s="190"/>
      <c r="F376" s="356"/>
      <c r="G376" s="356"/>
      <c r="H376" s="371"/>
    </row>
    <row r="377" spans="1:8" s="130" customFormat="1" ht="15" x14ac:dyDescent="0.2">
      <c r="A377" s="287">
        <v>357</v>
      </c>
      <c r="B377" s="321"/>
      <c r="C377" s="320"/>
      <c r="D377" s="178"/>
      <c r="E377" s="190"/>
      <c r="F377" s="356"/>
      <c r="G377" s="356"/>
      <c r="H377" s="371"/>
    </row>
    <row r="378" spans="1:8" s="130" customFormat="1" ht="15" x14ac:dyDescent="0.2">
      <c r="A378" s="287">
        <v>358</v>
      </c>
      <c r="B378" s="321"/>
      <c r="C378" s="320"/>
      <c r="D378" s="178"/>
      <c r="E378" s="190"/>
      <c r="F378" s="356"/>
      <c r="G378" s="356"/>
      <c r="H378" s="371"/>
    </row>
    <row r="379" spans="1:8" s="130" customFormat="1" ht="15" x14ac:dyDescent="0.2">
      <c r="A379" s="287">
        <v>359</v>
      </c>
      <c r="B379" s="321"/>
      <c r="C379" s="320"/>
      <c r="D379" s="178"/>
      <c r="E379" s="190"/>
      <c r="F379" s="356"/>
      <c r="G379" s="356"/>
      <c r="H379" s="371"/>
    </row>
    <row r="380" spans="1:8" s="130" customFormat="1" ht="15" x14ac:dyDescent="0.2">
      <c r="A380" s="287">
        <v>360</v>
      </c>
      <c r="B380" s="321"/>
      <c r="C380" s="320"/>
      <c r="D380" s="178"/>
      <c r="E380" s="190"/>
      <c r="F380" s="356"/>
      <c r="G380" s="356"/>
      <c r="H380" s="371"/>
    </row>
    <row r="381" spans="1:8" s="130" customFormat="1" ht="15" x14ac:dyDescent="0.2">
      <c r="A381" s="287">
        <v>361</v>
      </c>
      <c r="B381" s="321"/>
      <c r="C381" s="320"/>
      <c r="D381" s="178"/>
      <c r="E381" s="190"/>
      <c r="F381" s="356"/>
      <c r="G381" s="356"/>
      <c r="H381" s="371"/>
    </row>
    <row r="382" spans="1:8" s="130" customFormat="1" ht="15" x14ac:dyDescent="0.2">
      <c r="A382" s="287">
        <v>362</v>
      </c>
      <c r="B382" s="321"/>
      <c r="C382" s="320"/>
      <c r="D382" s="178"/>
      <c r="E382" s="190"/>
      <c r="F382" s="356"/>
      <c r="G382" s="356"/>
      <c r="H382" s="371"/>
    </row>
    <row r="383" spans="1:8" s="130" customFormat="1" ht="15" x14ac:dyDescent="0.2">
      <c r="A383" s="287">
        <v>363</v>
      </c>
      <c r="B383" s="321"/>
      <c r="C383" s="320"/>
      <c r="D383" s="178"/>
      <c r="E383" s="190"/>
      <c r="F383" s="356"/>
      <c r="G383" s="356"/>
      <c r="H383" s="371"/>
    </row>
    <row r="384" spans="1:8" s="130" customFormat="1" ht="15" x14ac:dyDescent="0.2">
      <c r="A384" s="287">
        <v>364</v>
      </c>
      <c r="B384" s="321"/>
      <c r="C384" s="320"/>
      <c r="D384" s="178"/>
      <c r="E384" s="190"/>
      <c r="F384" s="356"/>
      <c r="G384" s="356"/>
      <c r="H384" s="371"/>
    </row>
    <row r="385" spans="1:8" s="130" customFormat="1" ht="15" x14ac:dyDescent="0.2">
      <c r="A385" s="287">
        <v>365</v>
      </c>
      <c r="B385" s="321"/>
      <c r="C385" s="320"/>
      <c r="D385" s="178"/>
      <c r="E385" s="190"/>
      <c r="F385" s="356"/>
      <c r="G385" s="356"/>
      <c r="H385" s="371"/>
    </row>
    <row r="386" spans="1:8" s="130" customFormat="1" ht="15" x14ac:dyDescent="0.2">
      <c r="A386" s="287">
        <v>366</v>
      </c>
      <c r="B386" s="321"/>
      <c r="C386" s="320"/>
      <c r="D386" s="178"/>
      <c r="E386" s="190"/>
      <c r="F386" s="356"/>
      <c r="G386" s="356"/>
      <c r="H386" s="371"/>
    </row>
    <row r="387" spans="1:8" s="130" customFormat="1" ht="15" x14ac:dyDescent="0.2">
      <c r="A387" s="287">
        <v>367</v>
      </c>
      <c r="B387" s="321"/>
      <c r="C387" s="320"/>
      <c r="D387" s="178"/>
      <c r="E387" s="190"/>
      <c r="F387" s="356"/>
      <c r="G387" s="356"/>
      <c r="H387" s="371"/>
    </row>
    <row r="388" spans="1:8" s="130" customFormat="1" ht="15" x14ac:dyDescent="0.2">
      <c r="A388" s="287">
        <v>368</v>
      </c>
      <c r="B388" s="321"/>
      <c r="C388" s="320"/>
      <c r="D388" s="178"/>
      <c r="E388" s="190"/>
      <c r="F388" s="356"/>
      <c r="G388" s="356"/>
      <c r="H388" s="371"/>
    </row>
    <row r="389" spans="1:8" s="130" customFormat="1" ht="15" x14ac:dyDescent="0.2">
      <c r="A389" s="287">
        <v>369</v>
      </c>
      <c r="B389" s="321"/>
      <c r="C389" s="320"/>
      <c r="D389" s="178"/>
      <c r="E389" s="190"/>
      <c r="F389" s="356"/>
      <c r="G389" s="356"/>
      <c r="H389" s="371"/>
    </row>
    <row r="390" spans="1:8" s="130" customFormat="1" ht="15" x14ac:dyDescent="0.2">
      <c r="A390" s="287">
        <v>370</v>
      </c>
      <c r="B390" s="321"/>
      <c r="C390" s="320"/>
      <c r="D390" s="178"/>
      <c r="E390" s="190"/>
      <c r="F390" s="356"/>
      <c r="G390" s="356"/>
      <c r="H390" s="371"/>
    </row>
    <row r="391" spans="1:8" s="130" customFormat="1" ht="15" x14ac:dyDescent="0.2">
      <c r="A391" s="287">
        <v>371</v>
      </c>
      <c r="B391" s="321"/>
      <c r="C391" s="320"/>
      <c r="D391" s="178"/>
      <c r="E391" s="190"/>
      <c r="F391" s="356"/>
      <c r="G391" s="356"/>
      <c r="H391" s="371"/>
    </row>
    <row r="392" spans="1:8" s="130" customFormat="1" ht="15" x14ac:dyDescent="0.2">
      <c r="A392" s="287">
        <v>372</v>
      </c>
      <c r="B392" s="321"/>
      <c r="C392" s="320"/>
      <c r="D392" s="178"/>
      <c r="E392" s="190"/>
      <c r="F392" s="356"/>
      <c r="G392" s="356"/>
      <c r="H392" s="371"/>
    </row>
    <row r="393" spans="1:8" s="130" customFormat="1" ht="15" x14ac:dyDescent="0.2">
      <c r="A393" s="287">
        <v>373</v>
      </c>
      <c r="B393" s="321"/>
      <c r="C393" s="320"/>
      <c r="D393" s="178"/>
      <c r="E393" s="190"/>
      <c r="F393" s="356"/>
      <c r="G393" s="356"/>
      <c r="H393" s="371"/>
    </row>
    <row r="394" spans="1:8" s="130" customFormat="1" ht="15" x14ac:dyDescent="0.2">
      <c r="A394" s="287">
        <v>374</v>
      </c>
      <c r="B394" s="321"/>
      <c r="C394" s="320"/>
      <c r="D394" s="178"/>
      <c r="E394" s="190"/>
      <c r="F394" s="356"/>
      <c r="G394" s="356"/>
      <c r="H394" s="371"/>
    </row>
    <row r="395" spans="1:8" s="130" customFormat="1" ht="15" x14ac:dyDescent="0.2">
      <c r="A395" s="287">
        <v>375</v>
      </c>
      <c r="B395" s="321"/>
      <c r="C395" s="320"/>
      <c r="D395" s="178"/>
      <c r="E395" s="190"/>
      <c r="F395" s="356"/>
      <c r="G395" s="356"/>
      <c r="H395" s="371"/>
    </row>
    <row r="396" spans="1:8" s="130" customFormat="1" ht="15" x14ac:dyDescent="0.2">
      <c r="A396" s="287">
        <v>376</v>
      </c>
      <c r="B396" s="321"/>
      <c r="C396" s="320"/>
      <c r="D396" s="178"/>
      <c r="E396" s="190"/>
      <c r="F396" s="356"/>
      <c r="G396" s="356"/>
      <c r="H396" s="371"/>
    </row>
    <row r="397" spans="1:8" s="130" customFormat="1" ht="15" x14ac:dyDescent="0.2">
      <c r="A397" s="287">
        <v>377</v>
      </c>
      <c r="B397" s="321"/>
      <c r="C397" s="320"/>
      <c r="D397" s="178"/>
      <c r="E397" s="190"/>
      <c r="F397" s="356"/>
      <c r="G397" s="356"/>
      <c r="H397" s="371"/>
    </row>
    <row r="398" spans="1:8" s="130" customFormat="1" ht="15" x14ac:dyDescent="0.2">
      <c r="A398" s="287">
        <v>378</v>
      </c>
      <c r="B398" s="321"/>
      <c r="C398" s="320"/>
      <c r="D398" s="178"/>
      <c r="E398" s="190"/>
      <c r="F398" s="356"/>
      <c r="G398" s="356"/>
      <c r="H398" s="371"/>
    </row>
    <row r="399" spans="1:8" s="130" customFormat="1" ht="15" x14ac:dyDescent="0.2">
      <c r="A399" s="287">
        <v>379</v>
      </c>
      <c r="B399" s="321"/>
      <c r="C399" s="320"/>
      <c r="D399" s="178"/>
      <c r="E399" s="190"/>
      <c r="F399" s="356"/>
      <c r="G399" s="356"/>
      <c r="H399" s="371"/>
    </row>
    <row r="400" spans="1:8" s="130" customFormat="1" ht="15" x14ac:dyDescent="0.2">
      <c r="A400" s="287">
        <v>380</v>
      </c>
      <c r="B400" s="321"/>
      <c r="C400" s="320"/>
      <c r="D400" s="178"/>
      <c r="E400" s="190"/>
      <c r="F400" s="356"/>
      <c r="G400" s="356"/>
      <c r="H400" s="371"/>
    </row>
    <row r="401" spans="1:8" s="130" customFormat="1" ht="15" x14ac:dyDescent="0.2">
      <c r="A401" s="287">
        <v>381</v>
      </c>
      <c r="B401" s="321"/>
      <c r="C401" s="320"/>
      <c r="D401" s="178"/>
      <c r="E401" s="190"/>
      <c r="F401" s="356"/>
      <c r="G401" s="356"/>
      <c r="H401" s="371"/>
    </row>
    <row r="402" spans="1:8" s="130" customFormat="1" ht="15" x14ac:dyDescent="0.2">
      <c r="A402" s="287">
        <v>382</v>
      </c>
      <c r="B402" s="321"/>
      <c r="C402" s="320"/>
      <c r="D402" s="178"/>
      <c r="E402" s="190"/>
      <c r="F402" s="356"/>
      <c r="G402" s="356"/>
      <c r="H402" s="371"/>
    </row>
    <row r="403" spans="1:8" s="130" customFormat="1" ht="15" x14ac:dyDescent="0.2">
      <c r="A403" s="287">
        <v>383</v>
      </c>
      <c r="B403" s="321"/>
      <c r="C403" s="320"/>
      <c r="D403" s="178"/>
      <c r="E403" s="190"/>
      <c r="F403" s="356"/>
      <c r="G403" s="356"/>
      <c r="H403" s="371"/>
    </row>
    <row r="404" spans="1:8" s="130" customFormat="1" ht="15" x14ac:dyDescent="0.2">
      <c r="A404" s="287">
        <v>384</v>
      </c>
      <c r="B404" s="321"/>
      <c r="C404" s="320"/>
      <c r="D404" s="178"/>
      <c r="E404" s="190"/>
      <c r="F404" s="356"/>
      <c r="G404" s="356"/>
      <c r="H404" s="371"/>
    </row>
    <row r="405" spans="1:8" s="130" customFormat="1" ht="15" x14ac:dyDescent="0.2">
      <c r="A405" s="287">
        <v>385</v>
      </c>
      <c r="B405" s="321"/>
      <c r="C405" s="320"/>
      <c r="D405" s="178"/>
      <c r="E405" s="190"/>
      <c r="F405" s="356"/>
      <c r="G405" s="356"/>
      <c r="H405" s="371"/>
    </row>
    <row r="406" spans="1:8" s="130" customFormat="1" ht="15" x14ac:dyDescent="0.2">
      <c r="A406" s="287">
        <v>386</v>
      </c>
      <c r="B406" s="321"/>
      <c r="C406" s="320"/>
      <c r="D406" s="178"/>
      <c r="E406" s="190"/>
      <c r="F406" s="356"/>
      <c r="G406" s="356"/>
      <c r="H406" s="371"/>
    </row>
    <row r="407" spans="1:8" s="130" customFormat="1" ht="15" x14ac:dyDescent="0.2">
      <c r="A407" s="287">
        <v>387</v>
      </c>
      <c r="B407" s="321"/>
      <c r="C407" s="320"/>
      <c r="D407" s="178"/>
      <c r="E407" s="190"/>
      <c r="F407" s="356"/>
      <c r="G407" s="356"/>
      <c r="H407" s="371"/>
    </row>
    <row r="408" spans="1:8" s="130" customFormat="1" ht="15" x14ac:dyDescent="0.2">
      <c r="A408" s="287">
        <v>388</v>
      </c>
      <c r="B408" s="321"/>
      <c r="C408" s="320"/>
      <c r="D408" s="178"/>
      <c r="E408" s="190"/>
      <c r="F408" s="356"/>
      <c r="G408" s="356"/>
      <c r="H408" s="371"/>
    </row>
    <row r="409" spans="1:8" s="130" customFormat="1" ht="15" x14ac:dyDescent="0.2">
      <c r="A409" s="287">
        <v>389</v>
      </c>
      <c r="B409" s="321"/>
      <c r="C409" s="320"/>
      <c r="D409" s="178"/>
      <c r="E409" s="190"/>
      <c r="F409" s="356"/>
      <c r="G409" s="356"/>
      <c r="H409" s="371"/>
    </row>
    <row r="410" spans="1:8" s="130" customFormat="1" ht="15" x14ac:dyDescent="0.2">
      <c r="A410" s="287">
        <v>390</v>
      </c>
      <c r="B410" s="321"/>
      <c r="C410" s="320"/>
      <c r="D410" s="178"/>
      <c r="E410" s="190"/>
      <c r="F410" s="356"/>
      <c r="G410" s="356"/>
      <c r="H410" s="371"/>
    </row>
    <row r="411" spans="1:8" s="130" customFormat="1" ht="15" x14ac:dyDescent="0.2">
      <c r="A411" s="287">
        <v>391</v>
      </c>
      <c r="B411" s="321"/>
      <c r="C411" s="320"/>
      <c r="D411" s="178"/>
      <c r="E411" s="190"/>
      <c r="F411" s="356"/>
      <c r="G411" s="356"/>
      <c r="H411" s="371"/>
    </row>
    <row r="412" spans="1:8" s="130" customFormat="1" ht="15" x14ac:dyDescent="0.2">
      <c r="A412" s="287">
        <v>392</v>
      </c>
      <c r="B412" s="321"/>
      <c r="C412" s="320"/>
      <c r="D412" s="178"/>
      <c r="E412" s="190"/>
      <c r="F412" s="356"/>
      <c r="G412" s="356"/>
      <c r="H412" s="371"/>
    </row>
    <row r="413" spans="1:8" s="130" customFormat="1" ht="15" x14ac:dyDescent="0.2">
      <c r="A413" s="287">
        <v>393</v>
      </c>
      <c r="B413" s="321"/>
      <c r="C413" s="320"/>
      <c r="D413" s="178"/>
      <c r="E413" s="190"/>
      <c r="F413" s="356"/>
      <c r="G413" s="356"/>
      <c r="H413" s="371"/>
    </row>
    <row r="414" spans="1:8" s="130" customFormat="1" ht="15" x14ac:dyDescent="0.2">
      <c r="A414" s="287">
        <v>394</v>
      </c>
      <c r="B414" s="321"/>
      <c r="C414" s="320"/>
      <c r="D414" s="178"/>
      <c r="E414" s="190"/>
      <c r="F414" s="356"/>
      <c r="G414" s="356"/>
      <c r="H414" s="371"/>
    </row>
    <row r="415" spans="1:8" s="130" customFormat="1" ht="15" x14ac:dyDescent="0.2">
      <c r="A415" s="287">
        <v>395</v>
      </c>
      <c r="B415" s="321"/>
      <c r="C415" s="320"/>
      <c r="D415" s="178"/>
      <c r="E415" s="190"/>
      <c r="F415" s="356"/>
      <c r="G415" s="356"/>
      <c r="H415" s="371"/>
    </row>
    <row r="416" spans="1:8" s="130" customFormat="1" ht="15" x14ac:dyDescent="0.2">
      <c r="A416" s="287">
        <v>396</v>
      </c>
      <c r="B416" s="321"/>
      <c r="C416" s="320"/>
      <c r="D416" s="178"/>
      <c r="E416" s="190"/>
      <c r="F416" s="356"/>
      <c r="G416" s="356"/>
      <c r="H416" s="371"/>
    </row>
    <row r="417" spans="1:8" s="130" customFormat="1" ht="15" x14ac:dyDescent="0.2">
      <c r="A417" s="287">
        <v>397</v>
      </c>
      <c r="B417" s="321"/>
      <c r="C417" s="320"/>
      <c r="D417" s="178"/>
      <c r="E417" s="190"/>
      <c r="F417" s="356"/>
      <c r="G417" s="356"/>
      <c r="H417" s="371"/>
    </row>
    <row r="418" spans="1:8" s="130" customFormat="1" ht="15" x14ac:dyDescent="0.2">
      <c r="A418" s="287">
        <v>398</v>
      </c>
      <c r="B418" s="321"/>
      <c r="C418" s="320"/>
      <c r="D418" s="178"/>
      <c r="E418" s="190"/>
      <c r="F418" s="356"/>
      <c r="G418" s="356"/>
      <c r="H418" s="371"/>
    </row>
    <row r="419" spans="1:8" s="130" customFormat="1" ht="15" x14ac:dyDescent="0.2">
      <c r="A419" s="287">
        <v>399</v>
      </c>
      <c r="B419" s="321"/>
      <c r="C419" s="320"/>
      <c r="D419" s="178"/>
      <c r="E419" s="190"/>
      <c r="F419" s="356"/>
      <c r="G419" s="356"/>
      <c r="H419" s="371"/>
    </row>
    <row r="420" spans="1:8" s="130" customFormat="1" ht="15" x14ac:dyDescent="0.2">
      <c r="A420" s="287">
        <v>400</v>
      </c>
      <c r="B420" s="321"/>
      <c r="C420" s="320"/>
      <c r="D420" s="178"/>
      <c r="E420" s="190"/>
      <c r="F420" s="356"/>
      <c r="G420" s="356"/>
      <c r="H420" s="371"/>
    </row>
    <row r="421" spans="1:8" s="130" customFormat="1" ht="15" x14ac:dyDescent="0.2">
      <c r="A421" s="287">
        <v>401</v>
      </c>
      <c r="B421" s="321"/>
      <c r="C421" s="320"/>
      <c r="D421" s="178"/>
      <c r="E421" s="190"/>
      <c r="F421" s="356"/>
      <c r="G421" s="356"/>
      <c r="H421" s="371"/>
    </row>
    <row r="422" spans="1:8" s="130" customFormat="1" ht="15" x14ac:dyDescent="0.2">
      <c r="A422" s="287">
        <v>402</v>
      </c>
      <c r="B422" s="321"/>
      <c r="C422" s="320"/>
      <c r="D422" s="178"/>
      <c r="E422" s="190"/>
      <c r="F422" s="356"/>
      <c r="G422" s="356"/>
      <c r="H422" s="371"/>
    </row>
    <row r="423" spans="1:8" s="130" customFormat="1" ht="15" x14ac:dyDescent="0.2">
      <c r="A423" s="287">
        <v>403</v>
      </c>
      <c r="B423" s="321"/>
      <c r="C423" s="320"/>
      <c r="D423" s="178"/>
      <c r="E423" s="190"/>
      <c r="F423" s="356"/>
      <c r="G423" s="356"/>
      <c r="H423" s="371"/>
    </row>
    <row r="424" spans="1:8" s="130" customFormat="1" ht="15" x14ac:dyDescent="0.2">
      <c r="A424" s="287">
        <v>404</v>
      </c>
      <c r="B424" s="321"/>
      <c r="C424" s="320"/>
      <c r="D424" s="178"/>
      <c r="E424" s="190"/>
      <c r="F424" s="356"/>
      <c r="G424" s="356"/>
      <c r="H424" s="371"/>
    </row>
    <row r="425" spans="1:8" s="130" customFormat="1" ht="15" x14ac:dyDescent="0.2">
      <c r="A425" s="287">
        <v>405</v>
      </c>
      <c r="B425" s="321"/>
      <c r="C425" s="320"/>
      <c r="D425" s="178"/>
      <c r="E425" s="190"/>
      <c r="F425" s="356"/>
      <c r="G425" s="356"/>
      <c r="H425" s="371"/>
    </row>
    <row r="426" spans="1:8" s="130" customFormat="1" ht="15" x14ac:dyDescent="0.2">
      <c r="A426" s="287">
        <v>406</v>
      </c>
      <c r="B426" s="321"/>
      <c r="C426" s="320"/>
      <c r="D426" s="178"/>
      <c r="E426" s="190"/>
      <c r="F426" s="356"/>
      <c r="G426" s="356"/>
      <c r="H426" s="371"/>
    </row>
    <row r="427" spans="1:8" s="130" customFormat="1" ht="15" x14ac:dyDescent="0.2">
      <c r="A427" s="287">
        <v>407</v>
      </c>
      <c r="B427" s="321"/>
      <c r="C427" s="320"/>
      <c r="D427" s="178"/>
      <c r="E427" s="190"/>
      <c r="F427" s="356"/>
      <c r="G427" s="356"/>
      <c r="H427" s="371"/>
    </row>
    <row r="428" spans="1:8" s="130" customFormat="1" ht="15" x14ac:dyDescent="0.2">
      <c r="A428" s="287">
        <v>408</v>
      </c>
      <c r="B428" s="321"/>
      <c r="C428" s="320"/>
      <c r="D428" s="178"/>
      <c r="E428" s="190"/>
      <c r="F428" s="356"/>
      <c r="G428" s="356"/>
      <c r="H428" s="371"/>
    </row>
    <row r="429" spans="1:8" s="130" customFormat="1" ht="15" x14ac:dyDescent="0.2">
      <c r="A429" s="287">
        <v>409</v>
      </c>
      <c r="B429" s="321"/>
      <c r="C429" s="320"/>
      <c r="D429" s="178"/>
      <c r="E429" s="190"/>
      <c r="F429" s="356"/>
      <c r="G429" s="356"/>
      <c r="H429" s="371"/>
    </row>
    <row r="430" spans="1:8" s="130" customFormat="1" ht="15" x14ac:dyDescent="0.2">
      <c r="A430" s="287">
        <v>410</v>
      </c>
      <c r="B430" s="321"/>
      <c r="C430" s="320"/>
      <c r="D430" s="178"/>
      <c r="E430" s="190"/>
      <c r="F430" s="356"/>
      <c r="G430" s="356"/>
      <c r="H430" s="371"/>
    </row>
    <row r="431" spans="1:8" s="130" customFormat="1" ht="15" x14ac:dyDescent="0.2">
      <c r="A431" s="287">
        <v>411</v>
      </c>
      <c r="B431" s="321"/>
      <c r="C431" s="320"/>
      <c r="D431" s="178"/>
      <c r="E431" s="190"/>
      <c r="F431" s="356"/>
      <c r="G431" s="356"/>
      <c r="H431" s="371"/>
    </row>
    <row r="432" spans="1:8" s="130" customFormat="1" ht="15" x14ac:dyDescent="0.2">
      <c r="A432" s="287">
        <v>412</v>
      </c>
      <c r="B432" s="321"/>
      <c r="C432" s="320"/>
      <c r="D432" s="178"/>
      <c r="E432" s="190"/>
      <c r="F432" s="356"/>
      <c r="G432" s="356"/>
      <c r="H432" s="371"/>
    </row>
    <row r="433" spans="1:8" s="130" customFormat="1" ht="15" x14ac:dyDescent="0.2">
      <c r="A433" s="287">
        <v>413</v>
      </c>
      <c r="B433" s="321"/>
      <c r="C433" s="320"/>
      <c r="D433" s="178"/>
      <c r="E433" s="190"/>
      <c r="F433" s="356"/>
      <c r="G433" s="356"/>
      <c r="H433" s="371"/>
    </row>
    <row r="434" spans="1:8" s="130" customFormat="1" ht="15" x14ac:dyDescent="0.2">
      <c r="A434" s="287">
        <v>414</v>
      </c>
      <c r="B434" s="321"/>
      <c r="C434" s="320"/>
      <c r="D434" s="178"/>
      <c r="E434" s="190"/>
      <c r="F434" s="356"/>
      <c r="G434" s="356"/>
      <c r="H434" s="371"/>
    </row>
    <row r="435" spans="1:8" s="130" customFormat="1" ht="15" x14ac:dyDescent="0.2">
      <c r="A435" s="287">
        <v>415</v>
      </c>
      <c r="B435" s="321"/>
      <c r="C435" s="320"/>
      <c r="D435" s="178"/>
      <c r="E435" s="190"/>
      <c r="F435" s="356"/>
      <c r="G435" s="356"/>
      <c r="H435" s="371"/>
    </row>
    <row r="436" spans="1:8" s="130" customFormat="1" ht="15" x14ac:dyDescent="0.2">
      <c r="A436" s="287">
        <v>416</v>
      </c>
      <c r="B436" s="321"/>
      <c r="C436" s="320"/>
      <c r="D436" s="178"/>
      <c r="E436" s="190"/>
      <c r="F436" s="356"/>
      <c r="G436" s="356"/>
      <c r="H436" s="371"/>
    </row>
    <row r="437" spans="1:8" s="130" customFormat="1" ht="15" x14ac:dyDescent="0.2">
      <c r="A437" s="287">
        <v>417</v>
      </c>
      <c r="B437" s="321"/>
      <c r="C437" s="320"/>
      <c r="D437" s="178"/>
      <c r="E437" s="190"/>
      <c r="F437" s="356"/>
      <c r="G437" s="356"/>
      <c r="H437" s="371"/>
    </row>
    <row r="438" spans="1:8" s="130" customFormat="1" ht="15" x14ac:dyDescent="0.2">
      <c r="A438" s="287">
        <v>418</v>
      </c>
      <c r="B438" s="321"/>
      <c r="C438" s="320"/>
      <c r="D438" s="178"/>
      <c r="E438" s="190"/>
      <c r="F438" s="356"/>
      <c r="G438" s="356"/>
      <c r="H438" s="371"/>
    </row>
    <row r="439" spans="1:8" s="130" customFormat="1" ht="15" x14ac:dyDescent="0.2">
      <c r="A439" s="287">
        <v>419</v>
      </c>
      <c r="B439" s="321"/>
      <c r="C439" s="320"/>
      <c r="D439" s="178"/>
      <c r="E439" s="190"/>
      <c r="F439" s="356"/>
      <c r="G439" s="356"/>
      <c r="H439" s="371"/>
    </row>
    <row r="440" spans="1:8" s="130" customFormat="1" ht="15" x14ac:dyDescent="0.2">
      <c r="A440" s="287">
        <v>420</v>
      </c>
      <c r="B440" s="321"/>
      <c r="C440" s="320"/>
      <c r="D440" s="178"/>
      <c r="E440" s="190"/>
      <c r="F440" s="356"/>
      <c r="G440" s="356"/>
      <c r="H440" s="371"/>
    </row>
    <row r="441" spans="1:8" s="130" customFormat="1" ht="15" x14ac:dyDescent="0.2">
      <c r="A441" s="287">
        <v>421</v>
      </c>
      <c r="B441" s="321"/>
      <c r="C441" s="320"/>
      <c r="D441" s="178"/>
      <c r="E441" s="190"/>
      <c r="F441" s="356"/>
      <c r="G441" s="356"/>
      <c r="H441" s="371"/>
    </row>
    <row r="442" spans="1:8" s="130" customFormat="1" ht="15" x14ac:dyDescent="0.2">
      <c r="A442" s="287">
        <v>422</v>
      </c>
      <c r="B442" s="321"/>
      <c r="C442" s="320"/>
      <c r="D442" s="178"/>
      <c r="E442" s="190"/>
      <c r="F442" s="356"/>
      <c r="G442" s="356"/>
      <c r="H442" s="371"/>
    </row>
    <row r="443" spans="1:8" s="130" customFormat="1" ht="15" x14ac:dyDescent="0.2">
      <c r="A443" s="287">
        <v>423</v>
      </c>
      <c r="B443" s="321"/>
      <c r="C443" s="320"/>
      <c r="D443" s="178"/>
      <c r="E443" s="190"/>
      <c r="F443" s="356"/>
      <c r="G443" s="356"/>
      <c r="H443" s="371"/>
    </row>
    <row r="444" spans="1:8" s="130" customFormat="1" ht="15" x14ac:dyDescent="0.2">
      <c r="A444" s="287">
        <v>424</v>
      </c>
      <c r="B444" s="321"/>
      <c r="C444" s="320"/>
      <c r="D444" s="178"/>
      <c r="E444" s="190"/>
      <c r="F444" s="356"/>
      <c r="G444" s="356"/>
      <c r="H444" s="371"/>
    </row>
    <row r="445" spans="1:8" s="130" customFormat="1" ht="15" x14ac:dyDescent="0.2">
      <c r="A445" s="287">
        <v>425</v>
      </c>
      <c r="B445" s="321"/>
      <c r="C445" s="320"/>
      <c r="D445" s="178"/>
      <c r="E445" s="190"/>
      <c r="F445" s="356"/>
      <c r="G445" s="356"/>
      <c r="H445" s="371"/>
    </row>
    <row r="446" spans="1:8" s="130" customFormat="1" ht="15" x14ac:dyDescent="0.2">
      <c r="A446" s="287">
        <v>426</v>
      </c>
      <c r="B446" s="321"/>
      <c r="C446" s="320"/>
      <c r="D446" s="178"/>
      <c r="E446" s="190"/>
      <c r="F446" s="356"/>
      <c r="G446" s="356"/>
      <c r="H446" s="371"/>
    </row>
    <row r="447" spans="1:8" s="130" customFormat="1" ht="15" x14ac:dyDescent="0.2">
      <c r="A447" s="287">
        <v>427</v>
      </c>
      <c r="B447" s="321"/>
      <c r="C447" s="320"/>
      <c r="D447" s="178"/>
      <c r="E447" s="190"/>
      <c r="F447" s="356"/>
      <c r="G447" s="356"/>
      <c r="H447" s="371"/>
    </row>
    <row r="448" spans="1:8" s="130" customFormat="1" ht="15" x14ac:dyDescent="0.2">
      <c r="A448" s="287">
        <v>428</v>
      </c>
      <c r="B448" s="321"/>
      <c r="C448" s="320"/>
      <c r="D448" s="178"/>
      <c r="E448" s="190"/>
      <c r="F448" s="356"/>
      <c r="G448" s="356"/>
      <c r="H448" s="371"/>
    </row>
    <row r="449" spans="1:8" s="130" customFormat="1" ht="15" x14ac:dyDescent="0.2">
      <c r="A449" s="287">
        <v>429</v>
      </c>
      <c r="B449" s="321"/>
      <c r="C449" s="320"/>
      <c r="D449" s="178"/>
      <c r="E449" s="190"/>
      <c r="F449" s="356"/>
      <c r="G449" s="356"/>
      <c r="H449" s="371"/>
    </row>
    <row r="450" spans="1:8" s="130" customFormat="1" ht="15" x14ac:dyDescent="0.2">
      <c r="A450" s="287">
        <v>430</v>
      </c>
      <c r="B450" s="321"/>
      <c r="C450" s="320"/>
      <c r="D450" s="178"/>
      <c r="E450" s="190"/>
      <c r="F450" s="356"/>
      <c r="G450" s="356"/>
      <c r="H450" s="371"/>
    </row>
    <row r="451" spans="1:8" s="130" customFormat="1" ht="15" x14ac:dyDescent="0.2">
      <c r="A451" s="287">
        <v>431</v>
      </c>
      <c r="B451" s="321"/>
      <c r="C451" s="320"/>
      <c r="D451" s="178"/>
      <c r="E451" s="190"/>
      <c r="F451" s="356"/>
      <c r="G451" s="356"/>
      <c r="H451" s="371"/>
    </row>
    <row r="452" spans="1:8" s="130" customFormat="1" ht="15" x14ac:dyDescent="0.2">
      <c r="A452" s="287">
        <v>432</v>
      </c>
      <c r="B452" s="321"/>
      <c r="C452" s="320"/>
      <c r="D452" s="178"/>
      <c r="E452" s="190"/>
      <c r="F452" s="356"/>
      <c r="G452" s="356"/>
      <c r="H452" s="371"/>
    </row>
    <row r="453" spans="1:8" s="130" customFormat="1" ht="15" x14ac:dyDescent="0.2">
      <c r="A453" s="287">
        <v>433</v>
      </c>
      <c r="B453" s="321"/>
      <c r="C453" s="320"/>
      <c r="D453" s="178"/>
      <c r="E453" s="190"/>
      <c r="F453" s="356"/>
      <c r="G453" s="356"/>
      <c r="H453" s="371"/>
    </row>
    <row r="454" spans="1:8" s="130" customFormat="1" ht="15" x14ac:dyDescent="0.2">
      <c r="A454" s="287">
        <v>434</v>
      </c>
      <c r="B454" s="321"/>
      <c r="C454" s="320"/>
      <c r="D454" s="178"/>
      <c r="E454" s="190"/>
      <c r="F454" s="356"/>
      <c r="G454" s="356"/>
      <c r="H454" s="371"/>
    </row>
    <row r="455" spans="1:8" s="130" customFormat="1" ht="15" x14ac:dyDescent="0.2">
      <c r="A455" s="287">
        <v>435</v>
      </c>
      <c r="B455" s="321"/>
      <c r="C455" s="320"/>
      <c r="D455" s="178"/>
      <c r="E455" s="190"/>
      <c r="F455" s="356"/>
      <c r="G455" s="356"/>
      <c r="H455" s="371"/>
    </row>
    <row r="456" spans="1:8" s="130" customFormat="1" ht="15" x14ac:dyDescent="0.2">
      <c r="A456" s="287">
        <v>436</v>
      </c>
      <c r="B456" s="321"/>
      <c r="C456" s="320"/>
      <c r="D456" s="178"/>
      <c r="E456" s="190"/>
      <c r="F456" s="356"/>
      <c r="G456" s="356"/>
      <c r="H456" s="371"/>
    </row>
    <row r="457" spans="1:8" s="130" customFormat="1" ht="15" x14ac:dyDescent="0.2">
      <c r="A457" s="287">
        <v>437</v>
      </c>
      <c r="B457" s="321"/>
      <c r="C457" s="320"/>
      <c r="D457" s="178"/>
      <c r="E457" s="190"/>
      <c r="F457" s="356"/>
      <c r="G457" s="356"/>
      <c r="H457" s="371"/>
    </row>
    <row r="458" spans="1:8" s="130" customFormat="1" ht="15" x14ac:dyDescent="0.2">
      <c r="A458" s="287">
        <v>438</v>
      </c>
      <c r="B458" s="321"/>
      <c r="C458" s="320"/>
      <c r="D458" s="178"/>
      <c r="E458" s="190"/>
      <c r="F458" s="356"/>
      <c r="G458" s="356"/>
      <c r="H458" s="371"/>
    </row>
    <row r="459" spans="1:8" s="130" customFormat="1" ht="15" x14ac:dyDescent="0.2">
      <c r="A459" s="287">
        <v>439</v>
      </c>
      <c r="B459" s="321"/>
      <c r="C459" s="320"/>
      <c r="D459" s="178"/>
      <c r="E459" s="190"/>
      <c r="F459" s="356"/>
      <c r="G459" s="356"/>
      <c r="H459" s="371"/>
    </row>
    <row r="460" spans="1:8" s="130" customFormat="1" ht="15" x14ac:dyDescent="0.2">
      <c r="A460" s="287">
        <v>440</v>
      </c>
      <c r="B460" s="321"/>
      <c r="C460" s="320"/>
      <c r="D460" s="178"/>
      <c r="E460" s="190"/>
      <c r="F460" s="356"/>
      <c r="G460" s="356"/>
      <c r="H460" s="371"/>
    </row>
    <row r="461" spans="1:8" s="130" customFormat="1" ht="15" x14ac:dyDescent="0.2">
      <c r="A461" s="287">
        <v>441</v>
      </c>
      <c r="B461" s="321"/>
      <c r="C461" s="320"/>
      <c r="D461" s="178"/>
      <c r="E461" s="190"/>
      <c r="F461" s="356"/>
      <c r="G461" s="356"/>
      <c r="H461" s="371"/>
    </row>
    <row r="462" spans="1:8" s="130" customFormat="1" ht="15" x14ac:dyDescent="0.2">
      <c r="A462" s="287">
        <v>442</v>
      </c>
      <c r="B462" s="321"/>
      <c r="C462" s="320"/>
      <c r="D462" s="178"/>
      <c r="E462" s="190"/>
      <c r="F462" s="356"/>
      <c r="G462" s="356"/>
      <c r="H462" s="371"/>
    </row>
    <row r="463" spans="1:8" s="130" customFormat="1" ht="15" x14ac:dyDescent="0.2">
      <c r="A463" s="287">
        <v>443</v>
      </c>
      <c r="B463" s="321"/>
      <c r="C463" s="320"/>
      <c r="D463" s="178"/>
      <c r="E463" s="190"/>
      <c r="F463" s="356"/>
      <c r="G463" s="356"/>
      <c r="H463" s="371"/>
    </row>
    <row r="464" spans="1:8" s="130" customFormat="1" ht="15" x14ac:dyDescent="0.2">
      <c r="A464" s="287">
        <v>444</v>
      </c>
      <c r="B464" s="321"/>
      <c r="C464" s="320"/>
      <c r="D464" s="178"/>
      <c r="E464" s="190"/>
      <c r="F464" s="356"/>
      <c r="G464" s="356"/>
      <c r="H464" s="371"/>
    </row>
    <row r="465" spans="1:8" s="130" customFormat="1" ht="15" x14ac:dyDescent="0.2">
      <c r="A465" s="287">
        <v>445</v>
      </c>
      <c r="B465" s="321"/>
      <c r="C465" s="320"/>
      <c r="D465" s="178"/>
      <c r="E465" s="190"/>
      <c r="F465" s="356"/>
      <c r="G465" s="356"/>
      <c r="H465" s="371"/>
    </row>
    <row r="466" spans="1:8" s="130" customFormat="1" ht="15" x14ac:dyDescent="0.2">
      <c r="A466" s="287">
        <v>446</v>
      </c>
      <c r="B466" s="321"/>
      <c r="C466" s="320"/>
      <c r="D466" s="178"/>
      <c r="E466" s="190"/>
      <c r="F466" s="356"/>
      <c r="G466" s="356"/>
      <c r="H466" s="371"/>
    </row>
    <row r="467" spans="1:8" s="130" customFormat="1" ht="15" x14ac:dyDescent="0.2">
      <c r="A467" s="287">
        <v>447</v>
      </c>
      <c r="B467" s="321"/>
      <c r="C467" s="320"/>
      <c r="D467" s="178"/>
      <c r="E467" s="190"/>
      <c r="F467" s="356"/>
      <c r="G467" s="356"/>
      <c r="H467" s="371"/>
    </row>
    <row r="468" spans="1:8" s="130" customFormat="1" ht="15" x14ac:dyDescent="0.2">
      <c r="A468" s="287">
        <v>448</v>
      </c>
      <c r="B468" s="321"/>
      <c r="C468" s="320"/>
      <c r="D468" s="178"/>
      <c r="E468" s="190"/>
      <c r="F468" s="356"/>
      <c r="G468" s="356"/>
      <c r="H468" s="371"/>
    </row>
    <row r="469" spans="1:8" s="130" customFormat="1" ht="15" x14ac:dyDescent="0.2">
      <c r="A469" s="287">
        <v>449</v>
      </c>
      <c r="B469" s="321"/>
      <c r="C469" s="320"/>
      <c r="D469" s="178"/>
      <c r="E469" s="190"/>
      <c r="F469" s="356"/>
      <c r="G469" s="356"/>
      <c r="H469" s="371"/>
    </row>
    <row r="470" spans="1:8" s="130" customFormat="1" ht="15" x14ac:dyDescent="0.2">
      <c r="A470" s="287">
        <v>450</v>
      </c>
      <c r="B470" s="321"/>
      <c r="C470" s="320"/>
      <c r="D470" s="178"/>
      <c r="E470" s="190"/>
      <c r="F470" s="356"/>
      <c r="G470" s="356"/>
      <c r="H470" s="371"/>
    </row>
    <row r="471" spans="1:8" s="130" customFormat="1" ht="15" x14ac:dyDescent="0.2">
      <c r="A471" s="287">
        <v>451</v>
      </c>
      <c r="B471" s="321"/>
      <c r="C471" s="320"/>
      <c r="D471" s="178"/>
      <c r="E471" s="190"/>
      <c r="F471" s="356"/>
      <c r="G471" s="356"/>
      <c r="H471" s="371"/>
    </row>
    <row r="472" spans="1:8" s="130" customFormat="1" ht="15" x14ac:dyDescent="0.2">
      <c r="A472" s="287">
        <v>452</v>
      </c>
      <c r="B472" s="321"/>
      <c r="C472" s="320"/>
      <c r="D472" s="178"/>
      <c r="E472" s="190"/>
      <c r="F472" s="356"/>
      <c r="G472" s="356"/>
      <c r="H472" s="371"/>
    </row>
    <row r="473" spans="1:8" s="130" customFormat="1" ht="15" x14ac:dyDescent="0.2">
      <c r="A473" s="287">
        <v>453</v>
      </c>
      <c r="B473" s="321"/>
      <c r="C473" s="320"/>
      <c r="D473" s="178"/>
      <c r="E473" s="190"/>
      <c r="F473" s="356"/>
      <c r="G473" s="356"/>
      <c r="H473" s="371"/>
    </row>
    <row r="474" spans="1:8" s="130" customFormat="1" ht="15" x14ac:dyDescent="0.2">
      <c r="A474" s="287">
        <v>454</v>
      </c>
      <c r="B474" s="321"/>
      <c r="C474" s="320"/>
      <c r="D474" s="178"/>
      <c r="E474" s="190"/>
      <c r="F474" s="356"/>
      <c r="G474" s="356"/>
      <c r="H474" s="371"/>
    </row>
    <row r="475" spans="1:8" s="130" customFormat="1" ht="15" x14ac:dyDescent="0.2">
      <c r="A475" s="287">
        <v>455</v>
      </c>
      <c r="B475" s="321"/>
      <c r="C475" s="320"/>
      <c r="D475" s="178"/>
      <c r="E475" s="190"/>
      <c r="F475" s="356"/>
      <c r="G475" s="356"/>
      <c r="H475" s="371"/>
    </row>
    <row r="476" spans="1:8" s="130" customFormat="1" ht="15" x14ac:dyDescent="0.2">
      <c r="A476" s="287">
        <v>456</v>
      </c>
      <c r="B476" s="321"/>
      <c r="C476" s="320"/>
      <c r="D476" s="178"/>
      <c r="E476" s="190"/>
      <c r="F476" s="356"/>
      <c r="G476" s="356"/>
      <c r="H476" s="371"/>
    </row>
    <row r="477" spans="1:8" s="130" customFormat="1" ht="15" x14ac:dyDescent="0.2">
      <c r="A477" s="287">
        <v>457</v>
      </c>
      <c r="B477" s="321"/>
      <c r="C477" s="320"/>
      <c r="D477" s="178"/>
      <c r="E477" s="190"/>
      <c r="F477" s="356"/>
      <c r="G477" s="356"/>
      <c r="H477" s="371"/>
    </row>
    <row r="478" spans="1:8" s="130" customFormat="1" ht="15" x14ac:dyDescent="0.2">
      <c r="A478" s="287">
        <v>458</v>
      </c>
      <c r="B478" s="321"/>
      <c r="C478" s="320"/>
      <c r="D478" s="178"/>
      <c r="E478" s="190"/>
      <c r="F478" s="356"/>
      <c r="G478" s="356"/>
      <c r="H478" s="371"/>
    </row>
    <row r="479" spans="1:8" s="130" customFormat="1" ht="15" x14ac:dyDescent="0.2">
      <c r="A479" s="287">
        <v>459</v>
      </c>
      <c r="B479" s="321"/>
      <c r="C479" s="320"/>
      <c r="D479" s="178"/>
      <c r="E479" s="190"/>
      <c r="F479" s="356"/>
      <c r="G479" s="356"/>
      <c r="H479" s="371"/>
    </row>
    <row r="480" spans="1:8" s="130" customFormat="1" ht="15" x14ac:dyDescent="0.2">
      <c r="A480" s="287">
        <v>460</v>
      </c>
      <c r="B480" s="321"/>
      <c r="C480" s="320"/>
      <c r="D480" s="178"/>
      <c r="E480" s="190"/>
      <c r="F480" s="356"/>
      <c r="G480" s="356"/>
      <c r="H480" s="371"/>
    </row>
    <row r="481" spans="1:8" s="130" customFormat="1" ht="15" x14ac:dyDescent="0.2">
      <c r="A481" s="287">
        <v>461</v>
      </c>
      <c r="B481" s="321"/>
      <c r="C481" s="320"/>
      <c r="D481" s="178"/>
      <c r="E481" s="190"/>
      <c r="F481" s="356"/>
      <c r="G481" s="356"/>
      <c r="H481" s="371"/>
    </row>
    <row r="482" spans="1:8" s="130" customFormat="1" ht="15" x14ac:dyDescent="0.2">
      <c r="A482" s="287">
        <v>462</v>
      </c>
      <c r="B482" s="321"/>
      <c r="C482" s="320"/>
      <c r="D482" s="178"/>
      <c r="E482" s="190"/>
      <c r="F482" s="356"/>
      <c r="G482" s="356"/>
      <c r="H482" s="371"/>
    </row>
    <row r="483" spans="1:8" s="130" customFormat="1" ht="15" x14ac:dyDescent="0.2">
      <c r="A483" s="287">
        <v>463</v>
      </c>
      <c r="B483" s="321"/>
      <c r="C483" s="320"/>
      <c r="D483" s="178"/>
      <c r="E483" s="190"/>
      <c r="F483" s="356"/>
      <c r="G483" s="356"/>
      <c r="H483" s="371"/>
    </row>
    <row r="484" spans="1:8" s="130" customFormat="1" ht="15" x14ac:dyDescent="0.2">
      <c r="A484" s="287">
        <v>464</v>
      </c>
      <c r="B484" s="321"/>
      <c r="C484" s="320"/>
      <c r="D484" s="178"/>
      <c r="E484" s="190"/>
      <c r="F484" s="356"/>
      <c r="G484" s="356"/>
      <c r="H484" s="371"/>
    </row>
    <row r="485" spans="1:8" s="130" customFormat="1" ht="15" x14ac:dyDescent="0.2">
      <c r="A485" s="287">
        <v>465</v>
      </c>
      <c r="B485" s="321"/>
      <c r="C485" s="320"/>
      <c r="D485" s="178"/>
      <c r="E485" s="190"/>
      <c r="F485" s="356"/>
      <c r="G485" s="356"/>
      <c r="H485" s="371"/>
    </row>
    <row r="486" spans="1:8" s="130" customFormat="1" ht="15" x14ac:dyDescent="0.2">
      <c r="A486" s="287">
        <v>466</v>
      </c>
      <c r="B486" s="321"/>
      <c r="C486" s="320"/>
      <c r="D486" s="178"/>
      <c r="E486" s="190"/>
      <c r="F486" s="356"/>
      <c r="G486" s="356"/>
      <c r="H486" s="371"/>
    </row>
    <row r="487" spans="1:8" s="130" customFormat="1" ht="15" x14ac:dyDescent="0.2">
      <c r="A487" s="287">
        <v>467</v>
      </c>
      <c r="B487" s="321"/>
      <c r="C487" s="320"/>
      <c r="D487" s="178"/>
      <c r="E487" s="190"/>
      <c r="F487" s="356"/>
      <c r="G487" s="356"/>
      <c r="H487" s="371"/>
    </row>
    <row r="488" spans="1:8" s="130" customFormat="1" ht="15" x14ac:dyDescent="0.2">
      <c r="A488" s="287">
        <v>468</v>
      </c>
      <c r="B488" s="321"/>
      <c r="C488" s="320"/>
      <c r="D488" s="178"/>
      <c r="E488" s="190"/>
      <c r="F488" s="356"/>
      <c r="G488" s="356"/>
      <c r="H488" s="371"/>
    </row>
    <row r="489" spans="1:8" s="130" customFormat="1" ht="15" x14ac:dyDescent="0.2">
      <c r="A489" s="287">
        <v>469</v>
      </c>
      <c r="B489" s="321"/>
      <c r="C489" s="320"/>
      <c r="D489" s="178"/>
      <c r="E489" s="190"/>
      <c r="F489" s="356"/>
      <c r="G489" s="356"/>
      <c r="H489" s="371"/>
    </row>
    <row r="490" spans="1:8" s="130" customFormat="1" ht="15" x14ac:dyDescent="0.2">
      <c r="A490" s="287">
        <v>470</v>
      </c>
      <c r="B490" s="321"/>
      <c r="C490" s="320"/>
      <c r="D490" s="178"/>
      <c r="E490" s="190"/>
      <c r="F490" s="356"/>
      <c r="G490" s="356"/>
      <c r="H490" s="371"/>
    </row>
    <row r="491" spans="1:8" s="130" customFormat="1" ht="15" x14ac:dyDescent="0.2">
      <c r="A491" s="287">
        <v>471</v>
      </c>
      <c r="B491" s="321"/>
      <c r="C491" s="320"/>
      <c r="D491" s="178"/>
      <c r="E491" s="190"/>
      <c r="F491" s="356"/>
      <c r="G491" s="356"/>
      <c r="H491" s="371"/>
    </row>
    <row r="492" spans="1:8" s="130" customFormat="1" ht="15" x14ac:dyDescent="0.2">
      <c r="A492" s="287">
        <v>472</v>
      </c>
      <c r="B492" s="321"/>
      <c r="C492" s="320"/>
      <c r="D492" s="178"/>
      <c r="E492" s="190"/>
      <c r="F492" s="356"/>
      <c r="G492" s="356"/>
      <c r="H492" s="371"/>
    </row>
    <row r="493" spans="1:8" s="130" customFormat="1" ht="15" x14ac:dyDescent="0.2">
      <c r="A493" s="287">
        <v>473</v>
      </c>
      <c r="B493" s="321"/>
      <c r="C493" s="320"/>
      <c r="D493" s="178"/>
      <c r="E493" s="190"/>
      <c r="F493" s="356"/>
      <c r="G493" s="356"/>
      <c r="H493" s="371"/>
    </row>
    <row r="494" spans="1:8" s="130" customFormat="1" ht="15" x14ac:dyDescent="0.2">
      <c r="A494" s="287">
        <v>474</v>
      </c>
      <c r="B494" s="321"/>
      <c r="C494" s="320"/>
      <c r="D494" s="178"/>
      <c r="E494" s="190"/>
      <c r="F494" s="356"/>
      <c r="G494" s="356"/>
      <c r="H494" s="371"/>
    </row>
    <row r="495" spans="1:8" s="130" customFormat="1" ht="15" x14ac:dyDescent="0.2">
      <c r="A495" s="287">
        <v>475</v>
      </c>
      <c r="B495" s="321"/>
      <c r="C495" s="320"/>
      <c r="D495" s="178"/>
      <c r="E495" s="190"/>
      <c r="F495" s="356"/>
      <c r="G495" s="356"/>
      <c r="H495" s="371"/>
    </row>
    <row r="496" spans="1:8" s="130" customFormat="1" ht="15" x14ac:dyDescent="0.2">
      <c r="A496" s="287">
        <v>476</v>
      </c>
      <c r="B496" s="321"/>
      <c r="C496" s="320"/>
      <c r="D496" s="178"/>
      <c r="E496" s="190"/>
      <c r="F496" s="356"/>
      <c r="G496" s="356"/>
      <c r="H496" s="371"/>
    </row>
    <row r="497" spans="1:8" s="130" customFormat="1" ht="15" x14ac:dyDescent="0.2">
      <c r="A497" s="287">
        <v>477</v>
      </c>
      <c r="B497" s="321"/>
      <c r="C497" s="320"/>
      <c r="D497" s="178"/>
      <c r="E497" s="190"/>
      <c r="F497" s="356"/>
      <c r="G497" s="356"/>
      <c r="H497" s="371"/>
    </row>
    <row r="498" spans="1:8" s="130" customFormat="1" ht="15" x14ac:dyDescent="0.2">
      <c r="A498" s="287">
        <v>478</v>
      </c>
      <c r="B498" s="321"/>
      <c r="C498" s="320"/>
      <c r="D498" s="178"/>
      <c r="E498" s="190"/>
      <c r="F498" s="356"/>
      <c r="G498" s="356"/>
      <c r="H498" s="371"/>
    </row>
    <row r="499" spans="1:8" s="130" customFormat="1" ht="15" x14ac:dyDescent="0.2">
      <c r="A499" s="287">
        <v>479</v>
      </c>
      <c r="B499" s="321"/>
      <c r="C499" s="320"/>
      <c r="D499" s="178"/>
      <c r="E499" s="190"/>
      <c r="F499" s="356"/>
      <c r="G499" s="356"/>
      <c r="H499" s="371"/>
    </row>
    <row r="500" spans="1:8" s="130" customFormat="1" ht="15" x14ac:dyDescent="0.2">
      <c r="A500" s="287">
        <v>480</v>
      </c>
      <c r="B500" s="321"/>
      <c r="C500" s="320"/>
      <c r="D500" s="178"/>
      <c r="E500" s="190"/>
      <c r="F500" s="356"/>
      <c r="G500" s="356"/>
      <c r="H500" s="371"/>
    </row>
    <row r="501" spans="1:8" s="130" customFormat="1" ht="15" x14ac:dyDescent="0.2">
      <c r="A501" s="287">
        <v>481</v>
      </c>
      <c r="B501" s="321"/>
      <c r="C501" s="320"/>
      <c r="D501" s="178"/>
      <c r="E501" s="190"/>
      <c r="F501" s="356"/>
      <c r="G501" s="356"/>
      <c r="H501" s="371"/>
    </row>
    <row r="502" spans="1:8" s="130" customFormat="1" ht="15" x14ac:dyDescent="0.2">
      <c r="A502" s="287">
        <v>482</v>
      </c>
      <c r="B502" s="321"/>
      <c r="C502" s="320"/>
      <c r="D502" s="178"/>
      <c r="E502" s="190"/>
      <c r="F502" s="356"/>
      <c r="G502" s="356"/>
      <c r="H502" s="371"/>
    </row>
    <row r="503" spans="1:8" s="130" customFormat="1" ht="15" x14ac:dyDescent="0.2">
      <c r="A503" s="287">
        <v>483</v>
      </c>
      <c r="B503" s="321"/>
      <c r="C503" s="320"/>
      <c r="D503" s="178"/>
      <c r="E503" s="190"/>
      <c r="F503" s="356"/>
      <c r="G503" s="356"/>
      <c r="H503" s="371"/>
    </row>
    <row r="504" spans="1:8" s="130" customFormat="1" ht="15" x14ac:dyDescent="0.2">
      <c r="A504" s="287">
        <v>484</v>
      </c>
      <c r="B504" s="321"/>
      <c r="C504" s="320"/>
      <c r="D504" s="178"/>
      <c r="E504" s="190"/>
      <c r="F504" s="356"/>
      <c r="G504" s="356"/>
      <c r="H504" s="371"/>
    </row>
    <row r="505" spans="1:8" s="130" customFormat="1" ht="15" x14ac:dyDescent="0.2">
      <c r="A505" s="287">
        <v>485</v>
      </c>
      <c r="B505" s="321"/>
      <c r="C505" s="320"/>
      <c r="D505" s="178"/>
      <c r="E505" s="190"/>
      <c r="F505" s="356"/>
      <c r="G505" s="356"/>
      <c r="H505" s="371"/>
    </row>
    <row r="506" spans="1:8" s="130" customFormat="1" ht="15" x14ac:dyDescent="0.2">
      <c r="A506" s="287">
        <v>486</v>
      </c>
      <c r="B506" s="321"/>
      <c r="C506" s="320"/>
      <c r="D506" s="178"/>
      <c r="E506" s="190"/>
      <c r="F506" s="356"/>
      <c r="G506" s="356"/>
      <c r="H506" s="371"/>
    </row>
    <row r="507" spans="1:8" s="130" customFormat="1" ht="15" x14ac:dyDescent="0.2">
      <c r="A507" s="287">
        <v>487</v>
      </c>
      <c r="B507" s="321"/>
      <c r="C507" s="320"/>
      <c r="D507" s="178"/>
      <c r="E507" s="190"/>
      <c r="F507" s="356"/>
      <c r="G507" s="356"/>
      <c r="H507" s="371"/>
    </row>
    <row r="508" spans="1:8" s="130" customFormat="1" ht="15" x14ac:dyDescent="0.2">
      <c r="A508" s="287">
        <v>488</v>
      </c>
      <c r="B508" s="321"/>
      <c r="C508" s="320"/>
      <c r="D508" s="178"/>
      <c r="E508" s="190"/>
      <c r="F508" s="356"/>
      <c r="G508" s="356"/>
      <c r="H508" s="371"/>
    </row>
    <row r="509" spans="1:8" s="130" customFormat="1" ht="15" x14ac:dyDescent="0.2">
      <c r="A509" s="287">
        <v>489</v>
      </c>
      <c r="B509" s="321"/>
      <c r="C509" s="320"/>
      <c r="D509" s="178"/>
      <c r="E509" s="190"/>
      <c r="F509" s="356"/>
      <c r="G509" s="356"/>
      <c r="H509" s="371"/>
    </row>
    <row r="510" spans="1:8" s="130" customFormat="1" ht="15" x14ac:dyDescent="0.2">
      <c r="A510" s="287">
        <v>490</v>
      </c>
      <c r="B510" s="321"/>
      <c r="C510" s="320"/>
      <c r="D510" s="178"/>
      <c r="E510" s="190"/>
      <c r="F510" s="356"/>
      <c r="G510" s="356"/>
      <c r="H510" s="371"/>
    </row>
    <row r="511" spans="1:8" s="130" customFormat="1" ht="15" x14ac:dyDescent="0.2">
      <c r="A511" s="287">
        <v>491</v>
      </c>
      <c r="B511" s="321"/>
      <c r="C511" s="320"/>
      <c r="D511" s="178"/>
      <c r="E511" s="190"/>
      <c r="F511" s="356"/>
      <c r="G511" s="356"/>
      <c r="H511" s="371"/>
    </row>
    <row r="512" spans="1:8" s="130" customFormat="1" ht="15" x14ac:dyDescent="0.2">
      <c r="A512" s="287">
        <v>492</v>
      </c>
      <c r="B512" s="321"/>
      <c r="C512" s="320"/>
      <c r="D512" s="178"/>
      <c r="E512" s="190"/>
      <c r="F512" s="356"/>
      <c r="G512" s="356"/>
      <c r="H512" s="371"/>
    </row>
    <row r="513" spans="1:8" s="130" customFormat="1" ht="15" x14ac:dyDescent="0.2">
      <c r="A513" s="287">
        <v>493</v>
      </c>
      <c r="B513" s="321"/>
      <c r="C513" s="320"/>
      <c r="D513" s="178"/>
      <c r="E513" s="190"/>
      <c r="F513" s="356"/>
      <c r="G513" s="356"/>
      <c r="H513" s="371"/>
    </row>
    <row r="514" spans="1:8" s="130" customFormat="1" ht="15" x14ac:dyDescent="0.2">
      <c r="A514" s="287">
        <v>494</v>
      </c>
      <c r="B514" s="321"/>
      <c r="C514" s="320"/>
      <c r="D514" s="178"/>
      <c r="E514" s="190"/>
      <c r="F514" s="356"/>
      <c r="G514" s="356"/>
      <c r="H514" s="371"/>
    </row>
    <row r="515" spans="1:8" s="130" customFormat="1" ht="15" x14ac:dyDescent="0.2">
      <c r="A515" s="287">
        <v>495</v>
      </c>
      <c r="B515" s="321"/>
      <c r="C515" s="320"/>
      <c r="D515" s="178"/>
      <c r="E515" s="190"/>
      <c r="F515" s="356"/>
      <c r="G515" s="356"/>
      <c r="H515" s="371"/>
    </row>
    <row r="516" spans="1:8" s="130" customFormat="1" ht="15" x14ac:dyDescent="0.2">
      <c r="A516" s="287">
        <v>496</v>
      </c>
      <c r="B516" s="321"/>
      <c r="C516" s="320"/>
      <c r="D516" s="178"/>
      <c r="E516" s="190"/>
      <c r="F516" s="356"/>
      <c r="G516" s="356"/>
      <c r="H516" s="371"/>
    </row>
    <row r="517" spans="1:8" s="130" customFormat="1" ht="15" x14ac:dyDescent="0.2">
      <c r="A517" s="287">
        <v>497</v>
      </c>
      <c r="B517" s="321"/>
      <c r="C517" s="320"/>
      <c r="D517" s="178"/>
      <c r="E517" s="190"/>
      <c r="F517" s="356"/>
      <c r="G517" s="356"/>
      <c r="H517" s="371"/>
    </row>
    <row r="518" spans="1:8" s="130" customFormat="1" ht="15" x14ac:dyDescent="0.2">
      <c r="A518" s="287">
        <v>498</v>
      </c>
      <c r="B518" s="321"/>
      <c r="C518" s="320"/>
      <c r="D518" s="178"/>
      <c r="E518" s="190"/>
      <c r="F518" s="356"/>
      <c r="G518" s="356"/>
      <c r="H518" s="371"/>
    </row>
    <row r="519" spans="1:8" s="130" customFormat="1" ht="15" x14ac:dyDescent="0.2">
      <c r="A519" s="287">
        <v>499</v>
      </c>
      <c r="B519" s="321"/>
      <c r="C519" s="320"/>
      <c r="D519" s="178"/>
      <c r="E519" s="190"/>
      <c r="F519" s="356"/>
      <c r="G519" s="356"/>
      <c r="H519" s="371"/>
    </row>
    <row r="520" spans="1:8" s="130" customFormat="1" ht="15" x14ac:dyDescent="0.2">
      <c r="A520" s="287">
        <v>500</v>
      </c>
      <c r="B520" s="321"/>
      <c r="C520" s="320"/>
      <c r="D520" s="178"/>
      <c r="E520" s="190"/>
      <c r="F520" s="356"/>
      <c r="G520" s="356"/>
      <c r="H520" s="371"/>
    </row>
  </sheetData>
  <sheetProtection password="8067" sheet="1" objects="1" scenarios="1" autoFilter="0"/>
  <mergeCells count="11">
    <mergeCell ref="G16:G20"/>
    <mergeCell ref="C16:C20"/>
    <mergeCell ref="F6:G6"/>
    <mergeCell ref="F7:G7"/>
    <mergeCell ref="F8:G8"/>
    <mergeCell ref="F9:G9"/>
    <mergeCell ref="A16:A20"/>
    <mergeCell ref="B16:B20"/>
    <mergeCell ref="D16:D20"/>
    <mergeCell ref="E16:E20"/>
    <mergeCell ref="F16:F20"/>
  </mergeCells>
  <conditionalFormatting sqref="B21:G520">
    <cfRule type="cellIs" dxfId="3" priority="6" stopIfTrue="1" operator="notEqual">
      <formula>0</formula>
    </cfRule>
  </conditionalFormatting>
  <conditionalFormatting sqref="F6:G9">
    <cfRule type="cellIs" dxfId="2" priority="2" stopIfTrue="1" operator="equal">
      <formula>0</formula>
    </cfRule>
  </conditionalFormatting>
  <dataValidations count="2">
    <dataValidation type="custom" allowBlank="1" showErrorMessage="1" errorTitle="Betrag" error="Bitte geben Sie max. 2 Nachkommastellen an!" sqref="F21:G520">
      <formula1>MOD(ROUND(F21*10^2,10),1)=0</formula1>
    </dataValidation>
    <dataValidation type="date" allowBlank="1" showErrorMessage="1" errorTitle="Datum" error="Das Datum muss zwischen _x000a_01.01.2014 und 31.12.2023 liegen!" sqref="D21:D520">
      <formula1>41640</formula1>
      <formula2>45291</formula2>
    </dataValidation>
  </dataValidations>
  <printOptions horizontalCentered="1"/>
  <pageMargins left="0.19685039370078741" right="0.19685039370078741" top="0.78740157480314965" bottom="0.78740157480314965" header="0.39370078740157483" footer="0.39370078740157483"/>
  <pageSetup paperSize="9" scale="86" fitToHeight="0" orientation="landscape" useFirstPageNumber="1" r:id="rId1"/>
  <headerFooter>
    <oddFooter>&amp;L&amp;"Arial,Kursiv"&amp;8___________
¹ Siehe Fußnote 1 Seite 1 dieses Nachweises.&amp;C&amp;9Seite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21</vt:i4>
      </vt:variant>
    </vt:vector>
  </HeadingPairs>
  <TitlesOfParts>
    <vt:vector size="31" baseType="lpstr">
      <vt:lpstr>Änderungsdoku</vt:lpstr>
      <vt:lpstr>Hinweise</vt:lpstr>
      <vt:lpstr>Seite 1</vt:lpstr>
      <vt:lpstr>Seite 2 ZN</vt:lpstr>
      <vt:lpstr>Seite 2 VWN</vt:lpstr>
      <vt:lpstr>Seite 3</vt:lpstr>
      <vt:lpstr>Sachbericht</vt:lpstr>
      <vt:lpstr>Übersicht TN-StEK</vt:lpstr>
      <vt:lpstr>Belegliste Einnahmen Projekttät</vt:lpstr>
      <vt:lpstr>Belegliste Einnahmen</vt:lpstr>
      <vt:lpstr>Bereich_1</vt:lpstr>
      <vt:lpstr>Bereich_2</vt:lpstr>
      <vt:lpstr>Änderungsdoku!Druckbereich</vt:lpstr>
      <vt:lpstr>Hinweise!Druckbereich</vt:lpstr>
      <vt:lpstr>Sachbericht!Druckbereich</vt:lpstr>
      <vt:lpstr>'Seite 1'!Druckbereich</vt:lpstr>
      <vt:lpstr>'Seite 2 VWN'!Druckbereich</vt:lpstr>
      <vt:lpstr>'Seite 2 ZN'!Druckbereich</vt:lpstr>
      <vt:lpstr>'Seite 3'!Druckbereich</vt:lpstr>
      <vt:lpstr>Änderungsdoku!Drucktitel</vt:lpstr>
      <vt:lpstr>'Belegliste Einnahmen'!Drucktitel</vt:lpstr>
      <vt:lpstr>'Belegliste Einnahmen Projekttät'!Drucktitel</vt:lpstr>
      <vt:lpstr>'Übersicht TN-StEK'!Drucktitel</vt:lpstr>
      <vt:lpstr>ID</vt:lpstr>
      <vt:lpstr>Name</vt:lpstr>
      <vt:lpstr>PLZ_Ort</vt:lpstr>
      <vt:lpstr>Strasse</vt:lpstr>
      <vt:lpstr>Vorhaben</vt:lpstr>
      <vt:lpstr>Vorhabensbeginn</vt:lpstr>
      <vt:lpstr>Vorhabensende</vt:lpstr>
      <vt:lpstr>ZWB_Datum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Wessel Angela (Gfaw)</dc:creator>
  <cp:lastModifiedBy>Angela Wessel</cp:lastModifiedBy>
  <cp:lastPrinted>2019-06-28T09:52:53Z</cp:lastPrinted>
  <dcterms:created xsi:type="dcterms:W3CDTF">2007-09-26T06:36:45Z</dcterms:created>
  <dcterms:modified xsi:type="dcterms:W3CDTF">2022-12-27T10:15:06Z</dcterms:modified>
</cp:coreProperties>
</file>