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1 Änderung TLVwA\Extern\VWN\"/>
    </mc:Choice>
  </mc:AlternateContent>
  <bookViews>
    <workbookView xWindow="-15" yWindow="-15" windowWidth="14400" windowHeight="11640" tabRatio="909" activeTab="1"/>
  </bookViews>
  <sheets>
    <sheet name="Änderungsdoku" sheetId="187" r:id="rId1"/>
    <sheet name="Seite 1" sheetId="124" r:id="rId2"/>
    <sheet name="Seite 2" sheetId="191" r:id="rId3"/>
    <sheet name="Seite 3 ZN" sheetId="127" r:id="rId4"/>
    <sheet name="Seite 3 VWN" sheetId="194" r:id="rId5"/>
    <sheet name="Seite 4" sheetId="188" r:id="rId6"/>
    <sheet name="Belegliste 1.1" sheetId="192" r:id="rId7"/>
    <sheet name="Belegliste 1.2" sheetId="193" r:id="rId8"/>
    <sheet name="Belegliste 2.1" sheetId="164" r:id="rId9"/>
    <sheet name="Belegliste 2.2" sheetId="195" r:id="rId10"/>
    <sheet name="Belegliste 2.3" sheetId="196" r:id="rId11"/>
    <sheet name="Belegliste 2.4" sheetId="197" r:id="rId12"/>
    <sheet name="Belegliste 2.5" sheetId="198" r:id="rId13"/>
    <sheet name="Belegliste 2.6" sheetId="199" r:id="rId14"/>
    <sheet name="Belegliste Einnahmen" sheetId="189" r:id="rId15"/>
  </sheets>
  <definedNames>
    <definedName name="Ausgaben_1_1">'Seite 3 ZN'!$N$15</definedName>
    <definedName name="Ausgaben_1_2">'Seite 3 ZN'!$N$18</definedName>
    <definedName name="Ausgaben_2_1">'Seite 3 ZN'!$N$22</definedName>
    <definedName name="Ausgaben_2_2">'Seite 3 ZN'!$N$23</definedName>
    <definedName name="Ausgaben_2_3">'Seite 3 ZN'!$N$24</definedName>
    <definedName name="Ausgaben_2_4">'Seite 3 ZN'!$N$25</definedName>
    <definedName name="Ausgaben_2_5">'Seite 3 ZN'!$N$26</definedName>
    <definedName name="Ausgaben_2_6">'Seite 3 ZN'!$N$27</definedName>
    <definedName name="Belegliste_1_1">'Belegliste 1.1'!$D$32</definedName>
    <definedName name="Belegliste_1_2">'Belegliste 1.2'!$B$20</definedName>
    <definedName name="Belegliste_2_1">'Belegliste 2.1'!$B$20</definedName>
    <definedName name="Belegliste_2_2">'Belegliste 2.2'!$B$20</definedName>
    <definedName name="Belegliste_2_3">'Belegliste 2.3'!$B$20</definedName>
    <definedName name="Belegliste_2_4">'Belegliste 2.4'!$B$20</definedName>
    <definedName name="Belegliste_2_5">'Belegliste 2.5'!$B$20</definedName>
    <definedName name="Belegliste_2_6">'Belegliste 2.6'!$B$20</definedName>
    <definedName name="Belegliste_Einnahmen">'Belegliste Einnahmen'!$B$27</definedName>
    <definedName name="_xlnm.Print_Area" localSheetId="0">Änderungsdoku!$A:$C</definedName>
    <definedName name="_xlnm.Print_Area" localSheetId="6">INDIRECT('Belegliste 1.1'!$B$5)</definedName>
    <definedName name="_xlnm.Print_Area" localSheetId="7">INDIRECT('Belegliste 1.2'!$A$5)</definedName>
    <definedName name="_xlnm.Print_Area" localSheetId="8">INDIRECT('Belegliste 2.1'!$A$5)</definedName>
    <definedName name="_xlnm.Print_Area" localSheetId="9">INDIRECT('Belegliste 2.2'!$A$5)</definedName>
    <definedName name="_xlnm.Print_Area" localSheetId="10">INDIRECT('Belegliste 2.3'!$A$5)</definedName>
    <definedName name="_xlnm.Print_Area" localSheetId="11">INDIRECT('Belegliste 2.4'!$A$5)</definedName>
    <definedName name="_xlnm.Print_Area" localSheetId="12">INDIRECT('Belegliste 2.5'!$A$5)</definedName>
    <definedName name="_xlnm.Print_Area" localSheetId="13">INDIRECT('Belegliste 2.6'!$A$5)</definedName>
    <definedName name="_xlnm.Print_Area" localSheetId="14">INDIRECT('Belegliste Einnahmen'!$A$5)</definedName>
    <definedName name="_xlnm.Print_Area" localSheetId="1">'Seite 1'!$A$1:$T$68</definedName>
    <definedName name="_xlnm.Print_Area" localSheetId="2">'Seite 2'!$A$1:$T$76</definedName>
    <definedName name="_xlnm.Print_Area" localSheetId="4">'Seite 3 VWN'!$A$1:$R$65</definedName>
    <definedName name="_xlnm.Print_Area" localSheetId="3">'Seite 3 ZN'!$A$1:$O$68</definedName>
    <definedName name="_xlnm.Print_Area" localSheetId="5">'Seite 4'!$A$1:$T$73</definedName>
    <definedName name="_xlnm.Print_Titles" localSheetId="0">Änderungsdoku!$7:$7</definedName>
    <definedName name="_xlnm.Print_Titles" localSheetId="6">'Belegliste 1.1'!$28:$30</definedName>
    <definedName name="_xlnm.Print_Titles" localSheetId="7">'Belegliste 1.2'!$14:$19</definedName>
    <definedName name="_xlnm.Print_Titles" localSheetId="8">'Belegliste 2.1'!$14:$19</definedName>
    <definedName name="_xlnm.Print_Titles" localSheetId="9">'Belegliste 2.2'!$14:$19</definedName>
    <definedName name="_xlnm.Print_Titles" localSheetId="10">'Belegliste 2.3'!$14:$19</definedName>
    <definedName name="_xlnm.Print_Titles" localSheetId="11">'Belegliste 2.4'!$14:$19</definedName>
    <definedName name="_xlnm.Print_Titles" localSheetId="12">'Belegliste 2.5'!$14:$19</definedName>
    <definedName name="_xlnm.Print_Titles" localSheetId="13">'Belegliste 2.6'!$14:$19</definedName>
    <definedName name="_xlnm.Print_Titles" localSheetId="14">'Belegliste Einnahmen'!$21:$26</definedName>
    <definedName name="Einnahmen">'Seite 3 ZN'!$N$53</definedName>
  </definedNames>
  <calcPr calcId="162913"/>
</workbook>
</file>

<file path=xl/calcChain.xml><?xml version="1.0" encoding="utf-8"?>
<calcChain xmlns="http://schemas.openxmlformats.org/spreadsheetml/2006/main">
  <c r="A68" i="124" l="1"/>
  <c r="A67" i="124"/>
  <c r="A4" i="187"/>
  <c r="M53" i="194" l="1"/>
  <c r="K53" i="194"/>
  <c r="H34" i="124"/>
  <c r="Q34" i="124"/>
  <c r="I53" i="194"/>
  <c r="B7" i="199" l="1"/>
  <c r="A7" i="199"/>
  <c r="A1019" i="199"/>
  <c r="A1018" i="199"/>
  <c r="A1017" i="199"/>
  <c r="A1016" i="199"/>
  <c r="A1015" i="199"/>
  <c r="A1014" i="199"/>
  <c r="A1013" i="199"/>
  <c r="A1012" i="199"/>
  <c r="A1011" i="199"/>
  <c r="A1010" i="199"/>
  <c r="A1009" i="199"/>
  <c r="A1008" i="199"/>
  <c r="A1007" i="199"/>
  <c r="A1006" i="199"/>
  <c r="A1005" i="199"/>
  <c r="A1004" i="199"/>
  <c r="A1003" i="199"/>
  <c r="A1002" i="199"/>
  <c r="A1001" i="199"/>
  <c r="A1000" i="199"/>
  <c r="A999" i="199"/>
  <c r="A998" i="199"/>
  <c r="A997" i="199"/>
  <c r="A996" i="199"/>
  <c r="A995" i="199"/>
  <c r="A994" i="199"/>
  <c r="A993" i="199"/>
  <c r="A992" i="199"/>
  <c r="A991" i="199"/>
  <c r="A990" i="199"/>
  <c r="A989" i="199"/>
  <c r="A988" i="199"/>
  <c r="A987" i="199"/>
  <c r="A986" i="199"/>
  <c r="A985" i="199"/>
  <c r="A984" i="199"/>
  <c r="A983" i="199"/>
  <c r="A982" i="199"/>
  <c r="A981" i="199"/>
  <c r="A980" i="199"/>
  <c r="A979" i="199"/>
  <c r="A978" i="199"/>
  <c r="A977" i="199"/>
  <c r="A976" i="199"/>
  <c r="A975" i="199"/>
  <c r="A974" i="199"/>
  <c r="A973" i="199"/>
  <c r="A972" i="199"/>
  <c r="A971" i="199"/>
  <c r="A970" i="199"/>
  <c r="A969" i="199"/>
  <c r="A968" i="199"/>
  <c r="A967" i="199"/>
  <c r="A966" i="199"/>
  <c r="A965" i="199"/>
  <c r="A964" i="199"/>
  <c r="A963" i="199"/>
  <c r="A962" i="199"/>
  <c r="A961" i="199"/>
  <c r="A960" i="199"/>
  <c r="A959" i="199"/>
  <c r="A958" i="199"/>
  <c r="A957" i="199"/>
  <c r="A956" i="199"/>
  <c r="A955" i="199"/>
  <c r="A954" i="199"/>
  <c r="A953" i="199"/>
  <c r="A952" i="199"/>
  <c r="A951" i="199"/>
  <c r="A950" i="199"/>
  <c r="A949" i="199"/>
  <c r="A948" i="199"/>
  <c r="A947" i="199"/>
  <c r="A946" i="199"/>
  <c r="A945" i="199"/>
  <c r="A944" i="199"/>
  <c r="A943" i="199"/>
  <c r="A942" i="199"/>
  <c r="A941" i="199"/>
  <c r="A940" i="199"/>
  <c r="A939" i="199"/>
  <c r="A938" i="199"/>
  <c r="A937" i="199"/>
  <c r="A936" i="199"/>
  <c r="A935" i="199"/>
  <c r="A934" i="199"/>
  <c r="A933" i="199"/>
  <c r="A932" i="199"/>
  <c r="A931" i="199"/>
  <c r="A930" i="199"/>
  <c r="A929" i="199"/>
  <c r="A928" i="199"/>
  <c r="A927" i="199"/>
  <c r="A926" i="199"/>
  <c r="A925" i="199"/>
  <c r="A924" i="199"/>
  <c r="A923" i="199"/>
  <c r="A922" i="199"/>
  <c r="A921" i="199"/>
  <c r="A920" i="199"/>
  <c r="A919" i="199"/>
  <c r="A918" i="199"/>
  <c r="A917" i="199"/>
  <c r="A916" i="199"/>
  <c r="A915" i="199"/>
  <c r="A914" i="199"/>
  <c r="A913" i="199"/>
  <c r="A912" i="199"/>
  <c r="A911" i="199"/>
  <c r="A910" i="199"/>
  <c r="A909" i="199"/>
  <c r="A908" i="199"/>
  <c r="A907" i="199"/>
  <c r="A906" i="199"/>
  <c r="A905" i="199"/>
  <c r="A904" i="199"/>
  <c r="A903" i="199"/>
  <c r="A902" i="199"/>
  <c r="A901" i="199"/>
  <c r="A900" i="199"/>
  <c r="A899" i="199"/>
  <c r="A898" i="199"/>
  <c r="A897" i="199"/>
  <c r="A896" i="199"/>
  <c r="A895" i="199"/>
  <c r="A894" i="199"/>
  <c r="A893" i="199"/>
  <c r="A892" i="199"/>
  <c r="A891" i="199"/>
  <c r="A890" i="199"/>
  <c r="A889" i="199"/>
  <c r="A888" i="199"/>
  <c r="A887" i="199"/>
  <c r="A886" i="199"/>
  <c r="A885" i="199"/>
  <c r="A884" i="199"/>
  <c r="A883" i="199"/>
  <c r="A882" i="199"/>
  <c r="A881" i="199"/>
  <c r="A880" i="199"/>
  <c r="A879" i="199"/>
  <c r="A878" i="199"/>
  <c r="A877" i="199"/>
  <c r="A876" i="199"/>
  <c r="A875" i="199"/>
  <c r="A874" i="199"/>
  <c r="A873" i="199"/>
  <c r="A872" i="199"/>
  <c r="A871" i="199"/>
  <c r="A870" i="199"/>
  <c r="A869" i="199"/>
  <c r="A868" i="199"/>
  <c r="A867" i="199"/>
  <c r="A866" i="199"/>
  <c r="A865" i="199"/>
  <c r="A864" i="199"/>
  <c r="A863" i="199"/>
  <c r="A862" i="199"/>
  <c r="A861" i="199"/>
  <c r="A860" i="199"/>
  <c r="A859" i="199"/>
  <c r="A858" i="199"/>
  <c r="A857" i="199"/>
  <c r="A856" i="199"/>
  <c r="A855" i="199"/>
  <c r="A854" i="199"/>
  <c r="A853" i="199"/>
  <c r="A852" i="199"/>
  <c r="A851" i="199"/>
  <c r="A850" i="199"/>
  <c r="A849" i="199"/>
  <c r="A848" i="199"/>
  <c r="A847" i="199"/>
  <c r="A846" i="199"/>
  <c r="A845" i="199"/>
  <c r="A844" i="199"/>
  <c r="A843" i="199"/>
  <c r="A842" i="199"/>
  <c r="A841" i="199"/>
  <c r="A840" i="199"/>
  <c r="A839" i="199"/>
  <c r="A838" i="199"/>
  <c r="A837" i="199"/>
  <c r="A836" i="199"/>
  <c r="A835" i="199"/>
  <c r="A834" i="199"/>
  <c r="A833" i="199"/>
  <c r="A832" i="199"/>
  <c r="A831" i="199"/>
  <c r="A830" i="199"/>
  <c r="A829" i="199"/>
  <c r="A828" i="199"/>
  <c r="A827" i="199"/>
  <c r="A826" i="199"/>
  <c r="A825" i="199"/>
  <c r="A824" i="199"/>
  <c r="A823" i="199"/>
  <c r="A822" i="199"/>
  <c r="A821" i="199"/>
  <c r="A820" i="199"/>
  <c r="A819" i="199"/>
  <c r="A818" i="199"/>
  <c r="A817" i="199"/>
  <c r="A816" i="199"/>
  <c r="A815" i="199"/>
  <c r="A814" i="199"/>
  <c r="A813" i="199"/>
  <c r="A812" i="199"/>
  <c r="A811" i="199"/>
  <c r="A810" i="199"/>
  <c r="A809" i="199"/>
  <c r="A808" i="199"/>
  <c r="A807" i="199"/>
  <c r="A806" i="199"/>
  <c r="A805" i="199"/>
  <c r="A804" i="199"/>
  <c r="A803" i="199"/>
  <c r="A802" i="199"/>
  <c r="A801" i="199"/>
  <c r="A800" i="199"/>
  <c r="A799" i="199"/>
  <c r="A798" i="199"/>
  <c r="A797" i="199"/>
  <c r="A796" i="199"/>
  <c r="A795" i="199"/>
  <c r="A794" i="199"/>
  <c r="A793" i="199"/>
  <c r="A792" i="199"/>
  <c r="A791" i="199"/>
  <c r="A790" i="199"/>
  <c r="A789" i="199"/>
  <c r="A788" i="199"/>
  <c r="A787" i="199"/>
  <c r="A786" i="199"/>
  <c r="A785" i="199"/>
  <c r="A784" i="199"/>
  <c r="A783" i="199"/>
  <c r="A782" i="199"/>
  <c r="A781" i="199"/>
  <c r="A780" i="199"/>
  <c r="A779" i="199"/>
  <c r="A778" i="199"/>
  <c r="A777" i="199"/>
  <c r="A776" i="199"/>
  <c r="A775" i="199"/>
  <c r="A774" i="199"/>
  <c r="A773" i="199"/>
  <c r="A772" i="199"/>
  <c r="A771" i="199"/>
  <c r="A770" i="199"/>
  <c r="A769" i="199"/>
  <c r="A768" i="199"/>
  <c r="A767" i="199"/>
  <c r="A766" i="199"/>
  <c r="A765" i="199"/>
  <c r="A764" i="199"/>
  <c r="A763" i="199"/>
  <c r="A762" i="199"/>
  <c r="A761" i="199"/>
  <c r="A760" i="199"/>
  <c r="A759" i="199"/>
  <c r="A758" i="199"/>
  <c r="A757" i="199"/>
  <c r="A756" i="199"/>
  <c r="A755" i="199"/>
  <c r="A754" i="199"/>
  <c r="A753" i="199"/>
  <c r="A752" i="199"/>
  <c r="A751" i="199"/>
  <c r="A750" i="199"/>
  <c r="A749" i="199"/>
  <c r="A748" i="199"/>
  <c r="A747" i="199"/>
  <c r="A746" i="199"/>
  <c r="A745" i="199"/>
  <c r="A744" i="199"/>
  <c r="A743" i="199"/>
  <c r="A742" i="199"/>
  <c r="A741" i="199"/>
  <c r="A740" i="199"/>
  <c r="A739" i="199"/>
  <c r="A738" i="199"/>
  <c r="A737" i="199"/>
  <c r="A736" i="199"/>
  <c r="A735" i="199"/>
  <c r="A734" i="199"/>
  <c r="A733" i="199"/>
  <c r="A732" i="199"/>
  <c r="A731" i="199"/>
  <c r="A730" i="199"/>
  <c r="A729" i="199"/>
  <c r="A728" i="199"/>
  <c r="A727" i="199"/>
  <c r="A726" i="199"/>
  <c r="A725" i="199"/>
  <c r="A724" i="199"/>
  <c r="A723" i="199"/>
  <c r="A722" i="199"/>
  <c r="A721" i="199"/>
  <c r="A720" i="199"/>
  <c r="A719" i="199"/>
  <c r="A718" i="199"/>
  <c r="A717" i="199"/>
  <c r="A716" i="199"/>
  <c r="A715" i="199"/>
  <c r="A714" i="199"/>
  <c r="A713" i="199"/>
  <c r="A712" i="199"/>
  <c r="A711" i="199"/>
  <c r="A710" i="199"/>
  <c r="A709" i="199"/>
  <c r="A708" i="199"/>
  <c r="A707" i="199"/>
  <c r="A706" i="199"/>
  <c r="A705" i="199"/>
  <c r="A704" i="199"/>
  <c r="A703" i="199"/>
  <c r="A702" i="199"/>
  <c r="A701" i="199"/>
  <c r="A700" i="199"/>
  <c r="A699" i="199"/>
  <c r="A698" i="199"/>
  <c r="A697" i="199"/>
  <c r="A696" i="199"/>
  <c r="A695" i="199"/>
  <c r="A694" i="199"/>
  <c r="A693" i="199"/>
  <c r="A692" i="199"/>
  <c r="A691" i="199"/>
  <c r="A690" i="199"/>
  <c r="A689" i="199"/>
  <c r="A688" i="199"/>
  <c r="A687" i="199"/>
  <c r="A686" i="199"/>
  <c r="A685" i="199"/>
  <c r="A684" i="199"/>
  <c r="A683" i="199"/>
  <c r="A682" i="199"/>
  <c r="A681" i="199"/>
  <c r="A680" i="199"/>
  <c r="A679" i="199"/>
  <c r="A678" i="199"/>
  <c r="A677" i="199"/>
  <c r="A676" i="199"/>
  <c r="A675" i="199"/>
  <c r="A674" i="199"/>
  <c r="A673" i="199"/>
  <c r="A672" i="199"/>
  <c r="A671" i="199"/>
  <c r="A670" i="199"/>
  <c r="A669" i="199"/>
  <c r="A668" i="199"/>
  <c r="A667" i="199"/>
  <c r="A666" i="199"/>
  <c r="A665" i="199"/>
  <c r="A664" i="199"/>
  <c r="A663" i="199"/>
  <c r="A662" i="199"/>
  <c r="A661" i="199"/>
  <c r="A660" i="199"/>
  <c r="A659" i="199"/>
  <c r="A658" i="199"/>
  <c r="A657" i="199"/>
  <c r="A656" i="199"/>
  <c r="A655" i="199"/>
  <c r="A654" i="199"/>
  <c r="A653" i="199"/>
  <c r="A652" i="199"/>
  <c r="A651" i="199"/>
  <c r="A650" i="199"/>
  <c r="A649" i="199"/>
  <c r="A648" i="199"/>
  <c r="A647" i="199"/>
  <c r="A646" i="199"/>
  <c r="A645" i="199"/>
  <c r="A644" i="199"/>
  <c r="A643" i="199"/>
  <c r="A642" i="199"/>
  <c r="A641" i="199"/>
  <c r="A640" i="199"/>
  <c r="A639" i="199"/>
  <c r="A638" i="199"/>
  <c r="A637" i="199"/>
  <c r="A636" i="199"/>
  <c r="A635" i="199"/>
  <c r="A634" i="199"/>
  <c r="A633" i="199"/>
  <c r="A632" i="199"/>
  <c r="A631" i="199"/>
  <c r="A630" i="199"/>
  <c r="A629" i="199"/>
  <c r="A628" i="199"/>
  <c r="A627" i="199"/>
  <c r="A626" i="199"/>
  <c r="A625" i="199"/>
  <c r="A624" i="199"/>
  <c r="A623" i="199"/>
  <c r="A622" i="199"/>
  <c r="A621" i="199"/>
  <c r="A620" i="199"/>
  <c r="A619" i="199"/>
  <c r="A618" i="199"/>
  <c r="A617" i="199"/>
  <c r="A616" i="199"/>
  <c r="A615" i="199"/>
  <c r="A614" i="199"/>
  <c r="A613" i="199"/>
  <c r="A612" i="199"/>
  <c r="A611" i="199"/>
  <c r="A610" i="199"/>
  <c r="A609" i="199"/>
  <c r="A608" i="199"/>
  <c r="A607" i="199"/>
  <c r="A606" i="199"/>
  <c r="A605" i="199"/>
  <c r="A604" i="199"/>
  <c r="A603" i="199"/>
  <c r="A602" i="199"/>
  <c r="A601" i="199"/>
  <c r="A600" i="199"/>
  <c r="A599" i="199"/>
  <c r="A598" i="199"/>
  <c r="A597" i="199"/>
  <c r="A596" i="199"/>
  <c r="A595" i="199"/>
  <c r="A594" i="199"/>
  <c r="A593" i="199"/>
  <c r="A592" i="199"/>
  <c r="A591" i="199"/>
  <c r="A590" i="199"/>
  <c r="A589" i="199"/>
  <c r="A588" i="199"/>
  <c r="A587" i="199"/>
  <c r="A586" i="199"/>
  <c r="A585" i="199"/>
  <c r="A584" i="199"/>
  <c r="A583" i="199"/>
  <c r="A582" i="199"/>
  <c r="A581" i="199"/>
  <c r="A580" i="199"/>
  <c r="A579" i="199"/>
  <c r="A578" i="199"/>
  <c r="A577" i="199"/>
  <c r="A576" i="199"/>
  <c r="A575" i="199"/>
  <c r="A574" i="199"/>
  <c r="A573" i="199"/>
  <c r="A572" i="199"/>
  <c r="A571" i="199"/>
  <c r="A570" i="199"/>
  <c r="A569" i="199"/>
  <c r="A568" i="199"/>
  <c r="A567" i="199"/>
  <c r="A566" i="199"/>
  <c r="A565" i="199"/>
  <c r="A564" i="199"/>
  <c r="A563" i="199"/>
  <c r="A562" i="199"/>
  <c r="A561" i="199"/>
  <c r="A560" i="199"/>
  <c r="A559" i="199"/>
  <c r="A558" i="199"/>
  <c r="A557" i="199"/>
  <c r="A556" i="199"/>
  <c r="A555" i="199"/>
  <c r="A554" i="199"/>
  <c r="A553" i="199"/>
  <c r="A552" i="199"/>
  <c r="A551" i="199"/>
  <c r="A550" i="199"/>
  <c r="A549" i="199"/>
  <c r="A548" i="199"/>
  <c r="A547" i="199"/>
  <c r="A546" i="199"/>
  <c r="A545" i="199"/>
  <c r="A544" i="199"/>
  <c r="A543" i="199"/>
  <c r="A542" i="199"/>
  <c r="A541" i="199"/>
  <c r="A540" i="199"/>
  <c r="A539" i="199"/>
  <c r="A538" i="199"/>
  <c r="A537" i="199"/>
  <c r="A536" i="199"/>
  <c r="A535" i="199"/>
  <c r="A534" i="199"/>
  <c r="A533" i="199"/>
  <c r="A532" i="199"/>
  <c r="A531" i="199"/>
  <c r="A530" i="199"/>
  <c r="A529" i="199"/>
  <c r="A528" i="199"/>
  <c r="A527" i="199"/>
  <c r="A526" i="199"/>
  <c r="A525" i="199"/>
  <c r="A524" i="199"/>
  <c r="A523" i="199"/>
  <c r="A522" i="199"/>
  <c r="A521" i="199"/>
  <c r="A520" i="199"/>
  <c r="A519" i="199"/>
  <c r="A518" i="199"/>
  <c r="A517" i="199"/>
  <c r="A516" i="199"/>
  <c r="A515" i="199"/>
  <c r="A514" i="199"/>
  <c r="A513" i="199"/>
  <c r="A512" i="199"/>
  <c r="A511" i="199"/>
  <c r="A510" i="199"/>
  <c r="A509" i="199"/>
  <c r="A508" i="199"/>
  <c r="A507" i="199"/>
  <c r="A506" i="199"/>
  <c r="A505" i="199"/>
  <c r="A504" i="199"/>
  <c r="A503" i="199"/>
  <c r="A502" i="199"/>
  <c r="A501" i="199"/>
  <c r="A500" i="199"/>
  <c r="A499" i="199"/>
  <c r="A498" i="199"/>
  <c r="A497" i="199"/>
  <c r="A496" i="199"/>
  <c r="A495" i="199"/>
  <c r="A494" i="199"/>
  <c r="A493" i="199"/>
  <c r="A492" i="199"/>
  <c r="A491" i="199"/>
  <c r="A490" i="199"/>
  <c r="A489" i="199"/>
  <c r="A488" i="199"/>
  <c r="A487" i="199"/>
  <c r="A486" i="199"/>
  <c r="A485" i="199"/>
  <c r="A484" i="199"/>
  <c r="A483" i="199"/>
  <c r="A482" i="199"/>
  <c r="A481" i="199"/>
  <c r="A480" i="199"/>
  <c r="A479" i="199"/>
  <c r="A478" i="199"/>
  <c r="A477" i="199"/>
  <c r="A476" i="199"/>
  <c r="A475" i="199"/>
  <c r="A474" i="199"/>
  <c r="A473" i="199"/>
  <c r="A472" i="199"/>
  <c r="A471" i="199"/>
  <c r="A470" i="199"/>
  <c r="A469" i="199"/>
  <c r="A468" i="199"/>
  <c r="A467" i="199"/>
  <c r="A466" i="199"/>
  <c r="A465" i="199"/>
  <c r="A464" i="199"/>
  <c r="A463" i="199"/>
  <c r="A462" i="199"/>
  <c r="A461" i="199"/>
  <c r="A460" i="199"/>
  <c r="A459" i="199"/>
  <c r="A458" i="199"/>
  <c r="A457" i="199"/>
  <c r="A456" i="199"/>
  <c r="A455" i="199"/>
  <c r="A454" i="199"/>
  <c r="A453" i="199"/>
  <c r="A452" i="199"/>
  <c r="A451" i="199"/>
  <c r="A450" i="199"/>
  <c r="A449" i="199"/>
  <c r="A448" i="199"/>
  <c r="A447" i="199"/>
  <c r="A446" i="199"/>
  <c r="A445" i="199"/>
  <c r="A444" i="199"/>
  <c r="A443" i="199"/>
  <c r="A442" i="199"/>
  <c r="A441" i="199"/>
  <c r="A440" i="199"/>
  <c r="A439" i="199"/>
  <c r="A438" i="199"/>
  <c r="A437" i="199"/>
  <c r="A436" i="199"/>
  <c r="A435" i="199"/>
  <c r="A434" i="199"/>
  <c r="A433" i="199"/>
  <c r="A432" i="199"/>
  <c r="A431" i="199"/>
  <c r="A430" i="199"/>
  <c r="A429" i="199"/>
  <c r="A428" i="199"/>
  <c r="A427" i="199"/>
  <c r="A426" i="199"/>
  <c r="A425" i="199"/>
  <c r="A424" i="199"/>
  <c r="A423" i="199"/>
  <c r="A422" i="199"/>
  <c r="A421" i="199"/>
  <c r="A420" i="199"/>
  <c r="A419" i="199"/>
  <c r="A418" i="199"/>
  <c r="A417" i="199"/>
  <c r="A416" i="199"/>
  <c r="A415" i="199"/>
  <c r="A414" i="199"/>
  <c r="A413" i="199"/>
  <c r="A412" i="199"/>
  <c r="A411" i="199"/>
  <c r="A410" i="199"/>
  <c r="A409" i="199"/>
  <c r="A408" i="199"/>
  <c r="A407" i="199"/>
  <c r="A406" i="199"/>
  <c r="A405" i="199"/>
  <c r="A404" i="199"/>
  <c r="A403" i="199"/>
  <c r="A402" i="199"/>
  <c r="A401" i="199"/>
  <c r="A400" i="199"/>
  <c r="A399" i="199"/>
  <c r="A398" i="199"/>
  <c r="A397" i="199"/>
  <c r="A396" i="199"/>
  <c r="A395" i="199"/>
  <c r="A394" i="199"/>
  <c r="A393" i="199"/>
  <c r="A392" i="199"/>
  <c r="A391" i="199"/>
  <c r="A390" i="199"/>
  <c r="A389" i="199"/>
  <c r="A388" i="199"/>
  <c r="A387" i="199"/>
  <c r="A386" i="199"/>
  <c r="A385" i="199"/>
  <c r="A384" i="199"/>
  <c r="A383" i="199"/>
  <c r="A382" i="199"/>
  <c r="A381" i="199"/>
  <c r="A380" i="199"/>
  <c r="A379" i="199"/>
  <c r="A378" i="199"/>
  <c r="A377" i="199"/>
  <c r="A376" i="199"/>
  <c r="A375" i="199"/>
  <c r="A374" i="199"/>
  <c r="A373" i="199"/>
  <c r="A372" i="199"/>
  <c r="A371" i="199"/>
  <c r="A370" i="199"/>
  <c r="A369" i="199"/>
  <c r="A368" i="199"/>
  <c r="A367" i="199"/>
  <c r="A366" i="199"/>
  <c r="A365" i="199"/>
  <c r="A364" i="199"/>
  <c r="A363" i="199"/>
  <c r="A362" i="199"/>
  <c r="A361" i="199"/>
  <c r="A360" i="199"/>
  <c r="A359" i="199"/>
  <c r="A358" i="199"/>
  <c r="A357" i="199"/>
  <c r="A356" i="199"/>
  <c r="A355" i="199"/>
  <c r="A354" i="199"/>
  <c r="A353" i="199"/>
  <c r="A352" i="199"/>
  <c r="A351" i="199"/>
  <c r="A350" i="199"/>
  <c r="A349" i="199"/>
  <c r="A348" i="199"/>
  <c r="A347" i="199"/>
  <c r="A346" i="199"/>
  <c r="A345" i="199"/>
  <c r="A344" i="199"/>
  <c r="A343" i="199"/>
  <c r="A342" i="199"/>
  <c r="A341" i="199"/>
  <c r="A340" i="199"/>
  <c r="A339" i="199"/>
  <c r="A338" i="199"/>
  <c r="A337" i="199"/>
  <c r="A336" i="199"/>
  <c r="A335" i="199"/>
  <c r="A334" i="199"/>
  <c r="A333" i="199"/>
  <c r="A332" i="199"/>
  <c r="A331" i="199"/>
  <c r="A330" i="199"/>
  <c r="A329" i="199"/>
  <c r="A328" i="199"/>
  <c r="A327" i="199"/>
  <c r="A326" i="199"/>
  <c r="A325" i="199"/>
  <c r="A324" i="199"/>
  <c r="A323" i="199"/>
  <c r="A322" i="199"/>
  <c r="A321" i="199"/>
  <c r="A320" i="199"/>
  <c r="A319" i="199"/>
  <c r="A318" i="199"/>
  <c r="A317" i="199"/>
  <c r="A316" i="199"/>
  <c r="A315" i="199"/>
  <c r="A314" i="199"/>
  <c r="A313" i="199"/>
  <c r="A312" i="199"/>
  <c r="A311" i="199"/>
  <c r="A310" i="199"/>
  <c r="A309" i="199"/>
  <c r="A308" i="199"/>
  <c r="A307" i="199"/>
  <c r="A306" i="199"/>
  <c r="A305" i="199"/>
  <c r="A304" i="199"/>
  <c r="A303" i="199"/>
  <c r="A302" i="199"/>
  <c r="A301" i="199"/>
  <c r="A300" i="199"/>
  <c r="A299" i="199"/>
  <c r="A298" i="199"/>
  <c r="A297" i="199"/>
  <c r="A296" i="199"/>
  <c r="A295" i="199"/>
  <c r="A294" i="199"/>
  <c r="A293" i="199"/>
  <c r="A292" i="199"/>
  <c r="A291" i="199"/>
  <c r="A290" i="199"/>
  <c r="A289" i="199"/>
  <c r="A288" i="199"/>
  <c r="A287" i="199"/>
  <c r="A286" i="199"/>
  <c r="A285" i="199"/>
  <c r="A284" i="199"/>
  <c r="A283" i="199"/>
  <c r="A282" i="199"/>
  <c r="A281" i="199"/>
  <c r="A280" i="199"/>
  <c r="A279" i="199"/>
  <c r="A278" i="199"/>
  <c r="A277" i="199"/>
  <c r="A276" i="199"/>
  <c r="A275" i="199"/>
  <c r="A274" i="199"/>
  <c r="A273" i="199"/>
  <c r="A272" i="199"/>
  <c r="A271" i="199"/>
  <c r="A270" i="199"/>
  <c r="A269" i="199"/>
  <c r="A268" i="199"/>
  <c r="A267" i="199"/>
  <c r="A266" i="199"/>
  <c r="A265" i="199"/>
  <c r="A264" i="199"/>
  <c r="A263" i="199"/>
  <c r="A262" i="199"/>
  <c r="A261" i="199"/>
  <c r="A260" i="199"/>
  <c r="A259" i="199"/>
  <c r="A258" i="199"/>
  <c r="A257" i="199"/>
  <c r="A256" i="199"/>
  <c r="A255" i="199"/>
  <c r="A254" i="199"/>
  <c r="A253" i="199"/>
  <c r="A252" i="199"/>
  <c r="A251" i="199"/>
  <c r="A250" i="199"/>
  <c r="A249" i="199"/>
  <c r="A248" i="199"/>
  <c r="A247" i="199"/>
  <c r="A246" i="199"/>
  <c r="A245" i="199"/>
  <c r="A244" i="199"/>
  <c r="A243" i="199"/>
  <c r="A242" i="199"/>
  <c r="A241" i="199"/>
  <c r="A240" i="199"/>
  <c r="A239" i="199"/>
  <c r="A238" i="199"/>
  <c r="A237" i="199"/>
  <c r="A236" i="199"/>
  <c r="A235" i="199"/>
  <c r="A234" i="199"/>
  <c r="A233" i="199"/>
  <c r="A232" i="199"/>
  <c r="A231" i="199"/>
  <c r="A230" i="199"/>
  <c r="A229" i="199"/>
  <c r="A228" i="199"/>
  <c r="A227" i="199"/>
  <c r="A226" i="199"/>
  <c r="A225" i="199"/>
  <c r="A224" i="199"/>
  <c r="A223" i="199"/>
  <c r="A222" i="199"/>
  <c r="A221" i="199"/>
  <c r="A220" i="199"/>
  <c r="A219" i="199"/>
  <c r="A218" i="199"/>
  <c r="A217" i="199"/>
  <c r="A216" i="199"/>
  <c r="A215" i="199"/>
  <c r="A214" i="199"/>
  <c r="A213" i="199"/>
  <c r="A212" i="199"/>
  <c r="A211" i="199"/>
  <c r="A210" i="199"/>
  <c r="A209" i="199"/>
  <c r="A208" i="199"/>
  <c r="A207" i="199"/>
  <c r="A206" i="199"/>
  <c r="A205" i="199"/>
  <c r="A204" i="199"/>
  <c r="A203" i="199"/>
  <c r="A202" i="199"/>
  <c r="A201" i="199"/>
  <c r="A200" i="199"/>
  <c r="A199" i="199"/>
  <c r="A198" i="199"/>
  <c r="A197" i="199"/>
  <c r="A196" i="199"/>
  <c r="A195" i="199"/>
  <c r="A194" i="199"/>
  <c r="A193" i="199"/>
  <c r="A192" i="199"/>
  <c r="A191" i="199"/>
  <c r="A190" i="199"/>
  <c r="A189" i="199"/>
  <c r="A188" i="199"/>
  <c r="A187" i="199"/>
  <c r="A186" i="199"/>
  <c r="A185" i="199"/>
  <c r="A184" i="199"/>
  <c r="A183" i="199"/>
  <c r="A182" i="199"/>
  <c r="A181" i="199"/>
  <c r="A180" i="199"/>
  <c r="A179" i="199"/>
  <c r="A178" i="199"/>
  <c r="A177" i="199"/>
  <c r="A176" i="199"/>
  <c r="A175" i="199"/>
  <c r="A174" i="199"/>
  <c r="A173" i="199"/>
  <c r="A172" i="199"/>
  <c r="A171" i="199"/>
  <c r="A170" i="199"/>
  <c r="A169" i="199"/>
  <c r="A168" i="199"/>
  <c r="A167" i="199"/>
  <c r="A166" i="199"/>
  <c r="A165" i="199"/>
  <c r="A164" i="199"/>
  <c r="A163" i="199"/>
  <c r="A162" i="199"/>
  <c r="A161" i="199"/>
  <c r="A160" i="199"/>
  <c r="A159" i="199"/>
  <c r="A158" i="199"/>
  <c r="A157" i="199"/>
  <c r="A156" i="199"/>
  <c r="A155" i="199"/>
  <c r="A154" i="199"/>
  <c r="A153" i="199"/>
  <c r="A152" i="199"/>
  <c r="A151" i="199"/>
  <c r="A150" i="199"/>
  <c r="A149" i="199"/>
  <c r="A148" i="199"/>
  <c r="A147" i="199"/>
  <c r="A146" i="199"/>
  <c r="A145" i="199"/>
  <c r="A144" i="199"/>
  <c r="A143" i="199"/>
  <c r="A142" i="199"/>
  <c r="A141" i="199"/>
  <c r="A140" i="199"/>
  <c r="A139" i="199"/>
  <c r="A138" i="199"/>
  <c r="A137" i="199"/>
  <c r="A136" i="199"/>
  <c r="A135" i="199"/>
  <c r="A134" i="199"/>
  <c r="A133" i="199"/>
  <c r="A132" i="199"/>
  <c r="A131" i="199"/>
  <c r="A130" i="199"/>
  <c r="A129" i="199"/>
  <c r="A128" i="199"/>
  <c r="A127" i="199"/>
  <c r="A126" i="199"/>
  <c r="A125" i="199"/>
  <c r="A124" i="199"/>
  <c r="A123" i="199"/>
  <c r="A122" i="199"/>
  <c r="A121" i="199"/>
  <c r="A120" i="199"/>
  <c r="A119" i="199"/>
  <c r="A118" i="199"/>
  <c r="A117" i="199"/>
  <c r="A116" i="199"/>
  <c r="A115" i="199"/>
  <c r="A114" i="199"/>
  <c r="A113" i="199"/>
  <c r="A112" i="199"/>
  <c r="A111" i="199"/>
  <c r="A110" i="199"/>
  <c r="A109" i="199"/>
  <c r="A108" i="199"/>
  <c r="A107" i="199"/>
  <c r="A106" i="199"/>
  <c r="A105" i="199"/>
  <c r="A104" i="199"/>
  <c r="A103" i="199"/>
  <c r="A102" i="199"/>
  <c r="A101" i="199"/>
  <c r="A100" i="199"/>
  <c r="A99" i="199"/>
  <c r="A98" i="199"/>
  <c r="A97" i="199"/>
  <c r="A96" i="199"/>
  <c r="A95" i="199"/>
  <c r="A94" i="199"/>
  <c r="A93" i="199"/>
  <c r="A92" i="199"/>
  <c r="A91" i="199"/>
  <c r="A90" i="199"/>
  <c r="A89" i="199"/>
  <c r="A88" i="199"/>
  <c r="A87" i="199"/>
  <c r="A86" i="199"/>
  <c r="A85" i="199"/>
  <c r="A84" i="199"/>
  <c r="A83" i="199"/>
  <c r="A82" i="199"/>
  <c r="A81" i="199"/>
  <c r="A80" i="199"/>
  <c r="A79" i="199"/>
  <c r="A78" i="199"/>
  <c r="A77" i="199"/>
  <c r="A76" i="199"/>
  <c r="A75" i="199"/>
  <c r="A74" i="199"/>
  <c r="A73" i="199"/>
  <c r="A72" i="199"/>
  <c r="A71" i="199"/>
  <c r="A70" i="199"/>
  <c r="A69" i="199"/>
  <c r="A68" i="199"/>
  <c r="A67" i="199"/>
  <c r="A66" i="199"/>
  <c r="A65" i="199"/>
  <c r="A64" i="199"/>
  <c r="A63" i="199"/>
  <c r="A62" i="199"/>
  <c r="A61" i="199"/>
  <c r="A60" i="199"/>
  <c r="A59" i="199"/>
  <c r="A58" i="199"/>
  <c r="A57" i="199"/>
  <c r="A56" i="199"/>
  <c r="A55" i="199"/>
  <c r="A54" i="199"/>
  <c r="A53" i="199"/>
  <c r="A52" i="199"/>
  <c r="A51" i="199"/>
  <c r="A50" i="199"/>
  <c r="A49" i="199"/>
  <c r="A48" i="199"/>
  <c r="A47" i="199"/>
  <c r="A46" i="199"/>
  <c r="A45" i="199"/>
  <c r="A44" i="199"/>
  <c r="A43" i="199"/>
  <c r="A42" i="199"/>
  <c r="A41" i="199"/>
  <c r="A40" i="199"/>
  <c r="A39" i="199"/>
  <c r="A38" i="199"/>
  <c r="A37" i="199"/>
  <c r="A36" i="199"/>
  <c r="A35" i="199"/>
  <c r="A34" i="199"/>
  <c r="A33" i="199"/>
  <c r="A32" i="199"/>
  <c r="A31" i="199"/>
  <c r="A30" i="199"/>
  <c r="A29" i="199"/>
  <c r="A28" i="199"/>
  <c r="A27" i="199"/>
  <c r="A26" i="199"/>
  <c r="A25" i="199"/>
  <c r="A24" i="199"/>
  <c r="A23" i="199"/>
  <c r="A22" i="199"/>
  <c r="A21" i="199"/>
  <c r="A20" i="199"/>
  <c r="H12" i="199"/>
  <c r="G12" i="199"/>
  <c r="N27" i="127" s="1"/>
  <c r="E12" i="199"/>
  <c r="G6" i="199"/>
  <c r="B6" i="199"/>
  <c r="A6" i="199"/>
  <c r="A3" i="199"/>
  <c r="B7" i="198"/>
  <c r="A7" i="198"/>
  <c r="A1019" i="198"/>
  <c r="A1018" i="198"/>
  <c r="A1017" i="198"/>
  <c r="A1016" i="198"/>
  <c r="A1015" i="198"/>
  <c r="A1014" i="198"/>
  <c r="A1013" i="198"/>
  <c r="A1012" i="198"/>
  <c r="A1011" i="198"/>
  <c r="A1010" i="198"/>
  <c r="A1009" i="198"/>
  <c r="A1008" i="198"/>
  <c r="A1007" i="198"/>
  <c r="A1006" i="198"/>
  <c r="A1005" i="198"/>
  <c r="A1004" i="198"/>
  <c r="A1003" i="198"/>
  <c r="A1002" i="198"/>
  <c r="A1001" i="198"/>
  <c r="A1000" i="198"/>
  <c r="A999" i="198"/>
  <c r="A998" i="198"/>
  <c r="A997" i="198"/>
  <c r="A996" i="198"/>
  <c r="A995" i="198"/>
  <c r="A994" i="198"/>
  <c r="A993" i="198"/>
  <c r="A992" i="198"/>
  <c r="A991" i="198"/>
  <c r="A990" i="198"/>
  <c r="A989" i="198"/>
  <c r="A988" i="198"/>
  <c r="A987" i="198"/>
  <c r="A986" i="198"/>
  <c r="A985" i="198"/>
  <c r="A984" i="198"/>
  <c r="A983" i="198"/>
  <c r="A982" i="198"/>
  <c r="A981" i="198"/>
  <c r="A980" i="198"/>
  <c r="A979" i="198"/>
  <c r="A978" i="198"/>
  <c r="A977" i="198"/>
  <c r="A976" i="198"/>
  <c r="A975" i="198"/>
  <c r="A974" i="198"/>
  <c r="A973" i="198"/>
  <c r="A972" i="198"/>
  <c r="A971" i="198"/>
  <c r="A970" i="198"/>
  <c r="A969" i="198"/>
  <c r="A968" i="198"/>
  <c r="A967" i="198"/>
  <c r="A966" i="198"/>
  <c r="A965" i="198"/>
  <c r="A964" i="198"/>
  <c r="A963" i="198"/>
  <c r="A962" i="198"/>
  <c r="A961" i="198"/>
  <c r="A960" i="198"/>
  <c r="A959" i="198"/>
  <c r="A958" i="198"/>
  <c r="A957" i="198"/>
  <c r="A956" i="198"/>
  <c r="A955" i="198"/>
  <c r="A954" i="198"/>
  <c r="A953" i="198"/>
  <c r="A952" i="198"/>
  <c r="A951" i="198"/>
  <c r="A950" i="198"/>
  <c r="A949" i="198"/>
  <c r="A948" i="198"/>
  <c r="A947" i="198"/>
  <c r="A946" i="198"/>
  <c r="A945" i="198"/>
  <c r="A944" i="198"/>
  <c r="A943" i="198"/>
  <c r="A942" i="198"/>
  <c r="A941" i="198"/>
  <c r="A940" i="198"/>
  <c r="A939" i="198"/>
  <c r="A938" i="198"/>
  <c r="A937" i="198"/>
  <c r="A936" i="198"/>
  <c r="A935" i="198"/>
  <c r="A934" i="198"/>
  <c r="A933" i="198"/>
  <c r="A932" i="198"/>
  <c r="A931" i="198"/>
  <c r="A930" i="198"/>
  <c r="A929" i="198"/>
  <c r="A928" i="198"/>
  <c r="A927" i="198"/>
  <c r="A926" i="198"/>
  <c r="A925" i="198"/>
  <c r="A924" i="198"/>
  <c r="A923" i="198"/>
  <c r="A922" i="198"/>
  <c r="A921" i="198"/>
  <c r="A920" i="198"/>
  <c r="A919" i="198"/>
  <c r="A918" i="198"/>
  <c r="A917" i="198"/>
  <c r="A916" i="198"/>
  <c r="A915" i="198"/>
  <c r="A914" i="198"/>
  <c r="A913" i="198"/>
  <c r="A912" i="198"/>
  <c r="A911" i="198"/>
  <c r="A910" i="198"/>
  <c r="A909" i="198"/>
  <c r="A908" i="198"/>
  <c r="A907" i="198"/>
  <c r="A906" i="198"/>
  <c r="A905" i="198"/>
  <c r="A904" i="198"/>
  <c r="A903" i="198"/>
  <c r="A902" i="198"/>
  <c r="A901" i="198"/>
  <c r="A900" i="198"/>
  <c r="A899" i="198"/>
  <c r="A898" i="198"/>
  <c r="A897" i="198"/>
  <c r="A896" i="198"/>
  <c r="A895" i="198"/>
  <c r="A894" i="198"/>
  <c r="A893" i="198"/>
  <c r="A892" i="198"/>
  <c r="A891" i="198"/>
  <c r="A890" i="198"/>
  <c r="A889" i="198"/>
  <c r="A888" i="198"/>
  <c r="A887" i="198"/>
  <c r="A886" i="198"/>
  <c r="A885" i="198"/>
  <c r="A884" i="198"/>
  <c r="A883" i="198"/>
  <c r="A882" i="198"/>
  <c r="A881" i="198"/>
  <c r="A880" i="198"/>
  <c r="A879" i="198"/>
  <c r="A878" i="198"/>
  <c r="A877" i="198"/>
  <c r="A876" i="198"/>
  <c r="A875" i="198"/>
  <c r="A874" i="198"/>
  <c r="A873" i="198"/>
  <c r="A872" i="198"/>
  <c r="A871" i="198"/>
  <c r="A870" i="198"/>
  <c r="A869" i="198"/>
  <c r="A868" i="198"/>
  <c r="A867" i="198"/>
  <c r="A866" i="198"/>
  <c r="A865" i="198"/>
  <c r="A864" i="198"/>
  <c r="A863" i="198"/>
  <c r="A862" i="198"/>
  <c r="A861" i="198"/>
  <c r="A860" i="198"/>
  <c r="A859" i="198"/>
  <c r="A858" i="198"/>
  <c r="A857" i="198"/>
  <c r="A856" i="198"/>
  <c r="A855" i="198"/>
  <c r="A854" i="198"/>
  <c r="A853" i="198"/>
  <c r="A852" i="198"/>
  <c r="A851" i="198"/>
  <c r="A850" i="198"/>
  <c r="A849" i="198"/>
  <c r="A848" i="198"/>
  <c r="A847" i="198"/>
  <c r="A846" i="198"/>
  <c r="A845" i="198"/>
  <c r="A844" i="198"/>
  <c r="A843" i="198"/>
  <c r="A842" i="198"/>
  <c r="A841" i="198"/>
  <c r="A840" i="198"/>
  <c r="A839" i="198"/>
  <c r="A838" i="198"/>
  <c r="A837" i="198"/>
  <c r="A836" i="198"/>
  <c r="A835" i="198"/>
  <c r="A834" i="198"/>
  <c r="A833" i="198"/>
  <c r="A832" i="198"/>
  <c r="A831" i="198"/>
  <c r="A830" i="198"/>
  <c r="A829" i="198"/>
  <c r="A828" i="198"/>
  <c r="A827" i="198"/>
  <c r="A826" i="198"/>
  <c r="A825" i="198"/>
  <c r="A824" i="198"/>
  <c r="A823" i="198"/>
  <c r="A822" i="198"/>
  <c r="A821" i="198"/>
  <c r="A820" i="198"/>
  <c r="A819" i="198"/>
  <c r="A818" i="198"/>
  <c r="A817" i="198"/>
  <c r="A816" i="198"/>
  <c r="A815" i="198"/>
  <c r="A814" i="198"/>
  <c r="A813" i="198"/>
  <c r="A812" i="198"/>
  <c r="A811" i="198"/>
  <c r="A810" i="198"/>
  <c r="A809" i="198"/>
  <c r="A808" i="198"/>
  <c r="A807" i="198"/>
  <c r="A806" i="198"/>
  <c r="A805" i="198"/>
  <c r="A804" i="198"/>
  <c r="A803" i="198"/>
  <c r="A802" i="198"/>
  <c r="A801" i="198"/>
  <c r="A800" i="198"/>
  <c r="A799" i="198"/>
  <c r="A798" i="198"/>
  <c r="A797" i="198"/>
  <c r="A796" i="198"/>
  <c r="A795" i="198"/>
  <c r="A794" i="198"/>
  <c r="A793" i="198"/>
  <c r="A792" i="198"/>
  <c r="A791" i="198"/>
  <c r="A790" i="198"/>
  <c r="A789" i="198"/>
  <c r="A788" i="198"/>
  <c r="A787" i="198"/>
  <c r="A786" i="198"/>
  <c r="A785" i="198"/>
  <c r="A784" i="198"/>
  <c r="A783" i="198"/>
  <c r="A782" i="198"/>
  <c r="A781" i="198"/>
  <c r="A780" i="198"/>
  <c r="A779" i="198"/>
  <c r="A778" i="198"/>
  <c r="A777" i="198"/>
  <c r="A776" i="198"/>
  <c r="A775" i="198"/>
  <c r="A774" i="198"/>
  <c r="A773" i="198"/>
  <c r="A772" i="198"/>
  <c r="A771" i="198"/>
  <c r="A770" i="198"/>
  <c r="A769" i="198"/>
  <c r="A768" i="198"/>
  <c r="A767" i="198"/>
  <c r="A766" i="198"/>
  <c r="A765" i="198"/>
  <c r="A764" i="198"/>
  <c r="A763" i="198"/>
  <c r="A762" i="198"/>
  <c r="A761" i="198"/>
  <c r="A760" i="198"/>
  <c r="A759" i="198"/>
  <c r="A758" i="198"/>
  <c r="A757" i="198"/>
  <c r="A756" i="198"/>
  <c r="A755" i="198"/>
  <c r="A754" i="198"/>
  <c r="A753" i="198"/>
  <c r="A752" i="198"/>
  <c r="A751" i="198"/>
  <c r="A750" i="198"/>
  <c r="A749" i="198"/>
  <c r="A748" i="198"/>
  <c r="A747" i="198"/>
  <c r="A746" i="198"/>
  <c r="A745" i="198"/>
  <c r="A744" i="198"/>
  <c r="A743" i="198"/>
  <c r="A742" i="198"/>
  <c r="A741" i="198"/>
  <c r="A740" i="198"/>
  <c r="A739" i="198"/>
  <c r="A738" i="198"/>
  <c r="A737" i="198"/>
  <c r="A736" i="198"/>
  <c r="A735" i="198"/>
  <c r="A734" i="198"/>
  <c r="A733" i="198"/>
  <c r="A732" i="198"/>
  <c r="A731" i="198"/>
  <c r="A730" i="198"/>
  <c r="A729" i="198"/>
  <c r="A728" i="198"/>
  <c r="A727" i="198"/>
  <c r="A726" i="198"/>
  <c r="A725" i="198"/>
  <c r="A724" i="198"/>
  <c r="A723" i="198"/>
  <c r="A722" i="198"/>
  <c r="A721" i="198"/>
  <c r="A720" i="198"/>
  <c r="A719" i="198"/>
  <c r="A718" i="198"/>
  <c r="A717" i="198"/>
  <c r="A716" i="198"/>
  <c r="A715" i="198"/>
  <c r="A714" i="198"/>
  <c r="A713" i="198"/>
  <c r="A712" i="198"/>
  <c r="A711" i="198"/>
  <c r="A710" i="198"/>
  <c r="A709" i="198"/>
  <c r="A708" i="198"/>
  <c r="A707" i="198"/>
  <c r="A706" i="198"/>
  <c r="A705" i="198"/>
  <c r="A704" i="198"/>
  <c r="A703" i="198"/>
  <c r="A702" i="198"/>
  <c r="A701" i="198"/>
  <c r="A700" i="198"/>
  <c r="A699" i="198"/>
  <c r="A698" i="198"/>
  <c r="A697" i="198"/>
  <c r="A696" i="198"/>
  <c r="A695" i="198"/>
  <c r="A694" i="198"/>
  <c r="A693" i="198"/>
  <c r="A692" i="198"/>
  <c r="A691" i="198"/>
  <c r="A690" i="198"/>
  <c r="A689" i="198"/>
  <c r="A688" i="198"/>
  <c r="A687" i="198"/>
  <c r="A686" i="198"/>
  <c r="A685" i="198"/>
  <c r="A684" i="198"/>
  <c r="A683" i="198"/>
  <c r="A682" i="198"/>
  <c r="A681" i="198"/>
  <c r="A680" i="198"/>
  <c r="A679" i="198"/>
  <c r="A678" i="198"/>
  <c r="A677" i="198"/>
  <c r="A676" i="198"/>
  <c r="A675" i="198"/>
  <c r="A674" i="198"/>
  <c r="A673" i="198"/>
  <c r="A672" i="198"/>
  <c r="A671" i="198"/>
  <c r="A670" i="198"/>
  <c r="A669" i="198"/>
  <c r="A668" i="198"/>
  <c r="A667" i="198"/>
  <c r="A666" i="198"/>
  <c r="A665" i="198"/>
  <c r="A664" i="198"/>
  <c r="A663" i="198"/>
  <c r="A662" i="198"/>
  <c r="A661" i="198"/>
  <c r="A660" i="198"/>
  <c r="A659" i="198"/>
  <c r="A658" i="198"/>
  <c r="A657" i="198"/>
  <c r="A656" i="198"/>
  <c r="A655" i="198"/>
  <c r="A654" i="198"/>
  <c r="A653" i="198"/>
  <c r="A652" i="198"/>
  <c r="A651" i="198"/>
  <c r="A650" i="198"/>
  <c r="A649" i="198"/>
  <c r="A648" i="198"/>
  <c r="A647" i="198"/>
  <c r="A646" i="198"/>
  <c r="A645" i="198"/>
  <c r="A644" i="198"/>
  <c r="A643" i="198"/>
  <c r="A642" i="198"/>
  <c r="A641" i="198"/>
  <c r="A640" i="198"/>
  <c r="A639" i="198"/>
  <c r="A638" i="198"/>
  <c r="A637" i="198"/>
  <c r="A636" i="198"/>
  <c r="A635" i="198"/>
  <c r="A634" i="198"/>
  <c r="A633" i="198"/>
  <c r="A632" i="198"/>
  <c r="A631" i="198"/>
  <c r="A630" i="198"/>
  <c r="A629" i="198"/>
  <c r="A628" i="198"/>
  <c r="A627" i="198"/>
  <c r="A626" i="198"/>
  <c r="A625" i="198"/>
  <c r="A624" i="198"/>
  <c r="A623" i="198"/>
  <c r="A622" i="198"/>
  <c r="A621" i="198"/>
  <c r="A620" i="198"/>
  <c r="A619" i="198"/>
  <c r="A618" i="198"/>
  <c r="A617" i="198"/>
  <c r="A616" i="198"/>
  <c r="A615" i="198"/>
  <c r="A614" i="198"/>
  <c r="A613" i="198"/>
  <c r="A612" i="198"/>
  <c r="A611" i="198"/>
  <c r="A610" i="198"/>
  <c r="A609" i="198"/>
  <c r="A608" i="198"/>
  <c r="A607" i="198"/>
  <c r="A606" i="198"/>
  <c r="A605" i="198"/>
  <c r="A604" i="198"/>
  <c r="A603" i="198"/>
  <c r="A602" i="198"/>
  <c r="A601" i="198"/>
  <c r="A600" i="198"/>
  <c r="A599" i="198"/>
  <c r="A598" i="198"/>
  <c r="A597" i="198"/>
  <c r="A596" i="198"/>
  <c r="A595" i="198"/>
  <c r="A594" i="198"/>
  <c r="A593" i="198"/>
  <c r="A592" i="198"/>
  <c r="A591" i="198"/>
  <c r="A590" i="198"/>
  <c r="A589" i="198"/>
  <c r="A588" i="198"/>
  <c r="A587" i="198"/>
  <c r="A586" i="198"/>
  <c r="A585" i="198"/>
  <c r="A584" i="198"/>
  <c r="A583" i="198"/>
  <c r="A582" i="198"/>
  <c r="A581" i="198"/>
  <c r="A580" i="198"/>
  <c r="A579" i="198"/>
  <c r="A578" i="198"/>
  <c r="A577" i="198"/>
  <c r="A576" i="198"/>
  <c r="A575" i="198"/>
  <c r="A574" i="198"/>
  <c r="A573" i="198"/>
  <c r="A572" i="198"/>
  <c r="A571" i="198"/>
  <c r="A570" i="198"/>
  <c r="A569" i="198"/>
  <c r="A568" i="198"/>
  <c r="A567" i="198"/>
  <c r="A566" i="198"/>
  <c r="A565" i="198"/>
  <c r="A564" i="198"/>
  <c r="A563" i="198"/>
  <c r="A562" i="198"/>
  <c r="A561" i="198"/>
  <c r="A560" i="198"/>
  <c r="A559" i="198"/>
  <c r="A558" i="198"/>
  <c r="A557" i="198"/>
  <c r="A556" i="198"/>
  <c r="A555" i="198"/>
  <c r="A554" i="198"/>
  <c r="A553" i="198"/>
  <c r="A552" i="198"/>
  <c r="A551" i="198"/>
  <c r="A550" i="198"/>
  <c r="A549" i="198"/>
  <c r="A548" i="198"/>
  <c r="A547" i="198"/>
  <c r="A546" i="198"/>
  <c r="A545" i="198"/>
  <c r="A544" i="198"/>
  <c r="A543" i="198"/>
  <c r="A542" i="198"/>
  <c r="A541" i="198"/>
  <c r="A540" i="198"/>
  <c r="A539" i="198"/>
  <c r="A538" i="198"/>
  <c r="A537" i="198"/>
  <c r="A536" i="198"/>
  <c r="A535" i="198"/>
  <c r="A534" i="198"/>
  <c r="A533" i="198"/>
  <c r="A532" i="198"/>
  <c r="A531" i="198"/>
  <c r="A530" i="198"/>
  <c r="A529" i="198"/>
  <c r="A528" i="198"/>
  <c r="A527" i="198"/>
  <c r="A526" i="198"/>
  <c r="A525" i="198"/>
  <c r="A524" i="198"/>
  <c r="A523" i="198"/>
  <c r="A522" i="198"/>
  <c r="A521" i="198"/>
  <c r="A520" i="198"/>
  <c r="A519" i="198"/>
  <c r="A518" i="198"/>
  <c r="A517" i="198"/>
  <c r="A516" i="198"/>
  <c r="A515" i="198"/>
  <c r="A514" i="198"/>
  <c r="A513" i="198"/>
  <c r="A512" i="198"/>
  <c r="A511" i="198"/>
  <c r="A510" i="198"/>
  <c r="A509" i="198"/>
  <c r="A508" i="198"/>
  <c r="A507" i="198"/>
  <c r="A506" i="198"/>
  <c r="A505" i="198"/>
  <c r="A504" i="198"/>
  <c r="A503" i="198"/>
  <c r="A502" i="198"/>
  <c r="A501" i="198"/>
  <c r="A500" i="198"/>
  <c r="A499" i="198"/>
  <c r="A498" i="198"/>
  <c r="A497" i="198"/>
  <c r="A496" i="198"/>
  <c r="A495" i="198"/>
  <c r="A494" i="198"/>
  <c r="A493" i="198"/>
  <c r="A492" i="198"/>
  <c r="A491" i="198"/>
  <c r="A490" i="198"/>
  <c r="A489" i="198"/>
  <c r="A488" i="198"/>
  <c r="A487" i="198"/>
  <c r="A486" i="198"/>
  <c r="A485" i="198"/>
  <c r="A484" i="198"/>
  <c r="A483" i="198"/>
  <c r="A482" i="198"/>
  <c r="A481" i="198"/>
  <c r="A480" i="198"/>
  <c r="A479" i="198"/>
  <c r="A478" i="198"/>
  <c r="A477" i="198"/>
  <c r="A476" i="198"/>
  <c r="A475" i="198"/>
  <c r="A474" i="198"/>
  <c r="A473" i="198"/>
  <c r="A472" i="198"/>
  <c r="A471" i="198"/>
  <c r="A470" i="198"/>
  <c r="A469" i="198"/>
  <c r="A468" i="198"/>
  <c r="A467" i="198"/>
  <c r="A466" i="198"/>
  <c r="A465" i="198"/>
  <c r="A464" i="198"/>
  <c r="A463" i="198"/>
  <c r="A462" i="198"/>
  <c r="A461" i="198"/>
  <c r="A460" i="198"/>
  <c r="A459" i="198"/>
  <c r="A458" i="198"/>
  <c r="A457" i="198"/>
  <c r="A456" i="198"/>
  <c r="A455" i="198"/>
  <c r="A454" i="198"/>
  <c r="A453" i="198"/>
  <c r="A452" i="198"/>
  <c r="A451" i="198"/>
  <c r="A450" i="198"/>
  <c r="A449" i="198"/>
  <c r="A448" i="198"/>
  <c r="A447" i="198"/>
  <c r="A446" i="198"/>
  <c r="A445" i="198"/>
  <c r="A444" i="198"/>
  <c r="A443" i="198"/>
  <c r="A442" i="198"/>
  <c r="A441" i="198"/>
  <c r="A440" i="198"/>
  <c r="A439" i="198"/>
  <c r="A438" i="198"/>
  <c r="A437" i="198"/>
  <c r="A436" i="198"/>
  <c r="A435" i="198"/>
  <c r="A434" i="198"/>
  <c r="A433" i="198"/>
  <c r="A432" i="198"/>
  <c r="A431" i="198"/>
  <c r="A430" i="198"/>
  <c r="A429" i="198"/>
  <c r="A428" i="198"/>
  <c r="A427" i="198"/>
  <c r="A426" i="198"/>
  <c r="A425" i="198"/>
  <c r="A424" i="198"/>
  <c r="A423" i="198"/>
  <c r="A422" i="198"/>
  <c r="A421" i="198"/>
  <c r="A420" i="198"/>
  <c r="A419" i="198"/>
  <c r="A418" i="198"/>
  <c r="A417" i="198"/>
  <c r="A416" i="198"/>
  <c r="A415" i="198"/>
  <c r="A414" i="198"/>
  <c r="A413" i="198"/>
  <c r="A412" i="198"/>
  <c r="A411" i="198"/>
  <c r="A410" i="198"/>
  <c r="A409" i="198"/>
  <c r="A408" i="198"/>
  <c r="A407" i="198"/>
  <c r="A406" i="198"/>
  <c r="A405" i="198"/>
  <c r="A404" i="198"/>
  <c r="A403" i="198"/>
  <c r="A402" i="198"/>
  <c r="A401" i="198"/>
  <c r="A400" i="198"/>
  <c r="A399" i="198"/>
  <c r="A398" i="198"/>
  <c r="A397" i="198"/>
  <c r="A396" i="198"/>
  <c r="A395" i="198"/>
  <c r="A394" i="198"/>
  <c r="A393" i="198"/>
  <c r="A392" i="198"/>
  <c r="A391" i="198"/>
  <c r="A390" i="198"/>
  <c r="A389" i="198"/>
  <c r="A388" i="198"/>
  <c r="A387" i="198"/>
  <c r="A386" i="198"/>
  <c r="A385" i="198"/>
  <c r="A384" i="198"/>
  <c r="A383" i="198"/>
  <c r="A382" i="198"/>
  <c r="A381" i="198"/>
  <c r="A380" i="198"/>
  <c r="A379" i="198"/>
  <c r="A378" i="198"/>
  <c r="A377" i="198"/>
  <c r="A376" i="198"/>
  <c r="A375" i="198"/>
  <c r="A374" i="198"/>
  <c r="A373" i="198"/>
  <c r="A372" i="198"/>
  <c r="A371" i="198"/>
  <c r="A370" i="198"/>
  <c r="A369" i="198"/>
  <c r="A368" i="198"/>
  <c r="A367" i="198"/>
  <c r="A366" i="198"/>
  <c r="A365" i="198"/>
  <c r="A364" i="198"/>
  <c r="A363" i="198"/>
  <c r="A362" i="198"/>
  <c r="A361" i="198"/>
  <c r="A360" i="198"/>
  <c r="A359" i="198"/>
  <c r="A358" i="198"/>
  <c r="A357" i="198"/>
  <c r="A356" i="198"/>
  <c r="A355" i="198"/>
  <c r="A354" i="198"/>
  <c r="A353" i="198"/>
  <c r="A352" i="198"/>
  <c r="A351" i="198"/>
  <c r="A350" i="198"/>
  <c r="A349" i="198"/>
  <c r="A348" i="198"/>
  <c r="A347" i="198"/>
  <c r="A346" i="198"/>
  <c r="A345" i="198"/>
  <c r="A344" i="198"/>
  <c r="A343" i="198"/>
  <c r="A342" i="198"/>
  <c r="A341" i="198"/>
  <c r="A340" i="198"/>
  <c r="A339" i="198"/>
  <c r="A338" i="198"/>
  <c r="A337" i="198"/>
  <c r="A336" i="198"/>
  <c r="A335" i="198"/>
  <c r="A334" i="198"/>
  <c r="A333" i="198"/>
  <c r="A332" i="198"/>
  <c r="A331" i="198"/>
  <c r="A330" i="198"/>
  <c r="A329" i="198"/>
  <c r="A328" i="198"/>
  <c r="A327" i="198"/>
  <c r="A326" i="198"/>
  <c r="A325" i="198"/>
  <c r="A324" i="198"/>
  <c r="A323" i="198"/>
  <c r="A322" i="198"/>
  <c r="A321" i="198"/>
  <c r="A320" i="198"/>
  <c r="A319" i="198"/>
  <c r="A318" i="198"/>
  <c r="A317" i="198"/>
  <c r="A316" i="198"/>
  <c r="A315" i="198"/>
  <c r="A314" i="198"/>
  <c r="A313" i="198"/>
  <c r="A312" i="198"/>
  <c r="A311" i="198"/>
  <c r="A310" i="198"/>
  <c r="A309" i="198"/>
  <c r="A308" i="198"/>
  <c r="A307" i="198"/>
  <c r="A306" i="198"/>
  <c r="A305" i="198"/>
  <c r="A304" i="198"/>
  <c r="A303" i="198"/>
  <c r="A302" i="198"/>
  <c r="A301" i="198"/>
  <c r="A300" i="198"/>
  <c r="A299" i="198"/>
  <c r="A298" i="198"/>
  <c r="A297" i="198"/>
  <c r="A296" i="198"/>
  <c r="A295" i="198"/>
  <c r="A294" i="198"/>
  <c r="A293" i="198"/>
  <c r="A292" i="198"/>
  <c r="A291" i="198"/>
  <c r="A290" i="198"/>
  <c r="A289" i="198"/>
  <c r="A288" i="198"/>
  <c r="A287" i="198"/>
  <c r="A286" i="198"/>
  <c r="A285" i="198"/>
  <c r="A284" i="198"/>
  <c r="A283" i="198"/>
  <c r="A282" i="198"/>
  <c r="A281" i="198"/>
  <c r="A280" i="198"/>
  <c r="A279" i="198"/>
  <c r="A278" i="198"/>
  <c r="A277" i="198"/>
  <c r="A276" i="198"/>
  <c r="A275" i="198"/>
  <c r="A274" i="198"/>
  <c r="A273" i="198"/>
  <c r="A272" i="198"/>
  <c r="A271" i="198"/>
  <c r="A270" i="198"/>
  <c r="A269" i="198"/>
  <c r="A268" i="198"/>
  <c r="A267" i="198"/>
  <c r="A266" i="198"/>
  <c r="A265" i="198"/>
  <c r="A264" i="198"/>
  <c r="A263" i="198"/>
  <c r="A262" i="198"/>
  <c r="A261" i="198"/>
  <c r="A260" i="198"/>
  <c r="A259" i="198"/>
  <c r="A258" i="198"/>
  <c r="A257" i="198"/>
  <c r="A256" i="198"/>
  <c r="A255" i="198"/>
  <c r="A254" i="198"/>
  <c r="A253" i="198"/>
  <c r="A252" i="198"/>
  <c r="A251" i="198"/>
  <c r="A250" i="198"/>
  <c r="A249" i="198"/>
  <c r="A248" i="198"/>
  <c r="A247" i="198"/>
  <c r="A246" i="198"/>
  <c r="A245" i="198"/>
  <c r="A244" i="198"/>
  <c r="A243" i="198"/>
  <c r="A242" i="198"/>
  <c r="A241" i="198"/>
  <c r="A240" i="198"/>
  <c r="A239" i="198"/>
  <c r="A238" i="198"/>
  <c r="A237" i="198"/>
  <c r="A236" i="198"/>
  <c r="A235" i="198"/>
  <c r="A234" i="198"/>
  <c r="A233" i="198"/>
  <c r="A232" i="198"/>
  <c r="A231" i="198"/>
  <c r="A230" i="198"/>
  <c r="A229" i="198"/>
  <c r="A228" i="198"/>
  <c r="A227" i="198"/>
  <c r="A226" i="198"/>
  <c r="A225" i="198"/>
  <c r="A224" i="198"/>
  <c r="A223" i="198"/>
  <c r="A222" i="198"/>
  <c r="A221" i="198"/>
  <c r="A220" i="198"/>
  <c r="A219" i="198"/>
  <c r="A218" i="198"/>
  <c r="A217" i="198"/>
  <c r="A216" i="198"/>
  <c r="A215" i="198"/>
  <c r="A214" i="198"/>
  <c r="A213" i="198"/>
  <c r="A212" i="198"/>
  <c r="A211" i="198"/>
  <c r="A210" i="198"/>
  <c r="A209" i="198"/>
  <c r="A208" i="198"/>
  <c r="A207" i="198"/>
  <c r="A206" i="198"/>
  <c r="A205" i="198"/>
  <c r="A204" i="198"/>
  <c r="A203" i="198"/>
  <c r="A202" i="198"/>
  <c r="A201" i="198"/>
  <c r="A200" i="198"/>
  <c r="A199" i="198"/>
  <c r="A198" i="198"/>
  <c r="A197" i="198"/>
  <c r="A196" i="198"/>
  <c r="A195" i="198"/>
  <c r="A194" i="198"/>
  <c r="A193" i="198"/>
  <c r="A192" i="198"/>
  <c r="A191" i="198"/>
  <c r="A190" i="198"/>
  <c r="A189" i="198"/>
  <c r="A188" i="198"/>
  <c r="A187" i="198"/>
  <c r="A186" i="198"/>
  <c r="A185" i="198"/>
  <c r="A184" i="198"/>
  <c r="A183" i="198"/>
  <c r="A182" i="198"/>
  <c r="A181" i="198"/>
  <c r="A180" i="198"/>
  <c r="A179" i="198"/>
  <c r="A178" i="198"/>
  <c r="A177" i="198"/>
  <c r="A176" i="198"/>
  <c r="A175" i="198"/>
  <c r="A174" i="198"/>
  <c r="A173" i="198"/>
  <c r="A172" i="198"/>
  <c r="A171" i="198"/>
  <c r="A170" i="198"/>
  <c r="A169" i="198"/>
  <c r="A168" i="198"/>
  <c r="A167" i="198"/>
  <c r="A166" i="198"/>
  <c r="A165" i="198"/>
  <c r="A164" i="198"/>
  <c r="A163" i="198"/>
  <c r="A162" i="198"/>
  <c r="A161" i="198"/>
  <c r="A160" i="198"/>
  <c r="A159" i="198"/>
  <c r="A158" i="198"/>
  <c r="A157" i="198"/>
  <c r="A156" i="198"/>
  <c r="A155" i="198"/>
  <c r="A154" i="198"/>
  <c r="A153" i="198"/>
  <c r="A152" i="198"/>
  <c r="A151" i="198"/>
  <c r="A150" i="198"/>
  <c r="A149" i="198"/>
  <c r="A148" i="198"/>
  <c r="A147" i="198"/>
  <c r="A146" i="198"/>
  <c r="A145" i="198"/>
  <c r="A144" i="198"/>
  <c r="A143" i="198"/>
  <c r="A142" i="198"/>
  <c r="A141" i="198"/>
  <c r="A140" i="198"/>
  <c r="A139" i="198"/>
  <c r="A138" i="198"/>
  <c r="A137" i="198"/>
  <c r="A136" i="198"/>
  <c r="A135" i="198"/>
  <c r="A134" i="198"/>
  <c r="A133" i="198"/>
  <c r="A132" i="198"/>
  <c r="A131" i="198"/>
  <c r="A130" i="198"/>
  <c r="A129" i="198"/>
  <c r="A128" i="198"/>
  <c r="A127" i="198"/>
  <c r="A126" i="198"/>
  <c r="A125" i="198"/>
  <c r="A124" i="198"/>
  <c r="A123" i="198"/>
  <c r="A122" i="198"/>
  <c r="A121" i="198"/>
  <c r="A120" i="198"/>
  <c r="A119" i="198"/>
  <c r="A118" i="198"/>
  <c r="A117" i="198"/>
  <c r="A116" i="198"/>
  <c r="A115" i="198"/>
  <c r="A114" i="198"/>
  <c r="A113" i="198"/>
  <c r="A112" i="198"/>
  <c r="A111" i="198"/>
  <c r="A110" i="198"/>
  <c r="A109" i="198"/>
  <c r="A108" i="198"/>
  <c r="A107" i="198"/>
  <c r="A106" i="198"/>
  <c r="A105" i="198"/>
  <c r="A104" i="198"/>
  <c r="A103" i="198"/>
  <c r="A102" i="198"/>
  <c r="A101" i="198"/>
  <c r="A100" i="198"/>
  <c r="A99" i="198"/>
  <c r="A98" i="198"/>
  <c r="A97" i="198"/>
  <c r="A96" i="198"/>
  <c r="A95" i="198"/>
  <c r="A94" i="198"/>
  <c r="A93" i="198"/>
  <c r="A92" i="198"/>
  <c r="A91" i="198"/>
  <c r="A90" i="198"/>
  <c r="A89" i="198"/>
  <c r="A88" i="198"/>
  <c r="A87" i="198"/>
  <c r="A86" i="198"/>
  <c r="A85" i="198"/>
  <c r="A84" i="198"/>
  <c r="A83" i="198"/>
  <c r="A82" i="198"/>
  <c r="A81" i="198"/>
  <c r="A80" i="198"/>
  <c r="A79" i="198"/>
  <c r="A78" i="198"/>
  <c r="A77" i="198"/>
  <c r="A76" i="198"/>
  <c r="A75" i="198"/>
  <c r="A74" i="198"/>
  <c r="A73" i="198"/>
  <c r="A72" i="198"/>
  <c r="A71" i="198"/>
  <c r="A70" i="198"/>
  <c r="A69" i="198"/>
  <c r="A68" i="198"/>
  <c r="A67" i="198"/>
  <c r="A66" i="198"/>
  <c r="A65" i="198"/>
  <c r="A64" i="198"/>
  <c r="A63" i="198"/>
  <c r="A62" i="198"/>
  <c r="A61" i="198"/>
  <c r="A60" i="198"/>
  <c r="A59" i="198"/>
  <c r="A58" i="198"/>
  <c r="A57" i="198"/>
  <c r="A56" i="198"/>
  <c r="A55" i="198"/>
  <c r="A54" i="198"/>
  <c r="A53" i="198"/>
  <c r="A52" i="198"/>
  <c r="A51" i="198"/>
  <c r="A50" i="198"/>
  <c r="A49" i="198"/>
  <c r="A48" i="198"/>
  <c r="A47" i="198"/>
  <c r="A46" i="198"/>
  <c r="A45" i="198"/>
  <c r="A44" i="198"/>
  <c r="A43" i="198"/>
  <c r="A42" i="198"/>
  <c r="A41" i="198"/>
  <c r="A40" i="198"/>
  <c r="A39" i="198"/>
  <c r="A38" i="198"/>
  <c r="A37" i="198"/>
  <c r="A36" i="198"/>
  <c r="A35" i="198"/>
  <c r="A34" i="198"/>
  <c r="A33" i="198"/>
  <c r="A32" i="198"/>
  <c r="A31" i="198"/>
  <c r="A30" i="198"/>
  <c r="A29" i="198"/>
  <c r="A28" i="198"/>
  <c r="A27" i="198"/>
  <c r="A26" i="198"/>
  <c r="A25" i="198"/>
  <c r="A24" i="198"/>
  <c r="A23" i="198"/>
  <c r="A22" i="198"/>
  <c r="A21" i="198"/>
  <c r="H12" i="198"/>
  <c r="G12" i="198"/>
  <c r="N26" i="127" s="1"/>
  <c r="E12" i="198"/>
  <c r="G6" i="198"/>
  <c r="B6" i="198"/>
  <c r="A6" i="198"/>
  <c r="A3" i="198"/>
  <c r="A20" i="198" s="1"/>
  <c r="B7" i="197"/>
  <c r="A7" i="197"/>
  <c r="A1019" i="197"/>
  <c r="A1018" i="197"/>
  <c r="A1017" i="197"/>
  <c r="A1016" i="197"/>
  <c r="A1015" i="197"/>
  <c r="A1014" i="197"/>
  <c r="A1013" i="197"/>
  <c r="A1012" i="197"/>
  <c r="A1011" i="197"/>
  <c r="A1010" i="197"/>
  <c r="A1009" i="197"/>
  <c r="A1008" i="197"/>
  <c r="A1007" i="197"/>
  <c r="A1006" i="197"/>
  <c r="A1005" i="197"/>
  <c r="A1004" i="197"/>
  <c r="A1003" i="197"/>
  <c r="A1002" i="197"/>
  <c r="A1001" i="197"/>
  <c r="A1000" i="197"/>
  <c r="A999" i="197"/>
  <c r="A998" i="197"/>
  <c r="A997" i="197"/>
  <c r="A996" i="197"/>
  <c r="A995" i="197"/>
  <c r="A994" i="197"/>
  <c r="A993" i="197"/>
  <c r="A992" i="197"/>
  <c r="A991" i="197"/>
  <c r="A990" i="197"/>
  <c r="A989" i="197"/>
  <c r="A988" i="197"/>
  <c r="A987" i="197"/>
  <c r="A986" i="197"/>
  <c r="A985" i="197"/>
  <c r="A984" i="197"/>
  <c r="A983" i="197"/>
  <c r="A982" i="197"/>
  <c r="A981" i="197"/>
  <c r="A980" i="197"/>
  <c r="A979" i="197"/>
  <c r="A978" i="197"/>
  <c r="A977" i="197"/>
  <c r="A976" i="197"/>
  <c r="A975" i="197"/>
  <c r="A974" i="197"/>
  <c r="A973" i="197"/>
  <c r="A972" i="197"/>
  <c r="A971" i="197"/>
  <c r="A970" i="197"/>
  <c r="A969" i="197"/>
  <c r="A968" i="197"/>
  <c r="A967" i="197"/>
  <c r="A966" i="197"/>
  <c r="A965" i="197"/>
  <c r="A964" i="197"/>
  <c r="A963" i="197"/>
  <c r="A962" i="197"/>
  <c r="A961" i="197"/>
  <c r="A960" i="197"/>
  <c r="A959" i="197"/>
  <c r="A958" i="197"/>
  <c r="A957" i="197"/>
  <c r="A956" i="197"/>
  <c r="A955" i="197"/>
  <c r="A954" i="197"/>
  <c r="A953" i="197"/>
  <c r="A952" i="197"/>
  <c r="A951" i="197"/>
  <c r="A950" i="197"/>
  <c r="A949" i="197"/>
  <c r="A948" i="197"/>
  <c r="A947" i="197"/>
  <c r="A946" i="197"/>
  <c r="A945" i="197"/>
  <c r="A944" i="197"/>
  <c r="A943" i="197"/>
  <c r="A942" i="197"/>
  <c r="A941" i="197"/>
  <c r="A940" i="197"/>
  <c r="A939" i="197"/>
  <c r="A938" i="197"/>
  <c r="A937" i="197"/>
  <c r="A936" i="197"/>
  <c r="A935" i="197"/>
  <c r="A934" i="197"/>
  <c r="A933" i="197"/>
  <c r="A932" i="197"/>
  <c r="A931" i="197"/>
  <c r="A930" i="197"/>
  <c r="A929" i="197"/>
  <c r="A928" i="197"/>
  <c r="A927" i="197"/>
  <c r="A926" i="197"/>
  <c r="A925" i="197"/>
  <c r="A924" i="197"/>
  <c r="A923" i="197"/>
  <c r="A922" i="197"/>
  <c r="A921" i="197"/>
  <c r="A920" i="197"/>
  <c r="A919" i="197"/>
  <c r="A918" i="197"/>
  <c r="A917" i="197"/>
  <c r="A916" i="197"/>
  <c r="A915" i="197"/>
  <c r="A914" i="197"/>
  <c r="A913" i="197"/>
  <c r="A912" i="197"/>
  <c r="A911" i="197"/>
  <c r="A910" i="197"/>
  <c r="A909" i="197"/>
  <c r="A908" i="197"/>
  <c r="A907" i="197"/>
  <c r="A906" i="197"/>
  <c r="A905" i="197"/>
  <c r="A904" i="197"/>
  <c r="A903" i="197"/>
  <c r="A902" i="197"/>
  <c r="A901" i="197"/>
  <c r="A900" i="197"/>
  <c r="A899" i="197"/>
  <c r="A898" i="197"/>
  <c r="A897" i="197"/>
  <c r="A896" i="197"/>
  <c r="A895" i="197"/>
  <c r="A894" i="197"/>
  <c r="A893" i="197"/>
  <c r="A892" i="197"/>
  <c r="A891" i="197"/>
  <c r="A890" i="197"/>
  <c r="A889" i="197"/>
  <c r="A888" i="197"/>
  <c r="A887" i="197"/>
  <c r="A886" i="197"/>
  <c r="A885" i="197"/>
  <c r="A884" i="197"/>
  <c r="A883" i="197"/>
  <c r="A882" i="197"/>
  <c r="A881" i="197"/>
  <c r="A880" i="197"/>
  <c r="A879" i="197"/>
  <c r="A878" i="197"/>
  <c r="A877" i="197"/>
  <c r="A876" i="197"/>
  <c r="A875" i="197"/>
  <c r="A874" i="197"/>
  <c r="A873" i="197"/>
  <c r="A872" i="197"/>
  <c r="A871" i="197"/>
  <c r="A870" i="197"/>
  <c r="A869" i="197"/>
  <c r="A868" i="197"/>
  <c r="A867" i="197"/>
  <c r="A866" i="197"/>
  <c r="A865" i="197"/>
  <c r="A864" i="197"/>
  <c r="A863" i="197"/>
  <c r="A862" i="197"/>
  <c r="A861" i="197"/>
  <c r="A860" i="197"/>
  <c r="A859" i="197"/>
  <c r="A858" i="197"/>
  <c r="A857" i="197"/>
  <c r="A856" i="197"/>
  <c r="A855" i="197"/>
  <c r="A854" i="197"/>
  <c r="A853" i="197"/>
  <c r="A852" i="197"/>
  <c r="A851" i="197"/>
  <c r="A850" i="197"/>
  <c r="A849" i="197"/>
  <c r="A848" i="197"/>
  <c r="A847" i="197"/>
  <c r="A846" i="197"/>
  <c r="A845" i="197"/>
  <c r="A844" i="197"/>
  <c r="A843" i="197"/>
  <c r="A842" i="197"/>
  <c r="A841" i="197"/>
  <c r="A840" i="197"/>
  <c r="A839" i="197"/>
  <c r="A838" i="197"/>
  <c r="A837" i="197"/>
  <c r="A836" i="197"/>
  <c r="A835" i="197"/>
  <c r="A834" i="197"/>
  <c r="A833" i="197"/>
  <c r="A832" i="197"/>
  <c r="A831" i="197"/>
  <c r="A830" i="197"/>
  <c r="A829" i="197"/>
  <c r="A828" i="197"/>
  <c r="A827" i="197"/>
  <c r="A826" i="197"/>
  <c r="A825" i="197"/>
  <c r="A824" i="197"/>
  <c r="A823" i="197"/>
  <c r="A822" i="197"/>
  <c r="A821" i="197"/>
  <c r="A820" i="197"/>
  <c r="A819" i="197"/>
  <c r="A818" i="197"/>
  <c r="A817" i="197"/>
  <c r="A816" i="197"/>
  <c r="A815" i="197"/>
  <c r="A814" i="197"/>
  <c r="A813" i="197"/>
  <c r="A812" i="197"/>
  <c r="A811" i="197"/>
  <c r="A810" i="197"/>
  <c r="A809" i="197"/>
  <c r="A808" i="197"/>
  <c r="A807" i="197"/>
  <c r="A806" i="197"/>
  <c r="A805" i="197"/>
  <c r="A804" i="197"/>
  <c r="A803" i="197"/>
  <c r="A802" i="197"/>
  <c r="A801" i="197"/>
  <c r="A800" i="197"/>
  <c r="A799" i="197"/>
  <c r="A798" i="197"/>
  <c r="A797" i="197"/>
  <c r="A796" i="197"/>
  <c r="A795" i="197"/>
  <c r="A794" i="197"/>
  <c r="A793" i="197"/>
  <c r="A792" i="197"/>
  <c r="A791" i="197"/>
  <c r="A790" i="197"/>
  <c r="A789" i="197"/>
  <c r="A788" i="197"/>
  <c r="A787" i="197"/>
  <c r="A786" i="197"/>
  <c r="A785" i="197"/>
  <c r="A784" i="197"/>
  <c r="A783" i="197"/>
  <c r="A782" i="197"/>
  <c r="A781" i="197"/>
  <c r="A780" i="197"/>
  <c r="A779" i="197"/>
  <c r="A778" i="197"/>
  <c r="A777" i="197"/>
  <c r="A776" i="197"/>
  <c r="A775" i="197"/>
  <c r="A774" i="197"/>
  <c r="A773" i="197"/>
  <c r="A772" i="197"/>
  <c r="A771" i="197"/>
  <c r="A770" i="197"/>
  <c r="A769" i="197"/>
  <c r="A768" i="197"/>
  <c r="A767" i="197"/>
  <c r="A766" i="197"/>
  <c r="A765" i="197"/>
  <c r="A764" i="197"/>
  <c r="A763" i="197"/>
  <c r="A762" i="197"/>
  <c r="A761" i="197"/>
  <c r="A760" i="197"/>
  <c r="A759" i="197"/>
  <c r="A758" i="197"/>
  <c r="A757" i="197"/>
  <c r="A756" i="197"/>
  <c r="A755" i="197"/>
  <c r="A754" i="197"/>
  <c r="A753" i="197"/>
  <c r="A752" i="197"/>
  <c r="A751" i="197"/>
  <c r="A750" i="197"/>
  <c r="A749" i="197"/>
  <c r="A748" i="197"/>
  <c r="A747" i="197"/>
  <c r="A746" i="197"/>
  <c r="A745" i="197"/>
  <c r="A744" i="197"/>
  <c r="A743" i="197"/>
  <c r="A742" i="197"/>
  <c r="A741" i="197"/>
  <c r="A740" i="197"/>
  <c r="A739" i="197"/>
  <c r="A738" i="197"/>
  <c r="A737" i="197"/>
  <c r="A736" i="197"/>
  <c r="A735" i="197"/>
  <c r="A734" i="197"/>
  <c r="A733" i="197"/>
  <c r="A732" i="197"/>
  <c r="A731" i="197"/>
  <c r="A730" i="197"/>
  <c r="A729" i="197"/>
  <c r="A728" i="197"/>
  <c r="A727" i="197"/>
  <c r="A726" i="197"/>
  <c r="A725" i="197"/>
  <c r="A724" i="197"/>
  <c r="A723" i="197"/>
  <c r="A722" i="197"/>
  <c r="A721" i="197"/>
  <c r="A720" i="197"/>
  <c r="A719" i="197"/>
  <c r="A718" i="197"/>
  <c r="A717" i="197"/>
  <c r="A716" i="197"/>
  <c r="A715" i="197"/>
  <c r="A714" i="197"/>
  <c r="A713" i="197"/>
  <c r="A712" i="197"/>
  <c r="A711" i="197"/>
  <c r="A710" i="197"/>
  <c r="A709" i="197"/>
  <c r="A708" i="197"/>
  <c r="A707" i="197"/>
  <c r="A706" i="197"/>
  <c r="A705" i="197"/>
  <c r="A704" i="197"/>
  <c r="A703" i="197"/>
  <c r="A702" i="197"/>
  <c r="A701" i="197"/>
  <c r="A700" i="197"/>
  <c r="A699" i="197"/>
  <c r="A698" i="197"/>
  <c r="A697" i="197"/>
  <c r="A696" i="197"/>
  <c r="A695" i="197"/>
  <c r="A694" i="197"/>
  <c r="A693" i="197"/>
  <c r="A692" i="197"/>
  <c r="A691" i="197"/>
  <c r="A690" i="197"/>
  <c r="A689" i="197"/>
  <c r="A688" i="197"/>
  <c r="A687" i="197"/>
  <c r="A686" i="197"/>
  <c r="A685" i="197"/>
  <c r="A684" i="197"/>
  <c r="A683" i="197"/>
  <c r="A682" i="197"/>
  <c r="A681" i="197"/>
  <c r="A680" i="197"/>
  <c r="A679" i="197"/>
  <c r="A678" i="197"/>
  <c r="A677" i="197"/>
  <c r="A676" i="197"/>
  <c r="A675" i="197"/>
  <c r="A674" i="197"/>
  <c r="A673" i="197"/>
  <c r="A672" i="197"/>
  <c r="A671" i="197"/>
  <c r="A670" i="197"/>
  <c r="A669" i="197"/>
  <c r="A668" i="197"/>
  <c r="A667" i="197"/>
  <c r="A666" i="197"/>
  <c r="A665" i="197"/>
  <c r="A664" i="197"/>
  <c r="A663" i="197"/>
  <c r="A662" i="197"/>
  <c r="A661" i="197"/>
  <c r="A660" i="197"/>
  <c r="A659" i="197"/>
  <c r="A658" i="197"/>
  <c r="A657" i="197"/>
  <c r="A656" i="197"/>
  <c r="A655" i="197"/>
  <c r="A654" i="197"/>
  <c r="A653" i="197"/>
  <c r="A652" i="197"/>
  <c r="A651" i="197"/>
  <c r="A650" i="197"/>
  <c r="A649" i="197"/>
  <c r="A648" i="197"/>
  <c r="A647" i="197"/>
  <c r="A646" i="197"/>
  <c r="A645" i="197"/>
  <c r="A644" i="197"/>
  <c r="A643" i="197"/>
  <c r="A642" i="197"/>
  <c r="A641" i="197"/>
  <c r="A640" i="197"/>
  <c r="A639" i="197"/>
  <c r="A638" i="197"/>
  <c r="A637" i="197"/>
  <c r="A636" i="197"/>
  <c r="A635" i="197"/>
  <c r="A634" i="197"/>
  <c r="A633" i="197"/>
  <c r="A632" i="197"/>
  <c r="A631" i="197"/>
  <c r="A630" i="197"/>
  <c r="A629" i="197"/>
  <c r="A628" i="197"/>
  <c r="A627" i="197"/>
  <c r="A626" i="197"/>
  <c r="A625" i="197"/>
  <c r="A624" i="197"/>
  <c r="A623" i="197"/>
  <c r="A622" i="197"/>
  <c r="A621" i="197"/>
  <c r="A620" i="197"/>
  <c r="A619" i="197"/>
  <c r="A618" i="197"/>
  <c r="A617" i="197"/>
  <c r="A616" i="197"/>
  <c r="A615" i="197"/>
  <c r="A614" i="197"/>
  <c r="A613" i="197"/>
  <c r="A612" i="197"/>
  <c r="A611" i="197"/>
  <c r="A610" i="197"/>
  <c r="A609" i="197"/>
  <c r="A608" i="197"/>
  <c r="A607" i="197"/>
  <c r="A606" i="197"/>
  <c r="A605" i="197"/>
  <c r="A604" i="197"/>
  <c r="A603" i="197"/>
  <c r="A602" i="197"/>
  <c r="A601" i="197"/>
  <c r="A600" i="197"/>
  <c r="A599" i="197"/>
  <c r="A598" i="197"/>
  <c r="A597" i="197"/>
  <c r="A596" i="197"/>
  <c r="A595" i="197"/>
  <c r="A594" i="197"/>
  <c r="A593" i="197"/>
  <c r="A592" i="197"/>
  <c r="A591" i="197"/>
  <c r="A590" i="197"/>
  <c r="A589" i="197"/>
  <c r="A588" i="197"/>
  <c r="A587" i="197"/>
  <c r="A586" i="197"/>
  <c r="A585" i="197"/>
  <c r="A584" i="197"/>
  <c r="A583" i="197"/>
  <c r="A582" i="197"/>
  <c r="A581" i="197"/>
  <c r="A580" i="197"/>
  <c r="A579" i="197"/>
  <c r="A578" i="197"/>
  <c r="A577" i="197"/>
  <c r="A576" i="197"/>
  <c r="A575" i="197"/>
  <c r="A574" i="197"/>
  <c r="A573" i="197"/>
  <c r="A572" i="197"/>
  <c r="A571" i="197"/>
  <c r="A570" i="197"/>
  <c r="A569" i="197"/>
  <c r="A568" i="197"/>
  <c r="A567" i="197"/>
  <c r="A566" i="197"/>
  <c r="A565" i="197"/>
  <c r="A564" i="197"/>
  <c r="A563" i="197"/>
  <c r="A562" i="197"/>
  <c r="A561" i="197"/>
  <c r="A560" i="197"/>
  <c r="A559" i="197"/>
  <c r="A558" i="197"/>
  <c r="A557" i="197"/>
  <c r="A556" i="197"/>
  <c r="A555" i="197"/>
  <c r="A554" i="197"/>
  <c r="A553" i="197"/>
  <c r="A552" i="197"/>
  <c r="A551" i="197"/>
  <c r="A550" i="197"/>
  <c r="A549" i="197"/>
  <c r="A548" i="197"/>
  <c r="A547" i="197"/>
  <c r="A546" i="197"/>
  <c r="A545" i="197"/>
  <c r="A544" i="197"/>
  <c r="A543" i="197"/>
  <c r="A542" i="197"/>
  <c r="A541" i="197"/>
  <c r="A540" i="197"/>
  <c r="A539" i="197"/>
  <c r="A538" i="197"/>
  <c r="A537" i="197"/>
  <c r="A536" i="197"/>
  <c r="A535" i="197"/>
  <c r="A534" i="197"/>
  <c r="A533" i="197"/>
  <c r="A532" i="197"/>
  <c r="A531" i="197"/>
  <c r="A530" i="197"/>
  <c r="A529" i="197"/>
  <c r="A528" i="197"/>
  <c r="A527" i="197"/>
  <c r="A526" i="197"/>
  <c r="A525" i="197"/>
  <c r="A524" i="197"/>
  <c r="A523" i="197"/>
  <c r="A522" i="197"/>
  <c r="A521" i="197"/>
  <c r="A520" i="197"/>
  <c r="A519" i="197"/>
  <c r="A518" i="197"/>
  <c r="A517" i="197"/>
  <c r="A516" i="197"/>
  <c r="A515" i="197"/>
  <c r="A514" i="197"/>
  <c r="A513" i="197"/>
  <c r="A512" i="197"/>
  <c r="A511" i="197"/>
  <c r="A510" i="197"/>
  <c r="A509" i="197"/>
  <c r="A508" i="197"/>
  <c r="A507" i="197"/>
  <c r="A506" i="197"/>
  <c r="A505" i="197"/>
  <c r="A504" i="197"/>
  <c r="A503" i="197"/>
  <c r="A502" i="197"/>
  <c r="A501" i="197"/>
  <c r="A500" i="197"/>
  <c r="A499" i="197"/>
  <c r="A498" i="197"/>
  <c r="A497" i="197"/>
  <c r="A496" i="197"/>
  <c r="A495" i="197"/>
  <c r="A494" i="197"/>
  <c r="A493" i="197"/>
  <c r="A492" i="197"/>
  <c r="A491" i="197"/>
  <c r="A490" i="197"/>
  <c r="A489" i="197"/>
  <c r="A488" i="197"/>
  <c r="A487" i="197"/>
  <c r="A486" i="197"/>
  <c r="A485" i="197"/>
  <c r="A484" i="197"/>
  <c r="A483" i="197"/>
  <c r="A482" i="197"/>
  <c r="A481" i="197"/>
  <c r="A480" i="197"/>
  <c r="A479" i="197"/>
  <c r="A478" i="197"/>
  <c r="A477" i="197"/>
  <c r="A476" i="197"/>
  <c r="A475" i="197"/>
  <c r="A474" i="197"/>
  <c r="A473" i="197"/>
  <c r="A472" i="197"/>
  <c r="A471" i="197"/>
  <c r="A470" i="197"/>
  <c r="A469" i="197"/>
  <c r="A468" i="197"/>
  <c r="A467" i="197"/>
  <c r="A466" i="197"/>
  <c r="A465" i="197"/>
  <c r="A464" i="197"/>
  <c r="A463" i="197"/>
  <c r="A462" i="197"/>
  <c r="A461" i="197"/>
  <c r="A460" i="197"/>
  <c r="A459" i="197"/>
  <c r="A458" i="197"/>
  <c r="A457" i="197"/>
  <c r="A456" i="197"/>
  <c r="A455" i="197"/>
  <c r="A454" i="197"/>
  <c r="A453" i="197"/>
  <c r="A452" i="197"/>
  <c r="A451" i="197"/>
  <c r="A450" i="197"/>
  <c r="A449" i="197"/>
  <c r="A448" i="197"/>
  <c r="A447" i="197"/>
  <c r="A446" i="197"/>
  <c r="A445" i="197"/>
  <c r="A444" i="197"/>
  <c r="A443" i="197"/>
  <c r="A442" i="197"/>
  <c r="A441" i="197"/>
  <c r="A440" i="197"/>
  <c r="A439" i="197"/>
  <c r="A438" i="197"/>
  <c r="A437" i="197"/>
  <c r="A436" i="197"/>
  <c r="A435" i="197"/>
  <c r="A434" i="197"/>
  <c r="A433" i="197"/>
  <c r="A432" i="197"/>
  <c r="A431" i="197"/>
  <c r="A430" i="197"/>
  <c r="A429" i="197"/>
  <c r="A428" i="197"/>
  <c r="A427" i="197"/>
  <c r="A426" i="197"/>
  <c r="A425" i="197"/>
  <c r="A424" i="197"/>
  <c r="A423" i="197"/>
  <c r="A422" i="197"/>
  <c r="A421" i="197"/>
  <c r="A420" i="197"/>
  <c r="A419" i="197"/>
  <c r="A418" i="197"/>
  <c r="A417" i="197"/>
  <c r="A416" i="197"/>
  <c r="A415" i="197"/>
  <c r="A414" i="197"/>
  <c r="A413" i="197"/>
  <c r="A412" i="197"/>
  <c r="A411" i="197"/>
  <c r="A410" i="197"/>
  <c r="A409" i="197"/>
  <c r="A408" i="197"/>
  <c r="A407" i="197"/>
  <c r="A406" i="197"/>
  <c r="A405" i="197"/>
  <c r="A404" i="197"/>
  <c r="A403" i="197"/>
  <c r="A402" i="197"/>
  <c r="A401" i="197"/>
  <c r="A400" i="197"/>
  <c r="A399" i="197"/>
  <c r="A398" i="197"/>
  <c r="A397" i="197"/>
  <c r="A396" i="197"/>
  <c r="A395" i="197"/>
  <c r="A394" i="197"/>
  <c r="A393" i="197"/>
  <c r="A392" i="197"/>
  <c r="A391" i="197"/>
  <c r="A390" i="197"/>
  <c r="A389" i="197"/>
  <c r="A388" i="197"/>
  <c r="A387" i="197"/>
  <c r="A386" i="197"/>
  <c r="A385" i="197"/>
  <c r="A384" i="197"/>
  <c r="A383" i="197"/>
  <c r="A382" i="197"/>
  <c r="A381" i="197"/>
  <c r="A380" i="197"/>
  <c r="A379" i="197"/>
  <c r="A378" i="197"/>
  <c r="A377" i="197"/>
  <c r="A376" i="197"/>
  <c r="A375" i="197"/>
  <c r="A374" i="197"/>
  <c r="A373" i="197"/>
  <c r="A372" i="197"/>
  <c r="A371" i="197"/>
  <c r="A370" i="197"/>
  <c r="A369" i="197"/>
  <c r="A368" i="197"/>
  <c r="A367" i="197"/>
  <c r="A366" i="197"/>
  <c r="A365" i="197"/>
  <c r="A364" i="197"/>
  <c r="A363" i="197"/>
  <c r="A362" i="197"/>
  <c r="A361" i="197"/>
  <c r="A360" i="197"/>
  <c r="A359" i="197"/>
  <c r="A358" i="197"/>
  <c r="A357" i="197"/>
  <c r="A356" i="197"/>
  <c r="A355" i="197"/>
  <c r="A354" i="197"/>
  <c r="A353" i="197"/>
  <c r="A352" i="197"/>
  <c r="A351" i="197"/>
  <c r="A350" i="197"/>
  <c r="A349" i="197"/>
  <c r="A348" i="197"/>
  <c r="A347" i="197"/>
  <c r="A346" i="197"/>
  <c r="A345" i="197"/>
  <c r="A344" i="197"/>
  <c r="A343" i="197"/>
  <c r="A342" i="197"/>
  <c r="A341" i="197"/>
  <c r="A340" i="197"/>
  <c r="A339" i="197"/>
  <c r="A338" i="197"/>
  <c r="A337" i="197"/>
  <c r="A336" i="197"/>
  <c r="A335" i="197"/>
  <c r="A334" i="197"/>
  <c r="A333" i="197"/>
  <c r="A332" i="197"/>
  <c r="A331" i="197"/>
  <c r="A330" i="197"/>
  <c r="A329" i="197"/>
  <c r="A328" i="197"/>
  <c r="A327" i="197"/>
  <c r="A326" i="197"/>
  <c r="A325" i="197"/>
  <c r="A324" i="197"/>
  <c r="A323" i="197"/>
  <c r="A322" i="197"/>
  <c r="A321" i="197"/>
  <c r="A320" i="197"/>
  <c r="A319" i="197"/>
  <c r="A318" i="197"/>
  <c r="A317" i="197"/>
  <c r="A316" i="197"/>
  <c r="A315" i="197"/>
  <c r="A314" i="197"/>
  <c r="A313" i="197"/>
  <c r="A312" i="197"/>
  <c r="A311" i="197"/>
  <c r="A310" i="197"/>
  <c r="A309" i="197"/>
  <c r="A308" i="197"/>
  <c r="A307" i="197"/>
  <c r="A306" i="197"/>
  <c r="A305" i="197"/>
  <c r="A304" i="197"/>
  <c r="A303" i="197"/>
  <c r="A302" i="197"/>
  <c r="A301" i="197"/>
  <c r="A300" i="197"/>
  <c r="A299" i="197"/>
  <c r="A298" i="197"/>
  <c r="A297" i="197"/>
  <c r="A296" i="197"/>
  <c r="A295" i="197"/>
  <c r="A294" i="197"/>
  <c r="A293" i="197"/>
  <c r="A292" i="197"/>
  <c r="A291" i="197"/>
  <c r="A290" i="197"/>
  <c r="A289" i="197"/>
  <c r="A288" i="197"/>
  <c r="A287" i="197"/>
  <c r="A286" i="197"/>
  <c r="A285" i="197"/>
  <c r="A284" i="197"/>
  <c r="A283" i="197"/>
  <c r="A282" i="197"/>
  <c r="A281" i="197"/>
  <c r="A280" i="197"/>
  <c r="A279" i="197"/>
  <c r="A278" i="197"/>
  <c r="A277" i="197"/>
  <c r="A276" i="197"/>
  <c r="A275" i="197"/>
  <c r="A274" i="197"/>
  <c r="A273" i="197"/>
  <c r="A272" i="197"/>
  <c r="A271" i="197"/>
  <c r="A270" i="197"/>
  <c r="A269" i="197"/>
  <c r="A268" i="197"/>
  <c r="A267" i="197"/>
  <c r="A266" i="197"/>
  <c r="A265" i="197"/>
  <c r="A264" i="197"/>
  <c r="A263" i="197"/>
  <c r="A262" i="197"/>
  <c r="A261" i="197"/>
  <c r="A260" i="197"/>
  <c r="A259" i="197"/>
  <c r="A258" i="197"/>
  <c r="A257" i="197"/>
  <c r="A256" i="197"/>
  <c r="A255" i="197"/>
  <c r="A254" i="197"/>
  <c r="A253" i="197"/>
  <c r="A252" i="197"/>
  <c r="A251" i="197"/>
  <c r="A250" i="197"/>
  <c r="A249" i="197"/>
  <c r="A248" i="197"/>
  <c r="A247" i="197"/>
  <c r="A246" i="197"/>
  <c r="A245" i="197"/>
  <c r="A244" i="197"/>
  <c r="A243" i="197"/>
  <c r="A242" i="197"/>
  <c r="A241" i="197"/>
  <c r="A240" i="197"/>
  <c r="A239" i="197"/>
  <c r="A238" i="197"/>
  <c r="A237" i="197"/>
  <c r="A236" i="197"/>
  <c r="A235" i="197"/>
  <c r="A234" i="197"/>
  <c r="A233" i="197"/>
  <c r="A232" i="197"/>
  <c r="A231" i="197"/>
  <c r="A230" i="197"/>
  <c r="A229" i="197"/>
  <c r="A228" i="197"/>
  <c r="A227" i="197"/>
  <c r="A226" i="197"/>
  <c r="A225" i="197"/>
  <c r="A224" i="197"/>
  <c r="A223" i="197"/>
  <c r="A222" i="197"/>
  <c r="A221" i="197"/>
  <c r="A220" i="197"/>
  <c r="A219" i="197"/>
  <c r="A218" i="197"/>
  <c r="A217" i="197"/>
  <c r="A216" i="197"/>
  <c r="A215" i="197"/>
  <c r="A214" i="197"/>
  <c r="A213" i="197"/>
  <c r="A212" i="197"/>
  <c r="A211" i="197"/>
  <c r="A210" i="197"/>
  <c r="A209" i="197"/>
  <c r="A208" i="197"/>
  <c r="A207" i="197"/>
  <c r="A206" i="197"/>
  <c r="A205" i="197"/>
  <c r="A204" i="197"/>
  <c r="A203" i="197"/>
  <c r="A202" i="197"/>
  <c r="A201" i="197"/>
  <c r="A200" i="197"/>
  <c r="A199" i="197"/>
  <c r="A198" i="197"/>
  <c r="A197" i="197"/>
  <c r="A196" i="197"/>
  <c r="A195" i="197"/>
  <c r="A194" i="197"/>
  <c r="A193" i="197"/>
  <c r="A192" i="197"/>
  <c r="A191" i="197"/>
  <c r="A190" i="197"/>
  <c r="A189" i="197"/>
  <c r="A188" i="197"/>
  <c r="A187" i="197"/>
  <c r="A186" i="197"/>
  <c r="A185" i="197"/>
  <c r="A184" i="197"/>
  <c r="A183" i="197"/>
  <c r="A182" i="197"/>
  <c r="A181" i="197"/>
  <c r="A180" i="197"/>
  <c r="A179" i="197"/>
  <c r="A178" i="197"/>
  <c r="A177" i="197"/>
  <c r="A176" i="197"/>
  <c r="A175" i="197"/>
  <c r="A174" i="197"/>
  <c r="A173" i="197"/>
  <c r="A172" i="197"/>
  <c r="A171" i="197"/>
  <c r="A170" i="197"/>
  <c r="A169" i="197"/>
  <c r="A168" i="197"/>
  <c r="A167" i="197"/>
  <c r="A166" i="197"/>
  <c r="A165" i="197"/>
  <c r="A164" i="197"/>
  <c r="A163" i="197"/>
  <c r="A162" i="197"/>
  <c r="A161" i="197"/>
  <c r="A160" i="197"/>
  <c r="A159" i="197"/>
  <c r="A158" i="197"/>
  <c r="A157" i="197"/>
  <c r="A156" i="197"/>
  <c r="A155" i="197"/>
  <c r="A154" i="197"/>
  <c r="A153" i="197"/>
  <c r="A152" i="197"/>
  <c r="A151" i="197"/>
  <c r="A150" i="197"/>
  <c r="A149" i="197"/>
  <c r="A148" i="197"/>
  <c r="A147" i="197"/>
  <c r="A146" i="197"/>
  <c r="A145" i="197"/>
  <c r="A144" i="197"/>
  <c r="A143" i="197"/>
  <c r="A142" i="197"/>
  <c r="A141" i="197"/>
  <c r="A140" i="197"/>
  <c r="A139" i="197"/>
  <c r="A138" i="197"/>
  <c r="A137" i="197"/>
  <c r="A136" i="197"/>
  <c r="A135" i="197"/>
  <c r="A134" i="197"/>
  <c r="A133" i="197"/>
  <c r="A132" i="197"/>
  <c r="A131" i="197"/>
  <c r="A130" i="197"/>
  <c r="A129" i="197"/>
  <c r="A128" i="197"/>
  <c r="A127" i="197"/>
  <c r="A126" i="197"/>
  <c r="A125" i="197"/>
  <c r="A124" i="197"/>
  <c r="A123" i="197"/>
  <c r="A122" i="197"/>
  <c r="A121" i="197"/>
  <c r="A120" i="197"/>
  <c r="A119" i="197"/>
  <c r="A118" i="197"/>
  <c r="A117" i="197"/>
  <c r="A116" i="197"/>
  <c r="A115" i="197"/>
  <c r="A114" i="197"/>
  <c r="A113" i="197"/>
  <c r="A112" i="197"/>
  <c r="A111" i="197"/>
  <c r="A110" i="197"/>
  <c r="A109" i="197"/>
  <c r="A108" i="197"/>
  <c r="A107" i="197"/>
  <c r="A106" i="197"/>
  <c r="A105" i="197"/>
  <c r="A104" i="197"/>
  <c r="A103" i="197"/>
  <c r="A102" i="197"/>
  <c r="A101" i="197"/>
  <c r="A100" i="197"/>
  <c r="A99" i="197"/>
  <c r="A98" i="197"/>
  <c r="A97" i="197"/>
  <c r="A96" i="197"/>
  <c r="A95" i="197"/>
  <c r="A94" i="197"/>
  <c r="A93" i="197"/>
  <c r="A92" i="197"/>
  <c r="A91" i="197"/>
  <c r="A90" i="197"/>
  <c r="A89" i="197"/>
  <c r="A88" i="197"/>
  <c r="A87" i="197"/>
  <c r="A86" i="197"/>
  <c r="A85" i="197"/>
  <c r="A84" i="197"/>
  <c r="A83" i="197"/>
  <c r="A82" i="197"/>
  <c r="A81" i="197"/>
  <c r="A80" i="197"/>
  <c r="A79" i="197"/>
  <c r="A78" i="197"/>
  <c r="A77" i="197"/>
  <c r="A76" i="197"/>
  <c r="A75" i="197"/>
  <c r="A74" i="197"/>
  <c r="A73" i="197"/>
  <c r="A72" i="197"/>
  <c r="A71" i="197"/>
  <c r="A70" i="197"/>
  <c r="A69" i="197"/>
  <c r="A68" i="197"/>
  <c r="A67" i="197"/>
  <c r="A66" i="197"/>
  <c r="A65" i="197"/>
  <c r="A64" i="197"/>
  <c r="A63" i="197"/>
  <c r="A62" i="197"/>
  <c r="A61" i="197"/>
  <c r="A60" i="197"/>
  <c r="A59" i="197"/>
  <c r="A58" i="197"/>
  <c r="A57" i="197"/>
  <c r="A56" i="197"/>
  <c r="A55" i="197"/>
  <c r="A54" i="197"/>
  <c r="A53" i="197"/>
  <c r="A52" i="197"/>
  <c r="A51" i="197"/>
  <c r="A50" i="197"/>
  <c r="A49" i="197"/>
  <c r="A48" i="197"/>
  <c r="A47" i="197"/>
  <c r="A46" i="197"/>
  <c r="A45" i="197"/>
  <c r="A44" i="197"/>
  <c r="A43" i="197"/>
  <c r="A42" i="197"/>
  <c r="A41" i="197"/>
  <c r="A40" i="197"/>
  <c r="A39" i="197"/>
  <c r="A38" i="197"/>
  <c r="A37" i="197"/>
  <c r="A36" i="197"/>
  <c r="A35" i="197"/>
  <c r="A34" i="197"/>
  <c r="A33" i="197"/>
  <c r="A32" i="197"/>
  <c r="A31" i="197"/>
  <c r="A30" i="197"/>
  <c r="A29" i="197"/>
  <c r="A28" i="197"/>
  <c r="A27" i="197"/>
  <c r="A26" i="197"/>
  <c r="A25" i="197"/>
  <c r="A24" i="197"/>
  <c r="A23" i="197"/>
  <c r="A22" i="197"/>
  <c r="A21" i="197"/>
  <c r="A20" i="197"/>
  <c r="H12" i="197"/>
  <c r="G12" i="197"/>
  <c r="N25" i="127" s="1"/>
  <c r="E12" i="197"/>
  <c r="G6" i="197"/>
  <c r="B6" i="197"/>
  <c r="A6" i="197"/>
  <c r="A3" i="197"/>
  <c r="B7" i="196"/>
  <c r="A7" i="196"/>
  <c r="A1019" i="196"/>
  <c r="A1018" i="196"/>
  <c r="A1017" i="196"/>
  <c r="A1016" i="196"/>
  <c r="A1015" i="196"/>
  <c r="A1014" i="196"/>
  <c r="A1013" i="196"/>
  <c r="A1012" i="196"/>
  <c r="A1011" i="196"/>
  <c r="A1010" i="196"/>
  <c r="A1009" i="196"/>
  <c r="A1008" i="196"/>
  <c r="A1007" i="196"/>
  <c r="A1006" i="196"/>
  <c r="A1005" i="196"/>
  <c r="A1004" i="196"/>
  <c r="A1003" i="196"/>
  <c r="A1002" i="196"/>
  <c r="A1001" i="196"/>
  <c r="A1000" i="196"/>
  <c r="A999" i="196"/>
  <c r="A998" i="196"/>
  <c r="A997" i="196"/>
  <c r="A996" i="196"/>
  <c r="A995" i="196"/>
  <c r="A994" i="196"/>
  <c r="A993" i="196"/>
  <c r="A992" i="196"/>
  <c r="A991" i="196"/>
  <c r="A990" i="196"/>
  <c r="A989" i="196"/>
  <c r="A988" i="196"/>
  <c r="A987" i="196"/>
  <c r="A986" i="196"/>
  <c r="A985" i="196"/>
  <c r="A984" i="196"/>
  <c r="A983" i="196"/>
  <c r="A982" i="196"/>
  <c r="A981" i="196"/>
  <c r="A980" i="196"/>
  <c r="A979" i="196"/>
  <c r="A978" i="196"/>
  <c r="A977" i="196"/>
  <c r="A976" i="196"/>
  <c r="A975" i="196"/>
  <c r="A974" i="196"/>
  <c r="A973" i="196"/>
  <c r="A972" i="196"/>
  <c r="A971" i="196"/>
  <c r="A970" i="196"/>
  <c r="A969" i="196"/>
  <c r="A968" i="196"/>
  <c r="A967" i="196"/>
  <c r="A966" i="196"/>
  <c r="A965" i="196"/>
  <c r="A964" i="196"/>
  <c r="A963" i="196"/>
  <c r="A962" i="196"/>
  <c r="A961" i="196"/>
  <c r="A960" i="196"/>
  <c r="A959" i="196"/>
  <c r="A958" i="196"/>
  <c r="A957" i="196"/>
  <c r="A956" i="196"/>
  <c r="A955" i="196"/>
  <c r="A954" i="196"/>
  <c r="A953" i="196"/>
  <c r="A952" i="196"/>
  <c r="A951" i="196"/>
  <c r="A950" i="196"/>
  <c r="A949" i="196"/>
  <c r="A948" i="196"/>
  <c r="A947" i="196"/>
  <c r="A946" i="196"/>
  <c r="A945" i="196"/>
  <c r="A944" i="196"/>
  <c r="A943" i="196"/>
  <c r="A942" i="196"/>
  <c r="A941" i="196"/>
  <c r="A940" i="196"/>
  <c r="A939" i="196"/>
  <c r="A938" i="196"/>
  <c r="A937" i="196"/>
  <c r="A936" i="196"/>
  <c r="A935" i="196"/>
  <c r="A934" i="196"/>
  <c r="A933" i="196"/>
  <c r="A932" i="196"/>
  <c r="A931" i="196"/>
  <c r="A930" i="196"/>
  <c r="A929" i="196"/>
  <c r="A928" i="196"/>
  <c r="A927" i="196"/>
  <c r="A926" i="196"/>
  <c r="A925" i="196"/>
  <c r="A924" i="196"/>
  <c r="A923" i="196"/>
  <c r="A922" i="196"/>
  <c r="A921" i="196"/>
  <c r="A920" i="196"/>
  <c r="A919" i="196"/>
  <c r="A918" i="196"/>
  <c r="A917" i="196"/>
  <c r="A916" i="196"/>
  <c r="A915" i="196"/>
  <c r="A914" i="196"/>
  <c r="A913" i="196"/>
  <c r="A912" i="196"/>
  <c r="A911" i="196"/>
  <c r="A910" i="196"/>
  <c r="A909" i="196"/>
  <c r="A908" i="196"/>
  <c r="A907" i="196"/>
  <c r="A906" i="196"/>
  <c r="A905" i="196"/>
  <c r="A904" i="196"/>
  <c r="A903" i="196"/>
  <c r="A902" i="196"/>
  <c r="A901" i="196"/>
  <c r="A900" i="196"/>
  <c r="A899" i="196"/>
  <c r="A898" i="196"/>
  <c r="A897" i="196"/>
  <c r="A896" i="196"/>
  <c r="A895" i="196"/>
  <c r="A894" i="196"/>
  <c r="A893" i="196"/>
  <c r="A892" i="196"/>
  <c r="A891" i="196"/>
  <c r="A890" i="196"/>
  <c r="A889" i="196"/>
  <c r="A888" i="196"/>
  <c r="A887" i="196"/>
  <c r="A886" i="196"/>
  <c r="A885" i="196"/>
  <c r="A884" i="196"/>
  <c r="A883" i="196"/>
  <c r="A882" i="196"/>
  <c r="A881" i="196"/>
  <c r="A880" i="196"/>
  <c r="A879" i="196"/>
  <c r="A878" i="196"/>
  <c r="A877" i="196"/>
  <c r="A876" i="196"/>
  <c r="A875" i="196"/>
  <c r="A874" i="196"/>
  <c r="A873" i="196"/>
  <c r="A872" i="196"/>
  <c r="A871" i="196"/>
  <c r="A870" i="196"/>
  <c r="A869" i="196"/>
  <c r="A868" i="196"/>
  <c r="A867" i="196"/>
  <c r="A866" i="196"/>
  <c r="A865" i="196"/>
  <c r="A864" i="196"/>
  <c r="A863" i="196"/>
  <c r="A862" i="196"/>
  <c r="A861" i="196"/>
  <c r="A860" i="196"/>
  <c r="A859" i="196"/>
  <c r="A858" i="196"/>
  <c r="A857" i="196"/>
  <c r="A856" i="196"/>
  <c r="A855" i="196"/>
  <c r="A854" i="196"/>
  <c r="A853" i="196"/>
  <c r="A852" i="196"/>
  <c r="A851" i="196"/>
  <c r="A850" i="196"/>
  <c r="A849" i="196"/>
  <c r="A848" i="196"/>
  <c r="A847" i="196"/>
  <c r="A846" i="196"/>
  <c r="A845" i="196"/>
  <c r="A844" i="196"/>
  <c r="A843" i="196"/>
  <c r="A842" i="196"/>
  <c r="A841" i="196"/>
  <c r="A840" i="196"/>
  <c r="A839" i="196"/>
  <c r="A838" i="196"/>
  <c r="A837" i="196"/>
  <c r="A836" i="196"/>
  <c r="A835" i="196"/>
  <c r="A834" i="196"/>
  <c r="A833" i="196"/>
  <c r="A832" i="196"/>
  <c r="A831" i="196"/>
  <c r="A830" i="196"/>
  <c r="A829" i="196"/>
  <c r="A828" i="196"/>
  <c r="A827" i="196"/>
  <c r="A826" i="196"/>
  <c r="A825" i="196"/>
  <c r="A824" i="196"/>
  <c r="A823" i="196"/>
  <c r="A822" i="196"/>
  <c r="A821" i="196"/>
  <c r="A820" i="196"/>
  <c r="A819" i="196"/>
  <c r="A818" i="196"/>
  <c r="A817" i="196"/>
  <c r="A816" i="196"/>
  <c r="A815" i="196"/>
  <c r="A814" i="196"/>
  <c r="A813" i="196"/>
  <c r="A812" i="196"/>
  <c r="A811" i="196"/>
  <c r="A810" i="196"/>
  <c r="A809" i="196"/>
  <c r="A808" i="196"/>
  <c r="A807" i="196"/>
  <c r="A806" i="196"/>
  <c r="A805" i="196"/>
  <c r="A804" i="196"/>
  <c r="A803" i="196"/>
  <c r="A802" i="196"/>
  <c r="A801" i="196"/>
  <c r="A800" i="196"/>
  <c r="A799" i="196"/>
  <c r="A798" i="196"/>
  <c r="A797" i="196"/>
  <c r="A796" i="196"/>
  <c r="A795" i="196"/>
  <c r="A794" i="196"/>
  <c r="A793" i="196"/>
  <c r="A792" i="196"/>
  <c r="A791" i="196"/>
  <c r="A790" i="196"/>
  <c r="A789" i="196"/>
  <c r="A788" i="196"/>
  <c r="A787" i="196"/>
  <c r="A786" i="196"/>
  <c r="A785" i="196"/>
  <c r="A784" i="196"/>
  <c r="A783" i="196"/>
  <c r="A782" i="196"/>
  <c r="A781" i="196"/>
  <c r="A780" i="196"/>
  <c r="A779" i="196"/>
  <c r="A778" i="196"/>
  <c r="A777" i="196"/>
  <c r="A776" i="196"/>
  <c r="A775" i="196"/>
  <c r="A774" i="196"/>
  <c r="A773" i="196"/>
  <c r="A772" i="196"/>
  <c r="A771" i="196"/>
  <c r="A770" i="196"/>
  <c r="A769" i="196"/>
  <c r="A768" i="196"/>
  <c r="A767" i="196"/>
  <c r="A766" i="196"/>
  <c r="A765" i="196"/>
  <c r="A764" i="196"/>
  <c r="A763" i="196"/>
  <c r="A762" i="196"/>
  <c r="A761" i="196"/>
  <c r="A760" i="196"/>
  <c r="A759" i="196"/>
  <c r="A758" i="196"/>
  <c r="A757" i="196"/>
  <c r="A756" i="196"/>
  <c r="A755" i="196"/>
  <c r="A754" i="196"/>
  <c r="A753" i="196"/>
  <c r="A752" i="196"/>
  <c r="A751" i="196"/>
  <c r="A750" i="196"/>
  <c r="A749" i="196"/>
  <c r="A748" i="196"/>
  <c r="A747" i="196"/>
  <c r="A746" i="196"/>
  <c r="A745" i="196"/>
  <c r="A744" i="196"/>
  <c r="A743" i="196"/>
  <c r="A742" i="196"/>
  <c r="A741" i="196"/>
  <c r="A740" i="196"/>
  <c r="A739" i="196"/>
  <c r="A738" i="196"/>
  <c r="A737" i="196"/>
  <c r="A736" i="196"/>
  <c r="A735" i="196"/>
  <c r="A734" i="196"/>
  <c r="A733" i="196"/>
  <c r="A732" i="196"/>
  <c r="A731" i="196"/>
  <c r="A730" i="196"/>
  <c r="A729" i="196"/>
  <c r="A728" i="196"/>
  <c r="A727" i="196"/>
  <c r="A726" i="196"/>
  <c r="A725" i="196"/>
  <c r="A724" i="196"/>
  <c r="A723" i="196"/>
  <c r="A722" i="196"/>
  <c r="A721" i="196"/>
  <c r="A720" i="196"/>
  <c r="A719" i="196"/>
  <c r="A718" i="196"/>
  <c r="A717" i="196"/>
  <c r="A716" i="196"/>
  <c r="A715" i="196"/>
  <c r="A714" i="196"/>
  <c r="A713" i="196"/>
  <c r="A712" i="196"/>
  <c r="A711" i="196"/>
  <c r="A710" i="196"/>
  <c r="A709" i="196"/>
  <c r="A708" i="196"/>
  <c r="A707" i="196"/>
  <c r="A706" i="196"/>
  <c r="A705" i="196"/>
  <c r="A704" i="196"/>
  <c r="A703" i="196"/>
  <c r="A702" i="196"/>
  <c r="A701" i="196"/>
  <c r="A700" i="196"/>
  <c r="A699" i="196"/>
  <c r="A698" i="196"/>
  <c r="A697" i="196"/>
  <c r="A696" i="196"/>
  <c r="A695" i="196"/>
  <c r="A694" i="196"/>
  <c r="A693" i="196"/>
  <c r="A692" i="196"/>
  <c r="A691" i="196"/>
  <c r="A690" i="196"/>
  <c r="A689" i="196"/>
  <c r="A688" i="196"/>
  <c r="A687" i="196"/>
  <c r="A686" i="196"/>
  <c r="A685" i="196"/>
  <c r="A684" i="196"/>
  <c r="A683" i="196"/>
  <c r="A682" i="196"/>
  <c r="A681" i="196"/>
  <c r="A680" i="196"/>
  <c r="A679" i="196"/>
  <c r="A678" i="196"/>
  <c r="A677" i="196"/>
  <c r="A676" i="196"/>
  <c r="A675" i="196"/>
  <c r="A674" i="196"/>
  <c r="A673" i="196"/>
  <c r="A672" i="196"/>
  <c r="A671" i="196"/>
  <c r="A670" i="196"/>
  <c r="A669" i="196"/>
  <c r="A668" i="196"/>
  <c r="A667" i="196"/>
  <c r="A666" i="196"/>
  <c r="A665" i="196"/>
  <c r="A664" i="196"/>
  <c r="A663" i="196"/>
  <c r="A662" i="196"/>
  <c r="A661" i="196"/>
  <c r="A660" i="196"/>
  <c r="A659" i="196"/>
  <c r="A658" i="196"/>
  <c r="A657" i="196"/>
  <c r="A656" i="196"/>
  <c r="A655" i="196"/>
  <c r="A654" i="196"/>
  <c r="A653" i="196"/>
  <c r="A652" i="196"/>
  <c r="A651" i="196"/>
  <c r="A650" i="196"/>
  <c r="A649" i="196"/>
  <c r="A648" i="196"/>
  <c r="A647" i="196"/>
  <c r="A646" i="196"/>
  <c r="A645" i="196"/>
  <c r="A644" i="196"/>
  <c r="A643" i="196"/>
  <c r="A642" i="196"/>
  <c r="A641" i="196"/>
  <c r="A640" i="196"/>
  <c r="A639" i="196"/>
  <c r="A638" i="196"/>
  <c r="A637" i="196"/>
  <c r="A636" i="196"/>
  <c r="A635" i="196"/>
  <c r="A634" i="196"/>
  <c r="A633" i="196"/>
  <c r="A632" i="196"/>
  <c r="A631" i="196"/>
  <c r="A630" i="196"/>
  <c r="A629" i="196"/>
  <c r="A628" i="196"/>
  <c r="A627" i="196"/>
  <c r="A626" i="196"/>
  <c r="A625" i="196"/>
  <c r="A624" i="196"/>
  <c r="A623" i="196"/>
  <c r="A622" i="196"/>
  <c r="A621" i="196"/>
  <c r="A620" i="196"/>
  <c r="A619" i="196"/>
  <c r="A618" i="196"/>
  <c r="A617" i="196"/>
  <c r="A616" i="196"/>
  <c r="A615" i="196"/>
  <c r="A614" i="196"/>
  <c r="A613" i="196"/>
  <c r="A612" i="196"/>
  <c r="A611" i="196"/>
  <c r="A610" i="196"/>
  <c r="A609" i="196"/>
  <c r="A608" i="196"/>
  <c r="A607" i="196"/>
  <c r="A606" i="196"/>
  <c r="A605" i="196"/>
  <c r="A604" i="196"/>
  <c r="A603" i="196"/>
  <c r="A602" i="196"/>
  <c r="A601" i="196"/>
  <c r="A600" i="196"/>
  <c r="A599" i="196"/>
  <c r="A598" i="196"/>
  <c r="A597" i="196"/>
  <c r="A596" i="196"/>
  <c r="A595" i="196"/>
  <c r="A594" i="196"/>
  <c r="A593" i="196"/>
  <c r="A592" i="196"/>
  <c r="A591" i="196"/>
  <c r="A590" i="196"/>
  <c r="A589" i="196"/>
  <c r="A588" i="196"/>
  <c r="A587" i="196"/>
  <c r="A586" i="196"/>
  <c r="A585" i="196"/>
  <c r="A584" i="196"/>
  <c r="A583" i="196"/>
  <c r="A582" i="196"/>
  <c r="A581" i="196"/>
  <c r="A580" i="196"/>
  <c r="A579" i="196"/>
  <c r="A578" i="196"/>
  <c r="A577" i="196"/>
  <c r="A576" i="196"/>
  <c r="A575" i="196"/>
  <c r="A574" i="196"/>
  <c r="A573" i="196"/>
  <c r="A572" i="196"/>
  <c r="A571" i="196"/>
  <c r="A570" i="196"/>
  <c r="A569" i="196"/>
  <c r="A568" i="196"/>
  <c r="A567" i="196"/>
  <c r="A566" i="196"/>
  <c r="A565" i="196"/>
  <c r="A564" i="196"/>
  <c r="A563" i="196"/>
  <c r="A562" i="196"/>
  <c r="A561" i="196"/>
  <c r="A560" i="196"/>
  <c r="A559" i="196"/>
  <c r="A558" i="196"/>
  <c r="A557" i="196"/>
  <c r="A556" i="196"/>
  <c r="A555" i="196"/>
  <c r="A554" i="196"/>
  <c r="A553" i="196"/>
  <c r="A552" i="196"/>
  <c r="A551" i="196"/>
  <c r="A550" i="196"/>
  <c r="A549" i="196"/>
  <c r="A548" i="196"/>
  <c r="A547" i="196"/>
  <c r="A546" i="196"/>
  <c r="A545" i="196"/>
  <c r="A544" i="196"/>
  <c r="A543" i="196"/>
  <c r="A542" i="196"/>
  <c r="A541" i="196"/>
  <c r="A540" i="196"/>
  <c r="A539" i="196"/>
  <c r="A538" i="196"/>
  <c r="A537" i="196"/>
  <c r="A536" i="196"/>
  <c r="A535" i="196"/>
  <c r="A534" i="196"/>
  <c r="A533" i="196"/>
  <c r="A532" i="196"/>
  <c r="A531" i="196"/>
  <c r="A530" i="196"/>
  <c r="A529" i="196"/>
  <c r="A528" i="196"/>
  <c r="A527" i="196"/>
  <c r="A526" i="196"/>
  <c r="A525" i="196"/>
  <c r="A524" i="196"/>
  <c r="A523" i="196"/>
  <c r="A522" i="196"/>
  <c r="A521" i="196"/>
  <c r="A520" i="196"/>
  <c r="A519" i="196"/>
  <c r="A518" i="196"/>
  <c r="A517" i="196"/>
  <c r="A516" i="196"/>
  <c r="A515" i="196"/>
  <c r="A514" i="196"/>
  <c r="A513" i="196"/>
  <c r="A512" i="196"/>
  <c r="A511" i="196"/>
  <c r="A510" i="196"/>
  <c r="A509" i="196"/>
  <c r="A508" i="196"/>
  <c r="A507" i="196"/>
  <c r="A506" i="196"/>
  <c r="A505" i="196"/>
  <c r="A504" i="196"/>
  <c r="A503" i="196"/>
  <c r="A502" i="196"/>
  <c r="A501" i="196"/>
  <c r="A500" i="196"/>
  <c r="A499" i="196"/>
  <c r="A498" i="196"/>
  <c r="A497" i="196"/>
  <c r="A496" i="196"/>
  <c r="A495" i="196"/>
  <c r="A494" i="196"/>
  <c r="A493" i="196"/>
  <c r="A492" i="196"/>
  <c r="A491" i="196"/>
  <c r="A490" i="196"/>
  <c r="A489" i="196"/>
  <c r="A488" i="196"/>
  <c r="A487" i="196"/>
  <c r="A486" i="196"/>
  <c r="A485" i="196"/>
  <c r="A484" i="196"/>
  <c r="A483" i="196"/>
  <c r="A482" i="196"/>
  <c r="A481" i="196"/>
  <c r="A480" i="196"/>
  <c r="A479" i="196"/>
  <c r="A478" i="196"/>
  <c r="A477" i="196"/>
  <c r="A476" i="196"/>
  <c r="A475" i="196"/>
  <c r="A474" i="196"/>
  <c r="A473" i="196"/>
  <c r="A472" i="196"/>
  <c r="A471" i="196"/>
  <c r="A470" i="196"/>
  <c r="A469" i="196"/>
  <c r="A468" i="196"/>
  <c r="A467" i="196"/>
  <c r="A466" i="196"/>
  <c r="A465" i="196"/>
  <c r="A464" i="196"/>
  <c r="A463" i="196"/>
  <c r="A462" i="196"/>
  <c r="A461" i="196"/>
  <c r="A460" i="196"/>
  <c r="A459" i="196"/>
  <c r="A458" i="196"/>
  <c r="A457" i="196"/>
  <c r="A456" i="196"/>
  <c r="A455" i="196"/>
  <c r="A454" i="196"/>
  <c r="A453" i="196"/>
  <c r="A452" i="196"/>
  <c r="A451" i="196"/>
  <c r="A450" i="196"/>
  <c r="A449" i="196"/>
  <c r="A448" i="196"/>
  <c r="A447" i="196"/>
  <c r="A446" i="196"/>
  <c r="A445" i="196"/>
  <c r="A444" i="196"/>
  <c r="A443" i="196"/>
  <c r="A442" i="196"/>
  <c r="A441" i="196"/>
  <c r="A440" i="196"/>
  <c r="A439" i="196"/>
  <c r="A438" i="196"/>
  <c r="A437" i="196"/>
  <c r="A436" i="196"/>
  <c r="A435" i="196"/>
  <c r="A434" i="196"/>
  <c r="A433" i="196"/>
  <c r="A432" i="196"/>
  <c r="A431" i="196"/>
  <c r="A430" i="196"/>
  <c r="A429" i="196"/>
  <c r="A428" i="196"/>
  <c r="A427" i="196"/>
  <c r="A426" i="196"/>
  <c r="A425" i="196"/>
  <c r="A424" i="196"/>
  <c r="A423" i="196"/>
  <c r="A422" i="196"/>
  <c r="A421" i="196"/>
  <c r="A420" i="196"/>
  <c r="A419" i="196"/>
  <c r="A418" i="196"/>
  <c r="A417" i="196"/>
  <c r="A416" i="196"/>
  <c r="A415" i="196"/>
  <c r="A414" i="196"/>
  <c r="A413" i="196"/>
  <c r="A412" i="196"/>
  <c r="A411" i="196"/>
  <c r="A410" i="196"/>
  <c r="A409" i="196"/>
  <c r="A408" i="196"/>
  <c r="A407" i="196"/>
  <c r="A406" i="196"/>
  <c r="A405" i="196"/>
  <c r="A404" i="196"/>
  <c r="A403" i="196"/>
  <c r="A402" i="196"/>
  <c r="A401" i="196"/>
  <c r="A400" i="196"/>
  <c r="A399" i="196"/>
  <c r="A398" i="196"/>
  <c r="A397" i="196"/>
  <c r="A396" i="196"/>
  <c r="A395" i="196"/>
  <c r="A394" i="196"/>
  <c r="A393" i="196"/>
  <c r="A392" i="196"/>
  <c r="A391" i="196"/>
  <c r="A390" i="196"/>
  <c r="A389" i="196"/>
  <c r="A388" i="196"/>
  <c r="A387" i="196"/>
  <c r="A386" i="196"/>
  <c r="A385" i="196"/>
  <c r="A384" i="196"/>
  <c r="A383" i="196"/>
  <c r="A382" i="196"/>
  <c r="A381" i="196"/>
  <c r="A380" i="196"/>
  <c r="A379" i="196"/>
  <c r="A378" i="196"/>
  <c r="A377" i="196"/>
  <c r="A376" i="196"/>
  <c r="A375" i="196"/>
  <c r="A374" i="196"/>
  <c r="A373" i="196"/>
  <c r="A372" i="196"/>
  <c r="A371" i="196"/>
  <c r="A370" i="196"/>
  <c r="A369" i="196"/>
  <c r="A368" i="196"/>
  <c r="A367" i="196"/>
  <c r="A366" i="196"/>
  <c r="A365" i="196"/>
  <c r="A364" i="196"/>
  <c r="A363" i="196"/>
  <c r="A362" i="196"/>
  <c r="A361" i="196"/>
  <c r="A360" i="196"/>
  <c r="A359" i="196"/>
  <c r="A358" i="196"/>
  <c r="A357" i="196"/>
  <c r="A356" i="196"/>
  <c r="A355" i="196"/>
  <c r="A354" i="196"/>
  <c r="A353" i="196"/>
  <c r="A352" i="196"/>
  <c r="A351" i="196"/>
  <c r="A350" i="196"/>
  <c r="A349" i="196"/>
  <c r="A348" i="196"/>
  <c r="A347" i="196"/>
  <c r="A346" i="196"/>
  <c r="A345" i="196"/>
  <c r="A344" i="196"/>
  <c r="A343" i="196"/>
  <c r="A342" i="196"/>
  <c r="A341" i="196"/>
  <c r="A340" i="196"/>
  <c r="A339" i="196"/>
  <c r="A338" i="196"/>
  <c r="A337" i="196"/>
  <c r="A336" i="196"/>
  <c r="A335" i="196"/>
  <c r="A334" i="196"/>
  <c r="A333" i="196"/>
  <c r="A332" i="196"/>
  <c r="A331" i="196"/>
  <c r="A330" i="196"/>
  <c r="A329" i="196"/>
  <c r="A328" i="196"/>
  <c r="A327" i="196"/>
  <c r="A326" i="196"/>
  <c r="A325" i="196"/>
  <c r="A324" i="196"/>
  <c r="A323" i="196"/>
  <c r="A322" i="196"/>
  <c r="A321" i="196"/>
  <c r="A320" i="196"/>
  <c r="A319" i="196"/>
  <c r="A318" i="196"/>
  <c r="A317" i="196"/>
  <c r="A316" i="196"/>
  <c r="A315" i="196"/>
  <c r="A314" i="196"/>
  <c r="A313" i="196"/>
  <c r="A312" i="196"/>
  <c r="A311" i="196"/>
  <c r="A310" i="196"/>
  <c r="A309" i="196"/>
  <c r="A308" i="196"/>
  <c r="A307" i="196"/>
  <c r="A306" i="196"/>
  <c r="A305" i="196"/>
  <c r="A304" i="196"/>
  <c r="A303" i="196"/>
  <c r="A302" i="196"/>
  <c r="A301" i="196"/>
  <c r="A300" i="196"/>
  <c r="A299" i="196"/>
  <c r="A298" i="196"/>
  <c r="A297" i="196"/>
  <c r="A296" i="196"/>
  <c r="A295" i="196"/>
  <c r="A294" i="196"/>
  <c r="A293" i="196"/>
  <c r="A292" i="196"/>
  <c r="A291" i="196"/>
  <c r="A290" i="196"/>
  <c r="A289" i="196"/>
  <c r="A288" i="196"/>
  <c r="A287" i="196"/>
  <c r="A286" i="196"/>
  <c r="A285" i="196"/>
  <c r="A284" i="196"/>
  <c r="A283" i="196"/>
  <c r="A282" i="196"/>
  <c r="A281" i="196"/>
  <c r="A280" i="196"/>
  <c r="A279" i="196"/>
  <c r="A278" i="196"/>
  <c r="A277" i="196"/>
  <c r="A276" i="196"/>
  <c r="A275" i="196"/>
  <c r="A274" i="196"/>
  <c r="A273" i="196"/>
  <c r="A272" i="196"/>
  <c r="A271" i="196"/>
  <c r="A270" i="196"/>
  <c r="A269" i="196"/>
  <c r="A268" i="196"/>
  <c r="A267" i="196"/>
  <c r="A266" i="196"/>
  <c r="A265" i="196"/>
  <c r="A264" i="196"/>
  <c r="A263" i="196"/>
  <c r="A262" i="196"/>
  <c r="A261" i="196"/>
  <c r="A260" i="196"/>
  <c r="A259" i="196"/>
  <c r="A258" i="196"/>
  <c r="A257" i="196"/>
  <c r="A256" i="196"/>
  <c r="A255" i="196"/>
  <c r="A254" i="196"/>
  <c r="A253" i="196"/>
  <c r="A252" i="196"/>
  <c r="A251" i="196"/>
  <c r="A250" i="196"/>
  <c r="A249" i="196"/>
  <c r="A248" i="196"/>
  <c r="A247" i="196"/>
  <c r="A246" i="196"/>
  <c r="A245" i="196"/>
  <c r="A244" i="196"/>
  <c r="A243" i="196"/>
  <c r="A242" i="196"/>
  <c r="A241" i="196"/>
  <c r="A240" i="196"/>
  <c r="A239" i="196"/>
  <c r="A238" i="196"/>
  <c r="A237" i="196"/>
  <c r="A236" i="196"/>
  <c r="A235" i="196"/>
  <c r="A234" i="196"/>
  <c r="A233" i="196"/>
  <c r="A232" i="196"/>
  <c r="A231" i="196"/>
  <c r="A230" i="196"/>
  <c r="A229" i="196"/>
  <c r="A228" i="196"/>
  <c r="A227" i="196"/>
  <c r="A226" i="196"/>
  <c r="A225" i="196"/>
  <c r="A224" i="196"/>
  <c r="A223" i="196"/>
  <c r="A222" i="196"/>
  <c r="A221" i="196"/>
  <c r="A220" i="196"/>
  <c r="A219" i="196"/>
  <c r="A218" i="196"/>
  <c r="A217" i="196"/>
  <c r="A216" i="196"/>
  <c r="A215" i="196"/>
  <c r="A214" i="196"/>
  <c r="A213" i="196"/>
  <c r="A212" i="196"/>
  <c r="A211" i="196"/>
  <c r="A210" i="196"/>
  <c r="A209" i="196"/>
  <c r="A208" i="196"/>
  <c r="A207" i="196"/>
  <c r="A206" i="196"/>
  <c r="A205" i="196"/>
  <c r="A204" i="196"/>
  <c r="A203" i="196"/>
  <c r="A202" i="196"/>
  <c r="A201" i="196"/>
  <c r="A200" i="196"/>
  <c r="A199" i="196"/>
  <c r="A198" i="196"/>
  <c r="A197" i="196"/>
  <c r="A196" i="196"/>
  <c r="A195" i="196"/>
  <c r="A194" i="196"/>
  <c r="A193" i="196"/>
  <c r="A192" i="196"/>
  <c r="A191" i="196"/>
  <c r="A190" i="196"/>
  <c r="A189" i="196"/>
  <c r="A188" i="196"/>
  <c r="A187" i="196"/>
  <c r="A186" i="196"/>
  <c r="A185" i="196"/>
  <c r="A184" i="196"/>
  <c r="A183" i="196"/>
  <c r="A182" i="196"/>
  <c r="A181" i="196"/>
  <c r="A180" i="196"/>
  <c r="A179" i="196"/>
  <c r="A178" i="196"/>
  <c r="A177" i="196"/>
  <c r="A176" i="196"/>
  <c r="A175" i="196"/>
  <c r="A174" i="196"/>
  <c r="A173" i="196"/>
  <c r="A172" i="196"/>
  <c r="A171" i="196"/>
  <c r="A170" i="196"/>
  <c r="A169" i="196"/>
  <c r="A168" i="196"/>
  <c r="A167" i="196"/>
  <c r="A166" i="196"/>
  <c r="A165" i="196"/>
  <c r="A164" i="196"/>
  <c r="A163" i="196"/>
  <c r="A162" i="196"/>
  <c r="A161" i="196"/>
  <c r="A160" i="196"/>
  <c r="A159" i="196"/>
  <c r="A158" i="196"/>
  <c r="A157" i="196"/>
  <c r="A156" i="196"/>
  <c r="A155" i="196"/>
  <c r="A154" i="196"/>
  <c r="A153" i="196"/>
  <c r="A152" i="196"/>
  <c r="A151" i="196"/>
  <c r="A150" i="196"/>
  <c r="A149" i="196"/>
  <c r="A148" i="196"/>
  <c r="A147" i="196"/>
  <c r="A146" i="196"/>
  <c r="A145" i="196"/>
  <c r="A144" i="196"/>
  <c r="A143" i="196"/>
  <c r="A142" i="196"/>
  <c r="A141" i="196"/>
  <c r="A140" i="196"/>
  <c r="A139" i="196"/>
  <c r="A138" i="196"/>
  <c r="A137" i="196"/>
  <c r="A136" i="196"/>
  <c r="A135" i="196"/>
  <c r="A134" i="196"/>
  <c r="A133" i="196"/>
  <c r="A132" i="196"/>
  <c r="A131" i="196"/>
  <c r="A130" i="196"/>
  <c r="A129" i="196"/>
  <c r="A128" i="196"/>
  <c r="A127" i="196"/>
  <c r="A126" i="196"/>
  <c r="A125" i="196"/>
  <c r="A124" i="196"/>
  <c r="A123" i="196"/>
  <c r="A122" i="196"/>
  <c r="A121" i="196"/>
  <c r="A120" i="196"/>
  <c r="A119" i="196"/>
  <c r="A118" i="196"/>
  <c r="A117" i="196"/>
  <c r="A116" i="196"/>
  <c r="A115" i="196"/>
  <c r="A114" i="196"/>
  <c r="A113" i="196"/>
  <c r="A112" i="196"/>
  <c r="A111" i="196"/>
  <c r="A110" i="196"/>
  <c r="A109" i="196"/>
  <c r="A108" i="196"/>
  <c r="A107" i="196"/>
  <c r="A106" i="196"/>
  <c r="A105" i="196"/>
  <c r="A104" i="196"/>
  <c r="A103" i="196"/>
  <c r="A102" i="196"/>
  <c r="A101" i="196"/>
  <c r="A100" i="196"/>
  <c r="A99" i="196"/>
  <c r="A98" i="196"/>
  <c r="A97" i="196"/>
  <c r="A96" i="196"/>
  <c r="A95" i="196"/>
  <c r="A94" i="196"/>
  <c r="A93" i="196"/>
  <c r="A92" i="196"/>
  <c r="A91" i="196"/>
  <c r="A90" i="196"/>
  <c r="A89" i="196"/>
  <c r="A88" i="196"/>
  <c r="A87" i="196"/>
  <c r="A86" i="196"/>
  <c r="A85" i="196"/>
  <c r="A84" i="196"/>
  <c r="A83" i="196"/>
  <c r="A82" i="196"/>
  <c r="A81" i="196"/>
  <c r="A80" i="196"/>
  <c r="A79" i="196"/>
  <c r="A78" i="196"/>
  <c r="A77" i="196"/>
  <c r="A76" i="196"/>
  <c r="A75" i="196"/>
  <c r="A74" i="196"/>
  <c r="A73" i="196"/>
  <c r="A72" i="196"/>
  <c r="A71" i="196"/>
  <c r="A70" i="196"/>
  <c r="A69" i="196"/>
  <c r="A68" i="196"/>
  <c r="A67" i="196"/>
  <c r="A66" i="196"/>
  <c r="A65" i="196"/>
  <c r="A64" i="196"/>
  <c r="A63" i="196"/>
  <c r="A62" i="196"/>
  <c r="A61" i="196"/>
  <c r="A60" i="196"/>
  <c r="A59" i="196"/>
  <c r="A58" i="196"/>
  <c r="A57" i="196"/>
  <c r="A56" i="196"/>
  <c r="A55" i="196"/>
  <c r="A54" i="196"/>
  <c r="A53" i="196"/>
  <c r="A52" i="196"/>
  <c r="A51" i="196"/>
  <c r="A50" i="196"/>
  <c r="A49" i="196"/>
  <c r="A48" i="196"/>
  <c r="A47" i="196"/>
  <c r="A46" i="196"/>
  <c r="A45" i="196"/>
  <c r="A44" i="196"/>
  <c r="A43" i="196"/>
  <c r="A42" i="196"/>
  <c r="A41" i="196"/>
  <c r="A40" i="196"/>
  <c r="A39" i="196"/>
  <c r="A38" i="196"/>
  <c r="A37" i="196"/>
  <c r="A36" i="196"/>
  <c r="A35" i="196"/>
  <c r="A34" i="196"/>
  <c r="A33" i="196"/>
  <c r="A32" i="196"/>
  <c r="A31" i="196"/>
  <c r="A30" i="196"/>
  <c r="A29" i="196"/>
  <c r="A28" i="196"/>
  <c r="A27" i="196"/>
  <c r="A26" i="196"/>
  <c r="A25" i="196"/>
  <c r="A24" i="196"/>
  <c r="A23" i="196"/>
  <c r="A22" i="196"/>
  <c r="A21" i="196"/>
  <c r="H12" i="196"/>
  <c r="G12" i="196"/>
  <c r="N24" i="127" s="1"/>
  <c r="E12" i="196"/>
  <c r="G6" i="196"/>
  <c r="B6" i="196"/>
  <c r="A6" i="196"/>
  <c r="A3" i="196"/>
  <c r="A20" i="196" s="1"/>
  <c r="B7" i="195"/>
  <c r="A7" i="195"/>
  <c r="A1019" i="195"/>
  <c r="A1018" i="195"/>
  <c r="A1017" i="195"/>
  <c r="A1016" i="195"/>
  <c r="A1015" i="195"/>
  <c r="A1014" i="195"/>
  <c r="A1013" i="195"/>
  <c r="A1012" i="195"/>
  <c r="A1011" i="195"/>
  <c r="A1010" i="195"/>
  <c r="A1009" i="195"/>
  <c r="A1008" i="195"/>
  <c r="A1007" i="195"/>
  <c r="A1006" i="195"/>
  <c r="A1005" i="195"/>
  <c r="A1004" i="195"/>
  <c r="A1003" i="195"/>
  <c r="A1002" i="195"/>
  <c r="A1001" i="195"/>
  <c r="A1000" i="195"/>
  <c r="A999" i="195"/>
  <c r="A998" i="195"/>
  <c r="A997" i="195"/>
  <c r="A996" i="195"/>
  <c r="A995" i="195"/>
  <c r="A994" i="195"/>
  <c r="A993" i="195"/>
  <c r="A992" i="195"/>
  <c r="A991" i="195"/>
  <c r="A990" i="195"/>
  <c r="A989" i="195"/>
  <c r="A988" i="195"/>
  <c r="A987" i="195"/>
  <c r="A986" i="195"/>
  <c r="A985" i="195"/>
  <c r="A984" i="195"/>
  <c r="A983" i="195"/>
  <c r="A982" i="195"/>
  <c r="A981" i="195"/>
  <c r="A980" i="195"/>
  <c r="A979" i="195"/>
  <c r="A978" i="195"/>
  <c r="A977" i="195"/>
  <c r="A976" i="195"/>
  <c r="A975" i="195"/>
  <c r="A974" i="195"/>
  <c r="A973" i="195"/>
  <c r="A972" i="195"/>
  <c r="A971" i="195"/>
  <c r="A970" i="195"/>
  <c r="A969" i="195"/>
  <c r="A968" i="195"/>
  <c r="A967" i="195"/>
  <c r="A966" i="195"/>
  <c r="A965" i="195"/>
  <c r="A964" i="195"/>
  <c r="A963" i="195"/>
  <c r="A962" i="195"/>
  <c r="A961" i="195"/>
  <c r="A960" i="195"/>
  <c r="A959" i="195"/>
  <c r="A958" i="195"/>
  <c r="A957" i="195"/>
  <c r="A956" i="195"/>
  <c r="A955" i="195"/>
  <c r="A954" i="195"/>
  <c r="A953" i="195"/>
  <c r="A952" i="195"/>
  <c r="A951" i="195"/>
  <c r="A950" i="195"/>
  <c r="A949" i="195"/>
  <c r="A948" i="195"/>
  <c r="A947" i="195"/>
  <c r="A946" i="195"/>
  <c r="A945" i="195"/>
  <c r="A944" i="195"/>
  <c r="A943" i="195"/>
  <c r="A942" i="195"/>
  <c r="A941" i="195"/>
  <c r="A940" i="195"/>
  <c r="A939" i="195"/>
  <c r="A938" i="195"/>
  <c r="A937" i="195"/>
  <c r="A936" i="195"/>
  <c r="A935" i="195"/>
  <c r="A934" i="195"/>
  <c r="A933" i="195"/>
  <c r="A932" i="195"/>
  <c r="A931" i="195"/>
  <c r="A930" i="195"/>
  <c r="A929" i="195"/>
  <c r="A928" i="195"/>
  <c r="A927" i="195"/>
  <c r="A926" i="195"/>
  <c r="A925" i="195"/>
  <c r="A924" i="195"/>
  <c r="A923" i="195"/>
  <c r="A922" i="195"/>
  <c r="A921" i="195"/>
  <c r="A920" i="195"/>
  <c r="A919" i="195"/>
  <c r="A918" i="195"/>
  <c r="A917" i="195"/>
  <c r="A916" i="195"/>
  <c r="A915" i="195"/>
  <c r="A914" i="195"/>
  <c r="A913" i="195"/>
  <c r="A912" i="195"/>
  <c r="A911" i="195"/>
  <c r="A910" i="195"/>
  <c r="A909" i="195"/>
  <c r="A908" i="195"/>
  <c r="A907" i="195"/>
  <c r="A906" i="195"/>
  <c r="A905" i="195"/>
  <c r="A904" i="195"/>
  <c r="A903" i="195"/>
  <c r="A902" i="195"/>
  <c r="A901" i="195"/>
  <c r="A900" i="195"/>
  <c r="A899" i="195"/>
  <c r="A898" i="195"/>
  <c r="A897" i="195"/>
  <c r="A896" i="195"/>
  <c r="A895" i="195"/>
  <c r="A894" i="195"/>
  <c r="A893" i="195"/>
  <c r="A892" i="195"/>
  <c r="A891" i="195"/>
  <c r="A890" i="195"/>
  <c r="A889" i="195"/>
  <c r="A888" i="195"/>
  <c r="A887" i="195"/>
  <c r="A886" i="195"/>
  <c r="A885" i="195"/>
  <c r="A884" i="195"/>
  <c r="A883" i="195"/>
  <c r="A882" i="195"/>
  <c r="A881" i="195"/>
  <c r="A880" i="195"/>
  <c r="A879" i="195"/>
  <c r="A878" i="195"/>
  <c r="A877" i="195"/>
  <c r="A876" i="195"/>
  <c r="A875" i="195"/>
  <c r="A874" i="195"/>
  <c r="A873" i="195"/>
  <c r="A872" i="195"/>
  <c r="A871" i="195"/>
  <c r="A870" i="195"/>
  <c r="A869" i="195"/>
  <c r="A868" i="195"/>
  <c r="A867" i="195"/>
  <c r="A866" i="195"/>
  <c r="A865" i="195"/>
  <c r="A864" i="195"/>
  <c r="A863" i="195"/>
  <c r="A862" i="195"/>
  <c r="A861" i="195"/>
  <c r="A860" i="195"/>
  <c r="A859" i="195"/>
  <c r="A858" i="195"/>
  <c r="A857" i="195"/>
  <c r="A856" i="195"/>
  <c r="A855" i="195"/>
  <c r="A854" i="195"/>
  <c r="A853" i="195"/>
  <c r="A852" i="195"/>
  <c r="A851" i="195"/>
  <c r="A850" i="195"/>
  <c r="A849" i="195"/>
  <c r="A848" i="195"/>
  <c r="A847" i="195"/>
  <c r="A846" i="195"/>
  <c r="A845" i="195"/>
  <c r="A844" i="195"/>
  <c r="A843" i="195"/>
  <c r="A842" i="195"/>
  <c r="A841" i="195"/>
  <c r="A840" i="195"/>
  <c r="A839" i="195"/>
  <c r="A838" i="195"/>
  <c r="A837" i="195"/>
  <c r="A836" i="195"/>
  <c r="A835" i="195"/>
  <c r="A834" i="195"/>
  <c r="A833" i="195"/>
  <c r="A832" i="195"/>
  <c r="A831" i="195"/>
  <c r="A830" i="195"/>
  <c r="A829" i="195"/>
  <c r="A828" i="195"/>
  <c r="A827" i="195"/>
  <c r="A826" i="195"/>
  <c r="A825" i="195"/>
  <c r="A824" i="195"/>
  <c r="A823" i="195"/>
  <c r="A822" i="195"/>
  <c r="A821" i="195"/>
  <c r="A820" i="195"/>
  <c r="A819" i="195"/>
  <c r="A818" i="195"/>
  <c r="A817" i="195"/>
  <c r="A816" i="195"/>
  <c r="A815" i="195"/>
  <c r="A814" i="195"/>
  <c r="A813" i="195"/>
  <c r="A812" i="195"/>
  <c r="A811" i="195"/>
  <c r="A810" i="195"/>
  <c r="A809" i="195"/>
  <c r="A808" i="195"/>
  <c r="A807" i="195"/>
  <c r="A806" i="195"/>
  <c r="A805" i="195"/>
  <c r="A804" i="195"/>
  <c r="A803" i="195"/>
  <c r="A802" i="195"/>
  <c r="A801" i="195"/>
  <c r="A800" i="195"/>
  <c r="A799" i="195"/>
  <c r="A798" i="195"/>
  <c r="A797" i="195"/>
  <c r="A796" i="195"/>
  <c r="A795" i="195"/>
  <c r="A794" i="195"/>
  <c r="A793" i="195"/>
  <c r="A792" i="195"/>
  <c r="A791" i="195"/>
  <c r="A790" i="195"/>
  <c r="A789" i="195"/>
  <c r="A788" i="195"/>
  <c r="A787" i="195"/>
  <c r="A786" i="195"/>
  <c r="A785" i="195"/>
  <c r="A784" i="195"/>
  <c r="A783" i="195"/>
  <c r="A782" i="195"/>
  <c r="A781" i="195"/>
  <c r="A780" i="195"/>
  <c r="A779" i="195"/>
  <c r="A778" i="195"/>
  <c r="A777" i="195"/>
  <c r="A776" i="195"/>
  <c r="A775" i="195"/>
  <c r="A774" i="195"/>
  <c r="A773" i="195"/>
  <c r="A772" i="195"/>
  <c r="A771" i="195"/>
  <c r="A770" i="195"/>
  <c r="A769" i="195"/>
  <c r="A768" i="195"/>
  <c r="A767" i="195"/>
  <c r="A766" i="195"/>
  <c r="A765" i="195"/>
  <c r="A764" i="195"/>
  <c r="A763" i="195"/>
  <c r="A762" i="195"/>
  <c r="A761" i="195"/>
  <c r="A760" i="195"/>
  <c r="A759" i="195"/>
  <c r="A758" i="195"/>
  <c r="A757" i="195"/>
  <c r="A756" i="195"/>
  <c r="A755" i="195"/>
  <c r="A754" i="195"/>
  <c r="A753" i="195"/>
  <c r="A752" i="195"/>
  <c r="A751" i="195"/>
  <c r="A750" i="195"/>
  <c r="A749" i="195"/>
  <c r="A748" i="195"/>
  <c r="A747" i="195"/>
  <c r="A746" i="195"/>
  <c r="A745" i="195"/>
  <c r="A744" i="195"/>
  <c r="A743" i="195"/>
  <c r="A742" i="195"/>
  <c r="A741" i="195"/>
  <c r="A740" i="195"/>
  <c r="A739" i="195"/>
  <c r="A738" i="195"/>
  <c r="A737" i="195"/>
  <c r="A736" i="195"/>
  <c r="A735" i="195"/>
  <c r="A734" i="195"/>
  <c r="A733" i="195"/>
  <c r="A732" i="195"/>
  <c r="A731" i="195"/>
  <c r="A730" i="195"/>
  <c r="A729" i="195"/>
  <c r="A728" i="195"/>
  <c r="A727" i="195"/>
  <c r="A726" i="195"/>
  <c r="A725" i="195"/>
  <c r="A724" i="195"/>
  <c r="A723" i="195"/>
  <c r="A722" i="195"/>
  <c r="A721" i="195"/>
  <c r="A720" i="195"/>
  <c r="A719" i="195"/>
  <c r="A718" i="195"/>
  <c r="A717" i="195"/>
  <c r="A716" i="195"/>
  <c r="A715" i="195"/>
  <c r="A714" i="195"/>
  <c r="A713" i="195"/>
  <c r="A712" i="195"/>
  <c r="A711" i="195"/>
  <c r="A710" i="195"/>
  <c r="A709" i="195"/>
  <c r="A708" i="195"/>
  <c r="A707" i="195"/>
  <c r="A706" i="195"/>
  <c r="A705" i="195"/>
  <c r="A704" i="195"/>
  <c r="A703" i="195"/>
  <c r="A702" i="195"/>
  <c r="A701" i="195"/>
  <c r="A700" i="195"/>
  <c r="A699" i="195"/>
  <c r="A698" i="195"/>
  <c r="A697" i="195"/>
  <c r="A696" i="195"/>
  <c r="A695" i="195"/>
  <c r="A694" i="195"/>
  <c r="A693" i="195"/>
  <c r="A692" i="195"/>
  <c r="A691" i="195"/>
  <c r="A690" i="195"/>
  <c r="A689" i="195"/>
  <c r="A688" i="195"/>
  <c r="A687" i="195"/>
  <c r="A686" i="195"/>
  <c r="A685" i="195"/>
  <c r="A684" i="195"/>
  <c r="A683" i="195"/>
  <c r="A682" i="195"/>
  <c r="A681" i="195"/>
  <c r="A680" i="195"/>
  <c r="A679" i="195"/>
  <c r="A678" i="195"/>
  <c r="A677" i="195"/>
  <c r="A676" i="195"/>
  <c r="A675" i="195"/>
  <c r="A674" i="195"/>
  <c r="A673" i="195"/>
  <c r="A672" i="195"/>
  <c r="A671" i="195"/>
  <c r="A670" i="195"/>
  <c r="A669" i="195"/>
  <c r="A668" i="195"/>
  <c r="A667" i="195"/>
  <c r="A666" i="195"/>
  <c r="A665" i="195"/>
  <c r="A664" i="195"/>
  <c r="A663" i="195"/>
  <c r="A662" i="195"/>
  <c r="A661" i="195"/>
  <c r="A660" i="195"/>
  <c r="A659" i="195"/>
  <c r="A658" i="195"/>
  <c r="A657" i="195"/>
  <c r="A656" i="195"/>
  <c r="A655" i="195"/>
  <c r="A654" i="195"/>
  <c r="A653" i="195"/>
  <c r="A652" i="195"/>
  <c r="A651" i="195"/>
  <c r="A650" i="195"/>
  <c r="A649" i="195"/>
  <c r="A648" i="195"/>
  <c r="A647" i="195"/>
  <c r="A646" i="195"/>
  <c r="A645" i="195"/>
  <c r="A644" i="195"/>
  <c r="A643" i="195"/>
  <c r="A642" i="195"/>
  <c r="A641" i="195"/>
  <c r="A640" i="195"/>
  <c r="A639" i="195"/>
  <c r="A638" i="195"/>
  <c r="A637" i="195"/>
  <c r="A636" i="195"/>
  <c r="A635" i="195"/>
  <c r="A634" i="195"/>
  <c r="A633" i="195"/>
  <c r="A632" i="195"/>
  <c r="A631" i="195"/>
  <c r="A630" i="195"/>
  <c r="A629" i="195"/>
  <c r="A628" i="195"/>
  <c r="A627" i="195"/>
  <c r="A626" i="195"/>
  <c r="A625" i="195"/>
  <c r="A624" i="195"/>
  <c r="A623" i="195"/>
  <c r="A622" i="195"/>
  <c r="A621" i="195"/>
  <c r="A620" i="195"/>
  <c r="A619" i="195"/>
  <c r="A618" i="195"/>
  <c r="A617" i="195"/>
  <c r="A616" i="195"/>
  <c r="A615" i="195"/>
  <c r="A614" i="195"/>
  <c r="A613" i="195"/>
  <c r="A612" i="195"/>
  <c r="A611" i="195"/>
  <c r="A610" i="195"/>
  <c r="A609" i="195"/>
  <c r="A608" i="195"/>
  <c r="A607" i="195"/>
  <c r="A606" i="195"/>
  <c r="A605" i="195"/>
  <c r="A604" i="195"/>
  <c r="A603" i="195"/>
  <c r="A602" i="195"/>
  <c r="A601" i="195"/>
  <c r="A600" i="195"/>
  <c r="A599" i="195"/>
  <c r="A598" i="195"/>
  <c r="A597" i="195"/>
  <c r="A596" i="195"/>
  <c r="A595" i="195"/>
  <c r="A594" i="195"/>
  <c r="A593" i="195"/>
  <c r="A592" i="195"/>
  <c r="A591" i="195"/>
  <c r="A590" i="195"/>
  <c r="A589" i="195"/>
  <c r="A588" i="195"/>
  <c r="A587" i="195"/>
  <c r="A586" i="195"/>
  <c r="A585" i="195"/>
  <c r="A584" i="195"/>
  <c r="A583" i="195"/>
  <c r="A582" i="195"/>
  <c r="A581" i="195"/>
  <c r="A580" i="195"/>
  <c r="A579" i="195"/>
  <c r="A578" i="195"/>
  <c r="A577" i="195"/>
  <c r="A576" i="195"/>
  <c r="A575" i="195"/>
  <c r="A574" i="195"/>
  <c r="A573" i="195"/>
  <c r="A572" i="195"/>
  <c r="A571" i="195"/>
  <c r="A570" i="195"/>
  <c r="A569" i="195"/>
  <c r="A568" i="195"/>
  <c r="A567" i="195"/>
  <c r="A566" i="195"/>
  <c r="A565" i="195"/>
  <c r="A564" i="195"/>
  <c r="A563" i="195"/>
  <c r="A562" i="195"/>
  <c r="A561" i="195"/>
  <c r="A560" i="195"/>
  <c r="A559" i="195"/>
  <c r="A558" i="195"/>
  <c r="A557" i="195"/>
  <c r="A556" i="195"/>
  <c r="A555" i="195"/>
  <c r="A554" i="195"/>
  <c r="A553" i="195"/>
  <c r="A552" i="195"/>
  <c r="A551" i="195"/>
  <c r="A550" i="195"/>
  <c r="A549" i="195"/>
  <c r="A548" i="195"/>
  <c r="A547" i="195"/>
  <c r="A546" i="195"/>
  <c r="A545" i="195"/>
  <c r="A544" i="195"/>
  <c r="A543" i="195"/>
  <c r="A542" i="195"/>
  <c r="A541" i="195"/>
  <c r="A540" i="195"/>
  <c r="A539" i="195"/>
  <c r="A538" i="195"/>
  <c r="A537" i="195"/>
  <c r="A536" i="195"/>
  <c r="A535" i="195"/>
  <c r="A534" i="195"/>
  <c r="A533" i="195"/>
  <c r="A532" i="195"/>
  <c r="A531" i="195"/>
  <c r="A530" i="195"/>
  <c r="A529" i="195"/>
  <c r="A528" i="195"/>
  <c r="A527" i="195"/>
  <c r="A526" i="195"/>
  <c r="A525" i="195"/>
  <c r="A524" i="195"/>
  <c r="A523" i="195"/>
  <c r="A522" i="195"/>
  <c r="A521" i="195"/>
  <c r="A520" i="195"/>
  <c r="A519" i="195"/>
  <c r="A518" i="195"/>
  <c r="A517" i="195"/>
  <c r="A516" i="195"/>
  <c r="A515" i="195"/>
  <c r="A514" i="195"/>
  <c r="A513" i="195"/>
  <c r="A512" i="195"/>
  <c r="A511" i="195"/>
  <c r="A510" i="195"/>
  <c r="A509" i="195"/>
  <c r="A508" i="195"/>
  <c r="A507" i="195"/>
  <c r="A506" i="195"/>
  <c r="A505" i="195"/>
  <c r="A504" i="195"/>
  <c r="A503" i="195"/>
  <c r="A502" i="195"/>
  <c r="A501" i="195"/>
  <c r="A500" i="195"/>
  <c r="A499" i="195"/>
  <c r="A498" i="195"/>
  <c r="A497" i="195"/>
  <c r="A496" i="195"/>
  <c r="A495" i="195"/>
  <c r="A494" i="195"/>
  <c r="A493" i="195"/>
  <c r="A492" i="195"/>
  <c r="A491" i="195"/>
  <c r="A490" i="195"/>
  <c r="A489" i="195"/>
  <c r="A488" i="195"/>
  <c r="A487" i="195"/>
  <c r="A486" i="195"/>
  <c r="A485" i="195"/>
  <c r="A484" i="195"/>
  <c r="A483" i="195"/>
  <c r="A482" i="195"/>
  <c r="A481" i="195"/>
  <c r="A480" i="195"/>
  <c r="A479" i="195"/>
  <c r="A478" i="195"/>
  <c r="A477" i="195"/>
  <c r="A476" i="195"/>
  <c r="A475" i="195"/>
  <c r="A474" i="195"/>
  <c r="A473" i="195"/>
  <c r="A472" i="195"/>
  <c r="A471" i="195"/>
  <c r="A470" i="195"/>
  <c r="A469" i="195"/>
  <c r="A468" i="195"/>
  <c r="A467" i="195"/>
  <c r="A466" i="195"/>
  <c r="A465" i="195"/>
  <c r="A464" i="195"/>
  <c r="A463" i="195"/>
  <c r="A462" i="195"/>
  <c r="A461" i="195"/>
  <c r="A460" i="195"/>
  <c r="A459" i="195"/>
  <c r="A458" i="195"/>
  <c r="A457" i="195"/>
  <c r="A456" i="195"/>
  <c r="A455" i="195"/>
  <c r="A454" i="195"/>
  <c r="A453" i="195"/>
  <c r="A452" i="195"/>
  <c r="A451" i="195"/>
  <c r="A450" i="195"/>
  <c r="A449" i="195"/>
  <c r="A448" i="195"/>
  <c r="A447" i="195"/>
  <c r="A446" i="195"/>
  <c r="A445" i="195"/>
  <c r="A444" i="195"/>
  <c r="A443" i="195"/>
  <c r="A442" i="195"/>
  <c r="A441" i="195"/>
  <c r="A440" i="195"/>
  <c r="A439" i="195"/>
  <c r="A438" i="195"/>
  <c r="A437" i="195"/>
  <c r="A436" i="195"/>
  <c r="A435" i="195"/>
  <c r="A434" i="195"/>
  <c r="A433" i="195"/>
  <c r="A432" i="195"/>
  <c r="A431" i="195"/>
  <c r="A430" i="195"/>
  <c r="A429" i="195"/>
  <c r="A428" i="195"/>
  <c r="A427" i="195"/>
  <c r="A426" i="195"/>
  <c r="A425" i="195"/>
  <c r="A424" i="195"/>
  <c r="A423" i="195"/>
  <c r="A422" i="195"/>
  <c r="A421" i="195"/>
  <c r="A420" i="195"/>
  <c r="A419" i="195"/>
  <c r="A418" i="195"/>
  <c r="A417" i="195"/>
  <c r="A416" i="195"/>
  <c r="A415" i="195"/>
  <c r="A414" i="195"/>
  <c r="A413" i="195"/>
  <c r="A412" i="195"/>
  <c r="A411" i="195"/>
  <c r="A410" i="195"/>
  <c r="A409" i="195"/>
  <c r="A408" i="195"/>
  <c r="A407" i="195"/>
  <c r="A406" i="195"/>
  <c r="A405" i="195"/>
  <c r="A404" i="195"/>
  <c r="A403" i="195"/>
  <c r="A402" i="195"/>
  <c r="A401" i="195"/>
  <c r="A400" i="195"/>
  <c r="A399" i="195"/>
  <c r="A398" i="195"/>
  <c r="A397" i="195"/>
  <c r="A396" i="195"/>
  <c r="A395" i="195"/>
  <c r="A394" i="195"/>
  <c r="A393" i="195"/>
  <c r="A392" i="195"/>
  <c r="A391" i="195"/>
  <c r="A390" i="195"/>
  <c r="A389" i="195"/>
  <c r="A388" i="195"/>
  <c r="A387" i="195"/>
  <c r="A386" i="195"/>
  <c r="A385" i="195"/>
  <c r="A384" i="195"/>
  <c r="A383" i="195"/>
  <c r="A382" i="195"/>
  <c r="A381" i="195"/>
  <c r="A380" i="195"/>
  <c r="A379" i="195"/>
  <c r="A378" i="195"/>
  <c r="A377" i="195"/>
  <c r="A376" i="195"/>
  <c r="A375" i="195"/>
  <c r="A374" i="195"/>
  <c r="A373" i="195"/>
  <c r="A372" i="195"/>
  <c r="A371" i="195"/>
  <c r="A370" i="195"/>
  <c r="A369" i="195"/>
  <c r="A368" i="195"/>
  <c r="A367" i="195"/>
  <c r="A366" i="195"/>
  <c r="A365" i="195"/>
  <c r="A364" i="195"/>
  <c r="A363" i="195"/>
  <c r="A362" i="195"/>
  <c r="A361" i="195"/>
  <c r="A360" i="195"/>
  <c r="A359" i="195"/>
  <c r="A358" i="195"/>
  <c r="A357" i="195"/>
  <c r="A356" i="195"/>
  <c r="A355" i="195"/>
  <c r="A354" i="195"/>
  <c r="A353" i="195"/>
  <c r="A352" i="195"/>
  <c r="A351" i="195"/>
  <c r="A350" i="195"/>
  <c r="A349" i="195"/>
  <c r="A348" i="195"/>
  <c r="A347" i="195"/>
  <c r="A346" i="195"/>
  <c r="A345" i="195"/>
  <c r="A344" i="195"/>
  <c r="A343" i="195"/>
  <c r="A342" i="195"/>
  <c r="A341" i="195"/>
  <c r="A340" i="195"/>
  <c r="A339" i="195"/>
  <c r="A338" i="195"/>
  <c r="A337" i="195"/>
  <c r="A336" i="195"/>
  <c r="A335" i="195"/>
  <c r="A334" i="195"/>
  <c r="A333" i="195"/>
  <c r="A332" i="195"/>
  <c r="A331" i="195"/>
  <c r="A330" i="195"/>
  <c r="A329" i="195"/>
  <c r="A328" i="195"/>
  <c r="A327" i="195"/>
  <c r="A326" i="195"/>
  <c r="A325" i="195"/>
  <c r="A324" i="195"/>
  <c r="A323" i="195"/>
  <c r="A322" i="195"/>
  <c r="A321" i="195"/>
  <c r="A320" i="195"/>
  <c r="A319" i="195"/>
  <c r="A318" i="195"/>
  <c r="A317" i="195"/>
  <c r="A316" i="195"/>
  <c r="A315" i="195"/>
  <c r="A314" i="195"/>
  <c r="A313" i="195"/>
  <c r="A312" i="195"/>
  <c r="A311" i="195"/>
  <c r="A310" i="195"/>
  <c r="A309" i="195"/>
  <c r="A308" i="195"/>
  <c r="A307" i="195"/>
  <c r="A306" i="195"/>
  <c r="A305" i="195"/>
  <c r="A304" i="195"/>
  <c r="A303" i="195"/>
  <c r="A302" i="195"/>
  <c r="A301" i="195"/>
  <c r="A300" i="195"/>
  <c r="A299" i="195"/>
  <c r="A298" i="195"/>
  <c r="A297" i="195"/>
  <c r="A296" i="195"/>
  <c r="A295" i="195"/>
  <c r="A294" i="195"/>
  <c r="A293" i="195"/>
  <c r="A292" i="195"/>
  <c r="A291" i="195"/>
  <c r="A290" i="195"/>
  <c r="A289" i="195"/>
  <c r="A288" i="195"/>
  <c r="A287" i="195"/>
  <c r="A286" i="195"/>
  <c r="A285" i="195"/>
  <c r="A284" i="195"/>
  <c r="A283" i="195"/>
  <c r="A282" i="195"/>
  <c r="A281" i="195"/>
  <c r="A280" i="195"/>
  <c r="A279" i="195"/>
  <c r="A278" i="195"/>
  <c r="A277" i="195"/>
  <c r="A276" i="195"/>
  <c r="A275" i="195"/>
  <c r="A274" i="195"/>
  <c r="A273" i="195"/>
  <c r="A272" i="195"/>
  <c r="A271" i="195"/>
  <c r="A270" i="195"/>
  <c r="A269" i="195"/>
  <c r="A268" i="195"/>
  <c r="A267" i="195"/>
  <c r="A266" i="195"/>
  <c r="A265" i="195"/>
  <c r="A264" i="195"/>
  <c r="A263" i="195"/>
  <c r="A262" i="195"/>
  <c r="A261" i="195"/>
  <c r="A260" i="195"/>
  <c r="A259" i="195"/>
  <c r="A258" i="195"/>
  <c r="A257" i="195"/>
  <c r="A256" i="195"/>
  <c r="A255" i="195"/>
  <c r="A254" i="195"/>
  <c r="A253" i="195"/>
  <c r="A252" i="195"/>
  <c r="A251" i="195"/>
  <c r="A250" i="195"/>
  <c r="A249" i="195"/>
  <c r="A248" i="195"/>
  <c r="A247" i="195"/>
  <c r="A246" i="195"/>
  <c r="A245" i="195"/>
  <c r="A244" i="195"/>
  <c r="A243" i="195"/>
  <c r="A242" i="195"/>
  <c r="A241" i="195"/>
  <c r="A240" i="195"/>
  <c r="A239" i="195"/>
  <c r="A238" i="195"/>
  <c r="A237" i="195"/>
  <c r="A236" i="195"/>
  <c r="A235" i="195"/>
  <c r="A234" i="195"/>
  <c r="A233" i="195"/>
  <c r="A232" i="195"/>
  <c r="A231" i="195"/>
  <c r="A230" i="195"/>
  <c r="A229" i="195"/>
  <c r="A228" i="195"/>
  <c r="A227" i="195"/>
  <c r="A226" i="195"/>
  <c r="A225" i="195"/>
  <c r="A224" i="195"/>
  <c r="A223" i="195"/>
  <c r="A222" i="195"/>
  <c r="A221" i="195"/>
  <c r="A220" i="195"/>
  <c r="A219" i="195"/>
  <c r="A218" i="195"/>
  <c r="A217" i="195"/>
  <c r="A216" i="195"/>
  <c r="A215" i="195"/>
  <c r="A214" i="195"/>
  <c r="A213" i="195"/>
  <c r="A212" i="195"/>
  <c r="A211" i="195"/>
  <c r="A210" i="195"/>
  <c r="A209" i="195"/>
  <c r="A208" i="195"/>
  <c r="A207" i="195"/>
  <c r="A206" i="195"/>
  <c r="A205" i="195"/>
  <c r="A204" i="195"/>
  <c r="A203" i="195"/>
  <c r="A202" i="195"/>
  <c r="A201" i="195"/>
  <c r="A200" i="195"/>
  <c r="A199" i="195"/>
  <c r="A198" i="195"/>
  <c r="A197" i="195"/>
  <c r="A196" i="195"/>
  <c r="A195" i="195"/>
  <c r="A194" i="195"/>
  <c r="A193" i="195"/>
  <c r="A192" i="195"/>
  <c r="A191" i="195"/>
  <c r="A190" i="195"/>
  <c r="A189" i="195"/>
  <c r="A188" i="195"/>
  <c r="A187" i="195"/>
  <c r="A186" i="195"/>
  <c r="A185" i="195"/>
  <c r="A184" i="195"/>
  <c r="A183" i="195"/>
  <c r="A182" i="195"/>
  <c r="A181" i="195"/>
  <c r="A180" i="195"/>
  <c r="A179" i="195"/>
  <c r="A178" i="195"/>
  <c r="A177" i="195"/>
  <c r="A176" i="195"/>
  <c r="A175" i="195"/>
  <c r="A174" i="195"/>
  <c r="A173" i="195"/>
  <c r="A172" i="195"/>
  <c r="A171" i="195"/>
  <c r="A170" i="195"/>
  <c r="A169" i="195"/>
  <c r="A168" i="195"/>
  <c r="A167" i="195"/>
  <c r="A166" i="195"/>
  <c r="A165" i="195"/>
  <c r="A164" i="195"/>
  <c r="A163" i="195"/>
  <c r="A162" i="195"/>
  <c r="A161" i="195"/>
  <c r="A160" i="195"/>
  <c r="A159" i="195"/>
  <c r="A158" i="195"/>
  <c r="A157" i="195"/>
  <c r="A156" i="195"/>
  <c r="A155" i="195"/>
  <c r="A154" i="195"/>
  <c r="A153" i="195"/>
  <c r="A152" i="195"/>
  <c r="A151" i="195"/>
  <c r="A150" i="195"/>
  <c r="A149" i="195"/>
  <c r="A148" i="195"/>
  <c r="A147" i="195"/>
  <c r="A146" i="195"/>
  <c r="A145" i="195"/>
  <c r="A144" i="195"/>
  <c r="A143" i="195"/>
  <c r="A142" i="195"/>
  <c r="A141" i="195"/>
  <c r="A140" i="195"/>
  <c r="A139" i="195"/>
  <c r="A138" i="195"/>
  <c r="A137" i="195"/>
  <c r="A136" i="195"/>
  <c r="A135" i="195"/>
  <c r="A134" i="195"/>
  <c r="A133" i="195"/>
  <c r="A132" i="195"/>
  <c r="A131" i="195"/>
  <c r="A130" i="195"/>
  <c r="A129" i="195"/>
  <c r="A128" i="195"/>
  <c r="A127" i="195"/>
  <c r="A126" i="195"/>
  <c r="A125" i="195"/>
  <c r="A124" i="195"/>
  <c r="A123" i="195"/>
  <c r="A122" i="195"/>
  <c r="A121" i="195"/>
  <c r="A120" i="195"/>
  <c r="A119" i="195"/>
  <c r="A118" i="195"/>
  <c r="A117" i="195"/>
  <c r="A116" i="195"/>
  <c r="A115" i="195"/>
  <c r="A114" i="195"/>
  <c r="A113" i="195"/>
  <c r="A112" i="195"/>
  <c r="A111" i="195"/>
  <c r="A110" i="195"/>
  <c r="A109" i="195"/>
  <c r="A108" i="195"/>
  <c r="A107" i="195"/>
  <c r="A106" i="195"/>
  <c r="A105" i="195"/>
  <c r="A104" i="195"/>
  <c r="A103" i="195"/>
  <c r="A102" i="195"/>
  <c r="A101" i="195"/>
  <c r="A100" i="195"/>
  <c r="A99" i="195"/>
  <c r="A98" i="195"/>
  <c r="A97" i="195"/>
  <c r="A96" i="195"/>
  <c r="A95" i="195"/>
  <c r="A94" i="195"/>
  <c r="A93" i="195"/>
  <c r="A92" i="195"/>
  <c r="A91" i="195"/>
  <c r="A90" i="195"/>
  <c r="A89" i="195"/>
  <c r="A88" i="195"/>
  <c r="A87" i="195"/>
  <c r="A86" i="195"/>
  <c r="A85" i="195"/>
  <c r="A84" i="195"/>
  <c r="A83" i="195"/>
  <c r="A82" i="195"/>
  <c r="A81" i="195"/>
  <c r="A80" i="195"/>
  <c r="A79" i="195"/>
  <c r="A78" i="195"/>
  <c r="A77" i="195"/>
  <c r="A76" i="195"/>
  <c r="A75" i="195"/>
  <c r="A74" i="195"/>
  <c r="A73" i="195"/>
  <c r="A72" i="195"/>
  <c r="A71" i="195"/>
  <c r="A70" i="195"/>
  <c r="A69" i="195"/>
  <c r="A68" i="195"/>
  <c r="A67" i="195"/>
  <c r="A66" i="195"/>
  <c r="A65" i="195"/>
  <c r="A64" i="195"/>
  <c r="A63" i="195"/>
  <c r="A62" i="195"/>
  <c r="A61" i="195"/>
  <c r="A60" i="195"/>
  <c r="A59" i="195"/>
  <c r="A58" i="195"/>
  <c r="A57" i="195"/>
  <c r="A56" i="195"/>
  <c r="A55" i="195"/>
  <c r="A54" i="195"/>
  <c r="A53" i="195"/>
  <c r="A52" i="195"/>
  <c r="A51" i="195"/>
  <c r="A50" i="195"/>
  <c r="A49" i="195"/>
  <c r="A48" i="195"/>
  <c r="A47" i="195"/>
  <c r="A46" i="195"/>
  <c r="A45" i="195"/>
  <c r="A44" i="195"/>
  <c r="A43" i="195"/>
  <c r="A42" i="195"/>
  <c r="A41" i="195"/>
  <c r="A40" i="195"/>
  <c r="A39" i="195"/>
  <c r="A38" i="195"/>
  <c r="A37" i="195"/>
  <c r="A36" i="195"/>
  <c r="A35" i="195"/>
  <c r="A34" i="195"/>
  <c r="A33" i="195"/>
  <c r="A32" i="195"/>
  <c r="A31" i="195"/>
  <c r="A30" i="195"/>
  <c r="A29" i="195"/>
  <c r="A28" i="195"/>
  <c r="A27" i="195"/>
  <c r="A26" i="195"/>
  <c r="A25" i="195"/>
  <c r="A24" i="195"/>
  <c r="A23" i="195"/>
  <c r="A22" i="195"/>
  <c r="A21" i="195"/>
  <c r="A20" i="195"/>
  <c r="H12" i="195"/>
  <c r="G12" i="195"/>
  <c r="N23" i="127" s="1"/>
  <c r="E12" i="195"/>
  <c r="G6" i="195"/>
  <c r="B6" i="195"/>
  <c r="A6" i="195"/>
  <c r="A3" i="195"/>
  <c r="A5" i="199" l="1"/>
  <c r="A5" i="198"/>
  <c r="A5" i="197"/>
  <c r="A5" i="196"/>
  <c r="A5" i="195"/>
  <c r="H12" i="164"/>
  <c r="G12" i="164"/>
  <c r="N22" i="127" s="1"/>
  <c r="B7" i="164"/>
  <c r="E12" i="164" s="1"/>
  <c r="A7" i="164"/>
  <c r="K21" i="193" l="1"/>
  <c r="K22" i="193"/>
  <c r="K23" i="193"/>
  <c r="K24" i="193"/>
  <c r="K25" i="193"/>
  <c r="K26" i="193"/>
  <c r="K27" i="193"/>
  <c r="K28" i="193"/>
  <c r="K29" i="193"/>
  <c r="K30" i="193"/>
  <c r="K31" i="193"/>
  <c r="K32" i="193"/>
  <c r="K33" i="193"/>
  <c r="K34" i="193"/>
  <c r="K35" i="193"/>
  <c r="K36" i="193"/>
  <c r="K37" i="193"/>
  <c r="K38" i="193"/>
  <c r="K39" i="193"/>
  <c r="K40" i="193"/>
  <c r="K41" i="193"/>
  <c r="K42" i="193"/>
  <c r="K43" i="193"/>
  <c r="K44" i="193"/>
  <c r="K45" i="193"/>
  <c r="K46" i="193"/>
  <c r="K47" i="193"/>
  <c r="K48" i="193"/>
  <c r="K49" i="193"/>
  <c r="K50" i="193"/>
  <c r="K51" i="193"/>
  <c r="K52" i="193"/>
  <c r="K53" i="193"/>
  <c r="K54" i="193"/>
  <c r="K55" i="193"/>
  <c r="K56" i="193"/>
  <c r="K57" i="193"/>
  <c r="K58" i="193"/>
  <c r="K59" i="193"/>
  <c r="K60" i="193"/>
  <c r="K61" i="193"/>
  <c r="K62" i="193"/>
  <c r="K63" i="193"/>
  <c r="K64" i="193"/>
  <c r="K65" i="193"/>
  <c r="K66" i="193"/>
  <c r="K67" i="193"/>
  <c r="K68" i="193"/>
  <c r="K69" i="193"/>
  <c r="K70" i="193"/>
  <c r="K71" i="193"/>
  <c r="K72" i="193"/>
  <c r="K73" i="193"/>
  <c r="K74" i="193"/>
  <c r="K75" i="193"/>
  <c r="K76" i="193"/>
  <c r="K77" i="193"/>
  <c r="K78" i="193"/>
  <c r="K79" i="193"/>
  <c r="K80" i="193"/>
  <c r="K81" i="193"/>
  <c r="K82" i="193"/>
  <c r="K83" i="193"/>
  <c r="K84" i="193"/>
  <c r="K85" i="193"/>
  <c r="K86" i="193"/>
  <c r="K87" i="193"/>
  <c r="K88" i="193"/>
  <c r="K89" i="193"/>
  <c r="K90" i="193"/>
  <c r="K91" i="193"/>
  <c r="K92" i="193"/>
  <c r="K93" i="193"/>
  <c r="K94" i="193"/>
  <c r="K95" i="193"/>
  <c r="K96" i="193"/>
  <c r="K97" i="193"/>
  <c r="K98" i="193"/>
  <c r="K99" i="193"/>
  <c r="K100" i="193"/>
  <c r="K101" i="193"/>
  <c r="K102" i="193"/>
  <c r="K103" i="193"/>
  <c r="K104" i="193"/>
  <c r="K105" i="193"/>
  <c r="K106" i="193"/>
  <c r="K107" i="193"/>
  <c r="K108" i="193"/>
  <c r="K109" i="193"/>
  <c r="K110" i="193"/>
  <c r="K111" i="193"/>
  <c r="K112" i="193"/>
  <c r="K113" i="193"/>
  <c r="K114" i="193"/>
  <c r="K115" i="193"/>
  <c r="K116" i="193"/>
  <c r="K117" i="193"/>
  <c r="K118" i="193"/>
  <c r="K119" i="193"/>
  <c r="K120" i="193"/>
  <c r="K121" i="193"/>
  <c r="K122" i="193"/>
  <c r="K123" i="193"/>
  <c r="K124" i="193"/>
  <c r="K125" i="193"/>
  <c r="K126" i="193"/>
  <c r="K127" i="193"/>
  <c r="K128" i="193"/>
  <c r="K129" i="193"/>
  <c r="K130" i="193"/>
  <c r="K131" i="193"/>
  <c r="K132" i="193"/>
  <c r="K133" i="193"/>
  <c r="K134" i="193"/>
  <c r="K135" i="193"/>
  <c r="K136" i="193"/>
  <c r="K137" i="193"/>
  <c r="K138" i="193"/>
  <c r="K139" i="193"/>
  <c r="K140" i="193"/>
  <c r="K141" i="193"/>
  <c r="K142" i="193"/>
  <c r="K143" i="193"/>
  <c r="K144" i="193"/>
  <c r="K145" i="193"/>
  <c r="K146" i="193"/>
  <c r="K147" i="193"/>
  <c r="K148" i="193"/>
  <c r="K149" i="193"/>
  <c r="K150" i="193"/>
  <c r="K151" i="193"/>
  <c r="K152" i="193"/>
  <c r="K153" i="193"/>
  <c r="K154" i="193"/>
  <c r="K155" i="193"/>
  <c r="K156" i="193"/>
  <c r="K157" i="193"/>
  <c r="K158" i="193"/>
  <c r="K159" i="193"/>
  <c r="K160" i="193"/>
  <c r="K161" i="193"/>
  <c r="K162" i="193"/>
  <c r="K163" i="193"/>
  <c r="K164" i="193"/>
  <c r="K165" i="193"/>
  <c r="K166" i="193"/>
  <c r="K167" i="193"/>
  <c r="K168" i="193"/>
  <c r="K169" i="193"/>
  <c r="K170" i="193"/>
  <c r="K171" i="193"/>
  <c r="K172" i="193"/>
  <c r="K173" i="193"/>
  <c r="K174" i="193"/>
  <c r="K175" i="193"/>
  <c r="K176" i="193"/>
  <c r="K177" i="193"/>
  <c r="K178" i="193"/>
  <c r="K179" i="193"/>
  <c r="K180" i="193"/>
  <c r="K181" i="193"/>
  <c r="K182" i="193"/>
  <c r="K183" i="193"/>
  <c r="K184" i="193"/>
  <c r="K185" i="193"/>
  <c r="K186" i="193"/>
  <c r="K187" i="193"/>
  <c r="K188" i="193"/>
  <c r="K189" i="193"/>
  <c r="K190" i="193"/>
  <c r="K191" i="193"/>
  <c r="K192" i="193"/>
  <c r="K193" i="193"/>
  <c r="K194" i="193"/>
  <c r="K195" i="193"/>
  <c r="K196" i="193"/>
  <c r="K197" i="193"/>
  <c r="K198" i="193"/>
  <c r="K199" i="193"/>
  <c r="K200" i="193"/>
  <c r="K201" i="193"/>
  <c r="K202" i="193"/>
  <c r="K203" i="193"/>
  <c r="K204" i="193"/>
  <c r="K205" i="193"/>
  <c r="K206" i="193"/>
  <c r="K207" i="193"/>
  <c r="K208" i="193"/>
  <c r="K209" i="193"/>
  <c r="K210" i="193"/>
  <c r="K211" i="193"/>
  <c r="K212" i="193"/>
  <c r="K213" i="193"/>
  <c r="K214" i="193"/>
  <c r="K215" i="193"/>
  <c r="K216" i="193"/>
  <c r="K217" i="193"/>
  <c r="K218" i="193"/>
  <c r="K219" i="193"/>
  <c r="K220" i="193"/>
  <c r="K221" i="193"/>
  <c r="K222" i="193"/>
  <c r="K223" i="193"/>
  <c r="K224" i="193"/>
  <c r="K225" i="193"/>
  <c r="K226" i="193"/>
  <c r="K227" i="193"/>
  <c r="K228" i="193"/>
  <c r="K229" i="193"/>
  <c r="K230" i="193"/>
  <c r="K231" i="193"/>
  <c r="K232" i="193"/>
  <c r="K233" i="193"/>
  <c r="K234" i="193"/>
  <c r="K235" i="193"/>
  <c r="K236" i="193"/>
  <c r="K237" i="193"/>
  <c r="K238" i="193"/>
  <c r="K239" i="193"/>
  <c r="K240" i="193"/>
  <c r="K241" i="193"/>
  <c r="K242" i="193"/>
  <c r="K243" i="193"/>
  <c r="K244" i="193"/>
  <c r="K245" i="193"/>
  <c r="K246" i="193"/>
  <c r="K247" i="193"/>
  <c r="K248" i="193"/>
  <c r="K249" i="193"/>
  <c r="K250" i="193"/>
  <c r="K251" i="193"/>
  <c r="K252" i="193"/>
  <c r="K253" i="193"/>
  <c r="K254" i="193"/>
  <c r="K255" i="193"/>
  <c r="K256" i="193"/>
  <c r="K257" i="193"/>
  <c r="K258" i="193"/>
  <c r="K259" i="193"/>
  <c r="K260" i="193"/>
  <c r="K261" i="193"/>
  <c r="K262" i="193"/>
  <c r="K263" i="193"/>
  <c r="K264" i="193"/>
  <c r="K265" i="193"/>
  <c r="K266" i="193"/>
  <c r="K267" i="193"/>
  <c r="K268" i="193"/>
  <c r="K269" i="193"/>
  <c r="K270" i="193"/>
  <c r="K271" i="193"/>
  <c r="K272" i="193"/>
  <c r="K273" i="193"/>
  <c r="K274" i="193"/>
  <c r="K275" i="193"/>
  <c r="K276" i="193"/>
  <c r="K277" i="193"/>
  <c r="K278" i="193"/>
  <c r="K279" i="193"/>
  <c r="K280" i="193"/>
  <c r="K281" i="193"/>
  <c r="K282" i="193"/>
  <c r="K283" i="193"/>
  <c r="K284" i="193"/>
  <c r="K285" i="193"/>
  <c r="K286" i="193"/>
  <c r="K287" i="193"/>
  <c r="K288" i="193"/>
  <c r="K289" i="193"/>
  <c r="K290" i="193"/>
  <c r="K291" i="193"/>
  <c r="K292" i="193"/>
  <c r="K293" i="193"/>
  <c r="K294" i="193"/>
  <c r="K295" i="193"/>
  <c r="K296" i="193"/>
  <c r="K297" i="193"/>
  <c r="K298" i="193"/>
  <c r="K299" i="193"/>
  <c r="K300" i="193"/>
  <c r="K301" i="193"/>
  <c r="K302" i="193"/>
  <c r="K303" i="193"/>
  <c r="K304" i="193"/>
  <c r="K305" i="193"/>
  <c r="K306" i="193"/>
  <c r="K307" i="193"/>
  <c r="K308" i="193"/>
  <c r="K309" i="193"/>
  <c r="K310" i="193"/>
  <c r="K311" i="193"/>
  <c r="K312" i="193"/>
  <c r="K313" i="193"/>
  <c r="K314" i="193"/>
  <c r="K315" i="193"/>
  <c r="K316" i="193"/>
  <c r="K317" i="193"/>
  <c r="K318" i="193"/>
  <c r="K319" i="193"/>
  <c r="K320" i="193"/>
  <c r="K321" i="193"/>
  <c r="K322" i="193"/>
  <c r="K323" i="193"/>
  <c r="K324" i="193"/>
  <c r="K325" i="193"/>
  <c r="K326" i="193"/>
  <c r="K327" i="193"/>
  <c r="K328" i="193"/>
  <c r="K329" i="193"/>
  <c r="K330" i="193"/>
  <c r="K331" i="193"/>
  <c r="K332" i="193"/>
  <c r="K333" i="193"/>
  <c r="K334" i="193"/>
  <c r="K335" i="193"/>
  <c r="K336" i="193"/>
  <c r="K337" i="193"/>
  <c r="K338" i="193"/>
  <c r="K339" i="193"/>
  <c r="K340" i="193"/>
  <c r="K341" i="193"/>
  <c r="K342" i="193"/>
  <c r="K343" i="193"/>
  <c r="K344" i="193"/>
  <c r="K345" i="193"/>
  <c r="K346" i="193"/>
  <c r="K347" i="193"/>
  <c r="K348" i="193"/>
  <c r="K349" i="193"/>
  <c r="K350" i="193"/>
  <c r="K351" i="193"/>
  <c r="K352" i="193"/>
  <c r="K353" i="193"/>
  <c r="K354" i="193"/>
  <c r="K355" i="193"/>
  <c r="K356" i="193"/>
  <c r="K357" i="193"/>
  <c r="K358" i="193"/>
  <c r="K359" i="193"/>
  <c r="K360" i="193"/>
  <c r="K361" i="193"/>
  <c r="K362" i="193"/>
  <c r="K363" i="193"/>
  <c r="K364" i="193"/>
  <c r="K365" i="193"/>
  <c r="K366" i="193"/>
  <c r="K367" i="193"/>
  <c r="K368" i="193"/>
  <c r="K369" i="193"/>
  <c r="K370" i="193"/>
  <c r="K371" i="193"/>
  <c r="K372" i="193"/>
  <c r="K373" i="193"/>
  <c r="K374" i="193"/>
  <c r="K375" i="193"/>
  <c r="K376" i="193"/>
  <c r="K377" i="193"/>
  <c r="K378" i="193"/>
  <c r="K379" i="193"/>
  <c r="K380" i="193"/>
  <c r="K381" i="193"/>
  <c r="K382" i="193"/>
  <c r="K383" i="193"/>
  <c r="K384" i="193"/>
  <c r="K385" i="193"/>
  <c r="K386" i="193"/>
  <c r="K387" i="193"/>
  <c r="K388" i="193"/>
  <c r="K389" i="193"/>
  <c r="K390" i="193"/>
  <c r="K391" i="193"/>
  <c r="K392" i="193"/>
  <c r="K393" i="193"/>
  <c r="K394" i="193"/>
  <c r="K395" i="193"/>
  <c r="K396" i="193"/>
  <c r="K397" i="193"/>
  <c r="K398" i="193"/>
  <c r="K399" i="193"/>
  <c r="K400" i="193"/>
  <c r="K401" i="193"/>
  <c r="K402" i="193"/>
  <c r="K403" i="193"/>
  <c r="K404" i="193"/>
  <c r="K405" i="193"/>
  <c r="K406" i="193"/>
  <c r="K407" i="193"/>
  <c r="K408" i="193"/>
  <c r="K409" i="193"/>
  <c r="K410" i="193"/>
  <c r="K411" i="193"/>
  <c r="K412" i="193"/>
  <c r="K413" i="193"/>
  <c r="K414" i="193"/>
  <c r="K415" i="193"/>
  <c r="K416" i="193"/>
  <c r="K417" i="193"/>
  <c r="K418" i="193"/>
  <c r="K419" i="193"/>
  <c r="K420" i="193"/>
  <c r="K421" i="193"/>
  <c r="K422" i="193"/>
  <c r="K423" i="193"/>
  <c r="K424" i="193"/>
  <c r="K425" i="193"/>
  <c r="K426" i="193"/>
  <c r="K427" i="193"/>
  <c r="K428" i="193"/>
  <c r="K429" i="193"/>
  <c r="K430" i="193"/>
  <c r="K431" i="193"/>
  <c r="K432" i="193"/>
  <c r="K433" i="193"/>
  <c r="K434" i="193"/>
  <c r="K435" i="193"/>
  <c r="K436" i="193"/>
  <c r="K437" i="193"/>
  <c r="K438" i="193"/>
  <c r="K439" i="193"/>
  <c r="K440" i="193"/>
  <c r="K441" i="193"/>
  <c r="K442" i="193"/>
  <c r="K443" i="193"/>
  <c r="K444" i="193"/>
  <c r="K445" i="193"/>
  <c r="K446" i="193"/>
  <c r="K447" i="193"/>
  <c r="K448" i="193"/>
  <c r="K449" i="193"/>
  <c r="K450" i="193"/>
  <c r="K451" i="193"/>
  <c r="K452" i="193"/>
  <c r="K453" i="193"/>
  <c r="K454" i="193"/>
  <c r="K455" i="193"/>
  <c r="K456" i="193"/>
  <c r="K457" i="193"/>
  <c r="K458" i="193"/>
  <c r="K459" i="193"/>
  <c r="K460" i="193"/>
  <c r="K461" i="193"/>
  <c r="K462" i="193"/>
  <c r="K463" i="193"/>
  <c r="K464" i="193"/>
  <c r="K465" i="193"/>
  <c r="K466" i="193"/>
  <c r="K467" i="193"/>
  <c r="K468" i="193"/>
  <c r="K469" i="193"/>
  <c r="K470" i="193"/>
  <c r="K471" i="193"/>
  <c r="K472" i="193"/>
  <c r="K473" i="193"/>
  <c r="K474" i="193"/>
  <c r="K475" i="193"/>
  <c r="K476" i="193"/>
  <c r="K477" i="193"/>
  <c r="K478" i="193"/>
  <c r="K479" i="193"/>
  <c r="K480" i="193"/>
  <c r="K481" i="193"/>
  <c r="K482" i="193"/>
  <c r="K483" i="193"/>
  <c r="K484" i="193"/>
  <c r="K485" i="193"/>
  <c r="K486" i="193"/>
  <c r="K487" i="193"/>
  <c r="K488" i="193"/>
  <c r="K489" i="193"/>
  <c r="K490" i="193"/>
  <c r="K491" i="193"/>
  <c r="K492" i="193"/>
  <c r="K493" i="193"/>
  <c r="K494" i="193"/>
  <c r="K495" i="193"/>
  <c r="K496" i="193"/>
  <c r="K497" i="193"/>
  <c r="K498" i="193"/>
  <c r="K499" i="193"/>
  <c r="K500" i="193"/>
  <c r="K501" i="193"/>
  <c r="K502" i="193"/>
  <c r="K503" i="193"/>
  <c r="K504" i="193"/>
  <c r="K505" i="193"/>
  <c r="K506" i="193"/>
  <c r="K507" i="193"/>
  <c r="K508" i="193"/>
  <c r="K509" i="193"/>
  <c r="K510" i="193"/>
  <c r="K511" i="193"/>
  <c r="K512" i="193"/>
  <c r="K513" i="193"/>
  <c r="K514" i="193"/>
  <c r="K515" i="193"/>
  <c r="K516" i="193"/>
  <c r="K517" i="193"/>
  <c r="K518" i="193"/>
  <c r="K519" i="193"/>
  <c r="K520" i="193"/>
  <c r="K521" i="193"/>
  <c r="K522" i="193"/>
  <c r="K523" i="193"/>
  <c r="K524" i="193"/>
  <c r="K525" i="193"/>
  <c r="K526" i="193"/>
  <c r="K527" i="193"/>
  <c r="K528" i="193"/>
  <c r="K529" i="193"/>
  <c r="K530" i="193"/>
  <c r="K531" i="193"/>
  <c r="K532" i="193"/>
  <c r="K533" i="193"/>
  <c r="K534" i="193"/>
  <c r="K535" i="193"/>
  <c r="K536" i="193"/>
  <c r="K537" i="193"/>
  <c r="K538" i="193"/>
  <c r="K539" i="193"/>
  <c r="K540" i="193"/>
  <c r="K541" i="193"/>
  <c r="K542" i="193"/>
  <c r="K543" i="193"/>
  <c r="K544" i="193"/>
  <c r="K545" i="193"/>
  <c r="K546" i="193"/>
  <c r="K547" i="193"/>
  <c r="K548" i="193"/>
  <c r="K549" i="193"/>
  <c r="K550" i="193"/>
  <c r="K551" i="193"/>
  <c r="K552" i="193"/>
  <c r="K553" i="193"/>
  <c r="K554" i="193"/>
  <c r="K555" i="193"/>
  <c r="K556" i="193"/>
  <c r="K557" i="193"/>
  <c r="K558" i="193"/>
  <c r="K559" i="193"/>
  <c r="K560" i="193"/>
  <c r="K561" i="193"/>
  <c r="K562" i="193"/>
  <c r="K563" i="193"/>
  <c r="K564" i="193"/>
  <c r="K565" i="193"/>
  <c r="K566" i="193"/>
  <c r="K567" i="193"/>
  <c r="K568" i="193"/>
  <c r="K569" i="193"/>
  <c r="K570" i="193"/>
  <c r="K571" i="193"/>
  <c r="K572" i="193"/>
  <c r="K573" i="193"/>
  <c r="K574" i="193"/>
  <c r="K575" i="193"/>
  <c r="K576" i="193"/>
  <c r="K577" i="193"/>
  <c r="K578" i="193"/>
  <c r="K579" i="193"/>
  <c r="K580" i="193"/>
  <c r="K581" i="193"/>
  <c r="K582" i="193"/>
  <c r="K583" i="193"/>
  <c r="K584" i="193"/>
  <c r="K585" i="193"/>
  <c r="K586" i="193"/>
  <c r="K587" i="193"/>
  <c r="K588" i="193"/>
  <c r="K589" i="193"/>
  <c r="K590" i="193"/>
  <c r="K591" i="193"/>
  <c r="K592" i="193"/>
  <c r="K593" i="193"/>
  <c r="K594" i="193"/>
  <c r="K595" i="193"/>
  <c r="K596" i="193"/>
  <c r="K597" i="193"/>
  <c r="K598" i="193"/>
  <c r="K599" i="193"/>
  <c r="K600" i="193"/>
  <c r="K601" i="193"/>
  <c r="K602" i="193"/>
  <c r="K603" i="193"/>
  <c r="K604" i="193"/>
  <c r="K605" i="193"/>
  <c r="K606" i="193"/>
  <c r="K607" i="193"/>
  <c r="K608" i="193"/>
  <c r="K609" i="193"/>
  <c r="K610" i="193"/>
  <c r="K611" i="193"/>
  <c r="K612" i="193"/>
  <c r="K613" i="193"/>
  <c r="K614" i="193"/>
  <c r="K615" i="193"/>
  <c r="K616" i="193"/>
  <c r="K617" i="193"/>
  <c r="K618" i="193"/>
  <c r="K619" i="193"/>
  <c r="K620" i="193"/>
  <c r="K621" i="193"/>
  <c r="K622" i="193"/>
  <c r="K623" i="193"/>
  <c r="K624" i="193"/>
  <c r="K625" i="193"/>
  <c r="K626" i="193"/>
  <c r="K627" i="193"/>
  <c r="K628" i="193"/>
  <c r="K629" i="193"/>
  <c r="K630" i="193"/>
  <c r="K631" i="193"/>
  <c r="K632" i="193"/>
  <c r="K633" i="193"/>
  <c r="K634" i="193"/>
  <c r="K635" i="193"/>
  <c r="K636" i="193"/>
  <c r="K637" i="193"/>
  <c r="K638" i="193"/>
  <c r="K639" i="193"/>
  <c r="K640" i="193"/>
  <c r="K641" i="193"/>
  <c r="K642" i="193"/>
  <c r="K643" i="193"/>
  <c r="K644" i="193"/>
  <c r="K645" i="193"/>
  <c r="K646" i="193"/>
  <c r="K647" i="193"/>
  <c r="K648" i="193"/>
  <c r="K649" i="193"/>
  <c r="K650" i="193"/>
  <c r="K651" i="193"/>
  <c r="K652" i="193"/>
  <c r="K653" i="193"/>
  <c r="K654" i="193"/>
  <c r="K655" i="193"/>
  <c r="K656" i="193"/>
  <c r="K657" i="193"/>
  <c r="K658" i="193"/>
  <c r="K659" i="193"/>
  <c r="K660" i="193"/>
  <c r="K661" i="193"/>
  <c r="K662" i="193"/>
  <c r="K663" i="193"/>
  <c r="K664" i="193"/>
  <c r="K665" i="193"/>
  <c r="K666" i="193"/>
  <c r="K667" i="193"/>
  <c r="K668" i="193"/>
  <c r="K669" i="193"/>
  <c r="K670" i="193"/>
  <c r="K671" i="193"/>
  <c r="K672" i="193"/>
  <c r="K673" i="193"/>
  <c r="K674" i="193"/>
  <c r="K675" i="193"/>
  <c r="K676" i="193"/>
  <c r="K677" i="193"/>
  <c r="K678" i="193"/>
  <c r="K679" i="193"/>
  <c r="K680" i="193"/>
  <c r="K681" i="193"/>
  <c r="K682" i="193"/>
  <c r="K683" i="193"/>
  <c r="K684" i="193"/>
  <c r="K685" i="193"/>
  <c r="K686" i="193"/>
  <c r="K687" i="193"/>
  <c r="K688" i="193"/>
  <c r="K689" i="193"/>
  <c r="K690" i="193"/>
  <c r="K691" i="193"/>
  <c r="K692" i="193"/>
  <c r="K693" i="193"/>
  <c r="K694" i="193"/>
  <c r="K695" i="193"/>
  <c r="K696" i="193"/>
  <c r="K697" i="193"/>
  <c r="K698" i="193"/>
  <c r="K699" i="193"/>
  <c r="K700" i="193"/>
  <c r="K701" i="193"/>
  <c r="K702" i="193"/>
  <c r="K703" i="193"/>
  <c r="K704" i="193"/>
  <c r="K705" i="193"/>
  <c r="K706" i="193"/>
  <c r="K707" i="193"/>
  <c r="K708" i="193"/>
  <c r="K709" i="193"/>
  <c r="K710" i="193"/>
  <c r="K711" i="193"/>
  <c r="K712" i="193"/>
  <c r="K713" i="193"/>
  <c r="K714" i="193"/>
  <c r="K715" i="193"/>
  <c r="K716" i="193"/>
  <c r="K717" i="193"/>
  <c r="K718" i="193"/>
  <c r="K719" i="193"/>
  <c r="K720" i="193"/>
  <c r="K721" i="193"/>
  <c r="K722" i="193"/>
  <c r="K723" i="193"/>
  <c r="K724" i="193"/>
  <c r="K725" i="193"/>
  <c r="K726" i="193"/>
  <c r="K727" i="193"/>
  <c r="K728" i="193"/>
  <c r="K729" i="193"/>
  <c r="K730" i="193"/>
  <c r="K731" i="193"/>
  <c r="K732" i="193"/>
  <c r="K733" i="193"/>
  <c r="K734" i="193"/>
  <c r="K735" i="193"/>
  <c r="K736" i="193"/>
  <c r="K737" i="193"/>
  <c r="K738" i="193"/>
  <c r="K739" i="193"/>
  <c r="K740" i="193"/>
  <c r="K741" i="193"/>
  <c r="K742" i="193"/>
  <c r="K743" i="193"/>
  <c r="K744" i="193"/>
  <c r="K745" i="193"/>
  <c r="K746" i="193"/>
  <c r="K747" i="193"/>
  <c r="K748" i="193"/>
  <c r="K749" i="193"/>
  <c r="K750" i="193"/>
  <c r="K751" i="193"/>
  <c r="K752" i="193"/>
  <c r="K753" i="193"/>
  <c r="K754" i="193"/>
  <c r="K755" i="193"/>
  <c r="K756" i="193"/>
  <c r="K757" i="193"/>
  <c r="K758" i="193"/>
  <c r="K759" i="193"/>
  <c r="K760" i="193"/>
  <c r="K761" i="193"/>
  <c r="K762" i="193"/>
  <c r="K763" i="193"/>
  <c r="K764" i="193"/>
  <c r="K765" i="193"/>
  <c r="K766" i="193"/>
  <c r="K767" i="193"/>
  <c r="K768" i="193"/>
  <c r="K769" i="193"/>
  <c r="K770" i="193"/>
  <c r="K771" i="193"/>
  <c r="K772" i="193"/>
  <c r="K773" i="193"/>
  <c r="K774" i="193"/>
  <c r="K775" i="193"/>
  <c r="K776" i="193"/>
  <c r="K777" i="193"/>
  <c r="K778" i="193"/>
  <c r="K779" i="193"/>
  <c r="K780" i="193"/>
  <c r="K781" i="193"/>
  <c r="K782" i="193"/>
  <c r="K783" i="193"/>
  <c r="K784" i="193"/>
  <c r="K785" i="193"/>
  <c r="K786" i="193"/>
  <c r="K787" i="193"/>
  <c r="K788" i="193"/>
  <c r="K789" i="193"/>
  <c r="K790" i="193"/>
  <c r="K791" i="193"/>
  <c r="K792" i="193"/>
  <c r="K793" i="193"/>
  <c r="K794" i="193"/>
  <c r="K795" i="193"/>
  <c r="K796" i="193"/>
  <c r="K797" i="193"/>
  <c r="K798" i="193"/>
  <c r="K799" i="193"/>
  <c r="K800" i="193"/>
  <c r="K801" i="193"/>
  <c r="K802" i="193"/>
  <c r="K803" i="193"/>
  <c r="K804" i="193"/>
  <c r="K805" i="193"/>
  <c r="K806" i="193"/>
  <c r="K807" i="193"/>
  <c r="K808" i="193"/>
  <c r="K809" i="193"/>
  <c r="K810" i="193"/>
  <c r="K811" i="193"/>
  <c r="K812" i="193"/>
  <c r="K813" i="193"/>
  <c r="K814" i="193"/>
  <c r="K815" i="193"/>
  <c r="K816" i="193"/>
  <c r="K817" i="193"/>
  <c r="K818" i="193"/>
  <c r="K819" i="193"/>
  <c r="K820" i="193"/>
  <c r="K821" i="193"/>
  <c r="K822" i="193"/>
  <c r="K823" i="193"/>
  <c r="K824" i="193"/>
  <c r="K825" i="193"/>
  <c r="K826" i="193"/>
  <c r="K827" i="193"/>
  <c r="K828" i="193"/>
  <c r="K829" i="193"/>
  <c r="K830" i="193"/>
  <c r="K831" i="193"/>
  <c r="K832" i="193"/>
  <c r="K833" i="193"/>
  <c r="K834" i="193"/>
  <c r="K835" i="193"/>
  <c r="K836" i="193"/>
  <c r="K837" i="193"/>
  <c r="K838" i="193"/>
  <c r="K839" i="193"/>
  <c r="K840" i="193"/>
  <c r="K841" i="193"/>
  <c r="K842" i="193"/>
  <c r="K843" i="193"/>
  <c r="K844" i="193"/>
  <c r="K845" i="193"/>
  <c r="K846" i="193"/>
  <c r="K847" i="193"/>
  <c r="K848" i="193"/>
  <c r="K849" i="193"/>
  <c r="K850" i="193"/>
  <c r="K851" i="193"/>
  <c r="K852" i="193"/>
  <c r="K853" i="193"/>
  <c r="K854" i="193"/>
  <c r="K855" i="193"/>
  <c r="K856" i="193"/>
  <c r="K857" i="193"/>
  <c r="K858" i="193"/>
  <c r="K859" i="193"/>
  <c r="K860" i="193"/>
  <c r="K861" i="193"/>
  <c r="K862" i="193"/>
  <c r="K863" i="193"/>
  <c r="K864" i="193"/>
  <c r="K865" i="193"/>
  <c r="K866" i="193"/>
  <c r="K867" i="193"/>
  <c r="K868" i="193"/>
  <c r="K869" i="193"/>
  <c r="K870" i="193"/>
  <c r="K871" i="193"/>
  <c r="K872" i="193"/>
  <c r="K873" i="193"/>
  <c r="K874" i="193"/>
  <c r="K875" i="193"/>
  <c r="K876" i="193"/>
  <c r="K877" i="193"/>
  <c r="K878" i="193"/>
  <c r="K879" i="193"/>
  <c r="K880" i="193"/>
  <c r="K881" i="193"/>
  <c r="K882" i="193"/>
  <c r="K883" i="193"/>
  <c r="K884" i="193"/>
  <c r="K885" i="193"/>
  <c r="K886" i="193"/>
  <c r="K887" i="193"/>
  <c r="K888" i="193"/>
  <c r="K889" i="193"/>
  <c r="K890" i="193"/>
  <c r="K891" i="193"/>
  <c r="K892" i="193"/>
  <c r="K893" i="193"/>
  <c r="K894" i="193"/>
  <c r="K895" i="193"/>
  <c r="K896" i="193"/>
  <c r="K897" i="193"/>
  <c r="K898" i="193"/>
  <c r="K899" i="193"/>
  <c r="K900" i="193"/>
  <c r="K901" i="193"/>
  <c r="K902" i="193"/>
  <c r="K903" i="193"/>
  <c r="K904" i="193"/>
  <c r="K905" i="193"/>
  <c r="K906" i="193"/>
  <c r="K907" i="193"/>
  <c r="K908" i="193"/>
  <c r="K909" i="193"/>
  <c r="K910" i="193"/>
  <c r="K911" i="193"/>
  <c r="K912" i="193"/>
  <c r="K913" i="193"/>
  <c r="K914" i="193"/>
  <c r="K915" i="193"/>
  <c r="K916" i="193"/>
  <c r="K917" i="193"/>
  <c r="K918" i="193"/>
  <c r="K919" i="193"/>
  <c r="K920" i="193"/>
  <c r="K921" i="193"/>
  <c r="K922" i="193"/>
  <c r="K923" i="193"/>
  <c r="K924" i="193"/>
  <c r="K925" i="193"/>
  <c r="K926" i="193"/>
  <c r="K927" i="193"/>
  <c r="K928" i="193"/>
  <c r="K929" i="193"/>
  <c r="K930" i="193"/>
  <c r="K931" i="193"/>
  <c r="K932" i="193"/>
  <c r="K933" i="193"/>
  <c r="K934" i="193"/>
  <c r="K935" i="193"/>
  <c r="K936" i="193"/>
  <c r="K937" i="193"/>
  <c r="K938" i="193"/>
  <c r="K939" i="193"/>
  <c r="K940" i="193"/>
  <c r="K941" i="193"/>
  <c r="K942" i="193"/>
  <c r="K943" i="193"/>
  <c r="K944" i="193"/>
  <c r="K945" i="193"/>
  <c r="K946" i="193"/>
  <c r="K947" i="193"/>
  <c r="K948" i="193"/>
  <c r="K949" i="193"/>
  <c r="K950" i="193"/>
  <c r="K951" i="193"/>
  <c r="K952" i="193"/>
  <c r="K953" i="193"/>
  <c r="K954" i="193"/>
  <c r="K955" i="193"/>
  <c r="K956" i="193"/>
  <c r="K957" i="193"/>
  <c r="K958" i="193"/>
  <c r="K959" i="193"/>
  <c r="K960" i="193"/>
  <c r="K961" i="193"/>
  <c r="K962" i="193"/>
  <c r="K963" i="193"/>
  <c r="K964" i="193"/>
  <c r="K965" i="193"/>
  <c r="K966" i="193"/>
  <c r="K967" i="193"/>
  <c r="K968" i="193"/>
  <c r="K969" i="193"/>
  <c r="K970" i="193"/>
  <c r="K971" i="193"/>
  <c r="K972" i="193"/>
  <c r="K973" i="193"/>
  <c r="K974" i="193"/>
  <c r="K975" i="193"/>
  <c r="K976" i="193"/>
  <c r="K977" i="193"/>
  <c r="K978" i="193"/>
  <c r="K979" i="193"/>
  <c r="K980" i="193"/>
  <c r="K981" i="193"/>
  <c r="K982" i="193"/>
  <c r="K983" i="193"/>
  <c r="K984" i="193"/>
  <c r="K985" i="193"/>
  <c r="K986" i="193"/>
  <c r="K987" i="193"/>
  <c r="K988" i="193"/>
  <c r="K989" i="193"/>
  <c r="K990" i="193"/>
  <c r="K991" i="193"/>
  <c r="K992" i="193"/>
  <c r="K993" i="193"/>
  <c r="K994" i="193"/>
  <c r="K995" i="193"/>
  <c r="K996" i="193"/>
  <c r="K997" i="193"/>
  <c r="K998" i="193"/>
  <c r="K999" i="193"/>
  <c r="K1000" i="193"/>
  <c r="K1001" i="193"/>
  <c r="K1002" i="193"/>
  <c r="K1003" i="193"/>
  <c r="K1004" i="193"/>
  <c r="K1005" i="193"/>
  <c r="K1006" i="193"/>
  <c r="K1007" i="193"/>
  <c r="K1008" i="193"/>
  <c r="K1009" i="193"/>
  <c r="K1010" i="193"/>
  <c r="K1011" i="193"/>
  <c r="K1012" i="193"/>
  <c r="K1013" i="193"/>
  <c r="K1014" i="193"/>
  <c r="K1015" i="193"/>
  <c r="K1016" i="193"/>
  <c r="K1017" i="193"/>
  <c r="K1018" i="193"/>
  <c r="K1019" i="193"/>
  <c r="K12" i="193"/>
  <c r="K20" i="193"/>
  <c r="O35" i="194"/>
  <c r="M35" i="194"/>
  <c r="K35" i="194"/>
  <c r="M49" i="194" l="1"/>
  <c r="M43" i="194"/>
  <c r="K49" i="194"/>
  <c r="K43" i="194"/>
  <c r="I49" i="194"/>
  <c r="I43" i="194"/>
  <c r="B53" i="194"/>
  <c r="C51" i="194"/>
  <c r="B51" i="194"/>
  <c r="B47" i="194"/>
  <c r="C47" i="194"/>
  <c r="B48" i="194"/>
  <c r="C48" i="194"/>
  <c r="C46" i="194"/>
  <c r="B46" i="194"/>
  <c r="C45" i="194"/>
  <c r="B45" i="194"/>
  <c r="B41" i="194"/>
  <c r="C41" i="194"/>
  <c r="B42" i="194"/>
  <c r="C42" i="194"/>
  <c r="C40" i="194"/>
  <c r="B40" i="194"/>
  <c r="C39" i="194"/>
  <c r="B39" i="194"/>
  <c r="Q35" i="194"/>
  <c r="I10" i="194"/>
  <c r="I35" i="194" s="1"/>
  <c r="N35" i="127"/>
  <c r="L10" i="127"/>
  <c r="L35" i="127" s="1"/>
  <c r="M28" i="194"/>
  <c r="K28" i="194"/>
  <c r="M19" i="194"/>
  <c r="M15" i="194"/>
  <c r="K19" i="194"/>
  <c r="K15" i="194"/>
  <c r="I28" i="194"/>
  <c r="I19" i="194"/>
  <c r="I15" i="194"/>
  <c r="B30" i="194"/>
  <c r="B23" i="194"/>
  <c r="B24" i="194"/>
  <c r="B25" i="194"/>
  <c r="B26" i="194"/>
  <c r="B27" i="194"/>
  <c r="B22" i="194"/>
  <c r="C23" i="194"/>
  <c r="C24" i="194"/>
  <c r="C25" i="194"/>
  <c r="C26" i="194"/>
  <c r="C27" i="194"/>
  <c r="C22" i="194"/>
  <c r="C21" i="194"/>
  <c r="B21" i="194"/>
  <c r="C15" i="194"/>
  <c r="C16" i="194"/>
  <c r="C17" i="194"/>
  <c r="C18" i="194"/>
  <c r="C14" i="194"/>
  <c r="B15" i="194"/>
  <c r="B16" i="194"/>
  <c r="B17" i="194"/>
  <c r="B18" i="194"/>
  <c r="B14" i="194"/>
  <c r="Q1" i="194"/>
  <c r="E18" i="189"/>
  <c r="F18" i="189" s="1"/>
  <c r="N48" i="127" s="1"/>
  <c r="O48" i="194" s="1"/>
  <c r="A21" i="193"/>
  <c r="A22" i="193"/>
  <c r="A23" i="193"/>
  <c r="A24" i="193"/>
  <c r="A25" i="193"/>
  <c r="A26" i="193"/>
  <c r="A27" i="193"/>
  <c r="A28" i="193"/>
  <c r="A29" i="193"/>
  <c r="A30" i="193"/>
  <c r="A31" i="193"/>
  <c r="A32" i="193"/>
  <c r="A33" i="193"/>
  <c r="A34" i="193"/>
  <c r="A35" i="193"/>
  <c r="A36" i="193"/>
  <c r="A37" i="193"/>
  <c r="A38" i="193"/>
  <c r="A39" i="193"/>
  <c r="A40" i="193"/>
  <c r="A41" i="193"/>
  <c r="A42" i="193"/>
  <c r="A43" i="193"/>
  <c r="A44" i="193"/>
  <c r="A45" i="193"/>
  <c r="A46" i="193"/>
  <c r="A47" i="193"/>
  <c r="A48" i="193"/>
  <c r="A49" i="193"/>
  <c r="A50" i="193"/>
  <c r="A51" i="193"/>
  <c r="A52" i="193"/>
  <c r="A53" i="193"/>
  <c r="A54" i="193"/>
  <c r="A55" i="193"/>
  <c r="A56" i="193"/>
  <c r="A57" i="193"/>
  <c r="A58" i="193"/>
  <c r="A59" i="193"/>
  <c r="A60" i="193"/>
  <c r="A61" i="193"/>
  <c r="A62" i="193"/>
  <c r="A63" i="193"/>
  <c r="A64" i="193"/>
  <c r="A65" i="193"/>
  <c r="A66" i="193"/>
  <c r="A67" i="193"/>
  <c r="A68" i="193"/>
  <c r="A69" i="193"/>
  <c r="A70" i="193"/>
  <c r="A71" i="193"/>
  <c r="A72" i="193"/>
  <c r="A73" i="193"/>
  <c r="A74" i="193"/>
  <c r="A75" i="193"/>
  <c r="A76" i="193"/>
  <c r="A77" i="193"/>
  <c r="A78" i="193"/>
  <c r="A79" i="193"/>
  <c r="A80" i="193"/>
  <c r="A81" i="193"/>
  <c r="A82" i="193"/>
  <c r="A83" i="193"/>
  <c r="A84" i="193"/>
  <c r="A85" i="193"/>
  <c r="A86" i="193"/>
  <c r="A87" i="193"/>
  <c r="A88" i="193"/>
  <c r="A89" i="193"/>
  <c r="A90" i="193"/>
  <c r="A91" i="193"/>
  <c r="A92" i="193"/>
  <c r="A93" i="193"/>
  <c r="A94" i="193"/>
  <c r="A95" i="193"/>
  <c r="A96" i="193"/>
  <c r="A97" i="193"/>
  <c r="A98" i="193"/>
  <c r="A99" i="193"/>
  <c r="A100" i="193"/>
  <c r="A101" i="193"/>
  <c r="A102" i="193"/>
  <c r="A103" i="193"/>
  <c r="A104" i="193"/>
  <c r="A105" i="193"/>
  <c r="A106" i="193"/>
  <c r="A107" i="193"/>
  <c r="A108" i="193"/>
  <c r="A109" i="193"/>
  <c r="A110" i="193"/>
  <c r="A111" i="193"/>
  <c r="A112" i="193"/>
  <c r="A113" i="193"/>
  <c r="A114" i="193"/>
  <c r="A115" i="193"/>
  <c r="A116" i="193"/>
  <c r="A117" i="193"/>
  <c r="A118" i="193"/>
  <c r="A119" i="193"/>
  <c r="A120" i="193"/>
  <c r="A121" i="193"/>
  <c r="A122" i="193"/>
  <c r="A123" i="193"/>
  <c r="A124" i="193"/>
  <c r="A125" i="193"/>
  <c r="A126" i="193"/>
  <c r="A127" i="193"/>
  <c r="A128" i="193"/>
  <c r="A129" i="193"/>
  <c r="A130" i="193"/>
  <c r="A131" i="193"/>
  <c r="A132" i="193"/>
  <c r="A133" i="193"/>
  <c r="A134" i="193"/>
  <c r="A135" i="193"/>
  <c r="A136" i="193"/>
  <c r="A137" i="193"/>
  <c r="A138" i="193"/>
  <c r="A139" i="193"/>
  <c r="A140" i="193"/>
  <c r="A141" i="193"/>
  <c r="A142" i="193"/>
  <c r="A143" i="193"/>
  <c r="A144" i="193"/>
  <c r="A145" i="193"/>
  <c r="A146" i="193"/>
  <c r="A147" i="193"/>
  <c r="A148" i="193"/>
  <c r="A149" i="193"/>
  <c r="A150" i="193"/>
  <c r="A151" i="193"/>
  <c r="A152" i="193"/>
  <c r="A153" i="193"/>
  <c r="A154" i="193"/>
  <c r="A155" i="193"/>
  <c r="A156" i="193"/>
  <c r="A157" i="193"/>
  <c r="A158" i="193"/>
  <c r="A159" i="193"/>
  <c r="A160" i="193"/>
  <c r="A161" i="193"/>
  <c r="A162" i="193"/>
  <c r="A163" i="193"/>
  <c r="A164" i="193"/>
  <c r="A165" i="193"/>
  <c r="A166" i="193"/>
  <c r="A167" i="193"/>
  <c r="A168" i="193"/>
  <c r="A169" i="193"/>
  <c r="A170" i="193"/>
  <c r="A171" i="193"/>
  <c r="A172" i="193"/>
  <c r="A173" i="193"/>
  <c r="A174" i="193"/>
  <c r="A175" i="193"/>
  <c r="A176" i="193"/>
  <c r="A177" i="193"/>
  <c r="A178" i="193"/>
  <c r="A179" i="193"/>
  <c r="A180" i="193"/>
  <c r="A181" i="193"/>
  <c r="A182" i="193"/>
  <c r="A183" i="193"/>
  <c r="A184" i="193"/>
  <c r="A185" i="193"/>
  <c r="A186" i="193"/>
  <c r="A187" i="193"/>
  <c r="A188" i="193"/>
  <c r="A189" i="193"/>
  <c r="A190" i="193"/>
  <c r="A191" i="193"/>
  <c r="A192" i="193"/>
  <c r="A193" i="193"/>
  <c r="A194" i="193"/>
  <c r="A195" i="193"/>
  <c r="A196" i="193"/>
  <c r="A197" i="193"/>
  <c r="A198" i="193"/>
  <c r="A199" i="193"/>
  <c r="A200" i="193"/>
  <c r="A201" i="193"/>
  <c r="A202" i="193"/>
  <c r="A203" i="193"/>
  <c r="A204" i="193"/>
  <c r="A205" i="193"/>
  <c r="A206" i="193"/>
  <c r="A207" i="193"/>
  <c r="A208" i="193"/>
  <c r="A209" i="193"/>
  <c r="A210" i="193"/>
  <c r="A211" i="193"/>
  <c r="A212" i="193"/>
  <c r="A213" i="193"/>
  <c r="A214" i="193"/>
  <c r="A215" i="193"/>
  <c r="A216" i="193"/>
  <c r="A217" i="193"/>
  <c r="A218" i="193"/>
  <c r="A219" i="193"/>
  <c r="A220" i="193"/>
  <c r="A221" i="193"/>
  <c r="A222" i="193"/>
  <c r="A223" i="193"/>
  <c r="A224" i="193"/>
  <c r="A225" i="193"/>
  <c r="A226" i="193"/>
  <c r="A227" i="193"/>
  <c r="A228" i="193"/>
  <c r="A229" i="193"/>
  <c r="A230" i="193"/>
  <c r="A231" i="193"/>
  <c r="A232" i="193"/>
  <c r="A233" i="193"/>
  <c r="A234" i="193"/>
  <c r="A235" i="193"/>
  <c r="A236" i="193"/>
  <c r="A237" i="193"/>
  <c r="A238" i="193"/>
  <c r="A239" i="193"/>
  <c r="A240" i="193"/>
  <c r="A241" i="193"/>
  <c r="A242" i="193"/>
  <c r="A243" i="193"/>
  <c r="A244" i="193"/>
  <c r="A245" i="193"/>
  <c r="A246" i="193"/>
  <c r="A247" i="193"/>
  <c r="A248" i="193"/>
  <c r="A249" i="193"/>
  <c r="A250" i="193"/>
  <c r="A251" i="193"/>
  <c r="A252" i="193"/>
  <c r="A253" i="193"/>
  <c r="A254" i="193"/>
  <c r="A255" i="193"/>
  <c r="A256" i="193"/>
  <c r="A257" i="193"/>
  <c r="A258" i="193"/>
  <c r="A259" i="193"/>
  <c r="A260" i="193"/>
  <c r="A261" i="193"/>
  <c r="A262" i="193"/>
  <c r="A263" i="193"/>
  <c r="A264" i="193"/>
  <c r="A265" i="193"/>
  <c r="A266" i="193"/>
  <c r="A267" i="193"/>
  <c r="A268" i="193"/>
  <c r="A269" i="193"/>
  <c r="A270" i="193"/>
  <c r="A271" i="193"/>
  <c r="A272" i="193"/>
  <c r="A273" i="193"/>
  <c r="A274" i="193"/>
  <c r="A275" i="193"/>
  <c r="A276" i="193"/>
  <c r="A277" i="193"/>
  <c r="A278" i="193"/>
  <c r="A279" i="193"/>
  <c r="A280" i="193"/>
  <c r="A281" i="193"/>
  <c r="A282" i="193"/>
  <c r="A283" i="193"/>
  <c r="A284" i="193"/>
  <c r="A285" i="193"/>
  <c r="A286" i="193"/>
  <c r="A287" i="193"/>
  <c r="A288" i="193"/>
  <c r="A289" i="193"/>
  <c r="A290" i="193"/>
  <c r="A291" i="193"/>
  <c r="A292" i="193"/>
  <c r="A293" i="193"/>
  <c r="A294" i="193"/>
  <c r="A295" i="193"/>
  <c r="A296" i="193"/>
  <c r="A297" i="193"/>
  <c r="A298" i="193"/>
  <c r="A299" i="193"/>
  <c r="A300" i="193"/>
  <c r="A301" i="193"/>
  <c r="A302" i="193"/>
  <c r="A303" i="193"/>
  <c r="A304" i="193"/>
  <c r="A305" i="193"/>
  <c r="A306" i="193"/>
  <c r="A307" i="193"/>
  <c r="A308" i="193"/>
  <c r="A309" i="193"/>
  <c r="A310" i="193"/>
  <c r="A311" i="193"/>
  <c r="A312" i="193"/>
  <c r="A313" i="193"/>
  <c r="A314" i="193"/>
  <c r="A315" i="193"/>
  <c r="A316" i="193"/>
  <c r="A317" i="193"/>
  <c r="A318" i="193"/>
  <c r="A319" i="193"/>
  <c r="A320" i="193"/>
  <c r="A321" i="193"/>
  <c r="A322" i="193"/>
  <c r="A323" i="193"/>
  <c r="A324" i="193"/>
  <c r="A325" i="193"/>
  <c r="A326" i="193"/>
  <c r="A327" i="193"/>
  <c r="A328" i="193"/>
  <c r="A329" i="193"/>
  <c r="A330" i="193"/>
  <c r="A331" i="193"/>
  <c r="A332" i="193"/>
  <c r="A333" i="193"/>
  <c r="A334" i="193"/>
  <c r="A335" i="193"/>
  <c r="A336" i="193"/>
  <c r="A337" i="193"/>
  <c r="A338" i="193"/>
  <c r="A339" i="193"/>
  <c r="A340" i="193"/>
  <c r="A341" i="193"/>
  <c r="A342" i="193"/>
  <c r="A343" i="193"/>
  <c r="A344" i="193"/>
  <c r="A345" i="193"/>
  <c r="A346" i="193"/>
  <c r="A347" i="193"/>
  <c r="A348" i="193"/>
  <c r="A349" i="193"/>
  <c r="A350" i="193"/>
  <c r="A351" i="193"/>
  <c r="A352" i="193"/>
  <c r="A353" i="193"/>
  <c r="A354" i="193"/>
  <c r="A355" i="193"/>
  <c r="A356" i="193"/>
  <c r="A357" i="193"/>
  <c r="A358" i="193"/>
  <c r="A359" i="193"/>
  <c r="A360" i="193"/>
  <c r="A361" i="193"/>
  <c r="A362" i="193"/>
  <c r="A363" i="193"/>
  <c r="A364" i="193"/>
  <c r="A365" i="193"/>
  <c r="A366" i="193"/>
  <c r="A367" i="193"/>
  <c r="A368" i="193"/>
  <c r="A369" i="193"/>
  <c r="A370" i="193"/>
  <c r="A371" i="193"/>
  <c r="A372" i="193"/>
  <c r="A373" i="193"/>
  <c r="A374" i="193"/>
  <c r="A375" i="193"/>
  <c r="A376" i="193"/>
  <c r="A377" i="193"/>
  <c r="A378" i="193"/>
  <c r="A379" i="193"/>
  <c r="A380" i="193"/>
  <c r="A381" i="193"/>
  <c r="A382" i="193"/>
  <c r="A383" i="193"/>
  <c r="A384" i="193"/>
  <c r="A385" i="193"/>
  <c r="A386" i="193"/>
  <c r="A387" i="193"/>
  <c r="A388" i="193"/>
  <c r="A389" i="193"/>
  <c r="A390" i="193"/>
  <c r="A391" i="193"/>
  <c r="A392" i="193"/>
  <c r="A393" i="193"/>
  <c r="A394" i="193"/>
  <c r="A395" i="193"/>
  <c r="A396" i="193"/>
  <c r="A397" i="193"/>
  <c r="A398" i="193"/>
  <c r="A399" i="193"/>
  <c r="A400" i="193"/>
  <c r="A401" i="193"/>
  <c r="A402" i="193"/>
  <c r="A403" i="193"/>
  <c r="A404" i="193"/>
  <c r="A405" i="193"/>
  <c r="A406" i="193"/>
  <c r="A407" i="193"/>
  <c r="A408" i="193"/>
  <c r="A409" i="193"/>
  <c r="A410" i="193"/>
  <c r="A411" i="193"/>
  <c r="A412" i="193"/>
  <c r="A413" i="193"/>
  <c r="A414" i="193"/>
  <c r="A415" i="193"/>
  <c r="A416" i="193"/>
  <c r="A417" i="193"/>
  <c r="A418" i="193"/>
  <c r="A419" i="193"/>
  <c r="A420" i="193"/>
  <c r="A421" i="193"/>
  <c r="A422" i="193"/>
  <c r="A423" i="193"/>
  <c r="A424" i="193"/>
  <c r="A425" i="193"/>
  <c r="A426" i="193"/>
  <c r="A427" i="193"/>
  <c r="A428" i="193"/>
  <c r="A429" i="193"/>
  <c r="A430" i="193"/>
  <c r="A431" i="193"/>
  <c r="A432" i="193"/>
  <c r="A433" i="193"/>
  <c r="A434" i="193"/>
  <c r="A435" i="193"/>
  <c r="A436" i="193"/>
  <c r="A437" i="193"/>
  <c r="A438" i="193"/>
  <c r="A439" i="193"/>
  <c r="A440" i="193"/>
  <c r="A441" i="193"/>
  <c r="A442" i="193"/>
  <c r="A443" i="193"/>
  <c r="A444" i="193"/>
  <c r="A445" i="193"/>
  <c r="A446" i="193"/>
  <c r="A447" i="193"/>
  <c r="A448" i="193"/>
  <c r="A449" i="193"/>
  <c r="A450" i="193"/>
  <c r="A451" i="193"/>
  <c r="A452" i="193"/>
  <c r="A453" i="193"/>
  <c r="A454" i="193"/>
  <c r="A455" i="193"/>
  <c r="A456" i="193"/>
  <c r="A457" i="193"/>
  <c r="A458" i="193"/>
  <c r="A459" i="193"/>
  <c r="A460" i="193"/>
  <c r="A461" i="193"/>
  <c r="A462" i="193"/>
  <c r="A463" i="193"/>
  <c r="A464" i="193"/>
  <c r="A465" i="193"/>
  <c r="A466" i="193"/>
  <c r="A467" i="193"/>
  <c r="A468" i="193"/>
  <c r="A469" i="193"/>
  <c r="A470" i="193"/>
  <c r="A471" i="193"/>
  <c r="A472" i="193"/>
  <c r="A473" i="193"/>
  <c r="A474" i="193"/>
  <c r="A475" i="193"/>
  <c r="A476" i="193"/>
  <c r="A477" i="193"/>
  <c r="A478" i="193"/>
  <c r="A479" i="193"/>
  <c r="A480" i="193"/>
  <c r="A481" i="193"/>
  <c r="A482" i="193"/>
  <c r="A483" i="193"/>
  <c r="A484" i="193"/>
  <c r="A485" i="193"/>
  <c r="A486" i="193"/>
  <c r="A487" i="193"/>
  <c r="A488" i="193"/>
  <c r="A489" i="193"/>
  <c r="A490" i="193"/>
  <c r="A491" i="193"/>
  <c r="A492" i="193"/>
  <c r="A493" i="193"/>
  <c r="A494" i="193"/>
  <c r="A495" i="193"/>
  <c r="A496" i="193"/>
  <c r="A497" i="193"/>
  <c r="A498" i="193"/>
  <c r="A499" i="193"/>
  <c r="A500" i="193"/>
  <c r="A501" i="193"/>
  <c r="A502" i="193"/>
  <c r="A503" i="193"/>
  <c r="A504" i="193"/>
  <c r="A505" i="193"/>
  <c r="A506" i="193"/>
  <c r="A507" i="193"/>
  <c r="A508" i="193"/>
  <c r="A509" i="193"/>
  <c r="A510" i="193"/>
  <c r="A511" i="193"/>
  <c r="A512" i="193"/>
  <c r="A513" i="193"/>
  <c r="A514" i="193"/>
  <c r="A515" i="193"/>
  <c r="A516" i="193"/>
  <c r="A517" i="193"/>
  <c r="A518" i="193"/>
  <c r="A519" i="193"/>
  <c r="A520" i="193"/>
  <c r="A521" i="193"/>
  <c r="A522" i="193"/>
  <c r="A523" i="193"/>
  <c r="A524" i="193"/>
  <c r="A525" i="193"/>
  <c r="A526" i="193"/>
  <c r="A527" i="193"/>
  <c r="A528" i="193"/>
  <c r="A529" i="193"/>
  <c r="A530" i="193"/>
  <c r="A531" i="193"/>
  <c r="A532" i="193"/>
  <c r="A533" i="193"/>
  <c r="A534" i="193"/>
  <c r="A535" i="193"/>
  <c r="A536" i="193"/>
  <c r="A537" i="193"/>
  <c r="A538" i="193"/>
  <c r="A539" i="193"/>
  <c r="A540" i="193"/>
  <c r="A541" i="193"/>
  <c r="A542" i="193"/>
  <c r="A543" i="193"/>
  <c r="A544" i="193"/>
  <c r="A545" i="193"/>
  <c r="A546" i="193"/>
  <c r="A547" i="193"/>
  <c r="A548" i="193"/>
  <c r="A549" i="193"/>
  <c r="A550" i="193"/>
  <c r="A551" i="193"/>
  <c r="A552" i="193"/>
  <c r="A553" i="193"/>
  <c r="A554" i="193"/>
  <c r="A555" i="193"/>
  <c r="A556" i="193"/>
  <c r="A557" i="193"/>
  <c r="A558" i="193"/>
  <c r="A559" i="193"/>
  <c r="A560" i="193"/>
  <c r="A561" i="193"/>
  <c r="A562" i="193"/>
  <c r="A563" i="193"/>
  <c r="A564" i="193"/>
  <c r="A565" i="193"/>
  <c r="A566" i="193"/>
  <c r="A567" i="193"/>
  <c r="A568" i="193"/>
  <c r="A569" i="193"/>
  <c r="A570" i="193"/>
  <c r="A571" i="193"/>
  <c r="A572" i="193"/>
  <c r="A573" i="193"/>
  <c r="A574" i="193"/>
  <c r="A575" i="193"/>
  <c r="A576" i="193"/>
  <c r="A577" i="193"/>
  <c r="A578" i="193"/>
  <c r="A579" i="193"/>
  <c r="A580" i="193"/>
  <c r="A581" i="193"/>
  <c r="A582" i="193"/>
  <c r="A583" i="193"/>
  <c r="A584" i="193"/>
  <c r="A585" i="193"/>
  <c r="A586" i="193"/>
  <c r="A587" i="193"/>
  <c r="A588" i="193"/>
  <c r="A589" i="193"/>
  <c r="A590" i="193"/>
  <c r="A591" i="193"/>
  <c r="A592" i="193"/>
  <c r="A593" i="193"/>
  <c r="A594" i="193"/>
  <c r="A595" i="193"/>
  <c r="A596" i="193"/>
  <c r="A597" i="193"/>
  <c r="A598" i="193"/>
  <c r="A599" i="193"/>
  <c r="A600" i="193"/>
  <c r="A601" i="193"/>
  <c r="A602" i="193"/>
  <c r="A603" i="193"/>
  <c r="A604" i="193"/>
  <c r="A605" i="193"/>
  <c r="A606" i="193"/>
  <c r="A607" i="193"/>
  <c r="A608" i="193"/>
  <c r="A609" i="193"/>
  <c r="A610" i="193"/>
  <c r="A611" i="193"/>
  <c r="A612" i="193"/>
  <c r="A613" i="193"/>
  <c r="A614" i="193"/>
  <c r="A615" i="193"/>
  <c r="A616" i="193"/>
  <c r="A617" i="193"/>
  <c r="A618" i="193"/>
  <c r="A619" i="193"/>
  <c r="A620" i="193"/>
  <c r="A621" i="193"/>
  <c r="A622" i="193"/>
  <c r="A623" i="193"/>
  <c r="A624" i="193"/>
  <c r="A625" i="193"/>
  <c r="A626" i="193"/>
  <c r="A627" i="193"/>
  <c r="A628" i="193"/>
  <c r="A629" i="193"/>
  <c r="A630" i="193"/>
  <c r="A631" i="193"/>
  <c r="A632" i="193"/>
  <c r="A633" i="193"/>
  <c r="A634" i="193"/>
  <c r="A635" i="193"/>
  <c r="A636" i="193"/>
  <c r="A637" i="193"/>
  <c r="A638" i="193"/>
  <c r="A639" i="193"/>
  <c r="A640" i="193"/>
  <c r="A641" i="193"/>
  <c r="A642" i="193"/>
  <c r="A643" i="193"/>
  <c r="A644" i="193"/>
  <c r="A645" i="193"/>
  <c r="A646" i="193"/>
  <c r="A647" i="193"/>
  <c r="A648" i="193"/>
  <c r="A649" i="193"/>
  <c r="A650" i="193"/>
  <c r="A651" i="193"/>
  <c r="A652" i="193"/>
  <c r="A653" i="193"/>
  <c r="A654" i="193"/>
  <c r="A655" i="193"/>
  <c r="A656" i="193"/>
  <c r="A657" i="193"/>
  <c r="A658" i="193"/>
  <c r="A659" i="193"/>
  <c r="A660" i="193"/>
  <c r="A661" i="193"/>
  <c r="A662" i="193"/>
  <c r="A663" i="193"/>
  <c r="A664" i="193"/>
  <c r="A665" i="193"/>
  <c r="A666" i="193"/>
  <c r="A667" i="193"/>
  <c r="A668" i="193"/>
  <c r="A669" i="193"/>
  <c r="A670" i="193"/>
  <c r="A671" i="193"/>
  <c r="A672" i="193"/>
  <c r="A673" i="193"/>
  <c r="A674" i="193"/>
  <c r="A675" i="193"/>
  <c r="A676" i="193"/>
  <c r="A677" i="193"/>
  <c r="A678" i="193"/>
  <c r="A679" i="193"/>
  <c r="A680" i="193"/>
  <c r="A681" i="193"/>
  <c r="A682" i="193"/>
  <c r="A683" i="193"/>
  <c r="A684" i="193"/>
  <c r="A685" i="193"/>
  <c r="A686" i="193"/>
  <c r="A687" i="193"/>
  <c r="A688" i="193"/>
  <c r="A689" i="193"/>
  <c r="A690" i="193"/>
  <c r="A691" i="193"/>
  <c r="A692" i="193"/>
  <c r="A693" i="193"/>
  <c r="A694" i="193"/>
  <c r="A695" i="193"/>
  <c r="A696" i="193"/>
  <c r="A697" i="193"/>
  <c r="A698" i="193"/>
  <c r="A699" i="193"/>
  <c r="A700" i="193"/>
  <c r="A701" i="193"/>
  <c r="A702" i="193"/>
  <c r="A703" i="193"/>
  <c r="A704" i="193"/>
  <c r="A705" i="193"/>
  <c r="A706" i="193"/>
  <c r="A707" i="193"/>
  <c r="A708" i="193"/>
  <c r="A709" i="193"/>
  <c r="A710" i="193"/>
  <c r="A711" i="193"/>
  <c r="A712" i="193"/>
  <c r="A713" i="193"/>
  <c r="A714" i="193"/>
  <c r="A715" i="193"/>
  <c r="A716" i="193"/>
  <c r="A717" i="193"/>
  <c r="A718" i="193"/>
  <c r="A719" i="193"/>
  <c r="A720" i="193"/>
  <c r="A721" i="193"/>
  <c r="A722" i="193"/>
  <c r="A723" i="193"/>
  <c r="A724" i="193"/>
  <c r="A725" i="193"/>
  <c r="A726" i="193"/>
  <c r="A727" i="193"/>
  <c r="A728" i="193"/>
  <c r="A729" i="193"/>
  <c r="A730" i="193"/>
  <c r="A731" i="193"/>
  <c r="A732" i="193"/>
  <c r="A733" i="193"/>
  <c r="A734" i="193"/>
  <c r="A735" i="193"/>
  <c r="A736" i="193"/>
  <c r="A737" i="193"/>
  <c r="A738" i="193"/>
  <c r="A739" i="193"/>
  <c r="A740" i="193"/>
  <c r="A741" i="193"/>
  <c r="A742" i="193"/>
  <c r="A743" i="193"/>
  <c r="A744" i="193"/>
  <c r="A745" i="193"/>
  <c r="A746" i="193"/>
  <c r="A747" i="193"/>
  <c r="A748" i="193"/>
  <c r="A749" i="193"/>
  <c r="A750" i="193"/>
  <c r="A751" i="193"/>
  <c r="A752" i="193"/>
  <c r="A753" i="193"/>
  <c r="A754" i="193"/>
  <c r="A755" i="193"/>
  <c r="A756" i="193"/>
  <c r="A757" i="193"/>
  <c r="A758" i="193"/>
  <c r="A759" i="193"/>
  <c r="A760" i="193"/>
  <c r="A761" i="193"/>
  <c r="A762" i="193"/>
  <c r="A763" i="193"/>
  <c r="A764" i="193"/>
  <c r="A765" i="193"/>
  <c r="A766" i="193"/>
  <c r="A767" i="193"/>
  <c r="A768" i="193"/>
  <c r="A769" i="193"/>
  <c r="A770" i="193"/>
  <c r="A771" i="193"/>
  <c r="A772" i="193"/>
  <c r="A773" i="193"/>
  <c r="A774" i="193"/>
  <c r="A775" i="193"/>
  <c r="A776" i="193"/>
  <c r="A777" i="193"/>
  <c r="A778" i="193"/>
  <c r="A779" i="193"/>
  <c r="A780" i="193"/>
  <c r="A781" i="193"/>
  <c r="A782" i="193"/>
  <c r="A783" i="193"/>
  <c r="A784" i="193"/>
  <c r="A785" i="193"/>
  <c r="A786" i="193"/>
  <c r="A787" i="193"/>
  <c r="A788" i="193"/>
  <c r="A789" i="193"/>
  <c r="A790" i="193"/>
  <c r="A791" i="193"/>
  <c r="A792" i="193"/>
  <c r="A793" i="193"/>
  <c r="A794" i="193"/>
  <c r="A795" i="193"/>
  <c r="A796" i="193"/>
  <c r="A797" i="193"/>
  <c r="A798" i="193"/>
  <c r="A799" i="193"/>
  <c r="A800" i="193"/>
  <c r="A801" i="193"/>
  <c r="A802" i="193"/>
  <c r="A803" i="193"/>
  <c r="A804" i="193"/>
  <c r="A805" i="193"/>
  <c r="A806" i="193"/>
  <c r="A807" i="193"/>
  <c r="A808" i="193"/>
  <c r="A809" i="193"/>
  <c r="A810" i="193"/>
  <c r="A811" i="193"/>
  <c r="A812" i="193"/>
  <c r="A813" i="193"/>
  <c r="A814" i="193"/>
  <c r="A815" i="193"/>
  <c r="A816" i="193"/>
  <c r="A817" i="193"/>
  <c r="A818" i="193"/>
  <c r="A819" i="193"/>
  <c r="A820" i="193"/>
  <c r="A821" i="193"/>
  <c r="A822" i="193"/>
  <c r="A823" i="193"/>
  <c r="A824" i="193"/>
  <c r="A825" i="193"/>
  <c r="A826" i="193"/>
  <c r="A827" i="193"/>
  <c r="A828" i="193"/>
  <c r="A829" i="193"/>
  <c r="A830" i="193"/>
  <c r="A831" i="193"/>
  <c r="A832" i="193"/>
  <c r="A833" i="193"/>
  <c r="A834" i="193"/>
  <c r="A835" i="193"/>
  <c r="A836" i="193"/>
  <c r="A837" i="193"/>
  <c r="A838" i="193"/>
  <c r="A839" i="193"/>
  <c r="A840" i="193"/>
  <c r="A841" i="193"/>
  <c r="A842" i="193"/>
  <c r="A843" i="193"/>
  <c r="A844" i="193"/>
  <c r="A845" i="193"/>
  <c r="A846" i="193"/>
  <c r="A847" i="193"/>
  <c r="A848" i="193"/>
  <c r="A849" i="193"/>
  <c r="A850" i="193"/>
  <c r="A851" i="193"/>
  <c r="A852" i="193"/>
  <c r="A853" i="193"/>
  <c r="A854" i="193"/>
  <c r="A855" i="193"/>
  <c r="A856" i="193"/>
  <c r="A857" i="193"/>
  <c r="A858" i="193"/>
  <c r="A859" i="193"/>
  <c r="A860" i="193"/>
  <c r="A861" i="193"/>
  <c r="A862" i="193"/>
  <c r="A863" i="193"/>
  <c r="A864" i="193"/>
  <c r="A865" i="193"/>
  <c r="A866" i="193"/>
  <c r="A867" i="193"/>
  <c r="A868" i="193"/>
  <c r="A869" i="193"/>
  <c r="A870" i="193"/>
  <c r="A871" i="193"/>
  <c r="A872" i="193"/>
  <c r="A873" i="193"/>
  <c r="A874" i="193"/>
  <c r="A875" i="193"/>
  <c r="A876" i="193"/>
  <c r="A877" i="193"/>
  <c r="A878" i="193"/>
  <c r="A879" i="193"/>
  <c r="A880" i="193"/>
  <c r="A881" i="193"/>
  <c r="A882" i="193"/>
  <c r="A883" i="193"/>
  <c r="A884" i="193"/>
  <c r="A885" i="193"/>
  <c r="A886" i="193"/>
  <c r="A887" i="193"/>
  <c r="A888" i="193"/>
  <c r="A889" i="193"/>
  <c r="A890" i="193"/>
  <c r="A891" i="193"/>
  <c r="A892" i="193"/>
  <c r="A893" i="193"/>
  <c r="A894" i="193"/>
  <c r="A895" i="193"/>
  <c r="A896" i="193"/>
  <c r="A897" i="193"/>
  <c r="A898" i="193"/>
  <c r="A899" i="193"/>
  <c r="A900" i="193"/>
  <c r="A901" i="193"/>
  <c r="A902" i="193"/>
  <c r="A903" i="193"/>
  <c r="A904" i="193"/>
  <c r="A905" i="193"/>
  <c r="A906" i="193"/>
  <c r="A907" i="193"/>
  <c r="A908" i="193"/>
  <c r="A909" i="193"/>
  <c r="A910" i="193"/>
  <c r="A911" i="193"/>
  <c r="A912" i="193"/>
  <c r="A913" i="193"/>
  <c r="A914" i="193"/>
  <c r="A915" i="193"/>
  <c r="A916" i="193"/>
  <c r="A917" i="193"/>
  <c r="A918" i="193"/>
  <c r="A919" i="193"/>
  <c r="A920" i="193"/>
  <c r="A921" i="193"/>
  <c r="A922" i="193"/>
  <c r="A923" i="193"/>
  <c r="A924" i="193"/>
  <c r="A925" i="193"/>
  <c r="A926" i="193"/>
  <c r="A927" i="193"/>
  <c r="A928" i="193"/>
  <c r="A929" i="193"/>
  <c r="A930" i="193"/>
  <c r="A931" i="193"/>
  <c r="A932" i="193"/>
  <c r="A933" i="193"/>
  <c r="A934" i="193"/>
  <c r="A935" i="193"/>
  <c r="A936" i="193"/>
  <c r="A937" i="193"/>
  <c r="A938" i="193"/>
  <c r="A939" i="193"/>
  <c r="A940" i="193"/>
  <c r="A941" i="193"/>
  <c r="A942" i="193"/>
  <c r="A943" i="193"/>
  <c r="A944" i="193"/>
  <c r="A945" i="193"/>
  <c r="A946" i="193"/>
  <c r="A947" i="193"/>
  <c r="A948" i="193"/>
  <c r="A949" i="193"/>
  <c r="A950" i="193"/>
  <c r="A951" i="193"/>
  <c r="A952" i="193"/>
  <c r="A953" i="193"/>
  <c r="A954" i="193"/>
  <c r="A955" i="193"/>
  <c r="A956" i="193"/>
  <c r="A957" i="193"/>
  <c r="A958" i="193"/>
  <c r="A959" i="193"/>
  <c r="A960" i="193"/>
  <c r="A961" i="193"/>
  <c r="A962" i="193"/>
  <c r="A963" i="193"/>
  <c r="A964" i="193"/>
  <c r="A965" i="193"/>
  <c r="A966" i="193"/>
  <c r="A967" i="193"/>
  <c r="A968" i="193"/>
  <c r="A969" i="193"/>
  <c r="A970" i="193"/>
  <c r="A971" i="193"/>
  <c r="A972" i="193"/>
  <c r="A973" i="193"/>
  <c r="A974" i="193"/>
  <c r="A975" i="193"/>
  <c r="A976" i="193"/>
  <c r="A977" i="193"/>
  <c r="A978" i="193"/>
  <c r="A979" i="193"/>
  <c r="A980" i="193"/>
  <c r="A981" i="193"/>
  <c r="A982" i="193"/>
  <c r="A983" i="193"/>
  <c r="A984" i="193"/>
  <c r="A985" i="193"/>
  <c r="A986" i="193"/>
  <c r="A987" i="193"/>
  <c r="A988" i="193"/>
  <c r="A989" i="193"/>
  <c r="A990" i="193"/>
  <c r="A991" i="193"/>
  <c r="A992" i="193"/>
  <c r="A993" i="193"/>
  <c r="A994" i="193"/>
  <c r="A995" i="193"/>
  <c r="A996" i="193"/>
  <c r="A997" i="193"/>
  <c r="A998" i="193"/>
  <c r="A999" i="193"/>
  <c r="A1000" i="193"/>
  <c r="A1001" i="193"/>
  <c r="A1002" i="193"/>
  <c r="A1003" i="193"/>
  <c r="A1004" i="193"/>
  <c r="A1005" i="193"/>
  <c r="A1006" i="193"/>
  <c r="A1007" i="193"/>
  <c r="A1008" i="193"/>
  <c r="A1009" i="193"/>
  <c r="A1010" i="193"/>
  <c r="A1011" i="193"/>
  <c r="A1012" i="193"/>
  <c r="A1013" i="193"/>
  <c r="A1014" i="193"/>
  <c r="A1015" i="193"/>
  <c r="A1016" i="193"/>
  <c r="A1017" i="193"/>
  <c r="A1018" i="193"/>
  <c r="A1019" i="193"/>
  <c r="B6" i="164"/>
  <c r="A6" i="164"/>
  <c r="J6" i="193"/>
  <c r="B7" i="193"/>
  <c r="B6" i="193"/>
  <c r="A7" i="193"/>
  <c r="A6" i="193"/>
  <c r="N18" i="127"/>
  <c r="O18" i="194" s="1"/>
  <c r="E12" i="193"/>
  <c r="A3" i="193"/>
  <c r="A20" i="193" s="1"/>
  <c r="V42" i="192"/>
  <c r="U18" i="192"/>
  <c r="I30" i="194" l="1"/>
  <c r="K30" i="194"/>
  <c r="M30" i="194"/>
  <c r="A5" i="193"/>
  <c r="Z8" i="124"/>
  <c r="AA9" i="124"/>
  <c r="AB9" i="124" s="1"/>
  <c r="Z9" i="124"/>
  <c r="Y9" i="124"/>
  <c r="AA8" i="124"/>
  <c r="AB8" i="124" s="1"/>
  <c r="V34" i="124"/>
  <c r="U10" i="124"/>
  <c r="B21" i="192"/>
  <c r="C21" i="192"/>
  <c r="P26" i="192" s="1"/>
  <c r="B19" i="192"/>
  <c r="C19" i="192"/>
  <c r="B20" i="192"/>
  <c r="C20" i="192"/>
  <c r="P24" i="192" s="1"/>
  <c r="C18" i="192"/>
  <c r="B18" i="192"/>
  <c r="U778" i="192"/>
  <c r="U779" i="192" s="1"/>
  <c r="T778" i="192"/>
  <c r="T779" i="192" s="1"/>
  <c r="S778" i="192"/>
  <c r="S779" i="192" s="1"/>
  <c r="R778" i="192"/>
  <c r="R779" i="192" s="1"/>
  <c r="Q778" i="192"/>
  <c r="Q779" i="192" s="1"/>
  <c r="P778" i="192"/>
  <c r="P779" i="192" s="1"/>
  <c r="O778" i="192"/>
  <c r="O779" i="192" s="1"/>
  <c r="N778" i="192"/>
  <c r="N779" i="192" s="1"/>
  <c r="M778" i="192"/>
  <c r="M779" i="192" s="1"/>
  <c r="L778" i="192"/>
  <c r="L779" i="192" s="1"/>
  <c r="K778" i="192"/>
  <c r="K779" i="192" s="1"/>
  <c r="J778" i="192"/>
  <c r="J779" i="192" s="1"/>
  <c r="E778" i="192"/>
  <c r="D778" i="192"/>
  <c r="U777" i="192"/>
  <c r="T777" i="192"/>
  <c r="S777" i="192"/>
  <c r="R777" i="192"/>
  <c r="Q777" i="192"/>
  <c r="P777" i="192"/>
  <c r="O777" i="192"/>
  <c r="N777" i="192"/>
  <c r="M777" i="192"/>
  <c r="L777" i="192"/>
  <c r="K777" i="192"/>
  <c r="J777" i="192"/>
  <c r="U775" i="192"/>
  <c r="U776" i="192" s="1"/>
  <c r="T775" i="192"/>
  <c r="T776" i="192" s="1"/>
  <c r="S775" i="192"/>
  <c r="S776" i="192" s="1"/>
  <c r="R775" i="192"/>
  <c r="R776" i="192" s="1"/>
  <c r="Q775" i="192"/>
  <c r="Q776" i="192" s="1"/>
  <c r="P775" i="192"/>
  <c r="P776" i="192" s="1"/>
  <c r="O775" i="192"/>
  <c r="O776" i="192" s="1"/>
  <c r="N775" i="192"/>
  <c r="N776" i="192" s="1"/>
  <c r="M775" i="192"/>
  <c r="M776" i="192" s="1"/>
  <c r="L775" i="192"/>
  <c r="L776" i="192" s="1"/>
  <c r="K775" i="192"/>
  <c r="K776" i="192" s="1"/>
  <c r="J775" i="192"/>
  <c r="U774" i="192"/>
  <c r="T774" i="192"/>
  <c r="S774" i="192"/>
  <c r="R774" i="192"/>
  <c r="Q774" i="192"/>
  <c r="P774" i="192"/>
  <c r="O774" i="192"/>
  <c r="N774" i="192"/>
  <c r="M774" i="192"/>
  <c r="L774" i="192"/>
  <c r="K774" i="192"/>
  <c r="J774" i="192"/>
  <c r="C770" i="192"/>
  <c r="A770" i="192"/>
  <c r="C769" i="192"/>
  <c r="A769" i="192"/>
  <c r="C768" i="192"/>
  <c r="A768" i="192"/>
  <c r="V767" i="192"/>
  <c r="U765" i="192"/>
  <c r="U770" i="192" s="1"/>
  <c r="U771" i="192" s="1"/>
  <c r="T765" i="192"/>
  <c r="T770" i="192" s="1"/>
  <c r="T771" i="192" s="1"/>
  <c r="S765" i="192"/>
  <c r="S770" i="192" s="1"/>
  <c r="S771" i="192" s="1"/>
  <c r="R765" i="192"/>
  <c r="R770" i="192" s="1"/>
  <c r="R771" i="192" s="1"/>
  <c r="Q765" i="192"/>
  <c r="Q770" i="192" s="1"/>
  <c r="Q771" i="192" s="1"/>
  <c r="P765" i="192"/>
  <c r="P770" i="192" s="1"/>
  <c r="P771" i="192" s="1"/>
  <c r="O765" i="192"/>
  <c r="O770" i="192" s="1"/>
  <c r="O771" i="192" s="1"/>
  <c r="N765" i="192"/>
  <c r="N770" i="192" s="1"/>
  <c r="N771" i="192" s="1"/>
  <c r="M765" i="192"/>
  <c r="M770" i="192" s="1"/>
  <c r="M771" i="192" s="1"/>
  <c r="L765" i="192"/>
  <c r="L770" i="192" s="1"/>
  <c r="L771" i="192" s="1"/>
  <c r="K765" i="192"/>
  <c r="K770" i="192" s="1"/>
  <c r="K771" i="192" s="1"/>
  <c r="J765" i="192"/>
  <c r="J770" i="192" s="1"/>
  <c r="J771" i="192" s="1"/>
  <c r="G765" i="192"/>
  <c r="U762" i="192"/>
  <c r="T762" i="192"/>
  <c r="S762" i="192"/>
  <c r="R762" i="192"/>
  <c r="Q762" i="192"/>
  <c r="P762" i="192"/>
  <c r="O762" i="192"/>
  <c r="N762" i="192"/>
  <c r="M762" i="192"/>
  <c r="L762" i="192"/>
  <c r="K762" i="192"/>
  <c r="J762" i="192"/>
  <c r="V761" i="192"/>
  <c r="A761" i="192"/>
  <c r="V760" i="192"/>
  <c r="A760" i="192"/>
  <c r="V759" i="192"/>
  <c r="A759" i="192"/>
  <c r="A758" i="192"/>
  <c r="U753" i="192"/>
  <c r="U754" i="192" s="1"/>
  <c r="T753" i="192"/>
  <c r="T754" i="192" s="1"/>
  <c r="S753" i="192"/>
  <c r="S754" i="192" s="1"/>
  <c r="R753" i="192"/>
  <c r="R754" i="192" s="1"/>
  <c r="Q753" i="192"/>
  <c r="Q754" i="192" s="1"/>
  <c r="P753" i="192"/>
  <c r="P754" i="192" s="1"/>
  <c r="O753" i="192"/>
  <c r="O754" i="192" s="1"/>
  <c r="N753" i="192"/>
  <c r="N754" i="192" s="1"/>
  <c r="M753" i="192"/>
  <c r="M754" i="192" s="1"/>
  <c r="L753" i="192"/>
  <c r="L754" i="192" s="1"/>
  <c r="K753" i="192"/>
  <c r="K754" i="192" s="1"/>
  <c r="J753" i="192"/>
  <c r="J754" i="192" s="1"/>
  <c r="E753" i="192"/>
  <c r="D753" i="192"/>
  <c r="U752" i="192"/>
  <c r="T752" i="192"/>
  <c r="S752" i="192"/>
  <c r="R752" i="192"/>
  <c r="Q752" i="192"/>
  <c r="P752" i="192"/>
  <c r="O752" i="192"/>
  <c r="N752" i="192"/>
  <c r="M752" i="192"/>
  <c r="L752" i="192"/>
  <c r="K752" i="192"/>
  <c r="J752" i="192"/>
  <c r="U750" i="192"/>
  <c r="U751" i="192" s="1"/>
  <c r="T750" i="192"/>
  <c r="T751" i="192" s="1"/>
  <c r="S750" i="192"/>
  <c r="S751" i="192" s="1"/>
  <c r="R750" i="192"/>
  <c r="R751" i="192" s="1"/>
  <c r="Q750" i="192"/>
  <c r="Q751" i="192" s="1"/>
  <c r="P750" i="192"/>
  <c r="P751" i="192" s="1"/>
  <c r="O750" i="192"/>
  <c r="O751" i="192" s="1"/>
  <c r="N750" i="192"/>
  <c r="N751" i="192" s="1"/>
  <c r="M750" i="192"/>
  <c r="M751" i="192" s="1"/>
  <c r="L750" i="192"/>
  <c r="L751" i="192" s="1"/>
  <c r="K750" i="192"/>
  <c r="K751" i="192" s="1"/>
  <c r="J750" i="192"/>
  <c r="U749" i="192"/>
  <c r="T749" i="192"/>
  <c r="S749" i="192"/>
  <c r="R749" i="192"/>
  <c r="Q749" i="192"/>
  <c r="P749" i="192"/>
  <c r="O749" i="192"/>
  <c r="N749" i="192"/>
  <c r="M749" i="192"/>
  <c r="L749" i="192"/>
  <c r="K749" i="192"/>
  <c r="J749" i="192"/>
  <c r="C745" i="192"/>
  <c r="A745" i="192"/>
  <c r="C744" i="192"/>
  <c r="A744" i="192"/>
  <c r="C743" i="192"/>
  <c r="A743" i="192"/>
  <c r="V742" i="192"/>
  <c r="U740" i="192"/>
  <c r="U745" i="192" s="1"/>
  <c r="U746" i="192" s="1"/>
  <c r="T740" i="192"/>
  <c r="T745" i="192" s="1"/>
  <c r="T746" i="192" s="1"/>
  <c r="S740" i="192"/>
  <c r="S745" i="192" s="1"/>
  <c r="S746" i="192" s="1"/>
  <c r="R740" i="192"/>
  <c r="R745" i="192" s="1"/>
  <c r="R746" i="192" s="1"/>
  <c r="Q740" i="192"/>
  <c r="Q745" i="192" s="1"/>
  <c r="Q746" i="192" s="1"/>
  <c r="P740" i="192"/>
  <c r="P745" i="192" s="1"/>
  <c r="P746" i="192" s="1"/>
  <c r="O740" i="192"/>
  <c r="O745" i="192" s="1"/>
  <c r="O746" i="192" s="1"/>
  <c r="N740" i="192"/>
  <c r="N745" i="192" s="1"/>
  <c r="N746" i="192" s="1"/>
  <c r="M740" i="192"/>
  <c r="M745" i="192" s="1"/>
  <c r="M746" i="192" s="1"/>
  <c r="L740" i="192"/>
  <c r="L745" i="192" s="1"/>
  <c r="L746" i="192" s="1"/>
  <c r="K740" i="192"/>
  <c r="K745" i="192" s="1"/>
  <c r="K746" i="192" s="1"/>
  <c r="J740" i="192"/>
  <c r="J745" i="192" s="1"/>
  <c r="J746" i="192" s="1"/>
  <c r="G740" i="192"/>
  <c r="U737" i="192"/>
  <c r="T737" i="192"/>
  <c r="S737" i="192"/>
  <c r="R737" i="192"/>
  <c r="Q737" i="192"/>
  <c r="P737" i="192"/>
  <c r="O737" i="192"/>
  <c r="N737" i="192"/>
  <c r="M737" i="192"/>
  <c r="L737" i="192"/>
  <c r="K737" i="192"/>
  <c r="J737" i="192"/>
  <c r="V736" i="192"/>
  <c r="A736" i="192"/>
  <c r="V735" i="192"/>
  <c r="A735" i="192"/>
  <c r="V734" i="192"/>
  <c r="A734" i="192"/>
  <c r="A733" i="192"/>
  <c r="U728" i="192"/>
  <c r="U729" i="192" s="1"/>
  <c r="T728" i="192"/>
  <c r="T729" i="192" s="1"/>
  <c r="S728" i="192"/>
  <c r="S729" i="192" s="1"/>
  <c r="R728" i="192"/>
  <c r="R729" i="192" s="1"/>
  <c r="Q728" i="192"/>
  <c r="Q729" i="192" s="1"/>
  <c r="P728" i="192"/>
  <c r="P729" i="192" s="1"/>
  <c r="O728" i="192"/>
  <c r="O729" i="192" s="1"/>
  <c r="N728" i="192"/>
  <c r="N729" i="192" s="1"/>
  <c r="M728" i="192"/>
  <c r="M729" i="192" s="1"/>
  <c r="L728" i="192"/>
  <c r="L729" i="192" s="1"/>
  <c r="K728" i="192"/>
  <c r="K729" i="192" s="1"/>
  <c r="J728" i="192"/>
  <c r="J729" i="192" s="1"/>
  <c r="E728" i="192"/>
  <c r="D728" i="192"/>
  <c r="U727" i="192"/>
  <c r="T727" i="192"/>
  <c r="S727" i="192"/>
  <c r="R727" i="192"/>
  <c r="Q727" i="192"/>
  <c r="P727" i="192"/>
  <c r="O727" i="192"/>
  <c r="N727" i="192"/>
  <c r="M727" i="192"/>
  <c r="L727" i="192"/>
  <c r="K727" i="192"/>
  <c r="J727" i="192"/>
  <c r="U725" i="192"/>
  <c r="U726" i="192" s="1"/>
  <c r="T725" i="192"/>
  <c r="T726" i="192" s="1"/>
  <c r="S725" i="192"/>
  <c r="S726" i="192" s="1"/>
  <c r="R725" i="192"/>
  <c r="R726" i="192" s="1"/>
  <c r="Q725" i="192"/>
  <c r="Q726" i="192" s="1"/>
  <c r="P725" i="192"/>
  <c r="P726" i="192" s="1"/>
  <c r="O725" i="192"/>
  <c r="O726" i="192" s="1"/>
  <c r="N725" i="192"/>
  <c r="N726" i="192" s="1"/>
  <c r="M725" i="192"/>
  <c r="M726" i="192" s="1"/>
  <c r="L725" i="192"/>
  <c r="L726" i="192" s="1"/>
  <c r="K725" i="192"/>
  <c r="K726" i="192" s="1"/>
  <c r="J725" i="192"/>
  <c r="U724" i="192"/>
  <c r="T724" i="192"/>
  <c r="S724" i="192"/>
  <c r="R724" i="192"/>
  <c r="Q724" i="192"/>
  <c r="P724" i="192"/>
  <c r="O724" i="192"/>
  <c r="N724" i="192"/>
  <c r="M724" i="192"/>
  <c r="L724" i="192"/>
  <c r="K724" i="192"/>
  <c r="J724" i="192"/>
  <c r="C720" i="192"/>
  <c r="A720" i="192"/>
  <c r="C719" i="192"/>
  <c r="A719" i="192"/>
  <c r="C718" i="192"/>
  <c r="A718" i="192"/>
  <c r="V717" i="192"/>
  <c r="U715" i="192"/>
  <c r="U720" i="192" s="1"/>
  <c r="U721" i="192" s="1"/>
  <c r="T715" i="192"/>
  <c r="T720" i="192" s="1"/>
  <c r="T721" i="192" s="1"/>
  <c r="S715" i="192"/>
  <c r="S720" i="192" s="1"/>
  <c r="S721" i="192" s="1"/>
  <c r="R715" i="192"/>
  <c r="R720" i="192" s="1"/>
  <c r="R721" i="192" s="1"/>
  <c r="Q715" i="192"/>
  <c r="Q720" i="192" s="1"/>
  <c r="Q721" i="192" s="1"/>
  <c r="P715" i="192"/>
  <c r="P720" i="192" s="1"/>
  <c r="P721" i="192" s="1"/>
  <c r="O715" i="192"/>
  <c r="O720" i="192" s="1"/>
  <c r="O721" i="192" s="1"/>
  <c r="N715" i="192"/>
  <c r="N720" i="192" s="1"/>
  <c r="N721" i="192" s="1"/>
  <c r="M715" i="192"/>
  <c r="M720" i="192" s="1"/>
  <c r="M721" i="192" s="1"/>
  <c r="L715" i="192"/>
  <c r="L720" i="192" s="1"/>
  <c r="L721" i="192" s="1"/>
  <c r="K715" i="192"/>
  <c r="K720" i="192" s="1"/>
  <c r="K721" i="192" s="1"/>
  <c r="J715" i="192"/>
  <c r="J720" i="192" s="1"/>
  <c r="J721" i="192" s="1"/>
  <c r="G715" i="192"/>
  <c r="U712" i="192"/>
  <c r="T712" i="192"/>
  <c r="S712" i="192"/>
  <c r="R712" i="192"/>
  <c r="Q712" i="192"/>
  <c r="P712" i="192"/>
  <c r="O712" i="192"/>
  <c r="N712" i="192"/>
  <c r="M712" i="192"/>
  <c r="L712" i="192"/>
  <c r="K712" i="192"/>
  <c r="J712" i="192"/>
  <c r="V711" i="192"/>
  <c r="A711" i="192"/>
  <c r="V710" i="192"/>
  <c r="A710" i="192"/>
  <c r="V709" i="192"/>
  <c r="A709" i="192"/>
  <c r="A708" i="192"/>
  <c r="U703" i="192"/>
  <c r="U704" i="192" s="1"/>
  <c r="T703" i="192"/>
  <c r="T704" i="192" s="1"/>
  <c r="S703" i="192"/>
  <c r="S704" i="192" s="1"/>
  <c r="R703" i="192"/>
  <c r="R704" i="192" s="1"/>
  <c r="Q703" i="192"/>
  <c r="Q704" i="192" s="1"/>
  <c r="P703" i="192"/>
  <c r="P704" i="192" s="1"/>
  <c r="O703" i="192"/>
  <c r="O704" i="192" s="1"/>
  <c r="N703" i="192"/>
  <c r="N704" i="192" s="1"/>
  <c r="M703" i="192"/>
  <c r="M704" i="192" s="1"/>
  <c r="L703" i="192"/>
  <c r="L704" i="192" s="1"/>
  <c r="K703" i="192"/>
  <c r="K704" i="192" s="1"/>
  <c r="J703" i="192"/>
  <c r="E703" i="192"/>
  <c r="D703" i="192"/>
  <c r="U702" i="192"/>
  <c r="T702" i="192"/>
  <c r="S702" i="192"/>
  <c r="R702" i="192"/>
  <c r="Q702" i="192"/>
  <c r="P702" i="192"/>
  <c r="O702" i="192"/>
  <c r="N702" i="192"/>
  <c r="M702" i="192"/>
  <c r="L702" i="192"/>
  <c r="K702" i="192"/>
  <c r="J702" i="192"/>
  <c r="U700" i="192"/>
  <c r="U701" i="192" s="1"/>
  <c r="T700" i="192"/>
  <c r="T701" i="192" s="1"/>
  <c r="S700" i="192"/>
  <c r="S701" i="192" s="1"/>
  <c r="R700" i="192"/>
  <c r="R701" i="192" s="1"/>
  <c r="Q700" i="192"/>
  <c r="Q701" i="192" s="1"/>
  <c r="P700" i="192"/>
  <c r="P701" i="192" s="1"/>
  <c r="O700" i="192"/>
  <c r="O701" i="192" s="1"/>
  <c r="N700" i="192"/>
  <c r="N701" i="192" s="1"/>
  <c r="M700" i="192"/>
  <c r="M701" i="192" s="1"/>
  <c r="L700" i="192"/>
  <c r="L701" i="192" s="1"/>
  <c r="K700" i="192"/>
  <c r="K701" i="192" s="1"/>
  <c r="J700" i="192"/>
  <c r="J701" i="192" s="1"/>
  <c r="U699" i="192"/>
  <c r="T699" i="192"/>
  <c r="S699" i="192"/>
  <c r="R699" i="192"/>
  <c r="Q699" i="192"/>
  <c r="P699" i="192"/>
  <c r="O699" i="192"/>
  <c r="N699" i="192"/>
  <c r="M699" i="192"/>
  <c r="L699" i="192"/>
  <c r="K699" i="192"/>
  <c r="J699" i="192"/>
  <c r="C695" i="192"/>
  <c r="A695" i="192"/>
  <c r="C694" i="192"/>
  <c r="A694" i="192"/>
  <c r="C693" i="192"/>
  <c r="A693" i="192"/>
  <c r="V692" i="192"/>
  <c r="U690" i="192"/>
  <c r="U695" i="192" s="1"/>
  <c r="U696" i="192" s="1"/>
  <c r="T690" i="192"/>
  <c r="T695" i="192" s="1"/>
  <c r="T696" i="192" s="1"/>
  <c r="S690" i="192"/>
  <c r="S695" i="192" s="1"/>
  <c r="S696" i="192" s="1"/>
  <c r="R690" i="192"/>
  <c r="R695" i="192" s="1"/>
  <c r="R696" i="192" s="1"/>
  <c r="Q690" i="192"/>
  <c r="Q695" i="192" s="1"/>
  <c r="Q696" i="192" s="1"/>
  <c r="P690" i="192"/>
  <c r="P695" i="192" s="1"/>
  <c r="P696" i="192" s="1"/>
  <c r="O690" i="192"/>
  <c r="O695" i="192" s="1"/>
  <c r="O696" i="192" s="1"/>
  <c r="N690" i="192"/>
  <c r="N695" i="192" s="1"/>
  <c r="N696" i="192" s="1"/>
  <c r="M690" i="192"/>
  <c r="M695" i="192" s="1"/>
  <c r="M696" i="192" s="1"/>
  <c r="L690" i="192"/>
  <c r="L695" i="192" s="1"/>
  <c r="L696" i="192" s="1"/>
  <c r="K690" i="192"/>
  <c r="K695" i="192" s="1"/>
  <c r="K696" i="192" s="1"/>
  <c r="J690" i="192"/>
  <c r="J695" i="192" s="1"/>
  <c r="G690" i="192"/>
  <c r="U687" i="192"/>
  <c r="T687" i="192"/>
  <c r="S687" i="192"/>
  <c r="R687" i="192"/>
  <c r="Q687" i="192"/>
  <c r="P687" i="192"/>
  <c r="O687" i="192"/>
  <c r="N687" i="192"/>
  <c r="M687" i="192"/>
  <c r="L687" i="192"/>
  <c r="K687" i="192"/>
  <c r="J687" i="192"/>
  <c r="V686" i="192"/>
  <c r="A686" i="192"/>
  <c r="V685" i="192"/>
  <c r="A685" i="192"/>
  <c r="V684" i="192"/>
  <c r="A684" i="192"/>
  <c r="A683" i="192"/>
  <c r="U678" i="192"/>
  <c r="U679" i="192" s="1"/>
  <c r="T678" i="192"/>
  <c r="T679" i="192" s="1"/>
  <c r="S678" i="192"/>
  <c r="S679" i="192" s="1"/>
  <c r="R678" i="192"/>
  <c r="R679" i="192" s="1"/>
  <c r="Q678" i="192"/>
  <c r="Q679" i="192" s="1"/>
  <c r="P678" i="192"/>
  <c r="P679" i="192" s="1"/>
  <c r="O678" i="192"/>
  <c r="O679" i="192" s="1"/>
  <c r="N678" i="192"/>
  <c r="N679" i="192" s="1"/>
  <c r="M678" i="192"/>
  <c r="M679" i="192" s="1"/>
  <c r="L678" i="192"/>
  <c r="L679" i="192" s="1"/>
  <c r="K678" i="192"/>
  <c r="K679" i="192" s="1"/>
  <c r="J678" i="192"/>
  <c r="E678" i="192"/>
  <c r="D678" i="192"/>
  <c r="U677" i="192"/>
  <c r="T677" i="192"/>
  <c r="S677" i="192"/>
  <c r="R677" i="192"/>
  <c r="Q677" i="192"/>
  <c r="P677" i="192"/>
  <c r="O677" i="192"/>
  <c r="N677" i="192"/>
  <c r="M677" i="192"/>
  <c r="L677" i="192"/>
  <c r="K677" i="192"/>
  <c r="J677" i="192"/>
  <c r="U675" i="192"/>
  <c r="U676" i="192" s="1"/>
  <c r="T675" i="192"/>
  <c r="T676" i="192" s="1"/>
  <c r="S675" i="192"/>
  <c r="S676" i="192" s="1"/>
  <c r="R675" i="192"/>
  <c r="R676" i="192" s="1"/>
  <c r="Q675" i="192"/>
  <c r="Q676" i="192" s="1"/>
  <c r="P675" i="192"/>
  <c r="P676" i="192" s="1"/>
  <c r="O675" i="192"/>
  <c r="O676" i="192" s="1"/>
  <c r="N675" i="192"/>
  <c r="N676" i="192" s="1"/>
  <c r="M675" i="192"/>
  <c r="M676" i="192" s="1"/>
  <c r="L675" i="192"/>
  <c r="L676" i="192" s="1"/>
  <c r="K675" i="192"/>
  <c r="K676" i="192" s="1"/>
  <c r="J675" i="192"/>
  <c r="J676" i="192" s="1"/>
  <c r="U674" i="192"/>
  <c r="T674" i="192"/>
  <c r="S674" i="192"/>
  <c r="R674" i="192"/>
  <c r="Q674" i="192"/>
  <c r="P674" i="192"/>
  <c r="O674" i="192"/>
  <c r="N674" i="192"/>
  <c r="M674" i="192"/>
  <c r="L674" i="192"/>
  <c r="K674" i="192"/>
  <c r="J674" i="192"/>
  <c r="C670" i="192"/>
  <c r="A670" i="192"/>
  <c r="C669" i="192"/>
  <c r="A669" i="192"/>
  <c r="C668" i="192"/>
  <c r="A668" i="192"/>
  <c r="V667" i="192"/>
  <c r="U665" i="192"/>
  <c r="U670" i="192" s="1"/>
  <c r="U671" i="192" s="1"/>
  <c r="T665" i="192"/>
  <c r="T670" i="192" s="1"/>
  <c r="T671" i="192" s="1"/>
  <c r="S665" i="192"/>
  <c r="S670" i="192" s="1"/>
  <c r="S671" i="192" s="1"/>
  <c r="R665" i="192"/>
  <c r="R670" i="192" s="1"/>
  <c r="R671" i="192" s="1"/>
  <c r="Q665" i="192"/>
  <c r="Q670" i="192" s="1"/>
  <c r="Q671" i="192" s="1"/>
  <c r="P665" i="192"/>
  <c r="P670" i="192" s="1"/>
  <c r="P671" i="192" s="1"/>
  <c r="O665" i="192"/>
  <c r="O670" i="192" s="1"/>
  <c r="O671" i="192" s="1"/>
  <c r="N665" i="192"/>
  <c r="N670" i="192" s="1"/>
  <c r="N671" i="192" s="1"/>
  <c r="M665" i="192"/>
  <c r="M670" i="192" s="1"/>
  <c r="M671" i="192" s="1"/>
  <c r="L665" i="192"/>
  <c r="L670" i="192" s="1"/>
  <c r="L671" i="192" s="1"/>
  <c r="K665" i="192"/>
  <c r="K670" i="192" s="1"/>
  <c r="K671" i="192" s="1"/>
  <c r="J665" i="192"/>
  <c r="J670" i="192" s="1"/>
  <c r="G665" i="192"/>
  <c r="U662" i="192"/>
  <c r="T662" i="192"/>
  <c r="S662" i="192"/>
  <c r="R662" i="192"/>
  <c r="Q662" i="192"/>
  <c r="P662" i="192"/>
  <c r="O662" i="192"/>
  <c r="N662" i="192"/>
  <c r="M662" i="192"/>
  <c r="L662" i="192"/>
  <c r="K662" i="192"/>
  <c r="J662" i="192"/>
  <c r="V661" i="192"/>
  <c r="A661" i="192"/>
  <c r="V660" i="192"/>
  <c r="A660" i="192"/>
  <c r="V659" i="192"/>
  <c r="A659" i="192"/>
  <c r="A658" i="192"/>
  <c r="U653" i="192"/>
  <c r="U654" i="192" s="1"/>
  <c r="T653" i="192"/>
  <c r="T654" i="192" s="1"/>
  <c r="S653" i="192"/>
  <c r="S654" i="192" s="1"/>
  <c r="R653" i="192"/>
  <c r="R654" i="192" s="1"/>
  <c r="Q653" i="192"/>
  <c r="Q654" i="192" s="1"/>
  <c r="P653" i="192"/>
  <c r="P654" i="192" s="1"/>
  <c r="O653" i="192"/>
  <c r="O654" i="192" s="1"/>
  <c r="N653" i="192"/>
  <c r="N654" i="192" s="1"/>
  <c r="M653" i="192"/>
  <c r="M654" i="192" s="1"/>
  <c r="L653" i="192"/>
  <c r="L654" i="192" s="1"/>
  <c r="K653" i="192"/>
  <c r="K654" i="192" s="1"/>
  <c r="J653" i="192"/>
  <c r="J654" i="192" s="1"/>
  <c r="E653" i="192"/>
  <c r="D653" i="192"/>
  <c r="U652" i="192"/>
  <c r="T652" i="192"/>
  <c r="S652" i="192"/>
  <c r="R652" i="192"/>
  <c r="Q652" i="192"/>
  <c r="P652" i="192"/>
  <c r="O652" i="192"/>
  <c r="N652" i="192"/>
  <c r="M652" i="192"/>
  <c r="L652" i="192"/>
  <c r="K652" i="192"/>
  <c r="J652" i="192"/>
  <c r="U650" i="192"/>
  <c r="U651" i="192" s="1"/>
  <c r="T650" i="192"/>
  <c r="T651" i="192" s="1"/>
  <c r="S650" i="192"/>
  <c r="S651" i="192" s="1"/>
  <c r="R650" i="192"/>
  <c r="R651" i="192" s="1"/>
  <c r="Q650" i="192"/>
  <c r="Q651" i="192" s="1"/>
  <c r="P650" i="192"/>
  <c r="P651" i="192" s="1"/>
  <c r="O650" i="192"/>
  <c r="O651" i="192" s="1"/>
  <c r="N650" i="192"/>
  <c r="N651" i="192" s="1"/>
  <c r="M650" i="192"/>
  <c r="M651" i="192" s="1"/>
  <c r="L650" i="192"/>
  <c r="L651" i="192" s="1"/>
  <c r="K650" i="192"/>
  <c r="K651" i="192" s="1"/>
  <c r="J650" i="192"/>
  <c r="J651" i="192" s="1"/>
  <c r="U649" i="192"/>
  <c r="T649" i="192"/>
  <c r="S649" i="192"/>
  <c r="R649" i="192"/>
  <c r="Q649" i="192"/>
  <c r="P649" i="192"/>
  <c r="O649" i="192"/>
  <c r="N649" i="192"/>
  <c r="M649" i="192"/>
  <c r="L649" i="192"/>
  <c r="K649" i="192"/>
  <c r="J649" i="192"/>
  <c r="C645" i="192"/>
  <c r="A645" i="192"/>
  <c r="C644" i="192"/>
  <c r="A644" i="192"/>
  <c r="C643" i="192"/>
  <c r="A643" i="192"/>
  <c r="V642" i="192"/>
  <c r="U640" i="192"/>
  <c r="U645" i="192" s="1"/>
  <c r="U646" i="192" s="1"/>
  <c r="T640" i="192"/>
  <c r="T645" i="192" s="1"/>
  <c r="T646" i="192" s="1"/>
  <c r="S640" i="192"/>
  <c r="S645" i="192" s="1"/>
  <c r="S646" i="192" s="1"/>
  <c r="R640" i="192"/>
  <c r="R645" i="192" s="1"/>
  <c r="R646" i="192" s="1"/>
  <c r="Q640" i="192"/>
  <c r="Q645" i="192" s="1"/>
  <c r="Q646" i="192" s="1"/>
  <c r="P640" i="192"/>
  <c r="P645" i="192" s="1"/>
  <c r="P646" i="192" s="1"/>
  <c r="O640" i="192"/>
  <c r="O645" i="192" s="1"/>
  <c r="O646" i="192" s="1"/>
  <c r="N640" i="192"/>
  <c r="N645" i="192" s="1"/>
  <c r="N646" i="192" s="1"/>
  <c r="M640" i="192"/>
  <c r="M645" i="192" s="1"/>
  <c r="M646" i="192" s="1"/>
  <c r="L640" i="192"/>
  <c r="L645" i="192" s="1"/>
  <c r="L646" i="192" s="1"/>
  <c r="K640" i="192"/>
  <c r="K645" i="192" s="1"/>
  <c r="K646" i="192" s="1"/>
  <c r="J640" i="192"/>
  <c r="J645" i="192" s="1"/>
  <c r="G640" i="192"/>
  <c r="U637" i="192"/>
  <c r="T637" i="192"/>
  <c r="S637" i="192"/>
  <c r="R637" i="192"/>
  <c r="Q637" i="192"/>
  <c r="P637" i="192"/>
  <c r="O637" i="192"/>
  <c r="N637" i="192"/>
  <c r="M637" i="192"/>
  <c r="L637" i="192"/>
  <c r="K637" i="192"/>
  <c r="J637" i="192"/>
  <c r="V636" i="192"/>
  <c r="A636" i="192"/>
  <c r="V635" i="192"/>
  <c r="A635" i="192"/>
  <c r="V634" i="192"/>
  <c r="A634" i="192"/>
  <c r="A633" i="192"/>
  <c r="U628" i="192"/>
  <c r="U629" i="192" s="1"/>
  <c r="T628" i="192"/>
  <c r="T629" i="192" s="1"/>
  <c r="S628" i="192"/>
  <c r="S629" i="192" s="1"/>
  <c r="R628" i="192"/>
  <c r="R629" i="192" s="1"/>
  <c r="Q628" i="192"/>
  <c r="Q629" i="192" s="1"/>
  <c r="P628" i="192"/>
  <c r="P629" i="192" s="1"/>
  <c r="O628" i="192"/>
  <c r="O629" i="192" s="1"/>
  <c r="N628" i="192"/>
  <c r="N629" i="192" s="1"/>
  <c r="M628" i="192"/>
  <c r="M629" i="192" s="1"/>
  <c r="L628" i="192"/>
  <c r="L629" i="192" s="1"/>
  <c r="K628" i="192"/>
  <c r="K629" i="192" s="1"/>
  <c r="J628" i="192"/>
  <c r="J629" i="192" s="1"/>
  <c r="E628" i="192"/>
  <c r="D628" i="192"/>
  <c r="U627" i="192"/>
  <c r="T627" i="192"/>
  <c r="S627" i="192"/>
  <c r="R627" i="192"/>
  <c r="Q627" i="192"/>
  <c r="P627" i="192"/>
  <c r="O627" i="192"/>
  <c r="N627" i="192"/>
  <c r="M627" i="192"/>
  <c r="L627" i="192"/>
  <c r="K627" i="192"/>
  <c r="J627" i="192"/>
  <c r="U625" i="192"/>
  <c r="U626" i="192" s="1"/>
  <c r="T625" i="192"/>
  <c r="T626" i="192" s="1"/>
  <c r="S625" i="192"/>
  <c r="S626" i="192" s="1"/>
  <c r="R625" i="192"/>
  <c r="R626" i="192" s="1"/>
  <c r="Q625" i="192"/>
  <c r="Q626" i="192" s="1"/>
  <c r="P625" i="192"/>
  <c r="P626" i="192" s="1"/>
  <c r="O625" i="192"/>
  <c r="O626" i="192" s="1"/>
  <c r="N625" i="192"/>
  <c r="N626" i="192" s="1"/>
  <c r="M625" i="192"/>
  <c r="M626" i="192" s="1"/>
  <c r="L625" i="192"/>
  <c r="L626" i="192" s="1"/>
  <c r="K625" i="192"/>
  <c r="K626" i="192" s="1"/>
  <c r="J625" i="192"/>
  <c r="U624" i="192"/>
  <c r="T624" i="192"/>
  <c r="S624" i="192"/>
  <c r="R624" i="192"/>
  <c r="Q624" i="192"/>
  <c r="P624" i="192"/>
  <c r="O624" i="192"/>
  <c r="N624" i="192"/>
  <c r="M624" i="192"/>
  <c r="L624" i="192"/>
  <c r="K624" i="192"/>
  <c r="J624" i="192"/>
  <c r="C620" i="192"/>
  <c r="A620" i="192"/>
  <c r="C619" i="192"/>
  <c r="A619" i="192"/>
  <c r="C618" i="192"/>
  <c r="A618" i="192"/>
  <c r="V617" i="192"/>
  <c r="U615" i="192"/>
  <c r="U620" i="192" s="1"/>
  <c r="U621" i="192" s="1"/>
  <c r="T615" i="192"/>
  <c r="T620" i="192" s="1"/>
  <c r="T621" i="192" s="1"/>
  <c r="S615" i="192"/>
  <c r="S620" i="192" s="1"/>
  <c r="S621" i="192" s="1"/>
  <c r="R615" i="192"/>
  <c r="R620" i="192" s="1"/>
  <c r="R621" i="192" s="1"/>
  <c r="Q615" i="192"/>
  <c r="Q620" i="192" s="1"/>
  <c r="Q621" i="192" s="1"/>
  <c r="P615" i="192"/>
  <c r="P620" i="192" s="1"/>
  <c r="P621" i="192" s="1"/>
  <c r="O615" i="192"/>
  <c r="O620" i="192" s="1"/>
  <c r="O621" i="192" s="1"/>
  <c r="N615" i="192"/>
  <c r="N620" i="192" s="1"/>
  <c r="N621" i="192" s="1"/>
  <c r="M615" i="192"/>
  <c r="M620" i="192" s="1"/>
  <c r="M621" i="192" s="1"/>
  <c r="L615" i="192"/>
  <c r="L620" i="192" s="1"/>
  <c r="L621" i="192" s="1"/>
  <c r="K615" i="192"/>
  <c r="K620" i="192" s="1"/>
  <c r="K621" i="192" s="1"/>
  <c r="J615" i="192"/>
  <c r="J620" i="192" s="1"/>
  <c r="G615" i="192"/>
  <c r="U612" i="192"/>
  <c r="T612" i="192"/>
  <c r="S612" i="192"/>
  <c r="R612" i="192"/>
  <c r="Q612" i="192"/>
  <c r="P612" i="192"/>
  <c r="O612" i="192"/>
  <c r="N612" i="192"/>
  <c r="M612" i="192"/>
  <c r="L612" i="192"/>
  <c r="K612" i="192"/>
  <c r="J612" i="192"/>
  <c r="V611" i="192"/>
  <c r="A611" i="192"/>
  <c r="V610" i="192"/>
  <c r="A610" i="192"/>
  <c r="V609" i="192"/>
  <c r="A609" i="192"/>
  <c r="A608" i="192"/>
  <c r="U603" i="192"/>
  <c r="U604" i="192" s="1"/>
  <c r="T603" i="192"/>
  <c r="T604" i="192" s="1"/>
  <c r="S603" i="192"/>
  <c r="S604" i="192" s="1"/>
  <c r="R603" i="192"/>
  <c r="R604" i="192" s="1"/>
  <c r="Q603" i="192"/>
  <c r="Q604" i="192" s="1"/>
  <c r="P603" i="192"/>
  <c r="P604" i="192" s="1"/>
  <c r="O603" i="192"/>
  <c r="O604" i="192" s="1"/>
  <c r="N603" i="192"/>
  <c r="N604" i="192" s="1"/>
  <c r="M603" i="192"/>
  <c r="M604" i="192" s="1"/>
  <c r="L603" i="192"/>
  <c r="L604" i="192" s="1"/>
  <c r="K603" i="192"/>
  <c r="K604" i="192" s="1"/>
  <c r="J603" i="192"/>
  <c r="J604" i="192" s="1"/>
  <c r="E603" i="192"/>
  <c r="D603" i="192"/>
  <c r="U602" i="192"/>
  <c r="T602" i="192"/>
  <c r="S602" i="192"/>
  <c r="R602" i="192"/>
  <c r="Q602" i="192"/>
  <c r="P602" i="192"/>
  <c r="O602" i="192"/>
  <c r="N602" i="192"/>
  <c r="M602" i="192"/>
  <c r="L602" i="192"/>
  <c r="K602" i="192"/>
  <c r="J602" i="192"/>
  <c r="U600" i="192"/>
  <c r="U601" i="192" s="1"/>
  <c r="T600" i="192"/>
  <c r="T601" i="192" s="1"/>
  <c r="S600" i="192"/>
  <c r="S601" i="192" s="1"/>
  <c r="R600" i="192"/>
  <c r="R601" i="192" s="1"/>
  <c r="Q600" i="192"/>
  <c r="Q601" i="192" s="1"/>
  <c r="P600" i="192"/>
  <c r="P601" i="192" s="1"/>
  <c r="O600" i="192"/>
  <c r="O601" i="192" s="1"/>
  <c r="N600" i="192"/>
  <c r="N601" i="192" s="1"/>
  <c r="M600" i="192"/>
  <c r="M601" i="192" s="1"/>
  <c r="L600" i="192"/>
  <c r="L601" i="192" s="1"/>
  <c r="K600" i="192"/>
  <c r="K601" i="192" s="1"/>
  <c r="J600" i="192"/>
  <c r="J601" i="192" s="1"/>
  <c r="U599" i="192"/>
  <c r="T599" i="192"/>
  <c r="S599" i="192"/>
  <c r="R599" i="192"/>
  <c r="Q599" i="192"/>
  <c r="P599" i="192"/>
  <c r="O599" i="192"/>
  <c r="N599" i="192"/>
  <c r="M599" i="192"/>
  <c r="L599" i="192"/>
  <c r="K599" i="192"/>
  <c r="J599" i="192"/>
  <c r="C595" i="192"/>
  <c r="A595" i="192"/>
  <c r="C594" i="192"/>
  <c r="A594" i="192"/>
  <c r="C593" i="192"/>
  <c r="A593" i="192"/>
  <c r="V592" i="192"/>
  <c r="U590" i="192"/>
  <c r="U595" i="192" s="1"/>
  <c r="U596" i="192" s="1"/>
  <c r="T590" i="192"/>
  <c r="T595" i="192" s="1"/>
  <c r="T596" i="192" s="1"/>
  <c r="S590" i="192"/>
  <c r="S595" i="192" s="1"/>
  <c r="S596" i="192" s="1"/>
  <c r="R590" i="192"/>
  <c r="R595" i="192" s="1"/>
  <c r="R596" i="192" s="1"/>
  <c r="Q590" i="192"/>
  <c r="Q595" i="192" s="1"/>
  <c r="Q596" i="192" s="1"/>
  <c r="P590" i="192"/>
  <c r="P595" i="192" s="1"/>
  <c r="P596" i="192" s="1"/>
  <c r="O590" i="192"/>
  <c r="O595" i="192" s="1"/>
  <c r="O596" i="192" s="1"/>
  <c r="N590" i="192"/>
  <c r="N595" i="192" s="1"/>
  <c r="N596" i="192" s="1"/>
  <c r="M590" i="192"/>
  <c r="M595" i="192" s="1"/>
  <c r="M596" i="192" s="1"/>
  <c r="L590" i="192"/>
  <c r="L595" i="192" s="1"/>
  <c r="L596" i="192" s="1"/>
  <c r="K590" i="192"/>
  <c r="K595" i="192" s="1"/>
  <c r="K596" i="192" s="1"/>
  <c r="J590" i="192"/>
  <c r="J595" i="192" s="1"/>
  <c r="G590" i="192"/>
  <c r="U587" i="192"/>
  <c r="T587" i="192"/>
  <c r="S587" i="192"/>
  <c r="R587" i="192"/>
  <c r="Q587" i="192"/>
  <c r="P587" i="192"/>
  <c r="O587" i="192"/>
  <c r="N587" i="192"/>
  <c r="M587" i="192"/>
  <c r="L587" i="192"/>
  <c r="K587" i="192"/>
  <c r="J587" i="192"/>
  <c r="V586" i="192"/>
  <c r="A586" i="192"/>
  <c r="V585" i="192"/>
  <c r="A585" i="192"/>
  <c r="V584" i="192"/>
  <c r="A584" i="192"/>
  <c r="A583" i="192"/>
  <c r="U578" i="192"/>
  <c r="U579" i="192" s="1"/>
  <c r="T578" i="192"/>
  <c r="T579" i="192" s="1"/>
  <c r="S578" i="192"/>
  <c r="S579" i="192" s="1"/>
  <c r="R578" i="192"/>
  <c r="R579" i="192" s="1"/>
  <c r="Q578" i="192"/>
  <c r="Q579" i="192" s="1"/>
  <c r="P578" i="192"/>
  <c r="P579" i="192" s="1"/>
  <c r="O578" i="192"/>
  <c r="O579" i="192" s="1"/>
  <c r="N578" i="192"/>
  <c r="N579" i="192" s="1"/>
  <c r="M578" i="192"/>
  <c r="M579" i="192" s="1"/>
  <c r="L578" i="192"/>
  <c r="L579" i="192" s="1"/>
  <c r="K578" i="192"/>
  <c r="K579" i="192" s="1"/>
  <c r="J578" i="192"/>
  <c r="E578" i="192"/>
  <c r="D578" i="192"/>
  <c r="U577" i="192"/>
  <c r="T577" i="192"/>
  <c r="S577" i="192"/>
  <c r="R577" i="192"/>
  <c r="Q577" i="192"/>
  <c r="P577" i="192"/>
  <c r="O577" i="192"/>
  <c r="N577" i="192"/>
  <c r="M577" i="192"/>
  <c r="L577" i="192"/>
  <c r="K577" i="192"/>
  <c r="J577" i="192"/>
  <c r="U575" i="192"/>
  <c r="U576" i="192" s="1"/>
  <c r="T575" i="192"/>
  <c r="T576" i="192" s="1"/>
  <c r="S575" i="192"/>
  <c r="S576" i="192" s="1"/>
  <c r="R575" i="192"/>
  <c r="R576" i="192" s="1"/>
  <c r="Q575" i="192"/>
  <c r="Q576" i="192" s="1"/>
  <c r="P575" i="192"/>
  <c r="P576" i="192" s="1"/>
  <c r="O575" i="192"/>
  <c r="O576" i="192" s="1"/>
  <c r="N575" i="192"/>
  <c r="N576" i="192" s="1"/>
  <c r="M575" i="192"/>
  <c r="M576" i="192" s="1"/>
  <c r="L575" i="192"/>
  <c r="L576" i="192" s="1"/>
  <c r="K575" i="192"/>
  <c r="K576" i="192" s="1"/>
  <c r="J575" i="192"/>
  <c r="U574" i="192"/>
  <c r="T574" i="192"/>
  <c r="S574" i="192"/>
  <c r="R574" i="192"/>
  <c r="Q574" i="192"/>
  <c r="P574" i="192"/>
  <c r="O574" i="192"/>
  <c r="N574" i="192"/>
  <c r="M574" i="192"/>
  <c r="L574" i="192"/>
  <c r="K574" i="192"/>
  <c r="J574" i="192"/>
  <c r="C570" i="192"/>
  <c r="A570" i="192"/>
  <c r="C569" i="192"/>
  <c r="A569" i="192"/>
  <c r="C568" i="192"/>
  <c r="A568" i="192"/>
  <c r="V567" i="192"/>
  <c r="U565" i="192"/>
  <c r="U570" i="192" s="1"/>
  <c r="U571" i="192" s="1"/>
  <c r="T565" i="192"/>
  <c r="T570" i="192" s="1"/>
  <c r="T571" i="192" s="1"/>
  <c r="S565" i="192"/>
  <c r="S570" i="192" s="1"/>
  <c r="S571" i="192" s="1"/>
  <c r="R565" i="192"/>
  <c r="R570" i="192" s="1"/>
  <c r="R571" i="192" s="1"/>
  <c r="Q565" i="192"/>
  <c r="Q570" i="192" s="1"/>
  <c r="Q571" i="192" s="1"/>
  <c r="P565" i="192"/>
  <c r="P570" i="192" s="1"/>
  <c r="P571" i="192" s="1"/>
  <c r="O565" i="192"/>
  <c r="O570" i="192" s="1"/>
  <c r="O571" i="192" s="1"/>
  <c r="N565" i="192"/>
  <c r="N570" i="192" s="1"/>
  <c r="N571" i="192" s="1"/>
  <c r="M565" i="192"/>
  <c r="M570" i="192" s="1"/>
  <c r="M571" i="192" s="1"/>
  <c r="L565" i="192"/>
  <c r="L570" i="192" s="1"/>
  <c r="L571" i="192" s="1"/>
  <c r="K565" i="192"/>
  <c r="K570" i="192" s="1"/>
  <c r="K571" i="192" s="1"/>
  <c r="J565" i="192"/>
  <c r="J570" i="192" s="1"/>
  <c r="G565" i="192"/>
  <c r="U562" i="192"/>
  <c r="T562" i="192"/>
  <c r="S562" i="192"/>
  <c r="R562" i="192"/>
  <c r="Q562" i="192"/>
  <c r="P562" i="192"/>
  <c r="O562" i="192"/>
  <c r="N562" i="192"/>
  <c r="M562" i="192"/>
  <c r="L562" i="192"/>
  <c r="K562" i="192"/>
  <c r="J562" i="192"/>
  <c r="V561" i="192"/>
  <c r="A561" i="192"/>
  <c r="V560" i="192"/>
  <c r="A560" i="192"/>
  <c r="V559" i="192"/>
  <c r="A559" i="192"/>
  <c r="A558" i="192"/>
  <c r="U553" i="192"/>
  <c r="U554" i="192" s="1"/>
  <c r="T553" i="192"/>
  <c r="T554" i="192" s="1"/>
  <c r="S553" i="192"/>
  <c r="S554" i="192" s="1"/>
  <c r="R553" i="192"/>
  <c r="R554" i="192" s="1"/>
  <c r="Q553" i="192"/>
  <c r="Q554" i="192" s="1"/>
  <c r="P553" i="192"/>
  <c r="P554" i="192" s="1"/>
  <c r="O553" i="192"/>
  <c r="O554" i="192" s="1"/>
  <c r="N553" i="192"/>
  <c r="N554" i="192" s="1"/>
  <c r="M553" i="192"/>
  <c r="M554" i="192" s="1"/>
  <c r="L553" i="192"/>
  <c r="L554" i="192" s="1"/>
  <c r="K553" i="192"/>
  <c r="K554" i="192" s="1"/>
  <c r="J553" i="192"/>
  <c r="J554" i="192" s="1"/>
  <c r="E553" i="192"/>
  <c r="D553" i="192"/>
  <c r="U552" i="192"/>
  <c r="T552" i="192"/>
  <c r="S552" i="192"/>
  <c r="R552" i="192"/>
  <c r="Q552" i="192"/>
  <c r="P552" i="192"/>
  <c r="O552" i="192"/>
  <c r="N552" i="192"/>
  <c r="M552" i="192"/>
  <c r="L552" i="192"/>
  <c r="K552" i="192"/>
  <c r="J552" i="192"/>
  <c r="U550" i="192"/>
  <c r="U551" i="192" s="1"/>
  <c r="T550" i="192"/>
  <c r="T551" i="192" s="1"/>
  <c r="S550" i="192"/>
  <c r="S551" i="192" s="1"/>
  <c r="R550" i="192"/>
  <c r="R551" i="192" s="1"/>
  <c r="Q550" i="192"/>
  <c r="Q551" i="192" s="1"/>
  <c r="P550" i="192"/>
  <c r="P551" i="192" s="1"/>
  <c r="O550" i="192"/>
  <c r="O551" i="192" s="1"/>
  <c r="N550" i="192"/>
  <c r="N551" i="192" s="1"/>
  <c r="M550" i="192"/>
  <c r="M551" i="192" s="1"/>
  <c r="L550" i="192"/>
  <c r="L551" i="192" s="1"/>
  <c r="K550" i="192"/>
  <c r="K551" i="192" s="1"/>
  <c r="J550" i="192"/>
  <c r="J551" i="192" s="1"/>
  <c r="U549" i="192"/>
  <c r="T549" i="192"/>
  <c r="S549" i="192"/>
  <c r="R549" i="192"/>
  <c r="Q549" i="192"/>
  <c r="P549" i="192"/>
  <c r="O549" i="192"/>
  <c r="N549" i="192"/>
  <c r="M549" i="192"/>
  <c r="L549" i="192"/>
  <c r="K549" i="192"/>
  <c r="J549" i="192"/>
  <c r="C545" i="192"/>
  <c r="A545" i="192"/>
  <c r="C544" i="192"/>
  <c r="A544" i="192"/>
  <c r="C543" i="192"/>
  <c r="A543" i="192"/>
  <c r="V542" i="192"/>
  <c r="U540" i="192"/>
  <c r="U545" i="192" s="1"/>
  <c r="U546" i="192" s="1"/>
  <c r="T540" i="192"/>
  <c r="T545" i="192" s="1"/>
  <c r="T546" i="192" s="1"/>
  <c r="S540" i="192"/>
  <c r="S545" i="192" s="1"/>
  <c r="S546" i="192" s="1"/>
  <c r="R540" i="192"/>
  <c r="R545" i="192" s="1"/>
  <c r="R546" i="192" s="1"/>
  <c r="Q540" i="192"/>
  <c r="Q545" i="192" s="1"/>
  <c r="Q546" i="192" s="1"/>
  <c r="P540" i="192"/>
  <c r="P545" i="192" s="1"/>
  <c r="P546" i="192" s="1"/>
  <c r="O540" i="192"/>
  <c r="O545" i="192" s="1"/>
  <c r="O546" i="192" s="1"/>
  <c r="N540" i="192"/>
  <c r="N545" i="192" s="1"/>
  <c r="N546" i="192" s="1"/>
  <c r="M540" i="192"/>
  <c r="M545" i="192" s="1"/>
  <c r="M546" i="192" s="1"/>
  <c r="L540" i="192"/>
  <c r="L545" i="192" s="1"/>
  <c r="L546" i="192" s="1"/>
  <c r="K540" i="192"/>
  <c r="K545" i="192" s="1"/>
  <c r="K546" i="192" s="1"/>
  <c r="J540" i="192"/>
  <c r="J545" i="192" s="1"/>
  <c r="G540" i="192"/>
  <c r="U537" i="192"/>
  <c r="T537" i="192"/>
  <c r="S537" i="192"/>
  <c r="R537" i="192"/>
  <c r="Q537" i="192"/>
  <c r="P537" i="192"/>
  <c r="O537" i="192"/>
  <c r="N537" i="192"/>
  <c r="M537" i="192"/>
  <c r="L537" i="192"/>
  <c r="K537" i="192"/>
  <c r="J537" i="192"/>
  <c r="V536" i="192"/>
  <c r="A536" i="192"/>
  <c r="V535" i="192"/>
  <c r="A535" i="192"/>
  <c r="V534" i="192"/>
  <c r="A534" i="192"/>
  <c r="A533" i="192"/>
  <c r="U528" i="192"/>
  <c r="U529" i="192" s="1"/>
  <c r="T528" i="192"/>
  <c r="T529" i="192" s="1"/>
  <c r="S528" i="192"/>
  <c r="S529" i="192" s="1"/>
  <c r="R528" i="192"/>
  <c r="R529" i="192" s="1"/>
  <c r="Q528" i="192"/>
  <c r="Q529" i="192" s="1"/>
  <c r="P528" i="192"/>
  <c r="P529" i="192" s="1"/>
  <c r="O528" i="192"/>
  <c r="O529" i="192" s="1"/>
  <c r="N528" i="192"/>
  <c r="N529" i="192" s="1"/>
  <c r="M528" i="192"/>
  <c r="M529" i="192" s="1"/>
  <c r="L528" i="192"/>
  <c r="L529" i="192" s="1"/>
  <c r="K528" i="192"/>
  <c r="K529" i="192" s="1"/>
  <c r="J528" i="192"/>
  <c r="J529" i="192" s="1"/>
  <c r="E528" i="192"/>
  <c r="D528" i="192"/>
  <c r="U527" i="192"/>
  <c r="T527" i="192"/>
  <c r="S527" i="192"/>
  <c r="R527" i="192"/>
  <c r="Q527" i="192"/>
  <c r="P527" i="192"/>
  <c r="O527" i="192"/>
  <c r="N527" i="192"/>
  <c r="M527" i="192"/>
  <c r="L527" i="192"/>
  <c r="K527" i="192"/>
  <c r="J527" i="192"/>
  <c r="U525" i="192"/>
  <c r="U526" i="192" s="1"/>
  <c r="T525" i="192"/>
  <c r="T526" i="192" s="1"/>
  <c r="S525" i="192"/>
  <c r="S526" i="192" s="1"/>
  <c r="R525" i="192"/>
  <c r="R526" i="192" s="1"/>
  <c r="Q525" i="192"/>
  <c r="Q526" i="192" s="1"/>
  <c r="P525" i="192"/>
  <c r="P526" i="192" s="1"/>
  <c r="O525" i="192"/>
  <c r="O526" i="192" s="1"/>
  <c r="N525" i="192"/>
  <c r="N526" i="192" s="1"/>
  <c r="M525" i="192"/>
  <c r="M526" i="192" s="1"/>
  <c r="L525" i="192"/>
  <c r="L526" i="192" s="1"/>
  <c r="K525" i="192"/>
  <c r="K526" i="192" s="1"/>
  <c r="J525" i="192"/>
  <c r="J526" i="192" s="1"/>
  <c r="U524" i="192"/>
  <c r="T524" i="192"/>
  <c r="S524" i="192"/>
  <c r="R524" i="192"/>
  <c r="Q524" i="192"/>
  <c r="P524" i="192"/>
  <c r="O524" i="192"/>
  <c r="N524" i="192"/>
  <c r="M524" i="192"/>
  <c r="L524" i="192"/>
  <c r="K524" i="192"/>
  <c r="J524" i="192"/>
  <c r="C520" i="192"/>
  <c r="A520" i="192"/>
  <c r="C519" i="192"/>
  <c r="A519" i="192"/>
  <c r="C518" i="192"/>
  <c r="A518" i="192"/>
  <c r="V517" i="192"/>
  <c r="U515" i="192"/>
  <c r="U520" i="192" s="1"/>
  <c r="U521" i="192" s="1"/>
  <c r="T515" i="192"/>
  <c r="T520" i="192" s="1"/>
  <c r="T521" i="192" s="1"/>
  <c r="S515" i="192"/>
  <c r="S520" i="192" s="1"/>
  <c r="S521" i="192" s="1"/>
  <c r="R515" i="192"/>
  <c r="R520" i="192" s="1"/>
  <c r="R521" i="192" s="1"/>
  <c r="Q515" i="192"/>
  <c r="Q520" i="192" s="1"/>
  <c r="Q521" i="192" s="1"/>
  <c r="P515" i="192"/>
  <c r="P520" i="192" s="1"/>
  <c r="P521" i="192" s="1"/>
  <c r="O515" i="192"/>
  <c r="O520" i="192" s="1"/>
  <c r="O521" i="192" s="1"/>
  <c r="N515" i="192"/>
  <c r="N520" i="192" s="1"/>
  <c r="N521" i="192" s="1"/>
  <c r="M515" i="192"/>
  <c r="M520" i="192" s="1"/>
  <c r="M521" i="192" s="1"/>
  <c r="L515" i="192"/>
  <c r="L520" i="192" s="1"/>
  <c r="L521" i="192" s="1"/>
  <c r="K515" i="192"/>
  <c r="K520" i="192" s="1"/>
  <c r="K521" i="192" s="1"/>
  <c r="J515" i="192"/>
  <c r="J520" i="192" s="1"/>
  <c r="G515" i="192"/>
  <c r="U512" i="192"/>
  <c r="T512" i="192"/>
  <c r="S512" i="192"/>
  <c r="R512" i="192"/>
  <c r="Q512" i="192"/>
  <c r="P512" i="192"/>
  <c r="O512" i="192"/>
  <c r="N512" i="192"/>
  <c r="M512" i="192"/>
  <c r="L512" i="192"/>
  <c r="K512" i="192"/>
  <c r="J512" i="192"/>
  <c r="V511" i="192"/>
  <c r="A511" i="192"/>
  <c r="V510" i="192"/>
  <c r="A510" i="192"/>
  <c r="V509" i="192"/>
  <c r="A509" i="192"/>
  <c r="A508" i="192"/>
  <c r="U503" i="192"/>
  <c r="U504" i="192" s="1"/>
  <c r="T503" i="192"/>
  <c r="T504" i="192" s="1"/>
  <c r="S503" i="192"/>
  <c r="S504" i="192" s="1"/>
  <c r="R503" i="192"/>
  <c r="R504" i="192" s="1"/>
  <c r="Q503" i="192"/>
  <c r="Q504" i="192" s="1"/>
  <c r="P503" i="192"/>
  <c r="P504" i="192" s="1"/>
  <c r="O503" i="192"/>
  <c r="O504" i="192" s="1"/>
  <c r="N503" i="192"/>
  <c r="N504" i="192" s="1"/>
  <c r="M503" i="192"/>
  <c r="M504" i="192" s="1"/>
  <c r="L503" i="192"/>
  <c r="L504" i="192" s="1"/>
  <c r="K503" i="192"/>
  <c r="K504" i="192" s="1"/>
  <c r="J503" i="192"/>
  <c r="J504" i="192" s="1"/>
  <c r="E503" i="192"/>
  <c r="D503" i="192"/>
  <c r="U502" i="192"/>
  <c r="T502" i="192"/>
  <c r="S502" i="192"/>
  <c r="R502" i="192"/>
  <c r="Q502" i="192"/>
  <c r="P502" i="192"/>
  <c r="O502" i="192"/>
  <c r="N502" i="192"/>
  <c r="M502" i="192"/>
  <c r="L502" i="192"/>
  <c r="K502" i="192"/>
  <c r="J502" i="192"/>
  <c r="U500" i="192"/>
  <c r="U501" i="192" s="1"/>
  <c r="T500" i="192"/>
  <c r="T501" i="192" s="1"/>
  <c r="S500" i="192"/>
  <c r="S501" i="192" s="1"/>
  <c r="R500" i="192"/>
  <c r="R501" i="192" s="1"/>
  <c r="Q500" i="192"/>
  <c r="Q501" i="192" s="1"/>
  <c r="P500" i="192"/>
  <c r="P501" i="192" s="1"/>
  <c r="O500" i="192"/>
  <c r="O501" i="192" s="1"/>
  <c r="N500" i="192"/>
  <c r="N501" i="192" s="1"/>
  <c r="M500" i="192"/>
  <c r="M501" i="192" s="1"/>
  <c r="L500" i="192"/>
  <c r="L501" i="192" s="1"/>
  <c r="K500" i="192"/>
  <c r="K501" i="192" s="1"/>
  <c r="J500" i="192"/>
  <c r="J501" i="192" s="1"/>
  <c r="U499" i="192"/>
  <c r="T499" i="192"/>
  <c r="S499" i="192"/>
  <c r="R499" i="192"/>
  <c r="Q499" i="192"/>
  <c r="P499" i="192"/>
  <c r="O499" i="192"/>
  <c r="N499" i="192"/>
  <c r="M499" i="192"/>
  <c r="L499" i="192"/>
  <c r="K499" i="192"/>
  <c r="J499" i="192"/>
  <c r="C495" i="192"/>
  <c r="A495" i="192"/>
  <c r="C494" i="192"/>
  <c r="A494" i="192"/>
  <c r="C493" i="192"/>
  <c r="A493" i="192"/>
  <c r="V492" i="192"/>
  <c r="U490" i="192"/>
  <c r="U495" i="192" s="1"/>
  <c r="U496" i="192" s="1"/>
  <c r="T490" i="192"/>
  <c r="T495" i="192" s="1"/>
  <c r="T496" i="192" s="1"/>
  <c r="S490" i="192"/>
  <c r="S495" i="192" s="1"/>
  <c r="S496" i="192" s="1"/>
  <c r="R490" i="192"/>
  <c r="R495" i="192" s="1"/>
  <c r="R496" i="192" s="1"/>
  <c r="Q490" i="192"/>
  <c r="Q495" i="192" s="1"/>
  <c r="Q496" i="192" s="1"/>
  <c r="P490" i="192"/>
  <c r="P495" i="192" s="1"/>
  <c r="P496" i="192" s="1"/>
  <c r="O490" i="192"/>
  <c r="O495" i="192" s="1"/>
  <c r="O496" i="192" s="1"/>
  <c r="N490" i="192"/>
  <c r="N495" i="192" s="1"/>
  <c r="N496" i="192" s="1"/>
  <c r="M490" i="192"/>
  <c r="M495" i="192" s="1"/>
  <c r="M496" i="192" s="1"/>
  <c r="L490" i="192"/>
  <c r="L495" i="192" s="1"/>
  <c r="L496" i="192" s="1"/>
  <c r="K490" i="192"/>
  <c r="K495" i="192" s="1"/>
  <c r="K496" i="192" s="1"/>
  <c r="J490" i="192"/>
  <c r="J495" i="192" s="1"/>
  <c r="J496" i="192" s="1"/>
  <c r="G490" i="192"/>
  <c r="U487" i="192"/>
  <c r="T487" i="192"/>
  <c r="S487" i="192"/>
  <c r="R487" i="192"/>
  <c r="Q487" i="192"/>
  <c r="P487" i="192"/>
  <c r="O487" i="192"/>
  <c r="N487" i="192"/>
  <c r="M487" i="192"/>
  <c r="L487" i="192"/>
  <c r="K487" i="192"/>
  <c r="J487" i="192"/>
  <c r="V486" i="192"/>
  <c r="A486" i="192"/>
  <c r="V485" i="192"/>
  <c r="A485" i="192"/>
  <c r="V484" i="192"/>
  <c r="A484" i="192"/>
  <c r="A483" i="192"/>
  <c r="U478" i="192"/>
  <c r="U479" i="192" s="1"/>
  <c r="T478" i="192"/>
  <c r="T479" i="192" s="1"/>
  <c r="S478" i="192"/>
  <c r="S479" i="192" s="1"/>
  <c r="R478" i="192"/>
  <c r="R479" i="192" s="1"/>
  <c r="Q478" i="192"/>
  <c r="Q479" i="192" s="1"/>
  <c r="P478" i="192"/>
  <c r="P479" i="192" s="1"/>
  <c r="O478" i="192"/>
  <c r="O479" i="192" s="1"/>
  <c r="N478" i="192"/>
  <c r="N479" i="192" s="1"/>
  <c r="M478" i="192"/>
  <c r="M479" i="192" s="1"/>
  <c r="L478" i="192"/>
  <c r="L479" i="192" s="1"/>
  <c r="K478" i="192"/>
  <c r="K479" i="192" s="1"/>
  <c r="J478" i="192"/>
  <c r="J479" i="192" s="1"/>
  <c r="E478" i="192"/>
  <c r="D478" i="192"/>
  <c r="U477" i="192"/>
  <c r="T477" i="192"/>
  <c r="S477" i="192"/>
  <c r="R477" i="192"/>
  <c r="Q477" i="192"/>
  <c r="P477" i="192"/>
  <c r="O477" i="192"/>
  <c r="N477" i="192"/>
  <c r="M477" i="192"/>
  <c r="L477" i="192"/>
  <c r="K477" i="192"/>
  <c r="J477" i="192"/>
  <c r="U475" i="192"/>
  <c r="U476" i="192" s="1"/>
  <c r="T475" i="192"/>
  <c r="T476" i="192" s="1"/>
  <c r="S475" i="192"/>
  <c r="S476" i="192" s="1"/>
  <c r="R475" i="192"/>
  <c r="R476" i="192" s="1"/>
  <c r="Q475" i="192"/>
  <c r="Q476" i="192" s="1"/>
  <c r="P475" i="192"/>
  <c r="P476" i="192" s="1"/>
  <c r="O475" i="192"/>
  <c r="O476" i="192" s="1"/>
  <c r="N475" i="192"/>
  <c r="N476" i="192" s="1"/>
  <c r="M475" i="192"/>
  <c r="M476" i="192" s="1"/>
  <c r="L475" i="192"/>
  <c r="L476" i="192" s="1"/>
  <c r="K475" i="192"/>
  <c r="K476" i="192" s="1"/>
  <c r="J475" i="192"/>
  <c r="J476" i="192" s="1"/>
  <c r="U474" i="192"/>
  <c r="T474" i="192"/>
  <c r="S474" i="192"/>
  <c r="R474" i="192"/>
  <c r="Q474" i="192"/>
  <c r="P474" i="192"/>
  <c r="O474" i="192"/>
  <c r="N474" i="192"/>
  <c r="M474" i="192"/>
  <c r="L474" i="192"/>
  <c r="K474" i="192"/>
  <c r="J474" i="192"/>
  <c r="C470" i="192"/>
  <c r="A470" i="192"/>
  <c r="C469" i="192"/>
  <c r="A469" i="192"/>
  <c r="C468" i="192"/>
  <c r="A468" i="192"/>
  <c r="V467" i="192"/>
  <c r="U465" i="192"/>
  <c r="U470" i="192" s="1"/>
  <c r="U471" i="192" s="1"/>
  <c r="T465" i="192"/>
  <c r="T470" i="192" s="1"/>
  <c r="T471" i="192" s="1"/>
  <c r="S465" i="192"/>
  <c r="S470" i="192" s="1"/>
  <c r="S471" i="192" s="1"/>
  <c r="R465" i="192"/>
  <c r="R470" i="192" s="1"/>
  <c r="R471" i="192" s="1"/>
  <c r="Q465" i="192"/>
  <c r="Q470" i="192" s="1"/>
  <c r="Q471" i="192" s="1"/>
  <c r="P465" i="192"/>
  <c r="P470" i="192" s="1"/>
  <c r="P471" i="192" s="1"/>
  <c r="O465" i="192"/>
  <c r="O470" i="192" s="1"/>
  <c r="O471" i="192" s="1"/>
  <c r="N465" i="192"/>
  <c r="N470" i="192" s="1"/>
  <c r="N471" i="192" s="1"/>
  <c r="M465" i="192"/>
  <c r="M470" i="192" s="1"/>
  <c r="M471" i="192" s="1"/>
  <c r="L465" i="192"/>
  <c r="L470" i="192" s="1"/>
  <c r="L471" i="192" s="1"/>
  <c r="K465" i="192"/>
  <c r="K470" i="192" s="1"/>
  <c r="K471" i="192" s="1"/>
  <c r="J465" i="192"/>
  <c r="J470" i="192" s="1"/>
  <c r="G465" i="192"/>
  <c r="U462" i="192"/>
  <c r="T462" i="192"/>
  <c r="S462" i="192"/>
  <c r="R462" i="192"/>
  <c r="Q462" i="192"/>
  <c r="P462" i="192"/>
  <c r="O462" i="192"/>
  <c r="N462" i="192"/>
  <c r="M462" i="192"/>
  <c r="L462" i="192"/>
  <c r="K462" i="192"/>
  <c r="J462" i="192"/>
  <c r="V461" i="192"/>
  <c r="A461" i="192"/>
  <c r="V460" i="192"/>
  <c r="A460" i="192"/>
  <c r="V459" i="192"/>
  <c r="A459" i="192"/>
  <c r="A458" i="192"/>
  <c r="U453" i="192"/>
  <c r="U454" i="192" s="1"/>
  <c r="T453" i="192"/>
  <c r="T454" i="192" s="1"/>
  <c r="S453" i="192"/>
  <c r="S454" i="192" s="1"/>
  <c r="R453" i="192"/>
  <c r="R454" i="192" s="1"/>
  <c r="Q453" i="192"/>
  <c r="Q454" i="192" s="1"/>
  <c r="P453" i="192"/>
  <c r="P454" i="192" s="1"/>
  <c r="O453" i="192"/>
  <c r="O454" i="192" s="1"/>
  <c r="N453" i="192"/>
  <c r="N454" i="192" s="1"/>
  <c r="M453" i="192"/>
  <c r="M454" i="192" s="1"/>
  <c r="L453" i="192"/>
  <c r="L454" i="192" s="1"/>
  <c r="K453" i="192"/>
  <c r="K454" i="192" s="1"/>
  <c r="J453" i="192"/>
  <c r="E453" i="192"/>
  <c r="D453" i="192"/>
  <c r="U452" i="192"/>
  <c r="T452" i="192"/>
  <c r="S452" i="192"/>
  <c r="R452" i="192"/>
  <c r="Q452" i="192"/>
  <c r="P452" i="192"/>
  <c r="O452" i="192"/>
  <c r="N452" i="192"/>
  <c r="M452" i="192"/>
  <c r="L452" i="192"/>
  <c r="K452" i="192"/>
  <c r="J452" i="192"/>
  <c r="U450" i="192"/>
  <c r="U451" i="192" s="1"/>
  <c r="T450" i="192"/>
  <c r="T451" i="192" s="1"/>
  <c r="S450" i="192"/>
  <c r="S451" i="192" s="1"/>
  <c r="R450" i="192"/>
  <c r="R451" i="192" s="1"/>
  <c r="Q450" i="192"/>
  <c r="Q451" i="192" s="1"/>
  <c r="P450" i="192"/>
  <c r="P451" i="192" s="1"/>
  <c r="O450" i="192"/>
  <c r="O451" i="192" s="1"/>
  <c r="N450" i="192"/>
  <c r="N451" i="192" s="1"/>
  <c r="M450" i="192"/>
  <c r="M451" i="192" s="1"/>
  <c r="L450" i="192"/>
  <c r="L451" i="192" s="1"/>
  <c r="K450" i="192"/>
  <c r="K451" i="192" s="1"/>
  <c r="J450" i="192"/>
  <c r="J451" i="192" s="1"/>
  <c r="U449" i="192"/>
  <c r="T449" i="192"/>
  <c r="S449" i="192"/>
  <c r="R449" i="192"/>
  <c r="Q449" i="192"/>
  <c r="P449" i="192"/>
  <c r="O449" i="192"/>
  <c r="N449" i="192"/>
  <c r="M449" i="192"/>
  <c r="L449" i="192"/>
  <c r="K449" i="192"/>
  <c r="J449" i="192"/>
  <c r="C445" i="192"/>
  <c r="A445" i="192"/>
  <c r="C444" i="192"/>
  <c r="A444" i="192"/>
  <c r="C443" i="192"/>
  <c r="A443" i="192"/>
  <c r="V442" i="192"/>
  <c r="U440" i="192"/>
  <c r="U445" i="192" s="1"/>
  <c r="U446" i="192" s="1"/>
  <c r="T440" i="192"/>
  <c r="T445" i="192" s="1"/>
  <c r="T446" i="192" s="1"/>
  <c r="S440" i="192"/>
  <c r="S445" i="192" s="1"/>
  <c r="S446" i="192" s="1"/>
  <c r="R440" i="192"/>
  <c r="R445" i="192" s="1"/>
  <c r="R446" i="192" s="1"/>
  <c r="Q440" i="192"/>
  <c r="Q445" i="192" s="1"/>
  <c r="Q446" i="192" s="1"/>
  <c r="P440" i="192"/>
  <c r="P445" i="192" s="1"/>
  <c r="P446" i="192" s="1"/>
  <c r="O440" i="192"/>
  <c r="O445" i="192" s="1"/>
  <c r="O446" i="192" s="1"/>
  <c r="N440" i="192"/>
  <c r="N445" i="192" s="1"/>
  <c r="N446" i="192" s="1"/>
  <c r="M440" i="192"/>
  <c r="M445" i="192" s="1"/>
  <c r="M446" i="192" s="1"/>
  <c r="L440" i="192"/>
  <c r="L445" i="192" s="1"/>
  <c r="L446" i="192" s="1"/>
  <c r="K440" i="192"/>
  <c r="K445" i="192" s="1"/>
  <c r="K446" i="192" s="1"/>
  <c r="J440" i="192"/>
  <c r="J445" i="192" s="1"/>
  <c r="G440" i="192"/>
  <c r="U437" i="192"/>
  <c r="T437" i="192"/>
  <c r="S437" i="192"/>
  <c r="R437" i="192"/>
  <c r="Q437" i="192"/>
  <c r="P437" i="192"/>
  <c r="O437" i="192"/>
  <c r="N437" i="192"/>
  <c r="M437" i="192"/>
  <c r="L437" i="192"/>
  <c r="K437" i="192"/>
  <c r="J437" i="192"/>
  <c r="V436" i="192"/>
  <c r="A436" i="192"/>
  <c r="V435" i="192"/>
  <c r="A435" i="192"/>
  <c r="V434" i="192"/>
  <c r="A434" i="192"/>
  <c r="A433" i="192"/>
  <c r="U428" i="192"/>
  <c r="U429" i="192" s="1"/>
  <c r="T428" i="192"/>
  <c r="T429" i="192" s="1"/>
  <c r="S428" i="192"/>
  <c r="S429" i="192" s="1"/>
  <c r="R428" i="192"/>
  <c r="R429" i="192" s="1"/>
  <c r="Q428" i="192"/>
  <c r="Q429" i="192" s="1"/>
  <c r="P428" i="192"/>
  <c r="P429" i="192" s="1"/>
  <c r="O428" i="192"/>
  <c r="O429" i="192" s="1"/>
  <c r="N428" i="192"/>
  <c r="N429" i="192" s="1"/>
  <c r="M428" i="192"/>
  <c r="M429" i="192" s="1"/>
  <c r="L428" i="192"/>
  <c r="L429" i="192" s="1"/>
  <c r="K428" i="192"/>
  <c r="K429" i="192" s="1"/>
  <c r="J428" i="192"/>
  <c r="J429" i="192" s="1"/>
  <c r="E428" i="192"/>
  <c r="D428" i="192"/>
  <c r="U427" i="192"/>
  <c r="T427" i="192"/>
  <c r="S427" i="192"/>
  <c r="R427" i="192"/>
  <c r="Q427" i="192"/>
  <c r="P427" i="192"/>
  <c r="O427" i="192"/>
  <c r="N427" i="192"/>
  <c r="M427" i="192"/>
  <c r="L427" i="192"/>
  <c r="K427" i="192"/>
  <c r="J427" i="192"/>
  <c r="U425" i="192"/>
  <c r="U426" i="192" s="1"/>
  <c r="T425" i="192"/>
  <c r="T426" i="192" s="1"/>
  <c r="S425" i="192"/>
  <c r="S426" i="192" s="1"/>
  <c r="R425" i="192"/>
  <c r="R426" i="192" s="1"/>
  <c r="Q425" i="192"/>
  <c r="Q426" i="192" s="1"/>
  <c r="P425" i="192"/>
  <c r="P426" i="192" s="1"/>
  <c r="O425" i="192"/>
  <c r="O426" i="192" s="1"/>
  <c r="N425" i="192"/>
  <c r="N426" i="192" s="1"/>
  <c r="M425" i="192"/>
  <c r="M426" i="192" s="1"/>
  <c r="L425" i="192"/>
  <c r="L426" i="192" s="1"/>
  <c r="K425" i="192"/>
  <c r="K426" i="192" s="1"/>
  <c r="J425" i="192"/>
  <c r="J426" i="192" s="1"/>
  <c r="U424" i="192"/>
  <c r="T424" i="192"/>
  <c r="S424" i="192"/>
  <c r="R424" i="192"/>
  <c r="Q424" i="192"/>
  <c r="P424" i="192"/>
  <c r="O424" i="192"/>
  <c r="N424" i="192"/>
  <c r="M424" i="192"/>
  <c r="L424" i="192"/>
  <c r="K424" i="192"/>
  <c r="J424" i="192"/>
  <c r="C420" i="192"/>
  <c r="A420" i="192"/>
  <c r="C419" i="192"/>
  <c r="A419" i="192"/>
  <c r="C418" i="192"/>
  <c r="A418" i="192"/>
  <c r="V417" i="192"/>
  <c r="U415" i="192"/>
  <c r="U420" i="192" s="1"/>
  <c r="U421" i="192" s="1"/>
  <c r="T415" i="192"/>
  <c r="T420" i="192" s="1"/>
  <c r="T421" i="192" s="1"/>
  <c r="S415" i="192"/>
  <c r="S420" i="192" s="1"/>
  <c r="S421" i="192" s="1"/>
  <c r="R415" i="192"/>
  <c r="R420" i="192" s="1"/>
  <c r="R421" i="192" s="1"/>
  <c r="Q415" i="192"/>
  <c r="Q420" i="192" s="1"/>
  <c r="Q421" i="192" s="1"/>
  <c r="P415" i="192"/>
  <c r="P420" i="192" s="1"/>
  <c r="P421" i="192" s="1"/>
  <c r="O415" i="192"/>
  <c r="O420" i="192" s="1"/>
  <c r="O421" i="192" s="1"/>
  <c r="N415" i="192"/>
  <c r="N420" i="192" s="1"/>
  <c r="N421" i="192" s="1"/>
  <c r="M415" i="192"/>
  <c r="M420" i="192" s="1"/>
  <c r="M421" i="192" s="1"/>
  <c r="L415" i="192"/>
  <c r="L420" i="192" s="1"/>
  <c r="L421" i="192" s="1"/>
  <c r="K415" i="192"/>
  <c r="K420" i="192" s="1"/>
  <c r="K421" i="192" s="1"/>
  <c r="J415" i="192"/>
  <c r="J420" i="192" s="1"/>
  <c r="G415" i="192"/>
  <c r="U412" i="192"/>
  <c r="T412" i="192"/>
  <c r="S412" i="192"/>
  <c r="R412" i="192"/>
  <c r="Q412" i="192"/>
  <c r="P412" i="192"/>
  <c r="O412" i="192"/>
  <c r="N412" i="192"/>
  <c r="M412" i="192"/>
  <c r="L412" i="192"/>
  <c r="K412" i="192"/>
  <c r="J412" i="192"/>
  <c r="V411" i="192"/>
  <c r="A411" i="192"/>
  <c r="V410" i="192"/>
  <c r="A410" i="192"/>
  <c r="V409" i="192"/>
  <c r="A409" i="192"/>
  <c r="A408" i="192"/>
  <c r="U403" i="192"/>
  <c r="U404" i="192" s="1"/>
  <c r="T403" i="192"/>
  <c r="T404" i="192" s="1"/>
  <c r="S403" i="192"/>
  <c r="S404" i="192" s="1"/>
  <c r="R403" i="192"/>
  <c r="R404" i="192" s="1"/>
  <c r="Q403" i="192"/>
  <c r="Q404" i="192" s="1"/>
  <c r="P403" i="192"/>
  <c r="P404" i="192" s="1"/>
  <c r="O403" i="192"/>
  <c r="O404" i="192" s="1"/>
  <c r="N403" i="192"/>
  <c r="N404" i="192" s="1"/>
  <c r="M403" i="192"/>
  <c r="M404" i="192" s="1"/>
  <c r="L403" i="192"/>
  <c r="L404" i="192" s="1"/>
  <c r="K403" i="192"/>
  <c r="K404" i="192" s="1"/>
  <c r="J403" i="192"/>
  <c r="J404" i="192" s="1"/>
  <c r="E403" i="192"/>
  <c r="D403" i="192"/>
  <c r="U402" i="192"/>
  <c r="T402" i="192"/>
  <c r="S402" i="192"/>
  <c r="R402" i="192"/>
  <c r="Q402" i="192"/>
  <c r="P402" i="192"/>
  <c r="O402" i="192"/>
  <c r="N402" i="192"/>
  <c r="M402" i="192"/>
  <c r="L402" i="192"/>
  <c r="K402" i="192"/>
  <c r="J402" i="192"/>
  <c r="U400" i="192"/>
  <c r="U401" i="192" s="1"/>
  <c r="T400" i="192"/>
  <c r="T401" i="192" s="1"/>
  <c r="S400" i="192"/>
  <c r="S401" i="192" s="1"/>
  <c r="R400" i="192"/>
  <c r="R401" i="192" s="1"/>
  <c r="Q400" i="192"/>
  <c r="Q401" i="192" s="1"/>
  <c r="P400" i="192"/>
  <c r="P401" i="192" s="1"/>
  <c r="O400" i="192"/>
  <c r="O401" i="192" s="1"/>
  <c r="N400" i="192"/>
  <c r="N401" i="192" s="1"/>
  <c r="M400" i="192"/>
  <c r="M401" i="192" s="1"/>
  <c r="L400" i="192"/>
  <c r="L401" i="192" s="1"/>
  <c r="K400" i="192"/>
  <c r="K401" i="192" s="1"/>
  <c r="J400" i="192"/>
  <c r="J401" i="192" s="1"/>
  <c r="U399" i="192"/>
  <c r="T399" i="192"/>
  <c r="S399" i="192"/>
  <c r="R399" i="192"/>
  <c r="Q399" i="192"/>
  <c r="P399" i="192"/>
  <c r="O399" i="192"/>
  <c r="N399" i="192"/>
  <c r="M399" i="192"/>
  <c r="L399" i="192"/>
  <c r="K399" i="192"/>
  <c r="J399" i="192"/>
  <c r="C395" i="192"/>
  <c r="A395" i="192"/>
  <c r="C394" i="192"/>
  <c r="A394" i="192"/>
  <c r="C393" i="192"/>
  <c r="A393" i="192"/>
  <c r="V392" i="192"/>
  <c r="U390" i="192"/>
  <c r="U395" i="192" s="1"/>
  <c r="U396" i="192" s="1"/>
  <c r="T390" i="192"/>
  <c r="T395" i="192" s="1"/>
  <c r="T396" i="192" s="1"/>
  <c r="S390" i="192"/>
  <c r="S395" i="192" s="1"/>
  <c r="S396" i="192" s="1"/>
  <c r="R390" i="192"/>
  <c r="R395" i="192" s="1"/>
  <c r="R396" i="192" s="1"/>
  <c r="Q390" i="192"/>
  <c r="Q395" i="192" s="1"/>
  <c r="Q396" i="192" s="1"/>
  <c r="P390" i="192"/>
  <c r="P395" i="192" s="1"/>
  <c r="P396" i="192" s="1"/>
  <c r="O390" i="192"/>
  <c r="O395" i="192" s="1"/>
  <c r="O396" i="192" s="1"/>
  <c r="N390" i="192"/>
  <c r="N395" i="192" s="1"/>
  <c r="N396" i="192" s="1"/>
  <c r="M390" i="192"/>
  <c r="M395" i="192" s="1"/>
  <c r="M396" i="192" s="1"/>
  <c r="L390" i="192"/>
  <c r="L395" i="192" s="1"/>
  <c r="L396" i="192" s="1"/>
  <c r="K390" i="192"/>
  <c r="K395" i="192" s="1"/>
  <c r="K396" i="192" s="1"/>
  <c r="J390" i="192"/>
  <c r="J395" i="192" s="1"/>
  <c r="J396" i="192" s="1"/>
  <c r="G390" i="192"/>
  <c r="U387" i="192"/>
  <c r="T387" i="192"/>
  <c r="S387" i="192"/>
  <c r="R387" i="192"/>
  <c r="Q387" i="192"/>
  <c r="P387" i="192"/>
  <c r="O387" i="192"/>
  <c r="N387" i="192"/>
  <c r="M387" i="192"/>
  <c r="L387" i="192"/>
  <c r="K387" i="192"/>
  <c r="J387" i="192"/>
  <c r="V386" i="192"/>
  <c r="A386" i="192"/>
  <c r="V385" i="192"/>
  <c r="A385" i="192"/>
  <c r="V384" i="192"/>
  <c r="A384" i="192"/>
  <c r="A383" i="192"/>
  <c r="U378" i="192"/>
  <c r="U379" i="192" s="1"/>
  <c r="T378" i="192"/>
  <c r="T379" i="192" s="1"/>
  <c r="S378" i="192"/>
  <c r="S379" i="192" s="1"/>
  <c r="R378" i="192"/>
  <c r="R379" i="192" s="1"/>
  <c r="Q378" i="192"/>
  <c r="Q379" i="192" s="1"/>
  <c r="P378" i="192"/>
  <c r="P379" i="192" s="1"/>
  <c r="O378" i="192"/>
  <c r="O379" i="192" s="1"/>
  <c r="N378" i="192"/>
  <c r="N379" i="192" s="1"/>
  <c r="M378" i="192"/>
  <c r="M379" i="192" s="1"/>
  <c r="L378" i="192"/>
  <c r="L379" i="192" s="1"/>
  <c r="K378" i="192"/>
  <c r="K379" i="192" s="1"/>
  <c r="J378" i="192"/>
  <c r="J379" i="192" s="1"/>
  <c r="E378" i="192"/>
  <c r="D378" i="192"/>
  <c r="U377" i="192"/>
  <c r="T377" i="192"/>
  <c r="S377" i="192"/>
  <c r="R377" i="192"/>
  <c r="Q377" i="192"/>
  <c r="P377" i="192"/>
  <c r="O377" i="192"/>
  <c r="N377" i="192"/>
  <c r="M377" i="192"/>
  <c r="L377" i="192"/>
  <c r="K377" i="192"/>
  <c r="J377" i="192"/>
  <c r="U375" i="192"/>
  <c r="U376" i="192" s="1"/>
  <c r="T375" i="192"/>
  <c r="T376" i="192" s="1"/>
  <c r="S375" i="192"/>
  <c r="S376" i="192" s="1"/>
  <c r="R375" i="192"/>
  <c r="R376" i="192" s="1"/>
  <c r="Q375" i="192"/>
  <c r="Q376" i="192" s="1"/>
  <c r="P375" i="192"/>
  <c r="P376" i="192" s="1"/>
  <c r="O375" i="192"/>
  <c r="O376" i="192" s="1"/>
  <c r="N375" i="192"/>
  <c r="N376" i="192" s="1"/>
  <c r="M375" i="192"/>
  <c r="M376" i="192" s="1"/>
  <c r="L375" i="192"/>
  <c r="L376" i="192" s="1"/>
  <c r="K375" i="192"/>
  <c r="K376" i="192" s="1"/>
  <c r="J375" i="192"/>
  <c r="J376" i="192" s="1"/>
  <c r="U374" i="192"/>
  <c r="T374" i="192"/>
  <c r="S374" i="192"/>
  <c r="R374" i="192"/>
  <c r="Q374" i="192"/>
  <c r="P374" i="192"/>
  <c r="O374" i="192"/>
  <c r="N374" i="192"/>
  <c r="M374" i="192"/>
  <c r="L374" i="192"/>
  <c r="K374" i="192"/>
  <c r="J374" i="192"/>
  <c r="C370" i="192"/>
  <c r="A370" i="192"/>
  <c r="C369" i="192"/>
  <c r="A369" i="192"/>
  <c r="C368" i="192"/>
  <c r="A368" i="192"/>
  <c r="V367" i="192"/>
  <c r="U365" i="192"/>
  <c r="U370" i="192" s="1"/>
  <c r="U371" i="192" s="1"/>
  <c r="T365" i="192"/>
  <c r="T370" i="192" s="1"/>
  <c r="T371" i="192" s="1"/>
  <c r="S365" i="192"/>
  <c r="S370" i="192" s="1"/>
  <c r="S371" i="192" s="1"/>
  <c r="R365" i="192"/>
  <c r="R370" i="192" s="1"/>
  <c r="R371" i="192" s="1"/>
  <c r="Q365" i="192"/>
  <c r="Q370" i="192" s="1"/>
  <c r="Q371" i="192" s="1"/>
  <c r="P365" i="192"/>
  <c r="P370" i="192" s="1"/>
  <c r="P371" i="192" s="1"/>
  <c r="O365" i="192"/>
  <c r="O370" i="192" s="1"/>
  <c r="O371" i="192" s="1"/>
  <c r="N365" i="192"/>
  <c r="N370" i="192" s="1"/>
  <c r="N371" i="192" s="1"/>
  <c r="M365" i="192"/>
  <c r="M370" i="192" s="1"/>
  <c r="M371" i="192" s="1"/>
  <c r="L365" i="192"/>
  <c r="L370" i="192" s="1"/>
  <c r="L371" i="192" s="1"/>
  <c r="K365" i="192"/>
  <c r="K370" i="192" s="1"/>
  <c r="K371" i="192" s="1"/>
  <c r="J365" i="192"/>
  <c r="J370" i="192" s="1"/>
  <c r="G365" i="192"/>
  <c r="U362" i="192"/>
  <c r="T362" i="192"/>
  <c r="S362" i="192"/>
  <c r="R362" i="192"/>
  <c r="Q362" i="192"/>
  <c r="P362" i="192"/>
  <c r="O362" i="192"/>
  <c r="N362" i="192"/>
  <c r="M362" i="192"/>
  <c r="L362" i="192"/>
  <c r="K362" i="192"/>
  <c r="J362" i="192"/>
  <c r="V361" i="192"/>
  <c r="A361" i="192"/>
  <c r="V360" i="192"/>
  <c r="A360" i="192"/>
  <c r="V359" i="192"/>
  <c r="A359" i="192"/>
  <c r="A358" i="192"/>
  <c r="U353" i="192"/>
  <c r="U354" i="192" s="1"/>
  <c r="T353" i="192"/>
  <c r="T354" i="192" s="1"/>
  <c r="S353" i="192"/>
  <c r="S354" i="192" s="1"/>
  <c r="R353" i="192"/>
  <c r="R354" i="192" s="1"/>
  <c r="Q353" i="192"/>
  <c r="Q354" i="192" s="1"/>
  <c r="P353" i="192"/>
  <c r="P354" i="192" s="1"/>
  <c r="O353" i="192"/>
  <c r="O354" i="192" s="1"/>
  <c r="N353" i="192"/>
  <c r="N354" i="192" s="1"/>
  <c r="M353" i="192"/>
  <c r="M354" i="192" s="1"/>
  <c r="L353" i="192"/>
  <c r="L354" i="192" s="1"/>
  <c r="K353" i="192"/>
  <c r="K354" i="192" s="1"/>
  <c r="J353" i="192"/>
  <c r="J354" i="192" s="1"/>
  <c r="E353" i="192"/>
  <c r="D353" i="192"/>
  <c r="U352" i="192"/>
  <c r="T352" i="192"/>
  <c r="S352" i="192"/>
  <c r="R352" i="192"/>
  <c r="Q352" i="192"/>
  <c r="P352" i="192"/>
  <c r="O352" i="192"/>
  <c r="N352" i="192"/>
  <c r="M352" i="192"/>
  <c r="L352" i="192"/>
  <c r="K352" i="192"/>
  <c r="J352" i="192"/>
  <c r="U350" i="192"/>
  <c r="U351" i="192" s="1"/>
  <c r="T350" i="192"/>
  <c r="T351" i="192" s="1"/>
  <c r="S350" i="192"/>
  <c r="S351" i="192" s="1"/>
  <c r="R350" i="192"/>
  <c r="R351" i="192" s="1"/>
  <c r="Q350" i="192"/>
  <c r="Q351" i="192" s="1"/>
  <c r="P350" i="192"/>
  <c r="P351" i="192" s="1"/>
  <c r="O350" i="192"/>
  <c r="O351" i="192" s="1"/>
  <c r="N350" i="192"/>
  <c r="N351" i="192" s="1"/>
  <c r="M350" i="192"/>
  <c r="M351" i="192" s="1"/>
  <c r="L350" i="192"/>
  <c r="L351" i="192" s="1"/>
  <c r="K350" i="192"/>
  <c r="K351" i="192" s="1"/>
  <c r="J350" i="192"/>
  <c r="J351" i="192" s="1"/>
  <c r="U349" i="192"/>
  <c r="T349" i="192"/>
  <c r="S349" i="192"/>
  <c r="R349" i="192"/>
  <c r="Q349" i="192"/>
  <c r="P349" i="192"/>
  <c r="O349" i="192"/>
  <c r="N349" i="192"/>
  <c r="M349" i="192"/>
  <c r="L349" i="192"/>
  <c r="K349" i="192"/>
  <c r="J349" i="192"/>
  <c r="C345" i="192"/>
  <c r="A345" i="192"/>
  <c r="C344" i="192"/>
  <c r="A344" i="192"/>
  <c r="C343" i="192"/>
  <c r="A343" i="192"/>
  <c r="V342" i="192"/>
  <c r="U340" i="192"/>
  <c r="U345" i="192" s="1"/>
  <c r="U346" i="192" s="1"/>
  <c r="T340" i="192"/>
  <c r="T345" i="192" s="1"/>
  <c r="T346" i="192" s="1"/>
  <c r="S340" i="192"/>
  <c r="S345" i="192" s="1"/>
  <c r="S346" i="192" s="1"/>
  <c r="R340" i="192"/>
  <c r="R345" i="192" s="1"/>
  <c r="R346" i="192" s="1"/>
  <c r="Q340" i="192"/>
  <c r="Q345" i="192" s="1"/>
  <c r="Q346" i="192" s="1"/>
  <c r="P340" i="192"/>
  <c r="P345" i="192" s="1"/>
  <c r="P346" i="192" s="1"/>
  <c r="O340" i="192"/>
  <c r="O345" i="192" s="1"/>
  <c r="O346" i="192" s="1"/>
  <c r="N340" i="192"/>
  <c r="N345" i="192" s="1"/>
  <c r="N346" i="192" s="1"/>
  <c r="M340" i="192"/>
  <c r="M345" i="192" s="1"/>
  <c r="M346" i="192" s="1"/>
  <c r="L340" i="192"/>
  <c r="L345" i="192" s="1"/>
  <c r="L346" i="192" s="1"/>
  <c r="K340" i="192"/>
  <c r="K345" i="192" s="1"/>
  <c r="K346" i="192" s="1"/>
  <c r="J340" i="192"/>
  <c r="J345" i="192" s="1"/>
  <c r="G340" i="192"/>
  <c r="U337" i="192"/>
  <c r="T337" i="192"/>
  <c r="S337" i="192"/>
  <c r="R337" i="192"/>
  <c r="Q337" i="192"/>
  <c r="P337" i="192"/>
  <c r="O337" i="192"/>
  <c r="N337" i="192"/>
  <c r="M337" i="192"/>
  <c r="L337" i="192"/>
  <c r="K337" i="192"/>
  <c r="J337" i="192"/>
  <c r="V336" i="192"/>
  <c r="A336" i="192"/>
  <c r="V335" i="192"/>
  <c r="A335" i="192"/>
  <c r="V334" i="192"/>
  <c r="A334" i="192"/>
  <c r="A333" i="192"/>
  <c r="U328" i="192"/>
  <c r="U329" i="192" s="1"/>
  <c r="T328" i="192"/>
  <c r="T329" i="192" s="1"/>
  <c r="S328" i="192"/>
  <c r="S329" i="192" s="1"/>
  <c r="R328" i="192"/>
  <c r="R329" i="192" s="1"/>
  <c r="Q328" i="192"/>
  <c r="Q329" i="192" s="1"/>
  <c r="P328" i="192"/>
  <c r="P329" i="192" s="1"/>
  <c r="O328" i="192"/>
  <c r="O329" i="192" s="1"/>
  <c r="N328" i="192"/>
  <c r="N329" i="192" s="1"/>
  <c r="M328" i="192"/>
  <c r="M329" i="192" s="1"/>
  <c r="L328" i="192"/>
  <c r="L329" i="192" s="1"/>
  <c r="K328" i="192"/>
  <c r="K329" i="192" s="1"/>
  <c r="J328" i="192"/>
  <c r="J329" i="192" s="1"/>
  <c r="E328" i="192"/>
  <c r="D328" i="192"/>
  <c r="U327" i="192"/>
  <c r="T327" i="192"/>
  <c r="S327" i="192"/>
  <c r="R327" i="192"/>
  <c r="Q327" i="192"/>
  <c r="P327" i="192"/>
  <c r="O327" i="192"/>
  <c r="N327" i="192"/>
  <c r="M327" i="192"/>
  <c r="L327" i="192"/>
  <c r="K327" i="192"/>
  <c r="J327" i="192"/>
  <c r="U325" i="192"/>
  <c r="U326" i="192" s="1"/>
  <c r="T325" i="192"/>
  <c r="T326" i="192" s="1"/>
  <c r="S325" i="192"/>
  <c r="S326" i="192" s="1"/>
  <c r="R325" i="192"/>
  <c r="R326" i="192" s="1"/>
  <c r="Q325" i="192"/>
  <c r="Q326" i="192" s="1"/>
  <c r="P325" i="192"/>
  <c r="P326" i="192" s="1"/>
  <c r="O325" i="192"/>
  <c r="O326" i="192" s="1"/>
  <c r="N325" i="192"/>
  <c r="N326" i="192" s="1"/>
  <c r="M325" i="192"/>
  <c r="M326" i="192" s="1"/>
  <c r="L325" i="192"/>
  <c r="L326" i="192" s="1"/>
  <c r="K325" i="192"/>
  <c r="K326" i="192" s="1"/>
  <c r="J325" i="192"/>
  <c r="J326" i="192" s="1"/>
  <c r="U324" i="192"/>
  <c r="T324" i="192"/>
  <c r="S324" i="192"/>
  <c r="R324" i="192"/>
  <c r="Q324" i="192"/>
  <c r="P324" i="192"/>
  <c r="O324" i="192"/>
  <c r="N324" i="192"/>
  <c r="M324" i="192"/>
  <c r="L324" i="192"/>
  <c r="K324" i="192"/>
  <c r="J324" i="192"/>
  <c r="C320" i="192"/>
  <c r="A320" i="192"/>
  <c r="C319" i="192"/>
  <c r="A319" i="192"/>
  <c r="C318" i="192"/>
  <c r="A318" i="192"/>
  <c r="V317" i="192"/>
  <c r="U315" i="192"/>
  <c r="U320" i="192" s="1"/>
  <c r="U321" i="192" s="1"/>
  <c r="T315" i="192"/>
  <c r="T320" i="192" s="1"/>
  <c r="T321" i="192" s="1"/>
  <c r="S315" i="192"/>
  <c r="S320" i="192" s="1"/>
  <c r="S321" i="192" s="1"/>
  <c r="R315" i="192"/>
  <c r="R320" i="192" s="1"/>
  <c r="R321" i="192" s="1"/>
  <c r="Q315" i="192"/>
  <c r="Q320" i="192" s="1"/>
  <c r="Q321" i="192" s="1"/>
  <c r="P315" i="192"/>
  <c r="P320" i="192" s="1"/>
  <c r="P321" i="192" s="1"/>
  <c r="O315" i="192"/>
  <c r="O320" i="192" s="1"/>
  <c r="O321" i="192" s="1"/>
  <c r="N315" i="192"/>
  <c r="N320" i="192" s="1"/>
  <c r="N321" i="192" s="1"/>
  <c r="M315" i="192"/>
  <c r="M320" i="192" s="1"/>
  <c r="M321" i="192" s="1"/>
  <c r="L315" i="192"/>
  <c r="L320" i="192" s="1"/>
  <c r="L321" i="192" s="1"/>
  <c r="K315" i="192"/>
  <c r="K320" i="192" s="1"/>
  <c r="K321" i="192" s="1"/>
  <c r="J315" i="192"/>
  <c r="J320" i="192" s="1"/>
  <c r="G315" i="192"/>
  <c r="U312" i="192"/>
  <c r="T312" i="192"/>
  <c r="S312" i="192"/>
  <c r="R312" i="192"/>
  <c r="Q312" i="192"/>
  <c r="P312" i="192"/>
  <c r="O312" i="192"/>
  <c r="N312" i="192"/>
  <c r="M312" i="192"/>
  <c r="L312" i="192"/>
  <c r="K312" i="192"/>
  <c r="J312" i="192"/>
  <c r="V311" i="192"/>
  <c r="A311" i="192"/>
  <c r="V310" i="192"/>
  <c r="A310" i="192"/>
  <c r="V309" i="192"/>
  <c r="A309" i="192"/>
  <c r="A308" i="192"/>
  <c r="U303" i="192"/>
  <c r="U304" i="192" s="1"/>
  <c r="T303" i="192"/>
  <c r="T304" i="192" s="1"/>
  <c r="S303" i="192"/>
  <c r="S304" i="192" s="1"/>
  <c r="R303" i="192"/>
  <c r="R304" i="192" s="1"/>
  <c r="Q303" i="192"/>
  <c r="Q304" i="192" s="1"/>
  <c r="P303" i="192"/>
  <c r="P304" i="192" s="1"/>
  <c r="O303" i="192"/>
  <c r="O304" i="192" s="1"/>
  <c r="N303" i="192"/>
  <c r="N304" i="192" s="1"/>
  <c r="M303" i="192"/>
  <c r="M304" i="192" s="1"/>
  <c r="L303" i="192"/>
  <c r="L304" i="192" s="1"/>
  <c r="K303" i="192"/>
  <c r="K304" i="192" s="1"/>
  <c r="J303" i="192"/>
  <c r="J304" i="192" s="1"/>
  <c r="E303" i="192"/>
  <c r="D303" i="192"/>
  <c r="U302" i="192"/>
  <c r="T302" i="192"/>
  <c r="S302" i="192"/>
  <c r="R302" i="192"/>
  <c r="Q302" i="192"/>
  <c r="P302" i="192"/>
  <c r="O302" i="192"/>
  <c r="N302" i="192"/>
  <c r="M302" i="192"/>
  <c r="L302" i="192"/>
  <c r="K302" i="192"/>
  <c r="J302" i="192"/>
  <c r="U300" i="192"/>
  <c r="U301" i="192" s="1"/>
  <c r="T300" i="192"/>
  <c r="T301" i="192" s="1"/>
  <c r="S300" i="192"/>
  <c r="S301" i="192" s="1"/>
  <c r="R300" i="192"/>
  <c r="R301" i="192" s="1"/>
  <c r="Q300" i="192"/>
  <c r="Q301" i="192" s="1"/>
  <c r="P300" i="192"/>
  <c r="P301" i="192" s="1"/>
  <c r="O300" i="192"/>
  <c r="O301" i="192" s="1"/>
  <c r="N300" i="192"/>
  <c r="N301" i="192" s="1"/>
  <c r="M300" i="192"/>
  <c r="M301" i="192" s="1"/>
  <c r="L300" i="192"/>
  <c r="L301" i="192" s="1"/>
  <c r="K300" i="192"/>
  <c r="K301" i="192" s="1"/>
  <c r="J300" i="192"/>
  <c r="J301" i="192" s="1"/>
  <c r="U299" i="192"/>
  <c r="T299" i="192"/>
  <c r="S299" i="192"/>
  <c r="R299" i="192"/>
  <c r="Q299" i="192"/>
  <c r="P299" i="192"/>
  <c r="O299" i="192"/>
  <c r="N299" i="192"/>
  <c r="M299" i="192"/>
  <c r="L299" i="192"/>
  <c r="K299" i="192"/>
  <c r="J299" i="192"/>
  <c r="C295" i="192"/>
  <c r="A295" i="192"/>
  <c r="C294" i="192"/>
  <c r="A294" i="192"/>
  <c r="C293" i="192"/>
  <c r="A293" i="192"/>
  <c r="V292" i="192"/>
  <c r="U290" i="192"/>
  <c r="U295" i="192" s="1"/>
  <c r="U296" i="192" s="1"/>
  <c r="T290" i="192"/>
  <c r="T295" i="192" s="1"/>
  <c r="T296" i="192" s="1"/>
  <c r="S290" i="192"/>
  <c r="S295" i="192" s="1"/>
  <c r="S296" i="192" s="1"/>
  <c r="R290" i="192"/>
  <c r="R295" i="192" s="1"/>
  <c r="R296" i="192" s="1"/>
  <c r="Q290" i="192"/>
  <c r="Q295" i="192" s="1"/>
  <c r="Q296" i="192" s="1"/>
  <c r="P290" i="192"/>
  <c r="P295" i="192" s="1"/>
  <c r="P296" i="192" s="1"/>
  <c r="O290" i="192"/>
  <c r="O295" i="192" s="1"/>
  <c r="O296" i="192" s="1"/>
  <c r="N290" i="192"/>
  <c r="N295" i="192" s="1"/>
  <c r="N296" i="192" s="1"/>
  <c r="M290" i="192"/>
  <c r="M295" i="192" s="1"/>
  <c r="M296" i="192" s="1"/>
  <c r="L290" i="192"/>
  <c r="L295" i="192" s="1"/>
  <c r="L296" i="192" s="1"/>
  <c r="K290" i="192"/>
  <c r="K295" i="192" s="1"/>
  <c r="K296" i="192" s="1"/>
  <c r="J290" i="192"/>
  <c r="J295" i="192" s="1"/>
  <c r="G290" i="192"/>
  <c r="U287" i="192"/>
  <c r="T287" i="192"/>
  <c r="S287" i="192"/>
  <c r="R287" i="192"/>
  <c r="Q287" i="192"/>
  <c r="P287" i="192"/>
  <c r="O287" i="192"/>
  <c r="N287" i="192"/>
  <c r="M287" i="192"/>
  <c r="L287" i="192"/>
  <c r="K287" i="192"/>
  <c r="J287" i="192"/>
  <c r="V286" i="192"/>
  <c r="A286" i="192"/>
  <c r="V285" i="192"/>
  <c r="A285" i="192"/>
  <c r="V284" i="192"/>
  <c r="A284" i="192"/>
  <c r="A283" i="192"/>
  <c r="U278" i="192"/>
  <c r="U279" i="192" s="1"/>
  <c r="T278" i="192"/>
  <c r="T279" i="192" s="1"/>
  <c r="S278" i="192"/>
  <c r="S279" i="192" s="1"/>
  <c r="R278" i="192"/>
  <c r="R279" i="192" s="1"/>
  <c r="Q278" i="192"/>
  <c r="Q279" i="192" s="1"/>
  <c r="P278" i="192"/>
  <c r="P279" i="192" s="1"/>
  <c r="O278" i="192"/>
  <c r="O279" i="192" s="1"/>
  <c r="N278" i="192"/>
  <c r="N279" i="192" s="1"/>
  <c r="M278" i="192"/>
  <c r="M279" i="192" s="1"/>
  <c r="L278" i="192"/>
  <c r="L279" i="192" s="1"/>
  <c r="K278" i="192"/>
  <c r="K279" i="192" s="1"/>
  <c r="J278" i="192"/>
  <c r="E278" i="192"/>
  <c r="D278" i="192"/>
  <c r="U277" i="192"/>
  <c r="T277" i="192"/>
  <c r="S277" i="192"/>
  <c r="R277" i="192"/>
  <c r="Q277" i="192"/>
  <c r="P277" i="192"/>
  <c r="O277" i="192"/>
  <c r="N277" i="192"/>
  <c r="M277" i="192"/>
  <c r="L277" i="192"/>
  <c r="K277" i="192"/>
  <c r="J277" i="192"/>
  <c r="U275" i="192"/>
  <c r="U276" i="192" s="1"/>
  <c r="T275" i="192"/>
  <c r="T276" i="192" s="1"/>
  <c r="S275" i="192"/>
  <c r="S276" i="192" s="1"/>
  <c r="R275" i="192"/>
  <c r="R276" i="192" s="1"/>
  <c r="Q275" i="192"/>
  <c r="Q276" i="192" s="1"/>
  <c r="P275" i="192"/>
  <c r="P276" i="192" s="1"/>
  <c r="O275" i="192"/>
  <c r="O276" i="192" s="1"/>
  <c r="N275" i="192"/>
  <c r="N276" i="192" s="1"/>
  <c r="M275" i="192"/>
  <c r="M276" i="192" s="1"/>
  <c r="L275" i="192"/>
  <c r="L276" i="192" s="1"/>
  <c r="K275" i="192"/>
  <c r="K276" i="192" s="1"/>
  <c r="J275" i="192"/>
  <c r="J276" i="192" s="1"/>
  <c r="U274" i="192"/>
  <c r="T274" i="192"/>
  <c r="S274" i="192"/>
  <c r="R274" i="192"/>
  <c r="Q274" i="192"/>
  <c r="P274" i="192"/>
  <c r="O274" i="192"/>
  <c r="N274" i="192"/>
  <c r="M274" i="192"/>
  <c r="L274" i="192"/>
  <c r="K274" i="192"/>
  <c r="J274" i="192"/>
  <c r="C270" i="192"/>
  <c r="A270" i="192"/>
  <c r="C269" i="192"/>
  <c r="A269" i="192"/>
  <c r="C268" i="192"/>
  <c r="A268" i="192"/>
  <c r="V267" i="192"/>
  <c r="U265" i="192"/>
  <c r="U270" i="192" s="1"/>
  <c r="U271" i="192" s="1"/>
  <c r="T265" i="192"/>
  <c r="T270" i="192" s="1"/>
  <c r="T271" i="192" s="1"/>
  <c r="S265" i="192"/>
  <c r="S270" i="192" s="1"/>
  <c r="S271" i="192" s="1"/>
  <c r="R265" i="192"/>
  <c r="R270" i="192" s="1"/>
  <c r="R271" i="192" s="1"/>
  <c r="Q265" i="192"/>
  <c r="Q270" i="192" s="1"/>
  <c r="Q271" i="192" s="1"/>
  <c r="P265" i="192"/>
  <c r="P270" i="192" s="1"/>
  <c r="P271" i="192" s="1"/>
  <c r="O265" i="192"/>
  <c r="O270" i="192" s="1"/>
  <c r="O271" i="192" s="1"/>
  <c r="N265" i="192"/>
  <c r="N270" i="192" s="1"/>
  <c r="N271" i="192" s="1"/>
  <c r="M265" i="192"/>
  <c r="M270" i="192" s="1"/>
  <c r="M271" i="192" s="1"/>
  <c r="L265" i="192"/>
  <c r="L270" i="192" s="1"/>
  <c r="L271" i="192" s="1"/>
  <c r="K265" i="192"/>
  <c r="K270" i="192" s="1"/>
  <c r="K271" i="192" s="1"/>
  <c r="J265" i="192"/>
  <c r="J270" i="192" s="1"/>
  <c r="J271" i="192" s="1"/>
  <c r="G265" i="192"/>
  <c r="U262" i="192"/>
  <c r="T262" i="192"/>
  <c r="S262" i="192"/>
  <c r="R262" i="192"/>
  <c r="Q262" i="192"/>
  <c r="P262" i="192"/>
  <c r="O262" i="192"/>
  <c r="N262" i="192"/>
  <c r="M262" i="192"/>
  <c r="L262" i="192"/>
  <c r="K262" i="192"/>
  <c r="J262" i="192"/>
  <c r="V261" i="192"/>
  <c r="A261" i="192"/>
  <c r="V260" i="192"/>
  <c r="A260" i="192"/>
  <c r="V259" i="192"/>
  <c r="A259" i="192"/>
  <c r="A258" i="192"/>
  <c r="U253" i="192"/>
  <c r="U254" i="192" s="1"/>
  <c r="T253" i="192"/>
  <c r="T254" i="192" s="1"/>
  <c r="S253" i="192"/>
  <c r="S254" i="192" s="1"/>
  <c r="R253" i="192"/>
  <c r="R254" i="192" s="1"/>
  <c r="Q253" i="192"/>
  <c r="Q254" i="192" s="1"/>
  <c r="P253" i="192"/>
  <c r="P254" i="192" s="1"/>
  <c r="O253" i="192"/>
  <c r="O254" i="192" s="1"/>
  <c r="N253" i="192"/>
  <c r="N254" i="192" s="1"/>
  <c r="M253" i="192"/>
  <c r="M254" i="192" s="1"/>
  <c r="L253" i="192"/>
  <c r="L254" i="192" s="1"/>
  <c r="K253" i="192"/>
  <c r="K254" i="192" s="1"/>
  <c r="J253" i="192"/>
  <c r="E253" i="192"/>
  <c r="D253" i="192"/>
  <c r="U252" i="192"/>
  <c r="T252" i="192"/>
  <c r="S252" i="192"/>
  <c r="R252" i="192"/>
  <c r="Q252" i="192"/>
  <c r="P252" i="192"/>
  <c r="O252" i="192"/>
  <c r="N252" i="192"/>
  <c r="M252" i="192"/>
  <c r="L252" i="192"/>
  <c r="K252" i="192"/>
  <c r="J252" i="192"/>
  <c r="U250" i="192"/>
  <c r="U251" i="192" s="1"/>
  <c r="T250" i="192"/>
  <c r="T251" i="192" s="1"/>
  <c r="S250" i="192"/>
  <c r="S251" i="192" s="1"/>
  <c r="R250" i="192"/>
  <c r="R251" i="192" s="1"/>
  <c r="Q250" i="192"/>
  <c r="Q251" i="192" s="1"/>
  <c r="P250" i="192"/>
  <c r="P251" i="192" s="1"/>
  <c r="O250" i="192"/>
  <c r="O251" i="192" s="1"/>
  <c r="N250" i="192"/>
  <c r="N251" i="192" s="1"/>
  <c r="M250" i="192"/>
  <c r="M251" i="192" s="1"/>
  <c r="L250" i="192"/>
  <c r="L251" i="192" s="1"/>
  <c r="K250" i="192"/>
  <c r="K251" i="192" s="1"/>
  <c r="J250" i="192"/>
  <c r="J251" i="192" s="1"/>
  <c r="U249" i="192"/>
  <c r="T249" i="192"/>
  <c r="S249" i="192"/>
  <c r="R249" i="192"/>
  <c r="Q249" i="192"/>
  <c r="P249" i="192"/>
  <c r="O249" i="192"/>
  <c r="N249" i="192"/>
  <c r="M249" i="192"/>
  <c r="L249" i="192"/>
  <c r="K249" i="192"/>
  <c r="J249" i="192"/>
  <c r="C245" i="192"/>
  <c r="A245" i="192"/>
  <c r="C244" i="192"/>
  <c r="A244" i="192"/>
  <c r="C243" i="192"/>
  <c r="A243" i="192"/>
  <c r="V242" i="192"/>
  <c r="U240" i="192"/>
  <c r="U245" i="192" s="1"/>
  <c r="U246" i="192" s="1"/>
  <c r="T240" i="192"/>
  <c r="T245" i="192" s="1"/>
  <c r="T246" i="192" s="1"/>
  <c r="S240" i="192"/>
  <c r="S245" i="192" s="1"/>
  <c r="S246" i="192" s="1"/>
  <c r="R240" i="192"/>
  <c r="R245" i="192" s="1"/>
  <c r="R246" i="192" s="1"/>
  <c r="Q240" i="192"/>
  <c r="Q245" i="192" s="1"/>
  <c r="Q246" i="192" s="1"/>
  <c r="P240" i="192"/>
  <c r="P245" i="192" s="1"/>
  <c r="P246" i="192" s="1"/>
  <c r="O240" i="192"/>
  <c r="O245" i="192" s="1"/>
  <c r="O246" i="192" s="1"/>
  <c r="N240" i="192"/>
  <c r="N245" i="192" s="1"/>
  <c r="N246" i="192" s="1"/>
  <c r="M240" i="192"/>
  <c r="M245" i="192" s="1"/>
  <c r="M246" i="192" s="1"/>
  <c r="L240" i="192"/>
  <c r="L245" i="192" s="1"/>
  <c r="L246" i="192" s="1"/>
  <c r="K240" i="192"/>
  <c r="K245" i="192" s="1"/>
  <c r="K246" i="192" s="1"/>
  <c r="J240" i="192"/>
  <c r="J245" i="192" s="1"/>
  <c r="J246" i="192" s="1"/>
  <c r="G240" i="192"/>
  <c r="U237" i="192"/>
  <c r="T237" i="192"/>
  <c r="S237" i="192"/>
  <c r="R237" i="192"/>
  <c r="Q237" i="192"/>
  <c r="P237" i="192"/>
  <c r="O237" i="192"/>
  <c r="N237" i="192"/>
  <c r="M237" i="192"/>
  <c r="L237" i="192"/>
  <c r="K237" i="192"/>
  <c r="J237" i="192"/>
  <c r="V236" i="192"/>
  <c r="A236" i="192"/>
  <c r="V235" i="192"/>
  <c r="A235" i="192"/>
  <c r="V234" i="192"/>
  <c r="A234" i="192"/>
  <c r="A233" i="192"/>
  <c r="U228" i="192"/>
  <c r="U229" i="192" s="1"/>
  <c r="T228" i="192"/>
  <c r="T229" i="192" s="1"/>
  <c r="S228" i="192"/>
  <c r="S229" i="192" s="1"/>
  <c r="R228" i="192"/>
  <c r="R229" i="192" s="1"/>
  <c r="Q228" i="192"/>
  <c r="Q229" i="192" s="1"/>
  <c r="P228" i="192"/>
  <c r="P229" i="192" s="1"/>
  <c r="O228" i="192"/>
  <c r="O229" i="192" s="1"/>
  <c r="N228" i="192"/>
  <c r="N229" i="192" s="1"/>
  <c r="M228" i="192"/>
  <c r="M229" i="192" s="1"/>
  <c r="L228" i="192"/>
  <c r="L229" i="192" s="1"/>
  <c r="K228" i="192"/>
  <c r="K229" i="192" s="1"/>
  <c r="J228" i="192"/>
  <c r="J229" i="192" s="1"/>
  <c r="E228" i="192"/>
  <c r="D228" i="192"/>
  <c r="U227" i="192"/>
  <c r="T227" i="192"/>
  <c r="S227" i="192"/>
  <c r="R227" i="192"/>
  <c r="Q227" i="192"/>
  <c r="P227" i="192"/>
  <c r="O227" i="192"/>
  <c r="N227" i="192"/>
  <c r="M227" i="192"/>
  <c r="L227" i="192"/>
  <c r="K227" i="192"/>
  <c r="J227" i="192"/>
  <c r="U225" i="192"/>
  <c r="U226" i="192" s="1"/>
  <c r="T225" i="192"/>
  <c r="T226" i="192" s="1"/>
  <c r="S225" i="192"/>
  <c r="S226" i="192" s="1"/>
  <c r="R225" i="192"/>
  <c r="R226" i="192" s="1"/>
  <c r="Q225" i="192"/>
  <c r="Q226" i="192" s="1"/>
  <c r="P225" i="192"/>
  <c r="P226" i="192" s="1"/>
  <c r="O225" i="192"/>
  <c r="O226" i="192" s="1"/>
  <c r="N225" i="192"/>
  <c r="N226" i="192" s="1"/>
  <c r="M225" i="192"/>
  <c r="M226" i="192" s="1"/>
  <c r="L225" i="192"/>
  <c r="L226" i="192" s="1"/>
  <c r="K225" i="192"/>
  <c r="K226" i="192" s="1"/>
  <c r="J225" i="192"/>
  <c r="U224" i="192"/>
  <c r="T224" i="192"/>
  <c r="S224" i="192"/>
  <c r="R224" i="192"/>
  <c r="Q224" i="192"/>
  <c r="P224" i="192"/>
  <c r="O224" i="192"/>
  <c r="N224" i="192"/>
  <c r="M224" i="192"/>
  <c r="L224" i="192"/>
  <c r="K224" i="192"/>
  <c r="J224" i="192"/>
  <c r="C220" i="192"/>
  <c r="A220" i="192"/>
  <c r="C219" i="192"/>
  <c r="A219" i="192"/>
  <c r="C218" i="192"/>
  <c r="A218" i="192"/>
  <c r="V217" i="192"/>
  <c r="U215" i="192"/>
  <c r="U220" i="192" s="1"/>
  <c r="U221" i="192" s="1"/>
  <c r="T215" i="192"/>
  <c r="T220" i="192" s="1"/>
  <c r="T221" i="192" s="1"/>
  <c r="S215" i="192"/>
  <c r="S220" i="192" s="1"/>
  <c r="S221" i="192" s="1"/>
  <c r="R215" i="192"/>
  <c r="R220" i="192" s="1"/>
  <c r="R221" i="192" s="1"/>
  <c r="Q215" i="192"/>
  <c r="Q220" i="192" s="1"/>
  <c r="Q221" i="192" s="1"/>
  <c r="P215" i="192"/>
  <c r="P220" i="192" s="1"/>
  <c r="P221" i="192" s="1"/>
  <c r="O215" i="192"/>
  <c r="O220" i="192" s="1"/>
  <c r="O221" i="192" s="1"/>
  <c r="N215" i="192"/>
  <c r="N220" i="192" s="1"/>
  <c r="N221" i="192" s="1"/>
  <c r="M215" i="192"/>
  <c r="M220" i="192" s="1"/>
  <c r="M221" i="192" s="1"/>
  <c r="L215" i="192"/>
  <c r="L220" i="192" s="1"/>
  <c r="L221" i="192" s="1"/>
  <c r="K215" i="192"/>
  <c r="K220" i="192" s="1"/>
  <c r="K221" i="192" s="1"/>
  <c r="J215" i="192"/>
  <c r="J220" i="192" s="1"/>
  <c r="J221" i="192" s="1"/>
  <c r="G215" i="192"/>
  <c r="U212" i="192"/>
  <c r="T212" i="192"/>
  <c r="S212" i="192"/>
  <c r="R212" i="192"/>
  <c r="Q212" i="192"/>
  <c r="P212" i="192"/>
  <c r="O212" i="192"/>
  <c r="N212" i="192"/>
  <c r="M212" i="192"/>
  <c r="L212" i="192"/>
  <c r="K212" i="192"/>
  <c r="J212" i="192"/>
  <c r="V211" i="192"/>
  <c r="A211" i="192"/>
  <c r="V210" i="192"/>
  <c r="A210" i="192"/>
  <c r="V209" i="192"/>
  <c r="A209" i="192"/>
  <c r="A208" i="192"/>
  <c r="U203" i="192"/>
  <c r="U204" i="192" s="1"/>
  <c r="T203" i="192"/>
  <c r="T204" i="192" s="1"/>
  <c r="S203" i="192"/>
  <c r="S204" i="192" s="1"/>
  <c r="R203" i="192"/>
  <c r="R204" i="192" s="1"/>
  <c r="Q203" i="192"/>
  <c r="Q204" i="192" s="1"/>
  <c r="P203" i="192"/>
  <c r="P204" i="192" s="1"/>
  <c r="O203" i="192"/>
  <c r="O204" i="192" s="1"/>
  <c r="N203" i="192"/>
  <c r="N204" i="192" s="1"/>
  <c r="M203" i="192"/>
  <c r="M204" i="192" s="1"/>
  <c r="L203" i="192"/>
  <c r="L204" i="192" s="1"/>
  <c r="K203" i="192"/>
  <c r="K204" i="192" s="1"/>
  <c r="J203" i="192"/>
  <c r="J204" i="192" s="1"/>
  <c r="E203" i="192"/>
  <c r="D203" i="192"/>
  <c r="U202" i="192"/>
  <c r="T202" i="192"/>
  <c r="S202" i="192"/>
  <c r="R202" i="192"/>
  <c r="Q202" i="192"/>
  <c r="P202" i="192"/>
  <c r="O202" i="192"/>
  <c r="N202" i="192"/>
  <c r="M202" i="192"/>
  <c r="L202" i="192"/>
  <c r="K202" i="192"/>
  <c r="J202" i="192"/>
  <c r="U200" i="192"/>
  <c r="U201" i="192" s="1"/>
  <c r="T200" i="192"/>
  <c r="T201" i="192" s="1"/>
  <c r="S200" i="192"/>
  <c r="S201" i="192" s="1"/>
  <c r="R200" i="192"/>
  <c r="R201" i="192" s="1"/>
  <c r="Q200" i="192"/>
  <c r="Q201" i="192" s="1"/>
  <c r="P200" i="192"/>
  <c r="P201" i="192" s="1"/>
  <c r="O200" i="192"/>
  <c r="O201" i="192" s="1"/>
  <c r="N200" i="192"/>
  <c r="N201" i="192" s="1"/>
  <c r="M200" i="192"/>
  <c r="M201" i="192" s="1"/>
  <c r="L200" i="192"/>
  <c r="L201" i="192" s="1"/>
  <c r="K200" i="192"/>
  <c r="K201" i="192" s="1"/>
  <c r="J200" i="192"/>
  <c r="J201" i="192" s="1"/>
  <c r="U199" i="192"/>
  <c r="T199" i="192"/>
  <c r="S199" i="192"/>
  <c r="R199" i="192"/>
  <c r="Q199" i="192"/>
  <c r="P199" i="192"/>
  <c r="O199" i="192"/>
  <c r="N199" i="192"/>
  <c r="M199" i="192"/>
  <c r="L199" i="192"/>
  <c r="K199" i="192"/>
  <c r="J199" i="192"/>
  <c r="C195" i="192"/>
  <c r="A195" i="192"/>
  <c r="C194" i="192"/>
  <c r="A194" i="192"/>
  <c r="C193" i="192"/>
  <c r="A193" i="192"/>
  <c r="V192" i="192"/>
  <c r="U190" i="192"/>
  <c r="U195" i="192" s="1"/>
  <c r="U196" i="192" s="1"/>
  <c r="T190" i="192"/>
  <c r="T195" i="192" s="1"/>
  <c r="T196" i="192" s="1"/>
  <c r="S190" i="192"/>
  <c r="S195" i="192" s="1"/>
  <c r="S196" i="192" s="1"/>
  <c r="R190" i="192"/>
  <c r="R195" i="192" s="1"/>
  <c r="R196" i="192" s="1"/>
  <c r="Q190" i="192"/>
  <c r="Q195" i="192" s="1"/>
  <c r="Q196" i="192" s="1"/>
  <c r="P190" i="192"/>
  <c r="P195" i="192" s="1"/>
  <c r="P196" i="192" s="1"/>
  <c r="O190" i="192"/>
  <c r="O195" i="192" s="1"/>
  <c r="O196" i="192" s="1"/>
  <c r="N190" i="192"/>
  <c r="N195" i="192" s="1"/>
  <c r="N196" i="192" s="1"/>
  <c r="M190" i="192"/>
  <c r="M195" i="192" s="1"/>
  <c r="M196" i="192" s="1"/>
  <c r="L190" i="192"/>
  <c r="L195" i="192" s="1"/>
  <c r="L196" i="192" s="1"/>
  <c r="K190" i="192"/>
  <c r="K195" i="192" s="1"/>
  <c r="K196" i="192" s="1"/>
  <c r="J190" i="192"/>
  <c r="J195" i="192" s="1"/>
  <c r="J196" i="192" s="1"/>
  <c r="G190" i="192"/>
  <c r="U187" i="192"/>
  <c r="T187" i="192"/>
  <c r="S187" i="192"/>
  <c r="R187" i="192"/>
  <c r="Q187" i="192"/>
  <c r="P187" i="192"/>
  <c r="O187" i="192"/>
  <c r="N187" i="192"/>
  <c r="M187" i="192"/>
  <c r="L187" i="192"/>
  <c r="K187" i="192"/>
  <c r="J187" i="192"/>
  <c r="V186" i="192"/>
  <c r="A186" i="192"/>
  <c r="V185" i="192"/>
  <c r="A185" i="192"/>
  <c r="V184" i="192"/>
  <c r="A184" i="192"/>
  <c r="A183" i="192"/>
  <c r="U178" i="192"/>
  <c r="U179" i="192" s="1"/>
  <c r="T178" i="192"/>
  <c r="T179" i="192" s="1"/>
  <c r="S178" i="192"/>
  <c r="S179" i="192" s="1"/>
  <c r="R178" i="192"/>
  <c r="R179" i="192" s="1"/>
  <c r="Q178" i="192"/>
  <c r="Q179" i="192" s="1"/>
  <c r="P178" i="192"/>
  <c r="P179" i="192" s="1"/>
  <c r="O178" i="192"/>
  <c r="O179" i="192" s="1"/>
  <c r="N178" i="192"/>
  <c r="N179" i="192" s="1"/>
  <c r="M178" i="192"/>
  <c r="M179" i="192" s="1"/>
  <c r="L178" i="192"/>
  <c r="L179" i="192" s="1"/>
  <c r="K178" i="192"/>
  <c r="K179" i="192" s="1"/>
  <c r="J178" i="192"/>
  <c r="J179" i="192" s="1"/>
  <c r="E178" i="192"/>
  <c r="D178" i="192"/>
  <c r="U177" i="192"/>
  <c r="T177" i="192"/>
  <c r="S177" i="192"/>
  <c r="R177" i="192"/>
  <c r="Q177" i="192"/>
  <c r="P177" i="192"/>
  <c r="O177" i="192"/>
  <c r="N177" i="192"/>
  <c r="M177" i="192"/>
  <c r="L177" i="192"/>
  <c r="K177" i="192"/>
  <c r="J177" i="192"/>
  <c r="U175" i="192"/>
  <c r="U176" i="192" s="1"/>
  <c r="T175" i="192"/>
  <c r="T176" i="192" s="1"/>
  <c r="S175" i="192"/>
  <c r="S176" i="192" s="1"/>
  <c r="R175" i="192"/>
  <c r="R176" i="192" s="1"/>
  <c r="Q175" i="192"/>
  <c r="Q176" i="192" s="1"/>
  <c r="P175" i="192"/>
  <c r="P176" i="192" s="1"/>
  <c r="O175" i="192"/>
  <c r="O176" i="192" s="1"/>
  <c r="N175" i="192"/>
  <c r="N176" i="192" s="1"/>
  <c r="M175" i="192"/>
  <c r="M176" i="192" s="1"/>
  <c r="L175" i="192"/>
  <c r="L176" i="192" s="1"/>
  <c r="K175" i="192"/>
  <c r="K176" i="192" s="1"/>
  <c r="J175" i="192"/>
  <c r="J176" i="192" s="1"/>
  <c r="U174" i="192"/>
  <c r="T174" i="192"/>
  <c r="S174" i="192"/>
  <c r="R174" i="192"/>
  <c r="Q174" i="192"/>
  <c r="P174" i="192"/>
  <c r="O174" i="192"/>
  <c r="N174" i="192"/>
  <c r="M174" i="192"/>
  <c r="L174" i="192"/>
  <c r="K174" i="192"/>
  <c r="J174" i="192"/>
  <c r="C170" i="192"/>
  <c r="A170" i="192"/>
  <c r="C169" i="192"/>
  <c r="A169" i="192"/>
  <c r="C168" i="192"/>
  <c r="A168" i="192"/>
  <c r="V167" i="192"/>
  <c r="U165" i="192"/>
  <c r="U170" i="192" s="1"/>
  <c r="U171" i="192" s="1"/>
  <c r="T165" i="192"/>
  <c r="T170" i="192" s="1"/>
  <c r="T171" i="192" s="1"/>
  <c r="S165" i="192"/>
  <c r="S170" i="192" s="1"/>
  <c r="S171" i="192" s="1"/>
  <c r="R165" i="192"/>
  <c r="R170" i="192" s="1"/>
  <c r="R171" i="192" s="1"/>
  <c r="Q165" i="192"/>
  <c r="Q170" i="192" s="1"/>
  <c r="Q171" i="192" s="1"/>
  <c r="P165" i="192"/>
  <c r="P170" i="192" s="1"/>
  <c r="P171" i="192" s="1"/>
  <c r="O165" i="192"/>
  <c r="O170" i="192" s="1"/>
  <c r="O171" i="192" s="1"/>
  <c r="N165" i="192"/>
  <c r="N170" i="192" s="1"/>
  <c r="N171" i="192" s="1"/>
  <c r="M165" i="192"/>
  <c r="M170" i="192" s="1"/>
  <c r="M171" i="192" s="1"/>
  <c r="L165" i="192"/>
  <c r="L170" i="192" s="1"/>
  <c r="L171" i="192" s="1"/>
  <c r="K165" i="192"/>
  <c r="K170" i="192" s="1"/>
  <c r="K171" i="192" s="1"/>
  <c r="J165" i="192"/>
  <c r="J170" i="192" s="1"/>
  <c r="G165" i="192"/>
  <c r="U162" i="192"/>
  <c r="T162" i="192"/>
  <c r="S162" i="192"/>
  <c r="R162" i="192"/>
  <c r="Q162" i="192"/>
  <c r="P162" i="192"/>
  <c r="O162" i="192"/>
  <c r="N162" i="192"/>
  <c r="M162" i="192"/>
  <c r="L162" i="192"/>
  <c r="K162" i="192"/>
  <c r="J162" i="192"/>
  <c r="V161" i="192"/>
  <c r="A161" i="192"/>
  <c r="V160" i="192"/>
  <c r="A160" i="192"/>
  <c r="V159" i="192"/>
  <c r="A159" i="192"/>
  <c r="A158" i="192"/>
  <c r="U153" i="192"/>
  <c r="U154" i="192" s="1"/>
  <c r="T153" i="192"/>
  <c r="T154" i="192" s="1"/>
  <c r="S153" i="192"/>
  <c r="S154" i="192" s="1"/>
  <c r="R153" i="192"/>
  <c r="R154" i="192" s="1"/>
  <c r="Q153" i="192"/>
  <c r="Q154" i="192" s="1"/>
  <c r="P153" i="192"/>
  <c r="P154" i="192" s="1"/>
  <c r="O153" i="192"/>
  <c r="O154" i="192" s="1"/>
  <c r="N153" i="192"/>
  <c r="N154" i="192" s="1"/>
  <c r="M153" i="192"/>
  <c r="M154" i="192" s="1"/>
  <c r="L153" i="192"/>
  <c r="L154" i="192" s="1"/>
  <c r="K153" i="192"/>
  <c r="K154" i="192" s="1"/>
  <c r="J153" i="192"/>
  <c r="E153" i="192"/>
  <c r="D153" i="192"/>
  <c r="U152" i="192"/>
  <c r="T152" i="192"/>
  <c r="S152" i="192"/>
  <c r="R152" i="192"/>
  <c r="Q152" i="192"/>
  <c r="P152" i="192"/>
  <c r="O152" i="192"/>
  <c r="N152" i="192"/>
  <c r="M152" i="192"/>
  <c r="L152" i="192"/>
  <c r="K152" i="192"/>
  <c r="J152" i="192"/>
  <c r="U150" i="192"/>
  <c r="U151" i="192" s="1"/>
  <c r="T150" i="192"/>
  <c r="T151" i="192" s="1"/>
  <c r="S150" i="192"/>
  <c r="S151" i="192" s="1"/>
  <c r="R150" i="192"/>
  <c r="R151" i="192" s="1"/>
  <c r="Q150" i="192"/>
  <c r="Q151" i="192" s="1"/>
  <c r="P150" i="192"/>
  <c r="P151" i="192" s="1"/>
  <c r="O150" i="192"/>
  <c r="O151" i="192" s="1"/>
  <c r="N150" i="192"/>
  <c r="N151" i="192" s="1"/>
  <c r="M150" i="192"/>
  <c r="M151" i="192" s="1"/>
  <c r="L150" i="192"/>
  <c r="L151" i="192" s="1"/>
  <c r="K150" i="192"/>
  <c r="K151" i="192" s="1"/>
  <c r="J150" i="192"/>
  <c r="J151" i="192" s="1"/>
  <c r="U149" i="192"/>
  <c r="T149" i="192"/>
  <c r="S149" i="192"/>
  <c r="R149" i="192"/>
  <c r="Q149" i="192"/>
  <c r="P149" i="192"/>
  <c r="O149" i="192"/>
  <c r="N149" i="192"/>
  <c r="M149" i="192"/>
  <c r="L149" i="192"/>
  <c r="K149" i="192"/>
  <c r="J149" i="192"/>
  <c r="C145" i="192"/>
  <c r="A145" i="192"/>
  <c r="C144" i="192"/>
  <c r="A144" i="192"/>
  <c r="C143" i="192"/>
  <c r="A143" i="192"/>
  <c r="V142" i="192"/>
  <c r="U140" i="192"/>
  <c r="U145" i="192" s="1"/>
  <c r="U146" i="192" s="1"/>
  <c r="T140" i="192"/>
  <c r="T145" i="192" s="1"/>
  <c r="T146" i="192" s="1"/>
  <c r="S140" i="192"/>
  <c r="S145" i="192" s="1"/>
  <c r="S146" i="192" s="1"/>
  <c r="R140" i="192"/>
  <c r="R145" i="192" s="1"/>
  <c r="R146" i="192" s="1"/>
  <c r="Q140" i="192"/>
  <c r="Q145" i="192" s="1"/>
  <c r="Q146" i="192" s="1"/>
  <c r="P140" i="192"/>
  <c r="P145" i="192" s="1"/>
  <c r="P146" i="192" s="1"/>
  <c r="O140" i="192"/>
  <c r="O145" i="192" s="1"/>
  <c r="O146" i="192" s="1"/>
  <c r="N140" i="192"/>
  <c r="N145" i="192" s="1"/>
  <c r="N146" i="192" s="1"/>
  <c r="M140" i="192"/>
  <c r="M145" i="192" s="1"/>
  <c r="M146" i="192" s="1"/>
  <c r="L140" i="192"/>
  <c r="L145" i="192" s="1"/>
  <c r="L146" i="192" s="1"/>
  <c r="K140" i="192"/>
  <c r="K145" i="192" s="1"/>
  <c r="K146" i="192" s="1"/>
  <c r="J140" i="192"/>
  <c r="J145" i="192" s="1"/>
  <c r="G140" i="192"/>
  <c r="U137" i="192"/>
  <c r="T137" i="192"/>
  <c r="S137" i="192"/>
  <c r="R137" i="192"/>
  <c r="Q137" i="192"/>
  <c r="P137" i="192"/>
  <c r="O137" i="192"/>
  <c r="N137" i="192"/>
  <c r="M137" i="192"/>
  <c r="L137" i="192"/>
  <c r="K137" i="192"/>
  <c r="J137" i="192"/>
  <c r="V136" i="192"/>
  <c r="A136" i="192"/>
  <c r="V135" i="192"/>
  <c r="A135" i="192"/>
  <c r="V134" i="192"/>
  <c r="A134" i="192"/>
  <c r="A133" i="192"/>
  <c r="U128" i="192"/>
  <c r="U129" i="192" s="1"/>
  <c r="T128" i="192"/>
  <c r="T129" i="192" s="1"/>
  <c r="S128" i="192"/>
  <c r="S129" i="192" s="1"/>
  <c r="R128" i="192"/>
  <c r="R129" i="192" s="1"/>
  <c r="Q128" i="192"/>
  <c r="Q129" i="192" s="1"/>
  <c r="P128" i="192"/>
  <c r="P129" i="192" s="1"/>
  <c r="O128" i="192"/>
  <c r="O129" i="192" s="1"/>
  <c r="N128" i="192"/>
  <c r="N129" i="192" s="1"/>
  <c r="M128" i="192"/>
  <c r="M129" i="192" s="1"/>
  <c r="L128" i="192"/>
  <c r="L129" i="192" s="1"/>
  <c r="K128" i="192"/>
  <c r="K129" i="192" s="1"/>
  <c r="J128" i="192"/>
  <c r="E128" i="192"/>
  <c r="D128" i="192"/>
  <c r="U127" i="192"/>
  <c r="T127" i="192"/>
  <c r="S127" i="192"/>
  <c r="R127" i="192"/>
  <c r="Q127" i="192"/>
  <c r="P127" i="192"/>
  <c r="O127" i="192"/>
  <c r="N127" i="192"/>
  <c r="M127" i="192"/>
  <c r="L127" i="192"/>
  <c r="K127" i="192"/>
  <c r="J127" i="192"/>
  <c r="U125" i="192"/>
  <c r="U126" i="192" s="1"/>
  <c r="T125" i="192"/>
  <c r="T126" i="192" s="1"/>
  <c r="S125" i="192"/>
  <c r="S126" i="192" s="1"/>
  <c r="R125" i="192"/>
  <c r="R126" i="192" s="1"/>
  <c r="Q125" i="192"/>
  <c r="Q126" i="192" s="1"/>
  <c r="P125" i="192"/>
  <c r="P126" i="192" s="1"/>
  <c r="O125" i="192"/>
  <c r="O126" i="192" s="1"/>
  <c r="N125" i="192"/>
  <c r="N126" i="192" s="1"/>
  <c r="M125" i="192"/>
  <c r="M126" i="192" s="1"/>
  <c r="L125" i="192"/>
  <c r="L126" i="192" s="1"/>
  <c r="K125" i="192"/>
  <c r="K126" i="192" s="1"/>
  <c r="J125" i="192"/>
  <c r="J126" i="192" s="1"/>
  <c r="U124" i="192"/>
  <c r="T124" i="192"/>
  <c r="S124" i="192"/>
  <c r="R124" i="192"/>
  <c r="Q124" i="192"/>
  <c r="P124" i="192"/>
  <c r="O124" i="192"/>
  <c r="N124" i="192"/>
  <c r="M124" i="192"/>
  <c r="L124" i="192"/>
  <c r="K124" i="192"/>
  <c r="J124" i="192"/>
  <c r="C120" i="192"/>
  <c r="A120" i="192"/>
  <c r="C119" i="192"/>
  <c r="A119" i="192"/>
  <c r="C118" i="192"/>
  <c r="A118" i="192"/>
  <c r="V117" i="192"/>
  <c r="U115" i="192"/>
  <c r="U120" i="192" s="1"/>
  <c r="U121" i="192" s="1"/>
  <c r="T115" i="192"/>
  <c r="T120" i="192" s="1"/>
  <c r="T121" i="192" s="1"/>
  <c r="S115" i="192"/>
  <c r="S120" i="192" s="1"/>
  <c r="S121" i="192" s="1"/>
  <c r="R115" i="192"/>
  <c r="R120" i="192" s="1"/>
  <c r="R121" i="192" s="1"/>
  <c r="Q115" i="192"/>
  <c r="Q120" i="192" s="1"/>
  <c r="Q121" i="192" s="1"/>
  <c r="P115" i="192"/>
  <c r="P120" i="192" s="1"/>
  <c r="P121" i="192" s="1"/>
  <c r="O115" i="192"/>
  <c r="O120" i="192" s="1"/>
  <c r="O121" i="192" s="1"/>
  <c r="N115" i="192"/>
  <c r="N120" i="192" s="1"/>
  <c r="N121" i="192" s="1"/>
  <c r="M115" i="192"/>
  <c r="M120" i="192" s="1"/>
  <c r="M121" i="192" s="1"/>
  <c r="L115" i="192"/>
  <c r="L120" i="192" s="1"/>
  <c r="L121" i="192" s="1"/>
  <c r="K115" i="192"/>
  <c r="K120" i="192" s="1"/>
  <c r="K121" i="192" s="1"/>
  <c r="J115" i="192"/>
  <c r="J120" i="192" s="1"/>
  <c r="G115" i="192"/>
  <c r="U112" i="192"/>
  <c r="T112" i="192"/>
  <c r="S112" i="192"/>
  <c r="R112" i="192"/>
  <c r="Q112" i="192"/>
  <c r="P112" i="192"/>
  <c r="O112" i="192"/>
  <c r="N112" i="192"/>
  <c r="M112" i="192"/>
  <c r="L112" i="192"/>
  <c r="K112" i="192"/>
  <c r="J112" i="192"/>
  <c r="V111" i="192"/>
  <c r="A111" i="192"/>
  <c r="V110" i="192"/>
  <c r="A110" i="192"/>
  <c r="V109" i="192"/>
  <c r="A109" i="192"/>
  <c r="A108" i="192"/>
  <c r="U103" i="192"/>
  <c r="U104" i="192" s="1"/>
  <c r="T103" i="192"/>
  <c r="T104" i="192" s="1"/>
  <c r="S103" i="192"/>
  <c r="S104" i="192" s="1"/>
  <c r="R103" i="192"/>
  <c r="R104" i="192" s="1"/>
  <c r="Q103" i="192"/>
  <c r="Q104" i="192" s="1"/>
  <c r="P103" i="192"/>
  <c r="P104" i="192" s="1"/>
  <c r="O103" i="192"/>
  <c r="O104" i="192" s="1"/>
  <c r="N103" i="192"/>
  <c r="N104" i="192" s="1"/>
  <c r="M103" i="192"/>
  <c r="M104" i="192" s="1"/>
  <c r="L103" i="192"/>
  <c r="L104" i="192" s="1"/>
  <c r="K103" i="192"/>
  <c r="K104" i="192" s="1"/>
  <c r="J103" i="192"/>
  <c r="E103" i="192"/>
  <c r="D103" i="192"/>
  <c r="U102" i="192"/>
  <c r="T102" i="192"/>
  <c r="S102" i="192"/>
  <c r="R102" i="192"/>
  <c r="Q102" i="192"/>
  <c r="P102" i="192"/>
  <c r="O102" i="192"/>
  <c r="N102" i="192"/>
  <c r="M102" i="192"/>
  <c r="L102" i="192"/>
  <c r="K102" i="192"/>
  <c r="J102" i="192"/>
  <c r="U100" i="192"/>
  <c r="U101" i="192" s="1"/>
  <c r="T100" i="192"/>
  <c r="T101" i="192" s="1"/>
  <c r="S100" i="192"/>
  <c r="S101" i="192" s="1"/>
  <c r="R100" i="192"/>
  <c r="R101" i="192" s="1"/>
  <c r="Q100" i="192"/>
  <c r="Q101" i="192" s="1"/>
  <c r="P100" i="192"/>
  <c r="P101" i="192" s="1"/>
  <c r="O100" i="192"/>
  <c r="O101" i="192" s="1"/>
  <c r="N100" i="192"/>
  <c r="N101" i="192" s="1"/>
  <c r="M100" i="192"/>
  <c r="M101" i="192" s="1"/>
  <c r="L100" i="192"/>
  <c r="L101" i="192" s="1"/>
  <c r="K100" i="192"/>
  <c r="K101" i="192" s="1"/>
  <c r="J100" i="192"/>
  <c r="J101" i="192" s="1"/>
  <c r="U99" i="192"/>
  <c r="T99" i="192"/>
  <c r="S99" i="192"/>
  <c r="R99" i="192"/>
  <c r="Q99" i="192"/>
  <c r="P99" i="192"/>
  <c r="O99" i="192"/>
  <c r="N99" i="192"/>
  <c r="M99" i="192"/>
  <c r="L99" i="192"/>
  <c r="K99" i="192"/>
  <c r="J99" i="192"/>
  <c r="C95" i="192"/>
  <c r="A95" i="192"/>
  <c r="C94" i="192"/>
  <c r="A94" i="192"/>
  <c r="C93" i="192"/>
  <c r="A93" i="192"/>
  <c r="V92" i="192"/>
  <c r="U90" i="192"/>
  <c r="U95" i="192" s="1"/>
  <c r="U96" i="192" s="1"/>
  <c r="T90" i="192"/>
  <c r="T95" i="192" s="1"/>
  <c r="T96" i="192" s="1"/>
  <c r="S90" i="192"/>
  <c r="S95" i="192" s="1"/>
  <c r="S96" i="192" s="1"/>
  <c r="R90" i="192"/>
  <c r="R95" i="192" s="1"/>
  <c r="R96" i="192" s="1"/>
  <c r="Q90" i="192"/>
  <c r="Q95" i="192" s="1"/>
  <c r="Q96" i="192" s="1"/>
  <c r="P90" i="192"/>
  <c r="P95" i="192" s="1"/>
  <c r="P96" i="192" s="1"/>
  <c r="O90" i="192"/>
  <c r="O95" i="192" s="1"/>
  <c r="O96" i="192" s="1"/>
  <c r="N90" i="192"/>
  <c r="N95" i="192" s="1"/>
  <c r="N96" i="192" s="1"/>
  <c r="M90" i="192"/>
  <c r="M95" i="192" s="1"/>
  <c r="M96" i="192" s="1"/>
  <c r="L90" i="192"/>
  <c r="L95" i="192" s="1"/>
  <c r="L96" i="192" s="1"/>
  <c r="K90" i="192"/>
  <c r="K95" i="192" s="1"/>
  <c r="K96" i="192" s="1"/>
  <c r="J90" i="192"/>
  <c r="J95" i="192" s="1"/>
  <c r="G90" i="192"/>
  <c r="U87" i="192"/>
  <c r="T87" i="192"/>
  <c r="S87" i="192"/>
  <c r="R87" i="192"/>
  <c r="Q87" i="192"/>
  <c r="P87" i="192"/>
  <c r="O87" i="192"/>
  <c r="N87" i="192"/>
  <c r="M87" i="192"/>
  <c r="L87" i="192"/>
  <c r="K87" i="192"/>
  <c r="J87" i="192"/>
  <c r="V86" i="192"/>
  <c r="A86" i="192"/>
  <c r="V85" i="192"/>
  <c r="A85" i="192"/>
  <c r="V84" i="192"/>
  <c r="A84" i="192"/>
  <c r="A83" i="192"/>
  <c r="U78" i="192"/>
  <c r="U79" i="192" s="1"/>
  <c r="T78" i="192"/>
  <c r="T79" i="192" s="1"/>
  <c r="S78" i="192"/>
  <c r="S79" i="192" s="1"/>
  <c r="R78" i="192"/>
  <c r="R79" i="192" s="1"/>
  <c r="Q78" i="192"/>
  <c r="Q79" i="192" s="1"/>
  <c r="P78" i="192"/>
  <c r="P79" i="192" s="1"/>
  <c r="O78" i="192"/>
  <c r="O79" i="192" s="1"/>
  <c r="N78" i="192"/>
  <c r="N79" i="192" s="1"/>
  <c r="M78" i="192"/>
  <c r="M79" i="192" s="1"/>
  <c r="L78" i="192"/>
  <c r="L79" i="192" s="1"/>
  <c r="K78" i="192"/>
  <c r="K79" i="192" s="1"/>
  <c r="J78" i="192"/>
  <c r="E78" i="192"/>
  <c r="D78" i="192"/>
  <c r="U77" i="192"/>
  <c r="T77" i="192"/>
  <c r="S77" i="192"/>
  <c r="R77" i="192"/>
  <c r="Q77" i="192"/>
  <c r="P77" i="192"/>
  <c r="O77" i="192"/>
  <c r="N77" i="192"/>
  <c r="M77" i="192"/>
  <c r="L77" i="192"/>
  <c r="K77" i="192"/>
  <c r="J77" i="192"/>
  <c r="U75" i="192"/>
  <c r="U76" i="192" s="1"/>
  <c r="T75" i="192"/>
  <c r="T76" i="192" s="1"/>
  <c r="S75" i="192"/>
  <c r="S76" i="192" s="1"/>
  <c r="R75" i="192"/>
  <c r="R76" i="192" s="1"/>
  <c r="Q75" i="192"/>
  <c r="Q76" i="192" s="1"/>
  <c r="P75" i="192"/>
  <c r="P76" i="192" s="1"/>
  <c r="O75" i="192"/>
  <c r="O76" i="192" s="1"/>
  <c r="N75" i="192"/>
  <c r="N76" i="192" s="1"/>
  <c r="M75" i="192"/>
  <c r="M76" i="192" s="1"/>
  <c r="L75" i="192"/>
  <c r="L76" i="192" s="1"/>
  <c r="K75" i="192"/>
  <c r="K76" i="192" s="1"/>
  <c r="J75" i="192"/>
  <c r="J76" i="192" s="1"/>
  <c r="U74" i="192"/>
  <c r="T74" i="192"/>
  <c r="S74" i="192"/>
  <c r="R74" i="192"/>
  <c r="Q74" i="192"/>
  <c r="P74" i="192"/>
  <c r="O74" i="192"/>
  <c r="N74" i="192"/>
  <c r="M74" i="192"/>
  <c r="L74" i="192"/>
  <c r="K74" i="192"/>
  <c r="J74" i="192"/>
  <c r="C70" i="192"/>
  <c r="A70" i="192"/>
  <c r="C69" i="192"/>
  <c r="A69" i="192"/>
  <c r="C68" i="192"/>
  <c r="A68" i="192"/>
  <c r="V67" i="192"/>
  <c r="U65" i="192"/>
  <c r="U70" i="192" s="1"/>
  <c r="U71" i="192" s="1"/>
  <c r="T65" i="192"/>
  <c r="T70" i="192" s="1"/>
  <c r="T71" i="192" s="1"/>
  <c r="S65" i="192"/>
  <c r="S70" i="192" s="1"/>
  <c r="S71" i="192" s="1"/>
  <c r="R65" i="192"/>
  <c r="R70" i="192" s="1"/>
  <c r="R71" i="192" s="1"/>
  <c r="Q65" i="192"/>
  <c r="Q70" i="192" s="1"/>
  <c r="Q71" i="192" s="1"/>
  <c r="P65" i="192"/>
  <c r="P70" i="192" s="1"/>
  <c r="P71" i="192" s="1"/>
  <c r="O65" i="192"/>
  <c r="O70" i="192" s="1"/>
  <c r="O71" i="192" s="1"/>
  <c r="N65" i="192"/>
  <c r="N70" i="192" s="1"/>
  <c r="N71" i="192" s="1"/>
  <c r="M65" i="192"/>
  <c r="M70" i="192" s="1"/>
  <c r="M71" i="192" s="1"/>
  <c r="L65" i="192"/>
  <c r="L70" i="192" s="1"/>
  <c r="L71" i="192" s="1"/>
  <c r="K65" i="192"/>
  <c r="K70" i="192" s="1"/>
  <c r="K71" i="192" s="1"/>
  <c r="J65" i="192"/>
  <c r="J70" i="192" s="1"/>
  <c r="G65" i="192"/>
  <c r="U62" i="192"/>
  <c r="T62" i="192"/>
  <c r="S62" i="192"/>
  <c r="R62" i="192"/>
  <c r="Q62" i="192"/>
  <c r="P62" i="192"/>
  <c r="O62" i="192"/>
  <c r="N62" i="192"/>
  <c r="M62" i="192"/>
  <c r="L62" i="192"/>
  <c r="K62" i="192"/>
  <c r="J62" i="192"/>
  <c r="V61" i="192"/>
  <c r="A61" i="192"/>
  <c r="V60" i="192"/>
  <c r="A60" i="192"/>
  <c r="V59" i="192"/>
  <c r="A59" i="192"/>
  <c r="A58" i="192"/>
  <c r="U53" i="192"/>
  <c r="U54" i="192" s="1"/>
  <c r="T53" i="192"/>
  <c r="T54" i="192" s="1"/>
  <c r="S53" i="192"/>
  <c r="S54" i="192" s="1"/>
  <c r="R53" i="192"/>
  <c r="R54" i="192" s="1"/>
  <c r="Q53" i="192"/>
  <c r="Q54" i="192" s="1"/>
  <c r="P53" i="192"/>
  <c r="P54" i="192" s="1"/>
  <c r="O53" i="192"/>
  <c r="O54" i="192" s="1"/>
  <c r="N53" i="192"/>
  <c r="N54" i="192" s="1"/>
  <c r="M53" i="192"/>
  <c r="M54" i="192" s="1"/>
  <c r="L53" i="192"/>
  <c r="L54" i="192" s="1"/>
  <c r="K53" i="192"/>
  <c r="K54" i="192" s="1"/>
  <c r="J53" i="192"/>
  <c r="E53" i="192"/>
  <c r="D53" i="192"/>
  <c r="U52" i="192"/>
  <c r="T52" i="192"/>
  <c r="S52" i="192"/>
  <c r="R52" i="192"/>
  <c r="Q52" i="192"/>
  <c r="P52" i="192"/>
  <c r="O52" i="192"/>
  <c r="N52" i="192"/>
  <c r="M52" i="192"/>
  <c r="L52" i="192"/>
  <c r="K52" i="192"/>
  <c r="J52" i="192"/>
  <c r="U50" i="192"/>
  <c r="U51" i="192" s="1"/>
  <c r="T50" i="192"/>
  <c r="T51" i="192" s="1"/>
  <c r="S50" i="192"/>
  <c r="S51" i="192" s="1"/>
  <c r="R50" i="192"/>
  <c r="R51" i="192" s="1"/>
  <c r="Q50" i="192"/>
  <c r="Q51" i="192" s="1"/>
  <c r="P50" i="192"/>
  <c r="P51" i="192" s="1"/>
  <c r="O50" i="192"/>
  <c r="O51" i="192" s="1"/>
  <c r="N50" i="192"/>
  <c r="N51" i="192" s="1"/>
  <c r="M50" i="192"/>
  <c r="M51" i="192" s="1"/>
  <c r="L50" i="192"/>
  <c r="L51" i="192" s="1"/>
  <c r="K50" i="192"/>
  <c r="K51" i="192" s="1"/>
  <c r="J50" i="192"/>
  <c r="J51" i="192" s="1"/>
  <c r="U49" i="192"/>
  <c r="T49" i="192"/>
  <c r="S49" i="192"/>
  <c r="R49" i="192"/>
  <c r="Q49" i="192"/>
  <c r="P49" i="192"/>
  <c r="O49" i="192"/>
  <c r="N49" i="192"/>
  <c r="M49" i="192"/>
  <c r="L49" i="192"/>
  <c r="K49" i="192"/>
  <c r="J49" i="192"/>
  <c r="C45" i="192"/>
  <c r="A45" i="192"/>
  <c r="C44" i="192"/>
  <c r="A44" i="192"/>
  <c r="C43" i="192"/>
  <c r="A43" i="192"/>
  <c r="U40" i="192"/>
  <c r="U45" i="192" s="1"/>
  <c r="U46" i="192" s="1"/>
  <c r="T40" i="192"/>
  <c r="T45" i="192" s="1"/>
  <c r="T46" i="192" s="1"/>
  <c r="S40" i="192"/>
  <c r="S45" i="192" s="1"/>
  <c r="S46" i="192" s="1"/>
  <c r="R40" i="192"/>
  <c r="R45" i="192" s="1"/>
  <c r="R46" i="192" s="1"/>
  <c r="Q40" i="192"/>
  <c r="Q45" i="192" s="1"/>
  <c r="Q46" i="192" s="1"/>
  <c r="P40" i="192"/>
  <c r="P45" i="192" s="1"/>
  <c r="P46" i="192" s="1"/>
  <c r="O40" i="192"/>
  <c r="O45" i="192" s="1"/>
  <c r="O46" i="192" s="1"/>
  <c r="N40" i="192"/>
  <c r="N45" i="192" s="1"/>
  <c r="N46" i="192" s="1"/>
  <c r="M40" i="192"/>
  <c r="M45" i="192" s="1"/>
  <c r="M46" i="192" s="1"/>
  <c r="L40" i="192"/>
  <c r="L45" i="192" s="1"/>
  <c r="L46" i="192" s="1"/>
  <c r="K40" i="192"/>
  <c r="K45" i="192" s="1"/>
  <c r="K46" i="192" s="1"/>
  <c r="J40" i="192"/>
  <c r="J45" i="192" s="1"/>
  <c r="G40" i="192"/>
  <c r="U37" i="192"/>
  <c r="T37" i="192"/>
  <c r="S37" i="192"/>
  <c r="R37" i="192"/>
  <c r="Q37" i="192"/>
  <c r="P37" i="192"/>
  <c r="O37" i="192"/>
  <c r="N37" i="192"/>
  <c r="M37" i="192"/>
  <c r="L37" i="192"/>
  <c r="K37" i="192"/>
  <c r="J37" i="192"/>
  <c r="V36" i="192"/>
  <c r="A36" i="192"/>
  <c r="V35" i="192"/>
  <c r="A35" i="192"/>
  <c r="V34" i="192"/>
  <c r="A34" i="192"/>
  <c r="A33" i="192"/>
  <c r="W9" i="124" l="1"/>
  <c r="K12" i="194" s="1"/>
  <c r="K37" i="194" s="1"/>
  <c r="O12" i="194"/>
  <c r="O37" i="194" s="1"/>
  <c r="Z11" i="124"/>
  <c r="Z13" i="124"/>
  <c r="P2" i="188" s="1"/>
  <c r="Z10" i="124"/>
  <c r="P2" i="191" s="1"/>
  <c r="Z12" i="124"/>
  <c r="Q2" i="194" s="1"/>
  <c r="AA13" i="124"/>
  <c r="B1" i="194"/>
  <c r="I58" i="194"/>
  <c r="V51" i="192"/>
  <c r="V45" i="192"/>
  <c r="AA11" i="124"/>
  <c r="AA14" i="124" s="1"/>
  <c r="AA10" i="124"/>
  <c r="P3" i="191" s="1"/>
  <c r="AA12" i="124"/>
  <c r="Q3" i="194" s="1"/>
  <c r="P3" i="188"/>
  <c r="A20" i="124"/>
  <c r="X9" i="124"/>
  <c r="M12" i="194" s="1"/>
  <c r="K32" i="124"/>
  <c r="V225" i="192"/>
  <c r="V201" i="192"/>
  <c r="V604" i="192"/>
  <c r="V78" i="192"/>
  <c r="V703" i="192"/>
  <c r="J79" i="192"/>
  <c r="V79" i="192" s="1"/>
  <c r="J226" i="192"/>
  <c r="V226" i="192" s="1"/>
  <c r="V53" i="192"/>
  <c r="J54" i="192"/>
  <c r="V54" i="192" s="1"/>
  <c r="V504" i="192"/>
  <c r="V126" i="192"/>
  <c r="V128" i="192"/>
  <c r="J129" i="192"/>
  <c r="V129" i="192" s="1"/>
  <c r="V153" i="192"/>
  <c r="J154" i="192"/>
  <c r="V154" i="192" s="1"/>
  <c r="V379" i="192"/>
  <c r="J704" i="192"/>
  <c r="V704" i="192" s="1"/>
  <c r="V150" i="192"/>
  <c r="V178" i="192"/>
  <c r="V251" i="192"/>
  <c r="V103" i="192"/>
  <c r="J104" i="192"/>
  <c r="V104" i="192" s="1"/>
  <c r="V162" i="192"/>
  <c r="V746" i="192"/>
  <c r="V326" i="192"/>
  <c r="V625" i="192"/>
  <c r="J626" i="192"/>
  <c r="V626" i="192" s="1"/>
  <c r="V678" i="192"/>
  <c r="J679" i="192"/>
  <c r="V725" i="192"/>
  <c r="J726" i="192"/>
  <c r="V726" i="192" s="1"/>
  <c r="V771" i="192"/>
  <c r="V276" i="192"/>
  <c r="V426" i="192"/>
  <c r="V578" i="192"/>
  <c r="J579" i="192"/>
  <c r="V579" i="192" s="1"/>
  <c r="V587" i="192"/>
  <c r="V750" i="192"/>
  <c r="J751" i="192"/>
  <c r="V751" i="192" s="1"/>
  <c r="V775" i="192"/>
  <c r="J776" i="192"/>
  <c r="V776" i="192" s="1"/>
  <c r="V404" i="192"/>
  <c r="V476" i="192"/>
  <c r="V612" i="192"/>
  <c r="V676" i="192"/>
  <c r="V721" i="192"/>
  <c r="G776" i="192"/>
  <c r="G771" i="192"/>
  <c r="G751" i="192"/>
  <c r="G746" i="192"/>
  <c r="G726" i="192"/>
  <c r="G721" i="192"/>
  <c r="G701" i="192"/>
  <c r="G696" i="192"/>
  <c r="G676" i="192"/>
  <c r="G671" i="192"/>
  <c r="G651" i="192"/>
  <c r="G646" i="192"/>
  <c r="G779" i="192"/>
  <c r="G754" i="192"/>
  <c r="G729" i="192"/>
  <c r="G604" i="192"/>
  <c r="G704" i="192"/>
  <c r="G679" i="192"/>
  <c r="G654" i="192"/>
  <c r="G626" i="192"/>
  <c r="G621" i="192"/>
  <c r="G629" i="192"/>
  <c r="G601" i="192"/>
  <c r="G579" i="192"/>
  <c r="G554" i="192"/>
  <c r="G529" i="192"/>
  <c r="G504" i="192"/>
  <c r="G479" i="192"/>
  <c r="G454" i="192"/>
  <c r="G596" i="192"/>
  <c r="G571" i="192"/>
  <c r="G551" i="192"/>
  <c r="G546" i="192"/>
  <c r="G526" i="192"/>
  <c r="G521" i="192"/>
  <c r="G501" i="192"/>
  <c r="G496" i="192"/>
  <c r="G476" i="192"/>
  <c r="G471" i="192"/>
  <c r="G576" i="192"/>
  <c r="G451" i="192"/>
  <c r="G429" i="192"/>
  <c r="G404" i="192"/>
  <c r="G379" i="192"/>
  <c r="G354" i="192"/>
  <c r="G329" i="192"/>
  <c r="G304" i="192"/>
  <c r="G446" i="192"/>
  <c r="G426" i="192"/>
  <c r="G421" i="192"/>
  <c r="G401" i="192"/>
  <c r="G396" i="192"/>
  <c r="G376" i="192"/>
  <c r="G371" i="192"/>
  <c r="G351" i="192"/>
  <c r="G346" i="192"/>
  <c r="G326" i="192"/>
  <c r="G321" i="192"/>
  <c r="G276" i="192"/>
  <c r="G271" i="192"/>
  <c r="G251" i="192"/>
  <c r="G246" i="192"/>
  <c r="G301" i="192"/>
  <c r="G279" i="192"/>
  <c r="G254" i="192"/>
  <c r="G229" i="192"/>
  <c r="G196" i="192"/>
  <c r="G104" i="192"/>
  <c r="G79" i="192"/>
  <c r="G54" i="192"/>
  <c r="G296" i="192"/>
  <c r="G226" i="192"/>
  <c r="G221" i="192"/>
  <c r="G179" i="192"/>
  <c r="G154" i="192"/>
  <c r="G129" i="192"/>
  <c r="G201" i="192"/>
  <c r="G176" i="192"/>
  <c r="G171" i="192"/>
  <c r="G151" i="192"/>
  <c r="G146" i="192"/>
  <c r="G126" i="192"/>
  <c r="G121" i="192"/>
  <c r="G101" i="192"/>
  <c r="G96" i="192"/>
  <c r="G76" i="192"/>
  <c r="G71" i="192"/>
  <c r="G51" i="192"/>
  <c r="G46" i="192"/>
  <c r="G204" i="192"/>
  <c r="J71" i="192"/>
  <c r="V71" i="192" s="1"/>
  <c r="V70" i="192"/>
  <c r="V196" i="192"/>
  <c r="V221" i="192"/>
  <c r="J371" i="192"/>
  <c r="V371" i="192" s="1"/>
  <c r="V370" i="192"/>
  <c r="J46" i="192"/>
  <c r="V46" i="192" s="1"/>
  <c r="V101" i="192"/>
  <c r="V145" i="192"/>
  <c r="J146" i="192"/>
  <c r="V146" i="192" s="1"/>
  <c r="J171" i="192"/>
  <c r="V171" i="192" s="1"/>
  <c r="V170" i="192"/>
  <c r="V246" i="192"/>
  <c r="V76" i="192"/>
  <c r="J121" i="192"/>
  <c r="V121" i="192" s="1"/>
  <c r="V120" i="192"/>
  <c r="V271" i="192"/>
  <c r="J96" i="192"/>
  <c r="V96" i="192" s="1"/>
  <c r="V95" i="192"/>
  <c r="V151" i="192"/>
  <c r="V176" i="192"/>
  <c r="V37" i="192"/>
  <c r="V62" i="192"/>
  <c r="V87" i="192"/>
  <c r="V115" i="192"/>
  <c r="V175" i="192"/>
  <c r="V200" i="192"/>
  <c r="V220" i="192"/>
  <c r="V237" i="192"/>
  <c r="V245" i="192"/>
  <c r="V262" i="192"/>
  <c r="V270" i="192"/>
  <c r="V287" i="192"/>
  <c r="J296" i="192"/>
  <c r="V296" i="192" s="1"/>
  <c r="V295" i="192"/>
  <c r="V301" i="192"/>
  <c r="V300" i="192"/>
  <c r="V304" i="192"/>
  <c r="V396" i="192"/>
  <c r="J546" i="192"/>
  <c r="V546" i="192" s="1"/>
  <c r="V545" i="192"/>
  <c r="J571" i="192"/>
  <c r="V571" i="192" s="1"/>
  <c r="V570" i="192"/>
  <c r="V40" i="192"/>
  <c r="V75" i="192"/>
  <c r="V90" i="192"/>
  <c r="V112" i="192"/>
  <c r="V125" i="192"/>
  <c r="V137" i="192"/>
  <c r="V140" i="192"/>
  <c r="V195" i="192"/>
  <c r="V212" i="192"/>
  <c r="V229" i="192"/>
  <c r="V228" i="192"/>
  <c r="V250" i="192"/>
  <c r="V275" i="192"/>
  <c r="V312" i="192"/>
  <c r="V325" i="192"/>
  <c r="V395" i="192"/>
  <c r="V425" i="192"/>
  <c r="J471" i="192"/>
  <c r="V471" i="192" s="1"/>
  <c r="V470" i="192"/>
  <c r="V50" i="192"/>
  <c r="V65" i="192"/>
  <c r="V100" i="192"/>
  <c r="V165" i="192"/>
  <c r="J321" i="192"/>
  <c r="V321" i="192" s="1"/>
  <c r="V320" i="192"/>
  <c r="V362" i="192"/>
  <c r="J421" i="192"/>
  <c r="V421" i="192" s="1"/>
  <c r="V420" i="192"/>
  <c r="V179" i="192"/>
  <c r="V187" i="192"/>
  <c r="V204" i="192"/>
  <c r="V203" i="192"/>
  <c r="V253" i="192"/>
  <c r="V278" i="192"/>
  <c r="J346" i="192"/>
  <c r="V346" i="192" s="1"/>
  <c r="V345" i="192"/>
  <c r="V365" i="192"/>
  <c r="J446" i="192"/>
  <c r="V446" i="192" s="1"/>
  <c r="V445" i="192"/>
  <c r="J254" i="192"/>
  <c r="V254" i="192" s="1"/>
  <c r="J279" i="192"/>
  <c r="V279" i="192" s="1"/>
  <c r="V303" i="192"/>
  <c r="V315" i="192"/>
  <c r="V328" i="192"/>
  <c r="V329" i="192"/>
  <c r="V351" i="192"/>
  <c r="V350" i="192"/>
  <c r="V387" i="192"/>
  <c r="V390" i="192"/>
  <c r="V429" i="192"/>
  <c r="V487" i="192"/>
  <c r="J521" i="192"/>
  <c r="V521" i="192" s="1"/>
  <c r="V520" i="192"/>
  <c r="V540" i="192"/>
  <c r="V190" i="192"/>
  <c r="V215" i="192"/>
  <c r="V240" i="192"/>
  <c r="V265" i="192"/>
  <c r="V290" i="192"/>
  <c r="V354" i="192"/>
  <c r="V376" i="192"/>
  <c r="V375" i="192"/>
  <c r="V412" i="192"/>
  <c r="V415" i="192"/>
  <c r="V475" i="192"/>
  <c r="V496" i="192"/>
  <c r="V495" i="192"/>
  <c r="V537" i="192"/>
  <c r="V337" i="192"/>
  <c r="V340" i="192"/>
  <c r="V401" i="192"/>
  <c r="V400" i="192"/>
  <c r="V437" i="192"/>
  <c r="V440" i="192"/>
  <c r="V465" i="192"/>
  <c r="V479" i="192"/>
  <c r="V353" i="192"/>
  <c r="V378" i="192"/>
  <c r="V403" i="192"/>
  <c r="V428" i="192"/>
  <c r="V478" i="192"/>
  <c r="V526" i="192"/>
  <c r="V525" i="192"/>
  <c r="V562" i="192"/>
  <c r="V565" i="192"/>
  <c r="V451" i="192"/>
  <c r="V450" i="192"/>
  <c r="V462" i="192"/>
  <c r="V490" i="192"/>
  <c r="V501" i="192"/>
  <c r="V500" i="192"/>
  <c r="V512" i="192"/>
  <c r="V528" i="192"/>
  <c r="V529" i="192"/>
  <c r="V551" i="192"/>
  <c r="V550" i="192"/>
  <c r="V670" i="192"/>
  <c r="J671" i="192"/>
  <c r="V671" i="192" s="1"/>
  <c r="V453" i="192"/>
  <c r="J454" i="192"/>
  <c r="V454" i="192" s="1"/>
  <c r="V503" i="192"/>
  <c r="V515" i="192"/>
  <c r="V553" i="192"/>
  <c r="V554" i="192"/>
  <c r="V575" i="192"/>
  <c r="J576" i="192"/>
  <c r="V576" i="192" s="1"/>
  <c r="V601" i="192"/>
  <c r="V595" i="192"/>
  <c r="V645" i="192"/>
  <c r="J646" i="192"/>
  <c r="V646" i="192" s="1"/>
  <c r="J596" i="192"/>
  <c r="V596" i="192" s="1"/>
  <c r="V600" i="192"/>
  <c r="V603" i="192"/>
  <c r="V651" i="192"/>
  <c r="V695" i="192"/>
  <c r="J696" i="192"/>
  <c r="V696" i="192" s="1"/>
  <c r="J621" i="192"/>
  <c r="V621" i="192" s="1"/>
  <c r="V620" i="192"/>
  <c r="V590" i="192"/>
  <c r="V615" i="192"/>
  <c r="V628" i="192"/>
  <c r="V650" i="192"/>
  <c r="V675" i="192"/>
  <c r="V701" i="192"/>
  <c r="V629" i="192"/>
  <c r="V640" i="192"/>
  <c r="V653" i="192"/>
  <c r="V637" i="192"/>
  <c r="V654" i="192"/>
  <c r="V679" i="192"/>
  <c r="V728" i="192"/>
  <c r="V753" i="192"/>
  <c r="V779" i="192"/>
  <c r="V662" i="192"/>
  <c r="V665" i="192"/>
  <c r="V687" i="192"/>
  <c r="V690" i="192"/>
  <c r="V700" i="192"/>
  <c r="V729" i="192"/>
  <c r="V754" i="192"/>
  <c r="V712" i="192"/>
  <c r="V720" i="192"/>
  <c r="V737" i="192"/>
  <c r="V745" i="192"/>
  <c r="V762" i="192"/>
  <c r="V770" i="192"/>
  <c r="V778" i="192"/>
  <c r="V715" i="192"/>
  <c r="V740" i="192"/>
  <c r="V765" i="192"/>
  <c r="P1" i="191"/>
  <c r="P1" i="188"/>
  <c r="G8" i="196" l="1"/>
  <c r="G8" i="195"/>
  <c r="G8" i="197"/>
  <c r="G8" i="199"/>
  <c r="G8" i="198"/>
  <c r="M37" i="194"/>
  <c r="Q48" i="194"/>
  <c r="Q18" i="194"/>
  <c r="N3" i="127"/>
  <c r="G8" i="164"/>
  <c r="N2" i="127"/>
  <c r="Z14" i="124"/>
  <c r="J7" i="193" l="1"/>
  <c r="G7" i="196"/>
  <c r="G7" i="195"/>
  <c r="G7" i="198"/>
  <c r="G7" i="199"/>
  <c r="G7" i="197"/>
  <c r="J8" i="193"/>
  <c r="F8" i="189"/>
  <c r="U20" i="192"/>
  <c r="F7" i="189"/>
  <c r="U19" i="192"/>
  <c r="N30" i="192" s="1"/>
  <c r="G7" i="164"/>
  <c r="J30" i="192" l="1"/>
  <c r="J348" i="192" s="1"/>
  <c r="K30" i="192"/>
  <c r="K123" i="192" s="1"/>
  <c r="S30" i="192"/>
  <c r="S548" i="192" s="1"/>
  <c r="I6" i="192"/>
  <c r="T38" i="192" s="1"/>
  <c r="T39" i="192" s="1"/>
  <c r="O30" i="192"/>
  <c r="O598" i="192" s="1"/>
  <c r="U30" i="192"/>
  <c r="U323" i="192" s="1"/>
  <c r="T30" i="192"/>
  <c r="T73" i="192" s="1"/>
  <c r="P30" i="192"/>
  <c r="P723" i="192" s="1"/>
  <c r="L30" i="192"/>
  <c r="L648" i="192" s="1"/>
  <c r="Q30" i="192"/>
  <c r="Q673" i="192" s="1"/>
  <c r="M30" i="192"/>
  <c r="M73" i="192" s="1"/>
  <c r="R30" i="192"/>
  <c r="R73" i="192" s="1"/>
  <c r="N698" i="192"/>
  <c r="N573" i="192"/>
  <c r="N473" i="192"/>
  <c r="N373" i="192"/>
  <c r="N298" i="192"/>
  <c r="N198" i="192"/>
  <c r="N98" i="192"/>
  <c r="N673" i="192"/>
  <c r="N548" i="192"/>
  <c r="N348" i="192"/>
  <c r="N173" i="192"/>
  <c r="N73" i="192"/>
  <c r="N723" i="192"/>
  <c r="N623" i="192"/>
  <c r="N223" i="192"/>
  <c r="N773" i="192"/>
  <c r="N448" i="192"/>
  <c r="N273" i="192"/>
  <c r="N598" i="192"/>
  <c r="N498" i="192"/>
  <c r="N748" i="192"/>
  <c r="N648" i="192"/>
  <c r="N523" i="192"/>
  <c r="N423" i="192"/>
  <c r="N323" i="192"/>
  <c r="N248" i="192"/>
  <c r="N148" i="192"/>
  <c r="N48" i="192"/>
  <c r="N398" i="192"/>
  <c r="N123" i="192"/>
  <c r="K598" i="192"/>
  <c r="K723" i="192"/>
  <c r="K298" i="192"/>
  <c r="K498" i="192"/>
  <c r="K548" i="192"/>
  <c r="K423" i="192"/>
  <c r="O173" i="192"/>
  <c r="U673" i="192"/>
  <c r="U298" i="192"/>
  <c r="U398" i="192"/>
  <c r="U748" i="192"/>
  <c r="U373" i="192"/>
  <c r="U473" i="192"/>
  <c r="L548" i="192"/>
  <c r="U173" i="192" l="1"/>
  <c r="L423" i="192"/>
  <c r="L98" i="192"/>
  <c r="U348" i="192"/>
  <c r="U448" i="192"/>
  <c r="U648" i="192"/>
  <c r="U223" i="192"/>
  <c r="O48" i="192"/>
  <c r="K98" i="192"/>
  <c r="K573" i="192"/>
  <c r="J473" i="192"/>
  <c r="L473" i="192"/>
  <c r="U573" i="192"/>
  <c r="U123" i="192"/>
  <c r="U423" i="192"/>
  <c r="U723" i="192"/>
  <c r="O698" i="192"/>
  <c r="K48" i="192"/>
  <c r="K773" i="192"/>
  <c r="J748" i="192"/>
  <c r="L248" i="192"/>
  <c r="O248" i="192"/>
  <c r="J723" i="192"/>
  <c r="L498" i="192"/>
  <c r="L148" i="192"/>
  <c r="O323" i="192"/>
  <c r="J673" i="192"/>
  <c r="K198" i="192"/>
  <c r="U548" i="192"/>
  <c r="U773" i="192"/>
  <c r="U198" i="192"/>
  <c r="U698" i="192"/>
  <c r="U523" i="192"/>
  <c r="U623" i="192"/>
  <c r="U598" i="192"/>
  <c r="U248" i="192"/>
  <c r="K323" i="192"/>
  <c r="K523" i="192"/>
  <c r="K373" i="192"/>
  <c r="K223" i="192"/>
  <c r="K248" i="192"/>
  <c r="K673" i="192"/>
  <c r="U273" i="192"/>
  <c r="U48" i="192"/>
  <c r="U73" i="192"/>
  <c r="U148" i="192"/>
  <c r="U98" i="192"/>
  <c r="U498" i="192"/>
  <c r="K648" i="192"/>
  <c r="K398" i="192"/>
  <c r="K148" i="192"/>
  <c r="K748" i="192"/>
  <c r="K348" i="192"/>
  <c r="Q123" i="192"/>
  <c r="Q398" i="192"/>
  <c r="Q323" i="192"/>
  <c r="Q723" i="192"/>
  <c r="Q598" i="192"/>
  <c r="Q148" i="192"/>
  <c r="Q373" i="192"/>
  <c r="Q773" i="192"/>
  <c r="Q48" i="192"/>
  <c r="Q573" i="192"/>
  <c r="Q423" i="192"/>
  <c r="Q273" i="192"/>
  <c r="Q523" i="192"/>
  <c r="Q473" i="192"/>
  <c r="Q448" i="192"/>
  <c r="Q223" i="192"/>
  <c r="Q248" i="192"/>
  <c r="Q98" i="192"/>
  <c r="Q498" i="192"/>
  <c r="Q73" i="192"/>
  <c r="Q648" i="192"/>
  <c r="Q698" i="192"/>
  <c r="Q548" i="192"/>
  <c r="Q298" i="192"/>
  <c r="Q198" i="192"/>
  <c r="Q623" i="192"/>
  <c r="Q348" i="192"/>
  <c r="Q748" i="192"/>
  <c r="Q173" i="192"/>
  <c r="S273" i="192"/>
  <c r="T248" i="192"/>
  <c r="S698" i="192"/>
  <c r="L373" i="192"/>
  <c r="L698" i="192"/>
  <c r="L123" i="192"/>
  <c r="L348" i="192"/>
  <c r="O148" i="192"/>
  <c r="O723" i="192"/>
  <c r="O373" i="192"/>
  <c r="J773" i="192"/>
  <c r="J298" i="192"/>
  <c r="L273" i="192"/>
  <c r="L323" i="192"/>
  <c r="L723" i="192"/>
  <c r="L748" i="192"/>
  <c r="O423" i="192"/>
  <c r="O473" i="192"/>
  <c r="O98" i="192"/>
  <c r="S673" i="192"/>
  <c r="J223" i="192"/>
  <c r="J598" i="192"/>
  <c r="L573" i="192"/>
  <c r="L398" i="192"/>
  <c r="L173" i="192"/>
  <c r="L623" i="192"/>
  <c r="L198" i="192"/>
  <c r="L48" i="192"/>
  <c r="L448" i="192"/>
  <c r="T298" i="192"/>
  <c r="O448" i="192"/>
  <c r="O773" i="192"/>
  <c r="O673" i="192"/>
  <c r="O523" i="192"/>
  <c r="O73" i="192"/>
  <c r="O198" i="192"/>
  <c r="S598" i="192"/>
  <c r="S323" i="192"/>
  <c r="J73" i="192"/>
  <c r="J198" i="192"/>
  <c r="J423" i="192"/>
  <c r="J498" i="192"/>
  <c r="L73" i="192"/>
  <c r="L223" i="192"/>
  <c r="L598" i="192"/>
  <c r="L773" i="192"/>
  <c r="L673" i="192"/>
  <c r="L523" i="192"/>
  <c r="L298" i="192"/>
  <c r="O223" i="192"/>
  <c r="O748" i="192"/>
  <c r="O648" i="192"/>
  <c r="O623" i="192"/>
  <c r="O348" i="192"/>
  <c r="O548" i="192"/>
  <c r="S648" i="192"/>
  <c r="J123" i="192"/>
  <c r="J548" i="192"/>
  <c r="J148" i="192"/>
  <c r="J173" i="192"/>
  <c r="J273" i="192"/>
  <c r="J623" i="192"/>
  <c r="J448" i="192"/>
  <c r="J698" i="192"/>
  <c r="J573" i="192"/>
  <c r="J248" i="192"/>
  <c r="J648" i="192"/>
  <c r="O573" i="192"/>
  <c r="O273" i="192"/>
  <c r="O123" i="192"/>
  <c r="O398" i="192"/>
  <c r="O498" i="192"/>
  <c r="O298" i="192"/>
  <c r="S723" i="192"/>
  <c r="S448" i="192"/>
  <c r="J523" i="192"/>
  <c r="J373" i="192"/>
  <c r="J98" i="192"/>
  <c r="J398" i="192"/>
  <c r="J323" i="192"/>
  <c r="J48" i="192"/>
  <c r="S523" i="192"/>
  <c r="S373" i="192"/>
  <c r="S48" i="192"/>
  <c r="S423" i="192"/>
  <c r="T673" i="192"/>
  <c r="S498" i="192"/>
  <c r="S148" i="192"/>
  <c r="S473" i="192"/>
  <c r="S348" i="192"/>
  <c r="S123" i="192"/>
  <c r="T348" i="192"/>
  <c r="T623" i="192"/>
  <c r="S248" i="192"/>
  <c r="S773" i="192"/>
  <c r="S623" i="192"/>
  <c r="S198" i="192"/>
  <c r="S173" i="192"/>
  <c r="S223" i="192"/>
  <c r="T473" i="192"/>
  <c r="T773" i="192"/>
  <c r="S73" i="192"/>
  <c r="S398" i="192"/>
  <c r="S298" i="192"/>
  <c r="S748" i="192"/>
  <c r="S98" i="192"/>
  <c r="S573" i="192"/>
  <c r="K623" i="192"/>
  <c r="K448" i="192"/>
  <c r="K473" i="192"/>
  <c r="K173" i="192"/>
  <c r="K698" i="192"/>
  <c r="K273" i="192"/>
  <c r="K73" i="192"/>
  <c r="P373" i="192"/>
  <c r="T413" i="192"/>
  <c r="T414" i="192" s="1"/>
  <c r="P88" i="192"/>
  <c r="P89" i="192" s="1"/>
  <c r="Q438" i="192"/>
  <c r="Q439" i="192" s="1"/>
  <c r="T313" i="192"/>
  <c r="T314" i="192" s="1"/>
  <c r="Q388" i="192"/>
  <c r="Q389" i="192" s="1"/>
  <c r="N388" i="192"/>
  <c r="N389" i="192" s="1"/>
  <c r="P248" i="192"/>
  <c r="R438" i="192"/>
  <c r="R439" i="192" s="1"/>
  <c r="U313" i="192"/>
  <c r="U314" i="192" s="1"/>
  <c r="P748" i="192"/>
  <c r="P773" i="192"/>
  <c r="Q563" i="192"/>
  <c r="Q564" i="192" s="1"/>
  <c r="R38" i="192"/>
  <c r="R39" i="192" s="1"/>
  <c r="K163" i="192"/>
  <c r="K164" i="192" s="1"/>
  <c r="L513" i="192"/>
  <c r="L514" i="192" s="1"/>
  <c r="Q488" i="192"/>
  <c r="Q489" i="192" s="1"/>
  <c r="M188" i="192"/>
  <c r="M189" i="192" s="1"/>
  <c r="L588" i="192"/>
  <c r="L589" i="192" s="1"/>
  <c r="K513" i="192"/>
  <c r="K514" i="192" s="1"/>
  <c r="P648" i="192"/>
  <c r="P423" i="192"/>
  <c r="J188" i="192"/>
  <c r="J189" i="192" s="1"/>
  <c r="Q463" i="192"/>
  <c r="Q464" i="192" s="1"/>
  <c r="S138" i="192"/>
  <c r="S139" i="192" s="1"/>
  <c r="R663" i="192"/>
  <c r="R664" i="192" s="1"/>
  <c r="U638" i="192"/>
  <c r="U639" i="192" s="1"/>
  <c r="K538" i="192"/>
  <c r="K539" i="192" s="1"/>
  <c r="P613" i="192"/>
  <c r="P614" i="192" s="1"/>
  <c r="U288" i="192"/>
  <c r="U289" i="192" s="1"/>
  <c r="U88" i="192"/>
  <c r="U89" i="192" s="1"/>
  <c r="P148" i="192"/>
  <c r="M563" i="192"/>
  <c r="M564" i="192" s="1"/>
  <c r="M738" i="192"/>
  <c r="M739" i="192" s="1"/>
  <c r="S463" i="192"/>
  <c r="S464" i="192" s="1"/>
  <c r="R288" i="192"/>
  <c r="R289" i="192" s="1"/>
  <c r="T713" i="192"/>
  <c r="T714" i="192" s="1"/>
  <c r="Q413" i="192"/>
  <c r="Q414" i="192" s="1"/>
  <c r="N713" i="192"/>
  <c r="N714" i="192" s="1"/>
  <c r="M263" i="192"/>
  <c r="M264" i="192" s="1"/>
  <c r="R323" i="192"/>
  <c r="R763" i="192"/>
  <c r="R764" i="192" s="1"/>
  <c r="N638" i="192"/>
  <c r="N639" i="192" s="1"/>
  <c r="J688" i="192"/>
  <c r="J689" i="192" s="1"/>
  <c r="Q688" i="192"/>
  <c r="Q689" i="192" s="1"/>
  <c r="J88" i="192"/>
  <c r="J89" i="192" s="1"/>
  <c r="S663" i="192"/>
  <c r="S664" i="192" s="1"/>
  <c r="N288" i="192"/>
  <c r="N289" i="192" s="1"/>
  <c r="J388" i="192"/>
  <c r="J389" i="192" s="1"/>
  <c r="L38" i="192"/>
  <c r="L39" i="192" s="1"/>
  <c r="P188" i="192"/>
  <c r="P189" i="192" s="1"/>
  <c r="O638" i="192"/>
  <c r="O639" i="192" s="1"/>
  <c r="J288" i="192"/>
  <c r="J289" i="192" s="1"/>
  <c r="J538" i="192"/>
  <c r="J539" i="192" s="1"/>
  <c r="P38" i="192"/>
  <c r="P39" i="192" s="1"/>
  <c r="K238" i="192"/>
  <c r="K239" i="192" s="1"/>
  <c r="O763" i="192"/>
  <c r="O764" i="192" s="1"/>
  <c r="N188" i="192"/>
  <c r="N189" i="192" s="1"/>
  <c r="S488" i="192"/>
  <c r="S489" i="192" s="1"/>
  <c r="O538" i="192"/>
  <c r="O539" i="192" s="1"/>
  <c r="M113" i="192"/>
  <c r="M114" i="192" s="1"/>
  <c r="N113" i="192"/>
  <c r="N114" i="192" s="1"/>
  <c r="J613" i="192"/>
  <c r="J614" i="192" s="1"/>
  <c r="J263" i="192"/>
  <c r="J264" i="192" s="1"/>
  <c r="T438" i="192"/>
  <c r="T439" i="192" s="1"/>
  <c r="N213" i="192"/>
  <c r="N214" i="192" s="1"/>
  <c r="M213" i="192"/>
  <c r="M214" i="192" s="1"/>
  <c r="O688" i="192"/>
  <c r="O689" i="192" s="1"/>
  <c r="R238" i="192"/>
  <c r="R239" i="192" s="1"/>
  <c r="J338" i="192"/>
  <c r="J339" i="192" s="1"/>
  <c r="U113" i="192"/>
  <c r="U114" i="192" s="1"/>
  <c r="U613" i="192"/>
  <c r="U614" i="192" s="1"/>
  <c r="S638" i="192"/>
  <c r="S639" i="192" s="1"/>
  <c r="T663" i="192"/>
  <c r="T664" i="192" s="1"/>
  <c r="O713" i="192"/>
  <c r="O714" i="192" s="1"/>
  <c r="L113" i="192"/>
  <c r="L114" i="192" s="1"/>
  <c r="K188" i="192"/>
  <c r="K189" i="192" s="1"/>
  <c r="T363" i="192"/>
  <c r="T364" i="192" s="1"/>
  <c r="T138" i="192"/>
  <c r="T139" i="192" s="1"/>
  <c r="K563" i="192"/>
  <c r="K564" i="192" s="1"/>
  <c r="U263" i="192"/>
  <c r="U264" i="192" s="1"/>
  <c r="R363" i="192"/>
  <c r="R364" i="192" s="1"/>
  <c r="P363" i="192"/>
  <c r="P364" i="192" s="1"/>
  <c r="L263" i="192"/>
  <c r="L264" i="192" s="1"/>
  <c r="O563" i="192"/>
  <c r="O564" i="192" s="1"/>
  <c r="N63" i="192"/>
  <c r="N64" i="192" s="1"/>
  <c r="S713" i="192"/>
  <c r="S714" i="192" s="1"/>
  <c r="L738" i="192"/>
  <c r="L739" i="192" s="1"/>
  <c r="U438" i="192"/>
  <c r="U439" i="192" s="1"/>
  <c r="P563" i="192"/>
  <c r="P564" i="192" s="1"/>
  <c r="Q213" i="192"/>
  <c r="Q214" i="192" s="1"/>
  <c r="P513" i="192"/>
  <c r="P514" i="192" s="1"/>
  <c r="S238" i="192"/>
  <c r="S239" i="192" s="1"/>
  <c r="S388" i="192"/>
  <c r="S389" i="192" s="1"/>
  <c r="P638" i="192"/>
  <c r="P639" i="192" s="1"/>
  <c r="J363" i="192"/>
  <c r="J364" i="192" s="1"/>
  <c r="R688" i="192"/>
  <c r="R689" i="192" s="1"/>
  <c r="N588" i="192"/>
  <c r="N589" i="192" s="1"/>
  <c r="N263" i="192"/>
  <c r="N264" i="192" s="1"/>
  <c r="S63" i="192"/>
  <c r="S64" i="192" s="1"/>
  <c r="T513" i="192"/>
  <c r="T514" i="192" s="1"/>
  <c r="K263" i="192"/>
  <c r="K264" i="192" s="1"/>
  <c r="L613" i="192"/>
  <c r="L614" i="192" s="1"/>
  <c r="P263" i="192"/>
  <c r="P264" i="192" s="1"/>
  <c r="K438" i="192"/>
  <c r="K439" i="192" s="1"/>
  <c r="M613" i="192"/>
  <c r="M614" i="192" s="1"/>
  <c r="T213" i="192"/>
  <c r="T214" i="192" s="1"/>
  <c r="U588" i="192"/>
  <c r="U589" i="192" s="1"/>
  <c r="Q638" i="192"/>
  <c r="Q639" i="192" s="1"/>
  <c r="T638" i="192"/>
  <c r="T639" i="192" s="1"/>
  <c r="P338" i="192"/>
  <c r="P339" i="192" s="1"/>
  <c r="U763" i="192"/>
  <c r="U764" i="192" s="1"/>
  <c r="R88" i="192"/>
  <c r="R89" i="192" s="1"/>
  <c r="O588" i="192"/>
  <c r="O589" i="192" s="1"/>
  <c r="P163" i="192"/>
  <c r="P164" i="192" s="1"/>
  <c r="K338" i="192"/>
  <c r="K339" i="192" s="1"/>
  <c r="T688" i="192"/>
  <c r="T689" i="192" s="1"/>
  <c r="S688" i="192"/>
  <c r="S689" i="192" s="1"/>
  <c r="N688" i="192"/>
  <c r="N689" i="192" s="1"/>
  <c r="L688" i="192"/>
  <c r="L689" i="192" s="1"/>
  <c r="O338" i="192"/>
  <c r="O339" i="192" s="1"/>
  <c r="M38" i="192"/>
  <c r="M39" i="192" s="1"/>
  <c r="M313" i="192"/>
  <c r="M314" i="192" s="1"/>
  <c r="P538" i="192"/>
  <c r="P539" i="192" s="1"/>
  <c r="L313" i="192"/>
  <c r="L314" i="192" s="1"/>
  <c r="S338" i="192"/>
  <c r="S339" i="192" s="1"/>
  <c r="O213" i="192"/>
  <c r="O214" i="192" s="1"/>
  <c r="K138" i="192"/>
  <c r="K139" i="192" s="1"/>
  <c r="L538" i="192"/>
  <c r="L539" i="192" s="1"/>
  <c r="M513" i="192"/>
  <c r="M514" i="192" s="1"/>
  <c r="J563" i="192"/>
  <c r="J564" i="192" s="1"/>
  <c r="M88" i="192"/>
  <c r="M89" i="192" s="1"/>
  <c r="Q188" i="192"/>
  <c r="Q189" i="192" s="1"/>
  <c r="L713" i="192"/>
  <c r="L714" i="192" s="1"/>
  <c r="K213" i="192"/>
  <c r="K214" i="192" s="1"/>
  <c r="N763" i="192"/>
  <c r="N764" i="192" s="1"/>
  <c r="O113" i="192"/>
  <c r="O114" i="192" s="1"/>
  <c r="U163" i="192"/>
  <c r="U164" i="192" s="1"/>
  <c r="O163" i="192"/>
  <c r="O164" i="192" s="1"/>
  <c r="T613" i="192"/>
  <c r="T614" i="192" s="1"/>
  <c r="M363" i="192"/>
  <c r="M364" i="192" s="1"/>
  <c r="K388" i="192"/>
  <c r="K389" i="192" s="1"/>
  <c r="M63" i="192"/>
  <c r="M64" i="192" s="1"/>
  <c r="S163" i="192"/>
  <c r="S164" i="192" s="1"/>
  <c r="R588" i="192"/>
  <c r="R589" i="192" s="1"/>
  <c r="Q338" i="192"/>
  <c r="Q339" i="192" s="1"/>
  <c r="K363" i="192"/>
  <c r="K364" i="192" s="1"/>
  <c r="T113" i="192"/>
  <c r="T114" i="192" s="1"/>
  <c r="R738" i="192"/>
  <c r="R739" i="192" s="1"/>
  <c r="R713" i="192"/>
  <c r="R714" i="192" s="1"/>
  <c r="J513" i="192"/>
  <c r="J514" i="192" s="1"/>
  <c r="N38" i="192"/>
  <c r="N39" i="192" s="1"/>
  <c r="Q263" i="192"/>
  <c r="Q264" i="192" s="1"/>
  <c r="S763" i="192"/>
  <c r="S764" i="192" s="1"/>
  <c r="L488" i="192"/>
  <c r="L489" i="192" s="1"/>
  <c r="P288" i="192"/>
  <c r="P289" i="192" s="1"/>
  <c r="M588" i="192"/>
  <c r="M589" i="192" s="1"/>
  <c r="R113" i="192"/>
  <c r="R114" i="192" s="1"/>
  <c r="S738" i="192"/>
  <c r="S739" i="192" s="1"/>
  <c r="P463" i="192"/>
  <c r="P464" i="192" s="1"/>
  <c r="J488" i="192"/>
  <c r="J489" i="192" s="1"/>
  <c r="Q38" i="192"/>
  <c r="Q39" i="192" s="1"/>
  <c r="T188" i="192"/>
  <c r="T189" i="192" s="1"/>
  <c r="S588" i="192"/>
  <c r="S589" i="192" s="1"/>
  <c r="R488" i="192"/>
  <c r="R489" i="192" s="1"/>
  <c r="S538" i="192"/>
  <c r="S539" i="192" s="1"/>
  <c r="M388" i="192"/>
  <c r="M389" i="192" s="1"/>
  <c r="Q763" i="192"/>
  <c r="Q764" i="192" s="1"/>
  <c r="N238" i="192"/>
  <c r="N239" i="192" s="1"/>
  <c r="R388" i="192"/>
  <c r="R389" i="192" s="1"/>
  <c r="S513" i="192"/>
  <c r="S514" i="192" s="1"/>
  <c r="P438" i="192"/>
  <c r="P439" i="192" s="1"/>
  <c r="Q88" i="192"/>
  <c r="Q89" i="192" s="1"/>
  <c r="J463" i="192"/>
  <c r="J464" i="192" s="1"/>
  <c r="J113" i="192"/>
  <c r="J114" i="192" s="1"/>
  <c r="U238" i="192"/>
  <c r="U239" i="192" s="1"/>
  <c r="S438" i="192"/>
  <c r="S439" i="192" s="1"/>
  <c r="O88" i="192"/>
  <c r="O89" i="192" s="1"/>
  <c r="Q663" i="192"/>
  <c r="Q664" i="192" s="1"/>
  <c r="U513" i="192"/>
  <c r="U514" i="192" s="1"/>
  <c r="L438" i="192"/>
  <c r="L439" i="192" s="1"/>
  <c r="N663" i="192"/>
  <c r="N664" i="192" s="1"/>
  <c r="U388" i="192"/>
  <c r="U389" i="192" s="1"/>
  <c r="Q138" i="192"/>
  <c r="Q139" i="192" s="1"/>
  <c r="K413" i="192"/>
  <c r="K414" i="192" s="1"/>
  <c r="Q288" i="192"/>
  <c r="Q289" i="192" s="1"/>
  <c r="N613" i="192"/>
  <c r="N614" i="192" s="1"/>
  <c r="S213" i="192"/>
  <c r="S214" i="192" s="1"/>
  <c r="L338" i="192"/>
  <c r="L339" i="192" s="1"/>
  <c r="O138" i="192"/>
  <c r="O139" i="192" s="1"/>
  <c r="U188" i="192"/>
  <c r="U189" i="192" s="1"/>
  <c r="T88" i="192"/>
  <c r="T89" i="192" s="1"/>
  <c r="L238" i="192"/>
  <c r="L239" i="192" s="1"/>
  <c r="P63" i="192"/>
  <c r="P64" i="192" s="1"/>
  <c r="O238" i="192"/>
  <c r="O239" i="192" s="1"/>
  <c r="T463" i="192"/>
  <c r="T464" i="192" s="1"/>
  <c r="K88" i="192"/>
  <c r="K89" i="192" s="1"/>
  <c r="N463" i="192"/>
  <c r="N464" i="192" s="1"/>
  <c r="L88" i="192"/>
  <c r="L89" i="192" s="1"/>
  <c r="R313" i="192"/>
  <c r="R314" i="192" s="1"/>
  <c r="L463" i="192"/>
  <c r="L464" i="192" s="1"/>
  <c r="L163" i="192"/>
  <c r="L164" i="192" s="1"/>
  <c r="R463" i="192"/>
  <c r="R464" i="192" s="1"/>
  <c r="M288" i="192"/>
  <c r="M289" i="192" s="1"/>
  <c r="U688" i="192"/>
  <c r="U689" i="192" s="1"/>
  <c r="Q588" i="192"/>
  <c r="Q589" i="192" s="1"/>
  <c r="R63" i="192"/>
  <c r="R64" i="192" s="1"/>
  <c r="J638" i="192"/>
  <c r="J639" i="192" s="1"/>
  <c r="P413" i="192"/>
  <c r="P414" i="192" s="1"/>
  <c r="U138" i="192"/>
  <c r="U139" i="192" s="1"/>
  <c r="J313" i="192"/>
  <c r="J314" i="192" s="1"/>
  <c r="L413" i="192"/>
  <c r="L414" i="192" s="1"/>
  <c r="S113" i="192"/>
  <c r="S114" i="192" s="1"/>
  <c r="N513" i="192"/>
  <c r="N514" i="192" s="1"/>
  <c r="M163" i="192"/>
  <c r="M164" i="192" s="1"/>
  <c r="S188" i="192"/>
  <c r="S189" i="192" s="1"/>
  <c r="T388" i="192"/>
  <c r="T389" i="192" s="1"/>
  <c r="T238" i="192"/>
  <c r="T239" i="192" s="1"/>
  <c r="R513" i="192"/>
  <c r="R514" i="192" s="1"/>
  <c r="J38" i="192"/>
  <c r="S363" i="192"/>
  <c r="S364" i="192" s="1"/>
  <c r="J238" i="192"/>
  <c r="J239" i="192" s="1"/>
  <c r="R538" i="192"/>
  <c r="R539" i="192" s="1"/>
  <c r="Q238" i="192"/>
  <c r="Q239" i="192" s="1"/>
  <c r="R138" i="192"/>
  <c r="R139" i="192" s="1"/>
  <c r="M638" i="192"/>
  <c r="M639" i="192" s="1"/>
  <c r="K638" i="192"/>
  <c r="K639" i="192" s="1"/>
  <c r="J438" i="192"/>
  <c r="J439" i="192" s="1"/>
  <c r="M438" i="192"/>
  <c r="M439" i="192" s="1"/>
  <c r="Q313" i="192"/>
  <c r="Q314" i="192" s="1"/>
  <c r="K688" i="192"/>
  <c r="K689" i="192" s="1"/>
  <c r="U563" i="192"/>
  <c r="U564" i="192" s="1"/>
  <c r="N438" i="192"/>
  <c r="N439" i="192" s="1"/>
  <c r="M238" i="192"/>
  <c r="M239" i="192" s="1"/>
  <c r="K288" i="192"/>
  <c r="K289" i="192" s="1"/>
  <c r="T588" i="192"/>
  <c r="T589" i="192" s="1"/>
  <c r="L188" i="192"/>
  <c r="L189" i="192" s="1"/>
  <c r="T63" i="192"/>
  <c r="T64" i="192" s="1"/>
  <c r="K488" i="192"/>
  <c r="K489" i="192" s="1"/>
  <c r="L563" i="192"/>
  <c r="L564" i="192" s="1"/>
  <c r="P313" i="192"/>
  <c r="P314" i="192" s="1"/>
  <c r="N538" i="192"/>
  <c r="N539" i="192" s="1"/>
  <c r="J713" i="192"/>
  <c r="J714" i="192" s="1"/>
  <c r="T163" i="192"/>
  <c r="T164" i="192" s="1"/>
  <c r="M713" i="192"/>
  <c r="M714" i="192" s="1"/>
  <c r="O313" i="192"/>
  <c r="O314" i="192" s="1"/>
  <c r="T488" i="192"/>
  <c r="T489" i="192" s="1"/>
  <c r="J213" i="192"/>
  <c r="J214" i="192" s="1"/>
  <c r="O288" i="192"/>
  <c r="O289" i="192" s="1"/>
  <c r="S413" i="192"/>
  <c r="S414" i="192" s="1"/>
  <c r="K663" i="192"/>
  <c r="K664" i="192" s="1"/>
  <c r="S38" i="192"/>
  <c r="S39" i="192" s="1"/>
  <c r="N338" i="192"/>
  <c r="N339" i="192" s="1"/>
  <c r="Q738" i="192"/>
  <c r="Q739" i="192" s="1"/>
  <c r="U338" i="192"/>
  <c r="U339" i="192" s="1"/>
  <c r="P763" i="192"/>
  <c r="P764" i="192" s="1"/>
  <c r="L288" i="192"/>
  <c r="L289" i="192" s="1"/>
  <c r="Q113" i="192"/>
  <c r="Q114" i="192" s="1"/>
  <c r="Q63" i="192"/>
  <c r="Q64" i="192" s="1"/>
  <c r="K463" i="192"/>
  <c r="K464" i="192" s="1"/>
  <c r="T288" i="192"/>
  <c r="T289" i="192" s="1"/>
  <c r="K613" i="192"/>
  <c r="K614" i="192" s="1"/>
  <c r="Q363" i="192"/>
  <c r="Q364" i="192" s="1"/>
  <c r="N488" i="192"/>
  <c r="N489" i="192" s="1"/>
  <c r="J738" i="192"/>
  <c r="J739" i="192" s="1"/>
  <c r="N313" i="192"/>
  <c r="N314" i="192" s="1"/>
  <c r="M763" i="192"/>
  <c r="M764" i="192" s="1"/>
  <c r="P398" i="192"/>
  <c r="P123" i="192"/>
  <c r="P48" i="192"/>
  <c r="P298" i="192"/>
  <c r="P598" i="192"/>
  <c r="P98" i="192"/>
  <c r="P498" i="192"/>
  <c r="M413" i="192"/>
  <c r="M414" i="192" s="1"/>
  <c r="T763" i="192"/>
  <c r="T764" i="192" s="1"/>
  <c r="U38" i="192"/>
  <c r="U39" i="192" s="1"/>
  <c r="P663" i="192"/>
  <c r="P664" i="192" s="1"/>
  <c r="L763" i="192"/>
  <c r="L764" i="192" s="1"/>
  <c r="T263" i="192"/>
  <c r="T264" i="192" s="1"/>
  <c r="O663" i="192"/>
  <c r="O664" i="192" s="1"/>
  <c r="K763" i="192"/>
  <c r="K764" i="192" s="1"/>
  <c r="Q513" i="192"/>
  <c r="Q514" i="192" s="1"/>
  <c r="K313" i="192"/>
  <c r="K314" i="192" s="1"/>
  <c r="S313" i="192"/>
  <c r="S314" i="192" s="1"/>
  <c r="T338" i="192"/>
  <c r="T339" i="192" s="1"/>
  <c r="L663" i="192"/>
  <c r="L664" i="192" s="1"/>
  <c r="K588" i="192"/>
  <c r="K589" i="192" s="1"/>
  <c r="S288" i="192"/>
  <c r="S289" i="192" s="1"/>
  <c r="O463" i="192"/>
  <c r="O464" i="192" s="1"/>
  <c r="M463" i="192"/>
  <c r="M464" i="192" s="1"/>
  <c r="N563" i="192"/>
  <c r="N564" i="192" s="1"/>
  <c r="R213" i="192"/>
  <c r="R214" i="192" s="1"/>
  <c r="R638" i="192"/>
  <c r="R639" i="192" s="1"/>
  <c r="K113" i="192"/>
  <c r="K114" i="192" s="1"/>
  <c r="T563" i="192"/>
  <c r="T564" i="192" s="1"/>
  <c r="O388" i="192"/>
  <c r="O389" i="192" s="1"/>
  <c r="P113" i="192"/>
  <c r="P114" i="192" s="1"/>
  <c r="O188" i="192"/>
  <c r="O189" i="192" s="1"/>
  <c r="O63" i="192"/>
  <c r="O64" i="192" s="1"/>
  <c r="M538" i="192"/>
  <c r="M539" i="192" s="1"/>
  <c r="S263" i="192"/>
  <c r="S264" i="192" s="1"/>
  <c r="R163" i="192"/>
  <c r="R164" i="192" s="1"/>
  <c r="R613" i="192"/>
  <c r="R614" i="192" s="1"/>
  <c r="U488" i="192"/>
  <c r="U489" i="192" s="1"/>
  <c r="P238" i="192"/>
  <c r="P239" i="192" s="1"/>
  <c r="O738" i="192"/>
  <c r="O739" i="192" s="1"/>
  <c r="R298" i="192"/>
  <c r="R773" i="192"/>
  <c r="P348" i="192"/>
  <c r="P573" i="192"/>
  <c r="P273" i="192"/>
  <c r="P523" i="192"/>
  <c r="P473" i="192"/>
  <c r="P548" i="192"/>
  <c r="P198" i="192"/>
  <c r="P623" i="192"/>
  <c r="P138" i="192"/>
  <c r="P139" i="192" s="1"/>
  <c r="O488" i="192"/>
  <c r="O489" i="192" s="1"/>
  <c r="J163" i="192"/>
  <c r="J164" i="192" s="1"/>
  <c r="M488" i="192"/>
  <c r="M489" i="192" s="1"/>
  <c r="U63" i="192"/>
  <c r="U64" i="192" s="1"/>
  <c r="N738" i="192"/>
  <c r="N739" i="192" s="1"/>
  <c r="J413" i="192"/>
  <c r="J414" i="192" s="1"/>
  <c r="O363" i="192"/>
  <c r="O364" i="192" s="1"/>
  <c r="N138" i="192"/>
  <c r="N139" i="192" s="1"/>
  <c r="R263" i="192"/>
  <c r="R264" i="192" s="1"/>
  <c r="M138" i="192"/>
  <c r="M139" i="192" s="1"/>
  <c r="R188" i="192"/>
  <c r="R189" i="192" s="1"/>
  <c r="P738" i="192"/>
  <c r="P739" i="192" s="1"/>
  <c r="Q713" i="192"/>
  <c r="Q714" i="192" s="1"/>
  <c r="K63" i="192"/>
  <c r="K64" i="192" s="1"/>
  <c r="P213" i="192"/>
  <c r="P214" i="192" s="1"/>
  <c r="P688" i="192"/>
  <c r="P689" i="192" s="1"/>
  <c r="L138" i="192"/>
  <c r="L139" i="192" s="1"/>
  <c r="U538" i="192"/>
  <c r="U539" i="192" s="1"/>
  <c r="P488" i="192"/>
  <c r="P489" i="192" s="1"/>
  <c r="P388" i="192"/>
  <c r="P389" i="192" s="1"/>
  <c r="M663" i="192"/>
  <c r="M664" i="192" s="1"/>
  <c r="O38" i="192"/>
  <c r="O39" i="192" s="1"/>
  <c r="O413" i="192"/>
  <c r="O414" i="192" s="1"/>
  <c r="Q163" i="192"/>
  <c r="Q164" i="192" s="1"/>
  <c r="R563" i="192"/>
  <c r="R564" i="192" s="1"/>
  <c r="U663" i="192"/>
  <c r="U664" i="192" s="1"/>
  <c r="J588" i="192"/>
  <c r="J589" i="192" s="1"/>
  <c r="Q613" i="192"/>
  <c r="Q614" i="192" s="1"/>
  <c r="J138" i="192"/>
  <c r="J139" i="192" s="1"/>
  <c r="K713" i="192"/>
  <c r="K714" i="192" s="1"/>
  <c r="Q538" i="192"/>
  <c r="Q539" i="192" s="1"/>
  <c r="U713" i="192"/>
  <c r="U714" i="192" s="1"/>
  <c r="R398" i="192"/>
  <c r="R348" i="192"/>
  <c r="R148" i="192"/>
  <c r="R673" i="192"/>
  <c r="R248" i="192"/>
  <c r="R748" i="192"/>
  <c r="R448" i="192"/>
  <c r="R723" i="192"/>
  <c r="R698" i="192"/>
  <c r="R273" i="192"/>
  <c r="R598" i="192"/>
  <c r="R523" i="192"/>
  <c r="R48" i="192"/>
  <c r="R648" i="192"/>
  <c r="R223" i="192"/>
  <c r="R373" i="192"/>
  <c r="R548" i="192"/>
  <c r="R173" i="192"/>
  <c r="R198" i="192"/>
  <c r="R423" i="192"/>
  <c r="R573" i="192"/>
  <c r="R623" i="192"/>
  <c r="R123" i="192"/>
  <c r="R98" i="192"/>
  <c r="P73" i="192"/>
  <c r="P173" i="192"/>
  <c r="P448" i="192"/>
  <c r="P223" i="192"/>
  <c r="P698" i="192"/>
  <c r="P673" i="192"/>
  <c r="P323" i="192"/>
  <c r="L638" i="192"/>
  <c r="L639" i="192" s="1"/>
  <c r="P713" i="192"/>
  <c r="P714" i="192" s="1"/>
  <c r="S88" i="192"/>
  <c r="S89" i="192" s="1"/>
  <c r="S613" i="192"/>
  <c r="S614" i="192" s="1"/>
  <c r="O613" i="192"/>
  <c r="O614" i="192" s="1"/>
  <c r="R413" i="192"/>
  <c r="R414" i="192" s="1"/>
  <c r="N413" i="192"/>
  <c r="N414" i="192" s="1"/>
  <c r="M338" i="192"/>
  <c r="M339" i="192" s="1"/>
  <c r="N163" i="192"/>
  <c r="N164" i="192" s="1"/>
  <c r="O438" i="192"/>
  <c r="O439" i="192" s="1"/>
  <c r="O263" i="192"/>
  <c r="O264" i="192" s="1"/>
  <c r="L63" i="192"/>
  <c r="L64" i="192" s="1"/>
  <c r="R338" i="192"/>
  <c r="R339" i="192" s="1"/>
  <c r="U213" i="192"/>
  <c r="U214" i="192" s="1"/>
  <c r="S563" i="192"/>
  <c r="S564" i="192" s="1"/>
  <c r="U363" i="192"/>
  <c r="U364" i="192" s="1"/>
  <c r="N363" i="192"/>
  <c r="N364" i="192" s="1"/>
  <c r="T538" i="192"/>
  <c r="T539" i="192" s="1"/>
  <c r="L363" i="192"/>
  <c r="L364" i="192" s="1"/>
  <c r="U738" i="192"/>
  <c r="U739" i="192" s="1"/>
  <c r="T738" i="192"/>
  <c r="T739" i="192" s="1"/>
  <c r="U463" i="192"/>
  <c r="U464" i="192" s="1"/>
  <c r="L213" i="192"/>
  <c r="L214" i="192" s="1"/>
  <c r="P588" i="192"/>
  <c r="P589" i="192" s="1"/>
  <c r="K38" i="192"/>
  <c r="K39" i="192" s="1"/>
  <c r="U413" i="192"/>
  <c r="U414" i="192" s="1"/>
  <c r="J663" i="192"/>
  <c r="J664" i="192" s="1"/>
  <c r="N88" i="192"/>
  <c r="N89" i="192" s="1"/>
  <c r="M688" i="192"/>
  <c r="M689" i="192" s="1"/>
  <c r="J763" i="192"/>
  <c r="J764" i="192" s="1"/>
  <c r="O513" i="192"/>
  <c r="O514" i="192" s="1"/>
  <c r="J63" i="192"/>
  <c r="J64" i="192" s="1"/>
  <c r="K738" i="192"/>
  <c r="K739" i="192" s="1"/>
  <c r="L388" i="192"/>
  <c r="L389" i="192" s="1"/>
  <c r="R473" i="192"/>
  <c r="R498" i="192"/>
  <c r="M323" i="192"/>
  <c r="M223" i="192"/>
  <c r="M273" i="192"/>
  <c r="M598" i="192"/>
  <c r="M673" i="192"/>
  <c r="M698" i="192"/>
  <c r="M523" i="192"/>
  <c r="T523" i="192"/>
  <c r="T423" i="192"/>
  <c r="T323" i="192"/>
  <c r="T373" i="192"/>
  <c r="T723" i="192"/>
  <c r="T223" i="192"/>
  <c r="T198" i="192"/>
  <c r="T748" i="192"/>
  <c r="M98" i="192"/>
  <c r="M248" i="192"/>
  <c r="M473" i="192"/>
  <c r="M148" i="192"/>
  <c r="M198" i="192"/>
  <c r="M48" i="192"/>
  <c r="M423" i="192"/>
  <c r="M723" i="192"/>
  <c r="T48" i="192"/>
  <c r="T598" i="192"/>
  <c r="T398" i="192"/>
  <c r="T173" i="192"/>
  <c r="T448" i="192"/>
  <c r="T548" i="192"/>
  <c r="T98" i="192"/>
  <c r="T573" i="192"/>
  <c r="M398" i="192"/>
  <c r="M573" i="192"/>
  <c r="M748" i="192"/>
  <c r="M773" i="192"/>
  <c r="M498" i="192"/>
  <c r="M548" i="192"/>
  <c r="M648" i="192"/>
  <c r="M623" i="192"/>
  <c r="T123" i="192"/>
  <c r="T698" i="192"/>
  <c r="T498" i="192"/>
  <c r="T648" i="192"/>
  <c r="T273" i="192"/>
  <c r="T148" i="192"/>
  <c r="M448" i="192"/>
  <c r="M298" i="192"/>
  <c r="M348" i="192"/>
  <c r="M373" i="192"/>
  <c r="M123" i="192"/>
  <c r="M173" i="192"/>
  <c r="V173" i="192" l="1"/>
  <c r="V623" i="192"/>
  <c r="V773" i="192"/>
  <c r="V73" i="192"/>
  <c r="V26" i="192" s="1"/>
  <c r="N17" i="127" s="1"/>
  <c r="O17" i="194" s="1"/>
  <c r="Q17" i="194" s="1"/>
  <c r="V448" i="192"/>
  <c r="V123" i="192"/>
  <c r="V463" i="192"/>
  <c r="V273" i="192"/>
  <c r="V748" i="192"/>
  <c r="V198" i="192"/>
  <c r="V498" i="192"/>
  <c r="V688" i="192"/>
  <c r="V613" i="192"/>
  <c r="V698" i="192"/>
  <c r="V548" i="192"/>
  <c r="V573" i="192"/>
  <c r="V48" i="192"/>
  <c r="V248" i="192"/>
  <c r="V223" i="192"/>
  <c r="V423" i="192"/>
  <c r="V323" i="192"/>
  <c r="V98" i="192"/>
  <c r="V338" i="192"/>
  <c r="V88" i="192"/>
  <c r="V438" i="192"/>
  <c r="V738" i="192"/>
  <c r="V64" i="192"/>
  <c r="V664" i="192"/>
  <c r="V389" i="192"/>
  <c r="V298" i="192"/>
  <c r="V164" i="192"/>
  <c r="V288" i="192"/>
  <c r="V638" i="192"/>
  <c r="V513" i="192"/>
  <c r="V713" i="192"/>
  <c r="V523" i="192"/>
  <c r="V473" i="192"/>
  <c r="V663" i="192"/>
  <c r="V673" i="192"/>
  <c r="V648" i="192"/>
  <c r="V348" i="192"/>
  <c r="V414" i="192"/>
  <c r="V163" i="192"/>
  <c r="W180" i="192" s="1"/>
  <c r="V398" i="192"/>
  <c r="V214" i="192"/>
  <c r="V439" i="192"/>
  <c r="V38" i="192"/>
  <c r="V639" i="192"/>
  <c r="V364" i="192"/>
  <c r="V263" i="192"/>
  <c r="V689" i="192"/>
  <c r="V764" i="192"/>
  <c r="V313" i="192"/>
  <c r="V723" i="192"/>
  <c r="V388" i="192"/>
  <c r="V188" i="192"/>
  <c r="V138" i="192"/>
  <c r="V588" i="192"/>
  <c r="V413" i="192"/>
  <c r="V89" i="192"/>
  <c r="V289" i="192"/>
  <c r="V614" i="192"/>
  <c r="V339" i="192"/>
  <c r="V714" i="192"/>
  <c r="V514" i="192"/>
  <c r="V464" i="192"/>
  <c r="V189" i="192"/>
  <c r="V314" i="192"/>
  <c r="V139" i="192"/>
  <c r="V589" i="192"/>
  <c r="V538" i="192"/>
  <c r="V264" i="192"/>
  <c r="W280" i="192" s="1"/>
  <c r="V363" i="192"/>
  <c r="J39" i="192"/>
  <c r="V39" i="192" s="1"/>
  <c r="V563" i="192"/>
  <c r="V488" i="192"/>
  <c r="V114" i="192"/>
  <c r="V238" i="192"/>
  <c r="V213" i="192"/>
  <c r="V373" i="192"/>
  <c r="V148" i="192"/>
  <c r="V598" i="192"/>
  <c r="V63" i="192"/>
  <c r="V763" i="192"/>
  <c r="W780" i="192" s="1"/>
  <c r="V539" i="192"/>
  <c r="V739" i="192"/>
  <c r="V564" i="192"/>
  <c r="V489" i="192"/>
  <c r="V113" i="192"/>
  <c r="W130" i="192" s="1"/>
  <c r="V239" i="192"/>
  <c r="V24" i="192" l="1"/>
  <c r="N16" i="127" s="1"/>
  <c r="O16" i="194" s="1"/>
  <c r="Q16" i="194" s="1"/>
  <c r="W80" i="192"/>
  <c r="W305" i="192"/>
  <c r="W330" i="192"/>
  <c r="W105" i="192"/>
  <c r="W655" i="192"/>
  <c r="W455" i="192"/>
  <c r="W630" i="192"/>
  <c r="W380" i="192"/>
  <c r="W405" i="192"/>
  <c r="W230" i="192"/>
  <c r="W755" i="192"/>
  <c r="W480" i="192"/>
  <c r="W205" i="192"/>
  <c r="W430" i="192"/>
  <c r="W705" i="192"/>
  <c r="W505" i="192"/>
  <c r="W55" i="192"/>
  <c r="W730" i="192"/>
  <c r="W155" i="192"/>
  <c r="W530" i="192"/>
  <c r="W355" i="192"/>
  <c r="W255" i="192"/>
  <c r="W605" i="192"/>
  <c r="W680" i="192"/>
  <c r="W580" i="192"/>
  <c r="W555" i="192"/>
  <c r="B5" i="192" l="1"/>
  <c r="N15" i="127"/>
  <c r="O15" i="194" s="1"/>
  <c r="Q15" i="194" s="1"/>
  <c r="A34" i="189" l="1"/>
  <c r="A35" i="189"/>
  <c r="A36" i="189"/>
  <c r="A37" i="189"/>
  <c r="A38" i="189"/>
  <c r="A39" i="189"/>
  <c r="A40" i="189"/>
  <c r="A41" i="189"/>
  <c r="A42" i="189"/>
  <c r="A43" i="189"/>
  <c r="A44" i="189"/>
  <c r="A45" i="189"/>
  <c r="A46" i="189"/>
  <c r="A47" i="189"/>
  <c r="A48" i="189"/>
  <c r="A49" i="189"/>
  <c r="A50" i="189"/>
  <c r="A51" i="189"/>
  <c r="A52" i="189"/>
  <c r="A53" i="189"/>
  <c r="A54" i="189"/>
  <c r="A55" i="189"/>
  <c r="A56" i="189"/>
  <c r="A57" i="189"/>
  <c r="A58" i="189"/>
  <c r="A59" i="189"/>
  <c r="A60" i="189"/>
  <c r="A61" i="189"/>
  <c r="A62" i="189"/>
  <c r="A63" i="189"/>
  <c r="A64" i="189"/>
  <c r="A65" i="189"/>
  <c r="A66" i="189"/>
  <c r="A67" i="189"/>
  <c r="A68" i="189"/>
  <c r="A69" i="189"/>
  <c r="A70" i="189"/>
  <c r="A71" i="189"/>
  <c r="A72" i="189"/>
  <c r="A73" i="189"/>
  <c r="A74" i="189"/>
  <c r="A75" i="189"/>
  <c r="A76" i="189"/>
  <c r="A77" i="189"/>
  <c r="A78" i="189"/>
  <c r="A79" i="189"/>
  <c r="A80" i="189"/>
  <c r="A81" i="189"/>
  <c r="A82" i="189"/>
  <c r="A83" i="189"/>
  <c r="A84" i="189"/>
  <c r="A85" i="189"/>
  <c r="A86" i="189"/>
  <c r="A87" i="189"/>
  <c r="A88" i="189"/>
  <c r="A89" i="189"/>
  <c r="A90" i="189"/>
  <c r="A91" i="189"/>
  <c r="A92" i="189"/>
  <c r="A93" i="189"/>
  <c r="A94" i="189"/>
  <c r="A95" i="189"/>
  <c r="A96" i="189"/>
  <c r="A97" i="189"/>
  <c r="A98" i="189"/>
  <c r="A99" i="189"/>
  <c r="A100" i="189"/>
  <c r="A101" i="189"/>
  <c r="A102" i="189"/>
  <c r="A103" i="189"/>
  <c r="A104" i="189"/>
  <c r="A105" i="189"/>
  <c r="A106" i="189"/>
  <c r="A107" i="189"/>
  <c r="A108" i="189"/>
  <c r="A109" i="189"/>
  <c r="A110" i="189"/>
  <c r="A111" i="189"/>
  <c r="A112" i="189"/>
  <c r="A113" i="189"/>
  <c r="A114" i="189"/>
  <c r="A115" i="189"/>
  <c r="A116" i="189"/>
  <c r="A117" i="189"/>
  <c r="A118" i="189"/>
  <c r="A119" i="189"/>
  <c r="A120" i="189"/>
  <c r="A121" i="189"/>
  <c r="A122" i="189"/>
  <c r="A123" i="189"/>
  <c r="A124" i="189"/>
  <c r="A125" i="189"/>
  <c r="A126" i="189"/>
  <c r="A127" i="189"/>
  <c r="A128" i="189"/>
  <c r="A129" i="189"/>
  <c r="A130" i="189"/>
  <c r="A131" i="189"/>
  <c r="A132" i="189"/>
  <c r="A133" i="189"/>
  <c r="A134" i="189"/>
  <c r="A135" i="189"/>
  <c r="A136" i="189"/>
  <c r="A137" i="189"/>
  <c r="A138" i="189"/>
  <c r="A139" i="189"/>
  <c r="A140" i="189"/>
  <c r="A141" i="189"/>
  <c r="A142" i="189"/>
  <c r="A143" i="189"/>
  <c r="A144" i="189"/>
  <c r="A145" i="189"/>
  <c r="A146" i="189"/>
  <c r="A147" i="189"/>
  <c r="A148" i="189"/>
  <c r="A149" i="189"/>
  <c r="A150" i="189"/>
  <c r="A151" i="189"/>
  <c r="A152" i="189"/>
  <c r="A153" i="189"/>
  <c r="A154" i="189"/>
  <c r="A155" i="189"/>
  <c r="A156" i="189"/>
  <c r="A157" i="189"/>
  <c r="A158" i="189"/>
  <c r="A159" i="189"/>
  <c r="A160" i="189"/>
  <c r="A161" i="189"/>
  <c r="A162" i="189"/>
  <c r="A163" i="189"/>
  <c r="A164" i="189"/>
  <c r="A165" i="189"/>
  <c r="A166" i="189"/>
  <c r="A167" i="189"/>
  <c r="A168" i="189"/>
  <c r="A169" i="189"/>
  <c r="A170" i="189"/>
  <c r="A171" i="189"/>
  <c r="A172" i="189"/>
  <c r="A173" i="189"/>
  <c r="A174" i="189"/>
  <c r="A175" i="189"/>
  <c r="A176" i="189"/>
  <c r="A177" i="189"/>
  <c r="A178" i="189"/>
  <c r="A179" i="189"/>
  <c r="A180" i="189"/>
  <c r="A181" i="189"/>
  <c r="A182" i="189"/>
  <c r="A183" i="189"/>
  <c r="A184" i="189"/>
  <c r="A185" i="189"/>
  <c r="A186" i="189"/>
  <c r="A187" i="189"/>
  <c r="A188" i="189"/>
  <c r="A189" i="189"/>
  <c r="A190" i="189"/>
  <c r="A191" i="189"/>
  <c r="A192" i="189"/>
  <c r="A193" i="189"/>
  <c r="A194" i="189"/>
  <c r="A195" i="189"/>
  <c r="A196" i="189"/>
  <c r="A197" i="189"/>
  <c r="A198" i="189"/>
  <c r="A199" i="189"/>
  <c r="A200" i="189"/>
  <c r="A201" i="189"/>
  <c r="A202" i="189"/>
  <c r="A203" i="189"/>
  <c r="A204" i="189"/>
  <c r="A205" i="189"/>
  <c r="A206" i="189"/>
  <c r="A207" i="189"/>
  <c r="A208" i="189"/>
  <c r="A209" i="189"/>
  <c r="A210" i="189"/>
  <c r="A211" i="189"/>
  <c r="A212" i="189"/>
  <c r="A213" i="189"/>
  <c r="A214" i="189"/>
  <c r="A215" i="189"/>
  <c r="A216" i="189"/>
  <c r="A217" i="189"/>
  <c r="A218" i="189"/>
  <c r="A219" i="189"/>
  <c r="A220" i="189"/>
  <c r="A221" i="189"/>
  <c r="A222" i="189"/>
  <c r="A223" i="189"/>
  <c r="A224" i="189"/>
  <c r="A225" i="189"/>
  <c r="A226" i="189"/>
  <c r="A227" i="189"/>
  <c r="A228" i="189"/>
  <c r="A229" i="189"/>
  <c r="A230" i="189"/>
  <c r="A231" i="189"/>
  <c r="A232" i="189"/>
  <c r="A233" i="189"/>
  <c r="A234" i="189"/>
  <c r="A235" i="189"/>
  <c r="A236" i="189"/>
  <c r="A237" i="189"/>
  <c r="A238" i="189"/>
  <c r="A239" i="189"/>
  <c r="A240" i="189"/>
  <c r="A241" i="189"/>
  <c r="A242" i="189"/>
  <c r="A243" i="189"/>
  <c r="A244" i="189"/>
  <c r="A245" i="189"/>
  <c r="A246" i="189"/>
  <c r="A247" i="189"/>
  <c r="A248" i="189"/>
  <c r="A249" i="189"/>
  <c r="A250" i="189"/>
  <c r="A251" i="189"/>
  <c r="A252" i="189"/>
  <c r="A253" i="189"/>
  <c r="A254" i="189"/>
  <c r="A255" i="189"/>
  <c r="A256" i="189"/>
  <c r="A257" i="189"/>
  <c r="A258" i="189"/>
  <c r="A259" i="189"/>
  <c r="A260" i="189"/>
  <c r="A261" i="189"/>
  <c r="A262" i="189"/>
  <c r="A263" i="189"/>
  <c r="A264" i="189"/>
  <c r="A265" i="189"/>
  <c r="A266" i="189"/>
  <c r="A267" i="189"/>
  <c r="A268" i="189"/>
  <c r="A269" i="189"/>
  <c r="A270" i="189"/>
  <c r="A271" i="189"/>
  <c r="A272" i="189"/>
  <c r="A273" i="189"/>
  <c r="A274" i="189"/>
  <c r="A275" i="189"/>
  <c r="A276" i="189"/>
  <c r="A277" i="189"/>
  <c r="A278" i="189"/>
  <c r="A279" i="189"/>
  <c r="A280" i="189"/>
  <c r="A281" i="189"/>
  <c r="A282" i="189"/>
  <c r="A283" i="189"/>
  <c r="A284" i="189"/>
  <c r="A285" i="189"/>
  <c r="A286" i="189"/>
  <c r="A287" i="189"/>
  <c r="A288" i="189"/>
  <c r="A289" i="189"/>
  <c r="A290" i="189"/>
  <c r="A291" i="189"/>
  <c r="A292" i="189"/>
  <c r="A293" i="189"/>
  <c r="A294" i="189"/>
  <c r="A295" i="189"/>
  <c r="A296" i="189"/>
  <c r="A297" i="189"/>
  <c r="A298" i="189"/>
  <c r="A299" i="189"/>
  <c r="A300" i="189"/>
  <c r="A301" i="189"/>
  <c r="A302" i="189"/>
  <c r="A303" i="189"/>
  <c r="A304" i="189"/>
  <c r="A305" i="189"/>
  <c r="A306" i="189"/>
  <c r="A307" i="189"/>
  <c r="A308" i="189"/>
  <c r="A309" i="189"/>
  <c r="A310" i="189"/>
  <c r="A311" i="189"/>
  <c r="A312" i="189"/>
  <c r="A313" i="189"/>
  <c r="A314" i="189"/>
  <c r="A315" i="189"/>
  <c r="A316" i="189"/>
  <c r="A317" i="189"/>
  <c r="A318" i="189"/>
  <c r="A319" i="189"/>
  <c r="A320" i="189"/>
  <c r="A321" i="189"/>
  <c r="A322" i="189"/>
  <c r="A323" i="189"/>
  <c r="A324" i="189"/>
  <c r="A325" i="189"/>
  <c r="A326" i="189"/>
  <c r="A327" i="189"/>
  <c r="A328" i="189"/>
  <c r="A329" i="189"/>
  <c r="A330" i="189"/>
  <c r="A331" i="189"/>
  <c r="A332" i="189"/>
  <c r="A333" i="189"/>
  <c r="A334" i="189"/>
  <c r="A335" i="189"/>
  <c r="A336" i="189"/>
  <c r="A337" i="189"/>
  <c r="A338" i="189"/>
  <c r="A339" i="189"/>
  <c r="A340" i="189"/>
  <c r="A341" i="189"/>
  <c r="A342" i="189"/>
  <c r="A343" i="189"/>
  <c r="A344" i="189"/>
  <c r="A345" i="189"/>
  <c r="A346" i="189"/>
  <c r="A347" i="189"/>
  <c r="A348" i="189"/>
  <c r="A349" i="189"/>
  <c r="A350" i="189"/>
  <c r="A351" i="189"/>
  <c r="A352" i="189"/>
  <c r="A353" i="189"/>
  <c r="A354" i="189"/>
  <c r="A355" i="189"/>
  <c r="A356" i="189"/>
  <c r="A357" i="189"/>
  <c r="A358" i="189"/>
  <c r="A359" i="189"/>
  <c r="A360" i="189"/>
  <c r="A361" i="189"/>
  <c r="A362" i="189"/>
  <c r="A363" i="189"/>
  <c r="A364" i="189"/>
  <c r="A365" i="189"/>
  <c r="A366" i="189"/>
  <c r="A367" i="189"/>
  <c r="A368" i="189"/>
  <c r="A369" i="189"/>
  <c r="A370" i="189"/>
  <c r="A371" i="189"/>
  <c r="A372" i="189"/>
  <c r="A373" i="189"/>
  <c r="A374" i="189"/>
  <c r="A375" i="189"/>
  <c r="A376" i="189"/>
  <c r="A377" i="189"/>
  <c r="A378" i="189"/>
  <c r="A379" i="189"/>
  <c r="A380" i="189"/>
  <c r="A381" i="189"/>
  <c r="A382" i="189"/>
  <c r="A383" i="189"/>
  <c r="A384" i="189"/>
  <c r="A385" i="189"/>
  <c r="A386" i="189"/>
  <c r="A387" i="189"/>
  <c r="A388" i="189"/>
  <c r="A389" i="189"/>
  <c r="A390" i="189"/>
  <c r="A391" i="189"/>
  <c r="A392" i="189"/>
  <c r="A393" i="189"/>
  <c r="A394" i="189"/>
  <c r="A395" i="189"/>
  <c r="A396" i="189"/>
  <c r="A397" i="189"/>
  <c r="A398" i="189"/>
  <c r="A399" i="189"/>
  <c r="A400" i="189"/>
  <c r="A401" i="189"/>
  <c r="A402" i="189"/>
  <c r="A403" i="189"/>
  <c r="A404" i="189"/>
  <c r="A405" i="189"/>
  <c r="A406" i="189"/>
  <c r="A407" i="189"/>
  <c r="A408" i="189"/>
  <c r="A409" i="189"/>
  <c r="A410" i="189"/>
  <c r="A411" i="189"/>
  <c r="A412" i="189"/>
  <c r="A413" i="189"/>
  <c r="A414" i="189"/>
  <c r="A415" i="189"/>
  <c r="A416" i="189"/>
  <c r="A417" i="189"/>
  <c r="A418" i="189"/>
  <c r="A419" i="189"/>
  <c r="A420" i="189"/>
  <c r="A421" i="189"/>
  <c r="A422" i="189"/>
  <c r="A423" i="189"/>
  <c r="A424" i="189"/>
  <c r="A425" i="189"/>
  <c r="A426" i="189"/>
  <c r="A427" i="189"/>
  <c r="A428" i="189"/>
  <c r="A429" i="189"/>
  <c r="A430" i="189"/>
  <c r="A431" i="189"/>
  <c r="A432" i="189"/>
  <c r="A433" i="189"/>
  <c r="A434" i="189"/>
  <c r="A435" i="189"/>
  <c r="A436" i="189"/>
  <c r="A437" i="189"/>
  <c r="A438" i="189"/>
  <c r="A439" i="189"/>
  <c r="A440" i="189"/>
  <c r="A441" i="189"/>
  <c r="A442" i="189"/>
  <c r="A443" i="189"/>
  <c r="A444" i="189"/>
  <c r="A445" i="189"/>
  <c r="A446" i="189"/>
  <c r="A447" i="189"/>
  <c r="A448" i="189"/>
  <c r="A449" i="189"/>
  <c r="A450" i="189"/>
  <c r="A451" i="189"/>
  <c r="A452" i="189"/>
  <c r="A453" i="189"/>
  <c r="A454" i="189"/>
  <c r="A455" i="189"/>
  <c r="A456" i="189"/>
  <c r="A457" i="189"/>
  <c r="A458" i="189"/>
  <c r="A459" i="189"/>
  <c r="A460" i="189"/>
  <c r="A461" i="189"/>
  <c r="A462" i="189"/>
  <c r="A463" i="189"/>
  <c r="A464" i="189"/>
  <c r="A465" i="189"/>
  <c r="A466" i="189"/>
  <c r="A467" i="189"/>
  <c r="A468" i="189"/>
  <c r="A469" i="189"/>
  <c r="A470" i="189"/>
  <c r="A471" i="189"/>
  <c r="A472" i="189"/>
  <c r="A473" i="189"/>
  <c r="A474" i="189"/>
  <c r="A475" i="189"/>
  <c r="A476" i="189"/>
  <c r="A477" i="189"/>
  <c r="A478" i="189"/>
  <c r="A479" i="189"/>
  <c r="A480" i="189"/>
  <c r="A481" i="189"/>
  <c r="A482" i="189"/>
  <c r="A483" i="189"/>
  <c r="A484" i="189"/>
  <c r="A485" i="189"/>
  <c r="A486" i="189"/>
  <c r="A487" i="189"/>
  <c r="A488" i="189"/>
  <c r="A489" i="189"/>
  <c r="A490" i="189"/>
  <c r="A491" i="189"/>
  <c r="A492" i="189"/>
  <c r="A493" i="189"/>
  <c r="A494" i="189"/>
  <c r="A495" i="189"/>
  <c r="A496" i="189"/>
  <c r="A497" i="189"/>
  <c r="A498" i="189"/>
  <c r="A499" i="189"/>
  <c r="A500" i="189"/>
  <c r="A501" i="189"/>
  <c r="A502" i="189"/>
  <c r="A503" i="189"/>
  <c r="A504" i="189"/>
  <c r="A505" i="189"/>
  <c r="A506" i="189"/>
  <c r="A507" i="189"/>
  <c r="A508" i="189"/>
  <c r="A509" i="189"/>
  <c r="A510" i="189"/>
  <c r="A511" i="189"/>
  <c r="A512" i="189"/>
  <c r="A513" i="189"/>
  <c r="A514" i="189"/>
  <c r="A515" i="189"/>
  <c r="A516" i="189"/>
  <c r="A517" i="189"/>
  <c r="A518" i="189"/>
  <c r="A519" i="189"/>
  <c r="A520" i="189"/>
  <c r="A521" i="189"/>
  <c r="A522" i="189"/>
  <c r="A523" i="189"/>
  <c r="A524" i="189"/>
  <c r="A525" i="189"/>
  <c r="A526" i="189"/>
  <c r="E14" i="189"/>
  <c r="F14" i="189" s="1"/>
  <c r="N41" i="127" s="1"/>
  <c r="O41" i="194" s="1"/>
  <c r="Q41" i="194" s="1"/>
  <c r="E15" i="189"/>
  <c r="F15" i="189" s="1"/>
  <c r="N42" i="127" s="1"/>
  <c r="O42" i="194" s="1"/>
  <c r="Q42" i="194" s="1"/>
  <c r="E16" i="189"/>
  <c r="F16" i="189" s="1"/>
  <c r="N46" i="127" s="1"/>
  <c r="O46" i="194" s="1"/>
  <c r="Q46" i="194" s="1"/>
  <c r="E17" i="189"/>
  <c r="F17" i="189"/>
  <c r="N47" i="127" s="1"/>
  <c r="O47" i="194" s="1"/>
  <c r="Q47" i="194" s="1"/>
  <c r="F19" i="189"/>
  <c r="N51" i="127" s="1"/>
  <c r="O51" i="194" s="1"/>
  <c r="Q51" i="194" s="1"/>
  <c r="E13" i="189"/>
  <c r="L49" i="127"/>
  <c r="C49" i="127"/>
  <c r="C49" i="194" s="1"/>
  <c r="N49" i="127" l="1"/>
  <c r="O49" i="194" s="1"/>
  <c r="Q49" i="194" s="1"/>
  <c r="L28" i="127" l="1"/>
  <c r="C28" i="127"/>
  <c r="C28" i="194" s="1"/>
  <c r="L19" i="127"/>
  <c r="L15" i="127"/>
  <c r="L30" i="127" l="1"/>
  <c r="L51" i="127"/>
  <c r="A3" i="189" l="1"/>
  <c r="F13" i="189"/>
  <c r="N40" i="127" s="1"/>
  <c r="O40" i="194" s="1"/>
  <c r="Q40" i="194" s="1"/>
  <c r="L43" i="127"/>
  <c r="L53" i="127" s="1"/>
  <c r="C43" i="127"/>
  <c r="C43" i="194" s="1"/>
  <c r="F6" i="189"/>
  <c r="A27" i="189" l="1"/>
  <c r="A28" i="189"/>
  <c r="A32" i="189"/>
  <c r="A33" i="189"/>
  <c r="A29" i="189"/>
  <c r="A30" i="189"/>
  <c r="A31" i="189"/>
  <c r="F12" i="189"/>
  <c r="N43" i="127" l="1"/>
  <c r="N53" i="127" l="1"/>
  <c r="O53" i="194" s="1"/>
  <c r="Q53" i="194" s="1"/>
  <c r="O43" i="194"/>
  <c r="Q43" i="194" s="1"/>
  <c r="C19" i="127"/>
  <c r="C19" i="194" s="1"/>
  <c r="O23" i="194" l="1"/>
  <c r="Q23" i="194" s="1"/>
  <c r="O27" i="194"/>
  <c r="Q27" i="194" s="1"/>
  <c r="O25" i="194"/>
  <c r="Q25" i="194" s="1"/>
  <c r="O26" i="194"/>
  <c r="Q26" i="194" s="1"/>
  <c r="O24" i="194"/>
  <c r="Q24" i="194" s="1"/>
  <c r="N28" i="127" l="1"/>
  <c r="O28" i="194" s="1"/>
  <c r="Q28" i="194" s="1"/>
  <c r="O22" i="194"/>
  <c r="Q22" i="194" s="1"/>
  <c r="N13" i="127" l="1"/>
  <c r="Q13" i="194" l="1"/>
  <c r="O13" i="194"/>
  <c r="M13" i="194"/>
  <c r="K13" i="194"/>
  <c r="H10" i="197" l="1"/>
  <c r="H10" i="196"/>
  <c r="H10" i="195"/>
  <c r="H10" i="199"/>
  <c r="H10" i="198"/>
  <c r="H11" i="199"/>
  <c r="H11" i="198"/>
  <c r="H11" i="197"/>
  <c r="H11" i="196"/>
  <c r="H11" i="195"/>
  <c r="A64" i="194"/>
  <c r="K10" i="193"/>
  <c r="A65" i="194"/>
  <c r="K11" i="193"/>
  <c r="V23" i="192"/>
  <c r="A76" i="191"/>
  <c r="V22" i="192"/>
  <c r="A75" i="191"/>
  <c r="F10" i="189"/>
  <c r="F11" i="189"/>
  <c r="H10" i="164"/>
  <c r="A72" i="188"/>
  <c r="A68" i="127"/>
  <c r="A73" i="188"/>
  <c r="A67" i="127"/>
  <c r="H11" i="164"/>
  <c r="N19" i="127" l="1"/>
  <c r="N30" i="127" l="1"/>
  <c r="O30" i="194" s="1"/>
  <c r="Q30" i="194" s="1"/>
  <c r="O19" i="194"/>
  <c r="Q19" i="194" s="1"/>
  <c r="G6" i="164"/>
  <c r="N1" i="127"/>
  <c r="A3" i="164"/>
  <c r="P17" i="124"/>
  <c r="G9" i="198" l="1"/>
  <c r="A14" i="198" s="1"/>
  <c r="G9" i="199"/>
  <c r="A14" i="199" s="1"/>
  <c r="G9" i="196"/>
  <c r="A14" i="196" s="1"/>
  <c r="G9" i="197"/>
  <c r="A14" i="197" s="1"/>
  <c r="Q4" i="194"/>
  <c r="G9" i="195"/>
  <c r="A14" i="195" s="1"/>
  <c r="U21" i="192"/>
  <c r="B28" i="192" s="1"/>
  <c r="J9" i="193"/>
  <c r="A14" i="193" s="1"/>
  <c r="P4" i="188"/>
  <c r="P4" i="191"/>
  <c r="H47" i="188"/>
  <c r="F9" i="189"/>
  <c r="A21" i="189" s="1"/>
  <c r="A5" i="189" s="1"/>
  <c r="A34" i="164"/>
  <c r="A38" i="164"/>
  <c r="A42" i="164"/>
  <c r="A46" i="164"/>
  <c r="A50" i="164"/>
  <c r="A54" i="164"/>
  <c r="A58" i="164"/>
  <c r="A62" i="164"/>
  <c r="A66" i="164"/>
  <c r="A70" i="164"/>
  <c r="A74" i="164"/>
  <c r="A78" i="164"/>
  <c r="A82" i="164"/>
  <c r="A86" i="164"/>
  <c r="A90" i="164"/>
  <c r="A94" i="164"/>
  <c r="A98" i="164"/>
  <c r="A102" i="164"/>
  <c r="A106" i="164"/>
  <c r="A110" i="164"/>
  <c r="A114" i="164"/>
  <c r="A118" i="164"/>
  <c r="A122" i="164"/>
  <c r="A126" i="164"/>
  <c r="A130" i="164"/>
  <c r="A134" i="164"/>
  <c r="A138" i="164"/>
  <c r="A142" i="164"/>
  <c r="A146" i="164"/>
  <c r="A150" i="164"/>
  <c r="A154" i="164"/>
  <c r="A158" i="164"/>
  <c r="A162" i="164"/>
  <c r="A166" i="164"/>
  <c r="A170" i="164"/>
  <c r="A174" i="164"/>
  <c r="A178" i="164"/>
  <c r="A182" i="164"/>
  <c r="A186" i="164"/>
  <c r="A190" i="164"/>
  <c r="A194" i="164"/>
  <c r="A198" i="164"/>
  <c r="A202" i="164"/>
  <c r="A206" i="164"/>
  <c r="A210" i="164"/>
  <c r="A214" i="164"/>
  <c r="A218" i="164"/>
  <c r="A222" i="164"/>
  <c r="A226" i="164"/>
  <c r="A230" i="164"/>
  <c r="A234" i="164"/>
  <c r="A238" i="164"/>
  <c r="A242" i="164"/>
  <c r="A246" i="164"/>
  <c r="A250" i="164"/>
  <c r="A254" i="164"/>
  <c r="A258" i="164"/>
  <c r="A262" i="164"/>
  <c r="A266" i="164"/>
  <c r="A270" i="164"/>
  <c r="A274" i="164"/>
  <c r="A278" i="164"/>
  <c r="A282" i="164"/>
  <c r="A286" i="164"/>
  <c r="A290" i="164"/>
  <c r="A294" i="164"/>
  <c r="A298" i="164"/>
  <c r="A302" i="164"/>
  <c r="A306" i="164"/>
  <c r="A310" i="164"/>
  <c r="A314" i="164"/>
  <c r="A318" i="164"/>
  <c r="A322" i="164"/>
  <c r="A326" i="164"/>
  <c r="A330" i="164"/>
  <c r="A334" i="164"/>
  <c r="A338" i="164"/>
  <c r="A342" i="164"/>
  <c r="A346" i="164"/>
  <c r="A350" i="164"/>
  <c r="A354" i="164"/>
  <c r="A358" i="164"/>
  <c r="A362" i="164"/>
  <c r="A366" i="164"/>
  <c r="A370" i="164"/>
  <c r="A35" i="164"/>
  <c r="A40" i="164"/>
  <c r="A45" i="164"/>
  <c r="A51" i="164"/>
  <c r="A56" i="164"/>
  <c r="A61" i="164"/>
  <c r="A67" i="164"/>
  <c r="A72" i="164"/>
  <c r="A77" i="164"/>
  <c r="A83" i="164"/>
  <c r="A88" i="164"/>
  <c r="A93" i="164"/>
  <c r="A99" i="164"/>
  <c r="A104" i="164"/>
  <c r="A109" i="164"/>
  <c r="A115" i="164"/>
  <c r="A120" i="164"/>
  <c r="A125" i="164"/>
  <c r="A131" i="164"/>
  <c r="A136" i="164"/>
  <c r="A141" i="164"/>
  <c r="A147" i="164"/>
  <c r="A152" i="164"/>
  <c r="A157" i="164"/>
  <c r="A163" i="164"/>
  <c r="A168" i="164"/>
  <c r="A173" i="164"/>
  <c r="A179" i="164"/>
  <c r="A184" i="164"/>
  <c r="A189" i="164"/>
  <c r="A195" i="164"/>
  <c r="A200" i="164"/>
  <c r="A205" i="164"/>
  <c r="A211" i="164"/>
  <c r="A216" i="164"/>
  <c r="A221" i="164"/>
  <c r="A227" i="164"/>
  <c r="A232" i="164"/>
  <c r="A237" i="164"/>
  <c r="A243" i="164"/>
  <c r="A248" i="164"/>
  <c r="A253" i="164"/>
  <c r="A259" i="164"/>
  <c r="A264" i="164"/>
  <c r="A269" i="164"/>
  <c r="A275" i="164"/>
  <c r="A280" i="164"/>
  <c r="A285" i="164"/>
  <c r="A291" i="164"/>
  <c r="A296" i="164"/>
  <c r="A301" i="164"/>
  <c r="A307" i="164"/>
  <c r="A312" i="164"/>
  <c r="A317" i="164"/>
  <c r="A323" i="164"/>
  <c r="A328" i="164"/>
  <c r="A333" i="164"/>
  <c r="A339" i="164"/>
  <c r="A344" i="164"/>
  <c r="A349" i="164"/>
  <c r="A355" i="164"/>
  <c r="A360" i="164"/>
  <c r="A365" i="164"/>
  <c r="A371" i="164"/>
  <c r="A375" i="164"/>
  <c r="A379" i="164"/>
  <c r="A383" i="164"/>
  <c r="A387" i="164"/>
  <c r="A391" i="164"/>
  <c r="A395" i="164"/>
  <c r="A399" i="164"/>
  <c r="A403" i="164"/>
  <c r="A407" i="164"/>
  <c r="A411" i="164"/>
  <c r="A415" i="164"/>
  <c r="A419" i="164"/>
  <c r="A423" i="164"/>
  <c r="A427" i="164"/>
  <c r="A431" i="164"/>
  <c r="A435" i="164"/>
  <c r="A439" i="164"/>
  <c r="A443" i="164"/>
  <c r="A447" i="164"/>
  <c r="A451" i="164"/>
  <c r="A455" i="164"/>
  <c r="A459" i="164"/>
  <c r="A463" i="164"/>
  <c r="A467" i="164"/>
  <c r="A471" i="164"/>
  <c r="A475" i="164"/>
  <c r="A479" i="164"/>
  <c r="A483" i="164"/>
  <c r="A487" i="164"/>
  <c r="A491" i="164"/>
  <c r="A495" i="164"/>
  <c r="A499" i="164"/>
  <c r="A503" i="164"/>
  <c r="A507" i="164"/>
  <c r="A511" i="164"/>
  <c r="A515" i="164"/>
  <c r="A519" i="164"/>
  <c r="A523" i="164"/>
  <c r="A527" i="164"/>
  <c r="A531" i="164"/>
  <c r="A535" i="164"/>
  <c r="A539" i="164"/>
  <c r="A543" i="164"/>
  <c r="A547" i="164"/>
  <c r="A551" i="164"/>
  <c r="A555" i="164"/>
  <c r="A559" i="164"/>
  <c r="A563" i="164"/>
  <c r="A567" i="164"/>
  <c r="A571" i="164"/>
  <c r="A575" i="164"/>
  <c r="A579" i="164"/>
  <c r="A583" i="164"/>
  <c r="A587" i="164"/>
  <c r="A591" i="164"/>
  <c r="A595" i="164"/>
  <c r="A599" i="164"/>
  <c r="A603" i="164"/>
  <c r="A607" i="164"/>
  <c r="A611" i="164"/>
  <c r="A615" i="164"/>
  <c r="A619" i="164"/>
  <c r="A623" i="164"/>
  <c r="A627" i="164"/>
  <c r="A631" i="164"/>
  <c r="A635" i="164"/>
  <c r="A639" i="164"/>
  <c r="A643" i="164"/>
  <c r="A647" i="164"/>
  <c r="A651" i="164"/>
  <c r="A655" i="164"/>
  <c r="A659" i="164"/>
  <c r="A663" i="164"/>
  <c r="A667" i="164"/>
  <c r="A671" i="164"/>
  <c r="A675" i="164"/>
  <c r="A679" i="164"/>
  <c r="A683" i="164"/>
  <c r="A687" i="164"/>
  <c r="A691" i="164"/>
  <c r="A695" i="164"/>
  <c r="A699" i="164"/>
  <c r="A703" i="164"/>
  <c r="A707" i="164"/>
  <c r="A711" i="164"/>
  <c r="A715" i="164"/>
  <c r="A719" i="164"/>
  <c r="A723" i="164"/>
  <c r="A727" i="164"/>
  <c r="A731" i="164"/>
  <c r="A735" i="164"/>
  <c r="A739" i="164"/>
  <c r="A743" i="164"/>
  <c r="A747" i="164"/>
  <c r="A751" i="164"/>
  <c r="A755" i="164"/>
  <c r="A759" i="164"/>
  <c r="A763" i="164"/>
  <c r="A767" i="164"/>
  <c r="A771" i="164"/>
  <c r="A775" i="164"/>
  <c r="A779" i="164"/>
  <c r="A783" i="164"/>
  <c r="A787" i="164"/>
  <c r="A791" i="164"/>
  <c r="A795" i="164"/>
  <c r="A36" i="164"/>
  <c r="A43" i="164"/>
  <c r="A49" i="164"/>
  <c r="A57" i="164"/>
  <c r="A64" i="164"/>
  <c r="A71" i="164"/>
  <c r="A79" i="164"/>
  <c r="A85" i="164"/>
  <c r="A92" i="164"/>
  <c r="A100" i="164"/>
  <c r="A107" i="164"/>
  <c r="A113" i="164"/>
  <c r="A121" i="164"/>
  <c r="A128" i="164"/>
  <c r="A135" i="164"/>
  <c r="A143" i="164"/>
  <c r="A149" i="164"/>
  <c r="A156" i="164"/>
  <c r="A164" i="164"/>
  <c r="A171" i="164"/>
  <c r="A177" i="164"/>
  <c r="A185" i="164"/>
  <c r="A192" i="164"/>
  <c r="A199" i="164"/>
  <c r="A207" i="164"/>
  <c r="A213" i="164"/>
  <c r="A220" i="164"/>
  <c r="A228" i="164"/>
  <c r="A235" i="164"/>
  <c r="A241" i="164"/>
  <c r="A249" i="164"/>
  <c r="A256" i="164"/>
  <c r="A263" i="164"/>
  <c r="A271" i="164"/>
  <c r="A277" i="164"/>
  <c r="A284" i="164"/>
  <c r="A292" i="164"/>
  <c r="A299" i="164"/>
  <c r="A305" i="164"/>
  <c r="A313" i="164"/>
  <c r="A320" i="164"/>
  <c r="A327" i="164"/>
  <c r="A335" i="164"/>
  <c r="A341" i="164"/>
  <c r="A348" i="164"/>
  <c r="A356" i="164"/>
  <c r="A363" i="164"/>
  <c r="A369" i="164"/>
  <c r="A376" i="164"/>
  <c r="A381" i="164"/>
  <c r="A386" i="164"/>
  <c r="A392" i="164"/>
  <c r="A397" i="164"/>
  <c r="A402" i="164"/>
  <c r="A408" i="164"/>
  <c r="A413" i="164"/>
  <c r="A418" i="164"/>
  <c r="A424" i="164"/>
  <c r="A429" i="164"/>
  <c r="A434" i="164"/>
  <c r="A440" i="164"/>
  <c r="A445" i="164"/>
  <c r="A450" i="164"/>
  <c r="A456" i="164"/>
  <c r="A461" i="164"/>
  <c r="A466" i="164"/>
  <c r="A472" i="164"/>
  <c r="A477" i="164"/>
  <c r="A482" i="164"/>
  <c r="A488" i="164"/>
  <c r="A493" i="164"/>
  <c r="A498" i="164"/>
  <c r="A504" i="164"/>
  <c r="A509" i="164"/>
  <c r="A514" i="164"/>
  <c r="A520" i="164"/>
  <c r="A525" i="164"/>
  <c r="A530" i="164"/>
  <c r="A536" i="164"/>
  <c r="A541" i="164"/>
  <c r="A546" i="164"/>
  <c r="A552" i="164"/>
  <c r="A557" i="164"/>
  <c r="A562" i="164"/>
  <c r="A568" i="164"/>
  <c r="A573" i="164"/>
  <c r="A578" i="164"/>
  <c r="A584" i="164"/>
  <c r="A589" i="164"/>
  <c r="A594" i="164"/>
  <c r="A600" i="164"/>
  <c r="A605" i="164"/>
  <c r="A610" i="164"/>
  <c r="A616" i="164"/>
  <c r="A621" i="164"/>
  <c r="A626" i="164"/>
  <c r="A632" i="164"/>
  <c r="A637" i="164"/>
  <c r="A642" i="164"/>
  <c r="A648" i="164"/>
  <c r="A653" i="164"/>
  <c r="A658" i="164"/>
  <c r="A664" i="164"/>
  <c r="A669" i="164"/>
  <c r="A674" i="164"/>
  <c r="A680" i="164"/>
  <c r="A685" i="164"/>
  <c r="A690" i="164"/>
  <c r="A696" i="164"/>
  <c r="A701" i="164"/>
  <c r="A706" i="164"/>
  <c r="A712" i="164"/>
  <c r="A717" i="164"/>
  <c r="A722" i="164"/>
  <c r="A728" i="164"/>
  <c r="A733" i="164"/>
  <c r="A738" i="164"/>
  <c r="A744" i="164"/>
  <c r="A749" i="164"/>
  <c r="A754" i="164"/>
  <c r="A760" i="164"/>
  <c r="A765" i="164"/>
  <c r="A770" i="164"/>
  <c r="A776" i="164"/>
  <c r="A781" i="164"/>
  <c r="A786" i="164"/>
  <c r="A792" i="164"/>
  <c r="A797" i="164"/>
  <c r="A801" i="164"/>
  <c r="A805" i="164"/>
  <c r="A809" i="164"/>
  <c r="A813" i="164"/>
  <c r="A817" i="164"/>
  <c r="A821" i="164"/>
  <c r="A825" i="164"/>
  <c r="A829" i="164"/>
  <c r="A833" i="164"/>
  <c r="A837" i="164"/>
  <c r="A841" i="164"/>
  <c r="A845" i="164"/>
  <c r="A849" i="164"/>
  <c r="A853" i="164"/>
  <c r="A857" i="164"/>
  <c r="A861" i="164"/>
  <c r="A865" i="164"/>
  <c r="A869" i="164"/>
  <c r="A873" i="164"/>
  <c r="A877" i="164"/>
  <c r="A881" i="164"/>
  <c r="A885" i="164"/>
  <c r="A889" i="164"/>
  <c r="A893" i="164"/>
  <c r="A897" i="164"/>
  <c r="A901" i="164"/>
  <c r="A905" i="164"/>
  <c r="A909" i="164"/>
  <c r="A913" i="164"/>
  <c r="A917" i="164"/>
  <c r="A921" i="164"/>
  <c r="A925" i="164"/>
  <c r="A929" i="164"/>
  <c r="A933" i="164"/>
  <c r="A937" i="164"/>
  <c r="A941" i="164"/>
  <c r="A945" i="164"/>
  <c r="A949" i="164"/>
  <c r="A953" i="164"/>
  <c r="A957" i="164"/>
  <c r="A961" i="164"/>
  <c r="A965" i="164"/>
  <c r="A969" i="164"/>
  <c r="A973" i="164"/>
  <c r="A977" i="164"/>
  <c r="A981" i="164"/>
  <c r="A985" i="164"/>
  <c r="A989" i="164"/>
  <c r="A993" i="164"/>
  <c r="A997" i="164"/>
  <c r="A1001" i="164"/>
  <c r="A1005" i="164"/>
  <c r="A1009" i="164"/>
  <c r="A1013" i="164"/>
  <c r="A1017" i="164"/>
  <c r="A37" i="164"/>
  <c r="A44" i="164"/>
  <c r="A52" i="164"/>
  <c r="A59" i="164"/>
  <c r="A65" i="164"/>
  <c r="A73" i="164"/>
  <c r="A80" i="164"/>
  <c r="A87" i="164"/>
  <c r="A95" i="164"/>
  <c r="A101" i="164"/>
  <c r="A108" i="164"/>
  <c r="A116" i="164"/>
  <c r="A123" i="164"/>
  <c r="A129" i="164"/>
  <c r="A137" i="164"/>
  <c r="A144" i="164"/>
  <c r="A151" i="164"/>
  <c r="A159" i="164"/>
  <c r="A165" i="164"/>
  <c r="A172" i="164"/>
  <c r="A180" i="164"/>
  <c r="A187" i="164"/>
  <c r="A193" i="164"/>
  <c r="A201" i="164"/>
  <c r="A208" i="164"/>
  <c r="A215" i="164"/>
  <c r="A223" i="164"/>
  <c r="A229" i="164"/>
  <c r="A236" i="164"/>
  <c r="A244" i="164"/>
  <c r="A251" i="164"/>
  <c r="A257" i="164"/>
  <c r="A265" i="164"/>
  <c r="A272" i="164"/>
  <c r="A279" i="164"/>
  <c r="A287" i="164"/>
  <c r="A293" i="164"/>
  <c r="A300" i="164"/>
  <c r="A308" i="164"/>
  <c r="A315" i="164"/>
  <c r="A321" i="164"/>
  <c r="A329" i="164"/>
  <c r="A336" i="164"/>
  <c r="A343" i="164"/>
  <c r="A351" i="164"/>
  <c r="A357" i="164"/>
  <c r="A364" i="164"/>
  <c r="A372" i="164"/>
  <c r="A377" i="164"/>
  <c r="A382" i="164"/>
  <c r="A388" i="164"/>
  <c r="A393" i="164"/>
  <c r="A398" i="164"/>
  <c r="A404" i="164"/>
  <c r="A409" i="164"/>
  <c r="A414" i="164"/>
  <c r="A420" i="164"/>
  <c r="A425" i="164"/>
  <c r="A430" i="164"/>
  <c r="A436" i="164"/>
  <c r="A441" i="164"/>
  <c r="A446" i="164"/>
  <c r="A452" i="164"/>
  <c r="A457" i="164"/>
  <c r="A462" i="164"/>
  <c r="A468" i="164"/>
  <c r="A473" i="164"/>
  <c r="A478" i="164"/>
  <c r="A484" i="164"/>
  <c r="A489" i="164"/>
  <c r="A494" i="164"/>
  <c r="A500" i="164"/>
  <c r="A505" i="164"/>
  <c r="A510" i="164"/>
  <c r="A516" i="164"/>
  <c r="A521" i="164"/>
  <c r="A526" i="164"/>
  <c r="A532" i="164"/>
  <c r="A537" i="164"/>
  <c r="A542" i="164"/>
  <c r="A548" i="164"/>
  <c r="A553" i="164"/>
  <c r="A558" i="164"/>
  <c r="A564" i="164"/>
  <c r="A569" i="164"/>
  <c r="A574" i="164"/>
  <c r="A580" i="164"/>
  <c r="A585" i="164"/>
  <c r="A590" i="164"/>
  <c r="A596" i="164"/>
  <c r="A601" i="164"/>
  <c r="A606" i="164"/>
  <c r="A612" i="164"/>
  <c r="A617" i="164"/>
  <c r="A622" i="164"/>
  <c r="A628" i="164"/>
  <c r="A633" i="164"/>
  <c r="A638" i="164"/>
  <c r="A644" i="164"/>
  <c r="A649" i="164"/>
  <c r="A654" i="164"/>
  <c r="A660" i="164"/>
  <c r="A665" i="164"/>
  <c r="A670" i="164"/>
  <c r="A676" i="164"/>
  <c r="A681" i="164"/>
  <c r="A686" i="164"/>
  <c r="A692" i="164"/>
  <c r="A697" i="164"/>
  <c r="A702" i="164"/>
  <c r="A708" i="164"/>
  <c r="A713" i="164"/>
  <c r="A718" i="164"/>
  <c r="A724" i="164"/>
  <c r="A729" i="164"/>
  <c r="A734" i="164"/>
  <c r="A740" i="164"/>
  <c r="A745" i="164"/>
  <c r="A750" i="164"/>
  <c r="A756" i="164"/>
  <c r="A761" i="164"/>
  <c r="A766" i="164"/>
  <c r="A772" i="164"/>
  <c r="A777" i="164"/>
  <c r="A782" i="164"/>
  <c r="A788" i="164"/>
  <c r="A793" i="164"/>
  <c r="A798" i="164"/>
  <c r="A802" i="164"/>
  <c r="A806" i="164"/>
  <c r="A810" i="164"/>
  <c r="A814" i="164"/>
  <c r="A818" i="164"/>
  <c r="A822" i="164"/>
  <c r="A826" i="164"/>
  <c r="A830" i="164"/>
  <c r="A834" i="164"/>
  <c r="A838" i="164"/>
  <c r="A842" i="164"/>
  <c r="A846" i="164"/>
  <c r="A850" i="164"/>
  <c r="A854" i="164"/>
  <c r="A858" i="164"/>
  <c r="A862" i="164"/>
  <c r="A866" i="164"/>
  <c r="A870" i="164"/>
  <c r="A874" i="164"/>
  <c r="A878" i="164"/>
  <c r="A882" i="164"/>
  <c r="A886" i="164"/>
  <c r="A890" i="164"/>
  <c r="A894" i="164"/>
  <c r="A898" i="164"/>
  <c r="A902" i="164"/>
  <c r="A906" i="164"/>
  <c r="A910" i="164"/>
  <c r="A914" i="164"/>
  <c r="A918" i="164"/>
  <c r="A39" i="164"/>
  <c r="A53" i="164"/>
  <c r="A68" i="164"/>
  <c r="A81" i="164"/>
  <c r="A96" i="164"/>
  <c r="A111" i="164"/>
  <c r="A124" i="164"/>
  <c r="A139" i="164"/>
  <c r="A153" i="164"/>
  <c r="A167" i="164"/>
  <c r="A181" i="164"/>
  <c r="A196" i="164"/>
  <c r="A209" i="164"/>
  <c r="A224" i="164"/>
  <c r="A239" i="164"/>
  <c r="A252" i="164"/>
  <c r="A267" i="164"/>
  <c r="A281" i="164"/>
  <c r="A295" i="164"/>
  <c r="A309" i="164"/>
  <c r="A324" i="164"/>
  <c r="A337" i="164"/>
  <c r="A352" i="164"/>
  <c r="A367" i="164"/>
  <c r="A378" i="164"/>
  <c r="A389" i="164"/>
  <c r="A400" i="164"/>
  <c r="A410" i="164"/>
  <c r="A421" i="164"/>
  <c r="A432" i="164"/>
  <c r="A442" i="164"/>
  <c r="A453" i="164"/>
  <c r="A464" i="164"/>
  <c r="A474" i="164"/>
  <c r="A485" i="164"/>
  <c r="A496" i="164"/>
  <c r="A506" i="164"/>
  <c r="A517" i="164"/>
  <c r="A528" i="164"/>
  <c r="A538" i="164"/>
  <c r="A549" i="164"/>
  <c r="A560" i="164"/>
  <c r="A570" i="164"/>
  <c r="A581" i="164"/>
  <c r="A592" i="164"/>
  <c r="A602" i="164"/>
  <c r="A613" i="164"/>
  <c r="A624" i="164"/>
  <c r="A634" i="164"/>
  <c r="A645" i="164"/>
  <c r="A656" i="164"/>
  <c r="A666" i="164"/>
  <c r="A677" i="164"/>
  <c r="A688" i="164"/>
  <c r="A698" i="164"/>
  <c r="A709" i="164"/>
  <c r="A720" i="164"/>
  <c r="A730" i="164"/>
  <c r="A741" i="164"/>
  <c r="A752" i="164"/>
  <c r="A762" i="164"/>
  <c r="A773" i="164"/>
  <c r="A784" i="164"/>
  <c r="A794" i="164"/>
  <c r="A803" i="164"/>
  <c r="A811" i="164"/>
  <c r="A819" i="164"/>
  <c r="A827" i="164"/>
  <c r="A835" i="164"/>
  <c r="A843" i="164"/>
  <c r="A851" i="164"/>
  <c r="A859" i="164"/>
  <c r="A867" i="164"/>
  <c r="A875" i="164"/>
  <c r="A883" i="164"/>
  <c r="A891" i="164"/>
  <c r="A899" i="164"/>
  <c r="A907" i="164"/>
  <c r="A915" i="164"/>
  <c r="A922" i="164"/>
  <c r="A927" i="164"/>
  <c r="A932" i="164"/>
  <c r="A938" i="164"/>
  <c r="A943" i="164"/>
  <c r="A948" i="164"/>
  <c r="A954" i="164"/>
  <c r="A959" i="164"/>
  <c r="A964" i="164"/>
  <c r="A970" i="164"/>
  <c r="A975" i="164"/>
  <c r="A980" i="164"/>
  <c r="A986" i="164"/>
  <c r="A991" i="164"/>
  <c r="A996" i="164"/>
  <c r="A1002" i="164"/>
  <c r="A1007" i="164"/>
  <c r="A1012" i="164"/>
  <c r="A1018" i="164"/>
  <c r="A41" i="164"/>
  <c r="A55" i="164"/>
  <c r="A69" i="164"/>
  <c r="A84" i="164"/>
  <c r="A97" i="164"/>
  <c r="A112" i="164"/>
  <c r="A127" i="164"/>
  <c r="A140" i="164"/>
  <c r="A155" i="164"/>
  <c r="A169" i="164"/>
  <c r="A183" i="164"/>
  <c r="A197" i="164"/>
  <c r="A212" i="164"/>
  <c r="A225" i="164"/>
  <c r="A240" i="164"/>
  <c r="A255" i="164"/>
  <c r="A268" i="164"/>
  <c r="A283" i="164"/>
  <c r="A297" i="164"/>
  <c r="A311" i="164"/>
  <c r="A325" i="164"/>
  <c r="A340" i="164"/>
  <c r="A353" i="164"/>
  <c r="A368" i="164"/>
  <c r="A380" i="164"/>
  <c r="A390" i="164"/>
  <c r="A401" i="164"/>
  <c r="A412" i="164"/>
  <c r="A422" i="164"/>
  <c r="A433" i="164"/>
  <c r="A444" i="164"/>
  <c r="A454" i="164"/>
  <c r="A465" i="164"/>
  <c r="A476" i="164"/>
  <c r="A486" i="164"/>
  <c r="A497" i="164"/>
  <c r="A508" i="164"/>
  <c r="A518" i="164"/>
  <c r="A529" i="164"/>
  <c r="A540" i="164"/>
  <c r="A550" i="164"/>
  <c r="A561" i="164"/>
  <c r="A572" i="164"/>
  <c r="A582" i="164"/>
  <c r="A593" i="164"/>
  <c r="A604" i="164"/>
  <c r="A614" i="164"/>
  <c r="A625" i="164"/>
  <c r="A636" i="164"/>
  <c r="A646" i="164"/>
  <c r="A657" i="164"/>
  <c r="A668" i="164"/>
  <c r="A678" i="164"/>
  <c r="A689" i="164"/>
  <c r="A700" i="164"/>
  <c r="A710" i="164"/>
  <c r="A721" i="164"/>
  <c r="A732" i="164"/>
  <c r="A742" i="164"/>
  <c r="A753" i="164"/>
  <c r="A764" i="164"/>
  <c r="A774" i="164"/>
  <c r="A785" i="164"/>
  <c r="A796" i="164"/>
  <c r="A804" i="164"/>
  <c r="A812" i="164"/>
  <c r="A820" i="164"/>
  <c r="A828" i="164"/>
  <c r="A836" i="164"/>
  <c r="A844" i="164"/>
  <c r="A852" i="164"/>
  <c r="A860" i="164"/>
  <c r="A868" i="164"/>
  <c r="A876" i="164"/>
  <c r="A884" i="164"/>
  <c r="A892" i="164"/>
  <c r="A900" i="164"/>
  <c r="A908" i="164"/>
  <c r="A916" i="164"/>
  <c r="A923" i="164"/>
  <c r="A928" i="164"/>
  <c r="A934" i="164"/>
  <c r="A939" i="164"/>
  <c r="A944" i="164"/>
  <c r="A950" i="164"/>
  <c r="A955" i="164"/>
  <c r="A960" i="164"/>
  <c r="A966" i="164"/>
  <c r="A971" i="164"/>
  <c r="A976" i="164"/>
  <c r="A982" i="164"/>
  <c r="A987" i="164"/>
  <c r="A992" i="164"/>
  <c r="A998" i="164"/>
  <c r="A1003" i="164"/>
  <c r="A1008" i="164"/>
  <c r="A1014" i="164"/>
  <c r="A1019" i="164"/>
  <c r="A47" i="164"/>
  <c r="A60" i="164"/>
  <c r="A75" i="164"/>
  <c r="A89" i="164"/>
  <c r="A103" i="164"/>
  <c r="A117" i="164"/>
  <c r="A132" i="164"/>
  <c r="A145" i="164"/>
  <c r="A160" i="164"/>
  <c r="A175" i="164"/>
  <c r="A188" i="164"/>
  <c r="A203" i="164"/>
  <c r="A217" i="164"/>
  <c r="A231" i="164"/>
  <c r="A245" i="164"/>
  <c r="A260" i="164"/>
  <c r="A273" i="164"/>
  <c r="A288" i="164"/>
  <c r="A303" i="164"/>
  <c r="A316" i="164"/>
  <c r="A331" i="164"/>
  <c r="A345" i="164"/>
  <c r="A359" i="164"/>
  <c r="A373" i="164"/>
  <c r="A384" i="164"/>
  <c r="A394" i="164"/>
  <c r="A405" i="164"/>
  <c r="A416" i="164"/>
  <c r="A426" i="164"/>
  <c r="A437" i="164"/>
  <c r="A448" i="164"/>
  <c r="A458" i="164"/>
  <c r="A469" i="164"/>
  <c r="A480" i="164"/>
  <c r="A490" i="164"/>
  <c r="A501" i="164"/>
  <c r="A512" i="164"/>
  <c r="A522" i="164"/>
  <c r="A533" i="164"/>
  <c r="A544" i="164"/>
  <c r="A554" i="164"/>
  <c r="A565" i="164"/>
  <c r="A576" i="164"/>
  <c r="A586" i="164"/>
  <c r="A597" i="164"/>
  <c r="A608" i="164"/>
  <c r="A618" i="164"/>
  <c r="A629" i="164"/>
  <c r="A640" i="164"/>
  <c r="A650" i="164"/>
  <c r="A661" i="164"/>
  <c r="A672" i="164"/>
  <c r="A682" i="164"/>
  <c r="A693" i="164"/>
  <c r="A704" i="164"/>
  <c r="A714" i="164"/>
  <c r="A725" i="164"/>
  <c r="A736" i="164"/>
  <c r="A746" i="164"/>
  <c r="A757" i="164"/>
  <c r="A768" i="164"/>
  <c r="A778" i="164"/>
  <c r="A789" i="164"/>
  <c r="A799" i="164"/>
  <c r="A807" i="164"/>
  <c r="A815" i="164"/>
  <c r="A823" i="164"/>
  <c r="A831" i="164"/>
  <c r="A839" i="164"/>
  <c r="A847" i="164"/>
  <c r="A855" i="164"/>
  <c r="A863" i="164"/>
  <c r="A871" i="164"/>
  <c r="A879" i="164"/>
  <c r="A887" i="164"/>
  <c r="A895" i="164"/>
  <c r="A903" i="164"/>
  <c r="A911" i="164"/>
  <c r="A919" i="164"/>
  <c r="A924" i="164"/>
  <c r="A930" i="164"/>
  <c r="A935" i="164"/>
  <c r="A940" i="164"/>
  <c r="A946" i="164"/>
  <c r="A951" i="164"/>
  <c r="A956" i="164"/>
  <c r="A962" i="164"/>
  <c r="A967" i="164"/>
  <c r="A972" i="164"/>
  <c r="A978" i="164"/>
  <c r="A983" i="164"/>
  <c r="A988" i="164"/>
  <c r="A994" i="164"/>
  <c r="A999" i="164"/>
  <c r="A1004" i="164"/>
  <c r="A1010" i="164"/>
  <c r="A1015" i="164"/>
  <c r="A48" i="164"/>
  <c r="A63" i="164"/>
  <c r="A76" i="164"/>
  <c r="A91" i="164"/>
  <c r="A105" i="164"/>
  <c r="A119" i="164"/>
  <c r="A133" i="164"/>
  <c r="A148" i="164"/>
  <c r="A161" i="164"/>
  <c r="A176" i="164"/>
  <c r="A191" i="164"/>
  <c r="A204" i="164"/>
  <c r="A219" i="164"/>
  <c r="A233" i="164"/>
  <c r="A247" i="164"/>
  <c r="A261" i="164"/>
  <c r="A276" i="164"/>
  <c r="A289" i="164"/>
  <c r="A304" i="164"/>
  <c r="A319" i="164"/>
  <c r="A332" i="164"/>
  <c r="A347" i="164"/>
  <c r="A361" i="164"/>
  <c r="A374" i="164"/>
  <c r="A385" i="164"/>
  <c r="A396" i="164"/>
  <c r="A406" i="164"/>
  <c r="A417" i="164"/>
  <c r="A428" i="164"/>
  <c r="A438" i="164"/>
  <c r="A449" i="164"/>
  <c r="A460" i="164"/>
  <c r="A470" i="164"/>
  <c r="A481" i="164"/>
  <c r="A492" i="164"/>
  <c r="A502" i="164"/>
  <c r="A513" i="164"/>
  <c r="A524" i="164"/>
  <c r="A534" i="164"/>
  <c r="A545" i="164"/>
  <c r="A556" i="164"/>
  <c r="A566" i="164"/>
  <c r="A577" i="164"/>
  <c r="A588" i="164"/>
  <c r="A598" i="164"/>
  <c r="A609" i="164"/>
  <c r="A620" i="164"/>
  <c r="A630" i="164"/>
  <c r="A641" i="164"/>
  <c r="A652" i="164"/>
  <c r="A662" i="164"/>
  <c r="A673" i="164"/>
  <c r="A684" i="164"/>
  <c r="A694" i="164"/>
  <c r="A705" i="164"/>
  <c r="A716" i="164"/>
  <c r="A726" i="164"/>
  <c r="A737" i="164"/>
  <c r="A748" i="164"/>
  <c r="A758" i="164"/>
  <c r="A769" i="164"/>
  <c r="A780" i="164"/>
  <c r="A790" i="164"/>
  <c r="A800" i="164"/>
  <c r="A808" i="164"/>
  <c r="A816" i="164"/>
  <c r="A824" i="164"/>
  <c r="A832" i="164"/>
  <c r="A840" i="164"/>
  <c r="A848" i="164"/>
  <c r="A856" i="164"/>
  <c r="A864" i="164"/>
  <c r="A872" i="164"/>
  <c r="A880" i="164"/>
  <c r="A888" i="164"/>
  <c r="A896" i="164"/>
  <c r="A904" i="164"/>
  <c r="A912" i="164"/>
  <c r="A920" i="164"/>
  <c r="A926" i="164"/>
  <c r="A931" i="164"/>
  <c r="A936" i="164"/>
  <c r="A942" i="164"/>
  <c r="A947" i="164"/>
  <c r="A952" i="164"/>
  <c r="A958" i="164"/>
  <c r="A963" i="164"/>
  <c r="A968" i="164"/>
  <c r="A974" i="164"/>
  <c r="A979" i="164"/>
  <c r="A984" i="164"/>
  <c r="A990" i="164"/>
  <c r="A995" i="164"/>
  <c r="A1000" i="164"/>
  <c r="A1006" i="164"/>
  <c r="A1011" i="164"/>
  <c r="A1016" i="164"/>
  <c r="A25" i="164"/>
  <c r="A29" i="164"/>
  <c r="A33" i="164"/>
  <c r="A26" i="164"/>
  <c r="A30" i="164"/>
  <c r="A23" i="164"/>
  <c r="A27" i="164"/>
  <c r="A31" i="164"/>
  <c r="A24" i="164"/>
  <c r="A28" i="164"/>
  <c r="A32" i="164"/>
  <c r="A21" i="164"/>
  <c r="A22" i="164"/>
  <c r="A20" i="164"/>
  <c r="N4" i="127"/>
  <c r="G9" i="164"/>
  <c r="A14" i="164" s="1"/>
  <c r="A5" i="164" l="1"/>
</calcChain>
</file>

<file path=xl/comments1.xml><?xml version="1.0" encoding="utf-8"?>
<comments xmlns="http://schemas.openxmlformats.org/spreadsheetml/2006/main">
  <authors>
    <author>We</author>
  </authors>
  <commentList>
    <comment ref="P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F52" authorId="0" shapeId="0">
      <text>
        <r>
          <rPr>
            <sz val="9"/>
            <color indexed="81"/>
            <rFont val="Arial"/>
            <family val="2"/>
          </rPr>
          <t>Weitere Ausführungen
bitte als Anlage beifügen!</t>
        </r>
      </text>
    </comment>
  </commentList>
</comments>
</file>

<file path=xl/sharedStrings.xml><?xml version="1.0" encoding="utf-8"?>
<sst xmlns="http://schemas.openxmlformats.org/spreadsheetml/2006/main" count="1706" uniqueCount="219">
  <si>
    <t>Ort, Datum</t>
  </si>
  <si>
    <t>1.</t>
  </si>
  <si>
    <t>2.</t>
  </si>
  <si>
    <t xml:space="preserve">Aktenzeichen: </t>
  </si>
  <si>
    <t>Tel.-Nr.:</t>
  </si>
  <si>
    <t>Datum:</t>
  </si>
  <si>
    <t>¹</t>
  </si>
  <si>
    <t>E-Mail-Adresse:</t>
  </si>
  <si>
    <t>Betrag in €</t>
  </si>
  <si>
    <t>Eingangsstempel</t>
  </si>
  <si>
    <t>Gesamtsumme der Finanzierung</t>
  </si>
  <si>
    <t>lfd.
Nr.</t>
  </si>
  <si>
    <t>Zuwendungsempfänger/Anschrift</t>
  </si>
  <si>
    <t>I. Allgemeine Angaben¹</t>
  </si>
  <si>
    <t>Ansprechpartner/in:</t>
  </si>
  <si>
    <t>Zuwendungsbescheid vom:</t>
  </si>
  <si>
    <t>letzter Änderungsbescheid vom:</t>
  </si>
  <si>
    <t>Bewilligungszeitraum vom:</t>
  </si>
  <si>
    <t>bis:</t>
  </si>
  <si>
    <t>rechtsverbindliche Unterschrift(en) des Zuwendungsempfängers</t>
  </si>
  <si>
    <t></t>
  </si>
  <si>
    <t>Ich bestätige, dass</t>
  </si>
  <si>
    <t>Gesamtsumme der zuwendungsfähigen Ausgaben</t>
  </si>
  <si>
    <t>Tag der
Zahlung</t>
  </si>
  <si>
    <t>Beleg- bzw.
Rechnungs-
nummer</t>
  </si>
  <si>
    <t>Änderungsdokumentation</t>
  </si>
  <si>
    <t>Version</t>
  </si>
  <si>
    <t>Datum</t>
  </si>
  <si>
    <t>Beschreibung der Änderung</t>
  </si>
  <si>
    <t>V 1.0</t>
  </si>
  <si>
    <t>Ersterstellung</t>
  </si>
  <si>
    <t>Bitte den Namen zusätzlich in Druckbuchstaben angeben!</t>
  </si>
  <si>
    <t>Siehe Fußnote 1 Seite 1 dieses Nachweises.</t>
  </si>
  <si>
    <t>Druckbereich</t>
  </si>
  <si>
    <t xml:space="preserve">Aktenzeichen </t>
  </si>
  <si>
    <t xml:space="preserve">Nachweis vom </t>
  </si>
  <si>
    <t>Anlagen:</t>
  </si>
  <si>
    <t>Ausgaben (in €)¹</t>
  </si>
  <si>
    <t>Finanzierung - bezogen auf die zuwendungsfähigen Ausgaben (in €)¹</t>
  </si>
  <si>
    <t>Rechnungs-
datum</t>
  </si>
  <si>
    <t>Empfänger
(Rechnungssteller)</t>
  </si>
  <si>
    <t>Zahlungsgrund
(Liefer- und Leistungsgegenstand)</t>
  </si>
  <si>
    <t xml:space="preserve">Betrag in €
- brutto - </t>
  </si>
  <si>
    <t xml:space="preserve">Betrag in €
- netto - </t>
  </si>
  <si>
    <t>Gesamtsumme</t>
  </si>
  <si>
    <t>II. Bewilligung (in €)</t>
  </si>
  <si>
    <t>Die Abrechnung erfolgt</t>
  </si>
  <si>
    <t>die Angaben in diesem Verwendungsnachweis richtig und vollständig sind.</t>
  </si>
  <si>
    <t>mir bekannt ist, dass ich mich wegen unrichtigen, unvollständigen oder unterlassenen Angaben über 
subventionserhebliche Tatsachen gemäß § 264 des Strafgesetzbuches wegen Subventionsbetruges 
strafbar machen kann.</t>
  </si>
  <si>
    <t>mir ferner bekannt ist, dass ich verpflichtet bin, der Bewilligungsbehörde mitzuteilen, sobald sich 
Umstände ändern, die subventionserhebliche Tatsachen betreffen.</t>
  </si>
  <si>
    <t>mir der Gesetzestext des § 264 StGB sowie der §§ 3 - 5 des Subventionsgesetzes (SubvG) mit den 
Antragsunterlagen übergeben wurde und ich den Inhalt zur Kenntnis genommen habe.</t>
  </si>
  <si>
    <t>1.1</t>
  </si>
  <si>
    <t>1.2</t>
  </si>
  <si>
    <t>2.1</t>
  </si>
  <si>
    <t>2.2</t>
  </si>
  <si>
    <t>2.3</t>
  </si>
  <si>
    <t>Nummer des 
Bankauszuges</t>
  </si>
  <si>
    <t>Datum der
Wertstellung</t>
  </si>
  <si>
    <r>
      <t xml:space="preserve">Einnahmenart
</t>
    </r>
    <r>
      <rPr>
        <sz val="7"/>
        <color indexed="30"/>
        <rFont val="Arial"/>
        <family val="2"/>
      </rPr>
      <t>Bitte auswählen!</t>
    </r>
  </si>
  <si>
    <r>
      <t xml:space="preserve">Einnahmengrund
</t>
    </r>
    <r>
      <rPr>
        <sz val="7"/>
        <color indexed="30"/>
        <rFont val="Arial"/>
        <family val="2"/>
      </rPr>
      <t>(Einnahmen mit positivem Vorzeichen und 
Rückzahlungen mit negativem Vorzeichen)</t>
    </r>
  </si>
  <si>
    <t>Belegliste der Einnahmen</t>
  </si>
  <si>
    <t>Bitte auswählen!</t>
  </si>
  <si>
    <t>berechtigt bin</t>
  </si>
  <si>
    <t>nicht berechtigt bin</t>
  </si>
  <si>
    <t>und das bei der Abrechnung im Verwendungsnachweis berücksichtigt habe.</t>
  </si>
  <si>
    <t>Leistungssteigerung im Handwerk
Fördergegenstand: Einzelprojekte der Handwerksorganisationen</t>
  </si>
  <si>
    <t xml:space="preserve">Projektbezeichnung:
</t>
  </si>
  <si>
    <t>Personalausgaben</t>
  </si>
  <si>
    <t>Bezüge für Festangestellte inkl. Sozialabgaben, BG</t>
  </si>
  <si>
    <t>1.1.1</t>
  </si>
  <si>
    <t>1.1.2</t>
  </si>
  <si>
    <t>Bezüge für Honorarkräfte</t>
  </si>
  <si>
    <t>Sachausgaben</t>
  </si>
  <si>
    <t>geringwertige Wirtschaftsgüter, Verbrauchsmaterial</t>
  </si>
  <si>
    <t>Abschreibungen, Miete/Leasing für Betriebsausstattung</t>
  </si>
  <si>
    <t>Miete/Mietnebenkosten</t>
  </si>
  <si>
    <t>2.4</t>
  </si>
  <si>
    <t>Sonstige Sachausgaben</t>
  </si>
  <si>
    <t>2.5</t>
  </si>
  <si>
    <t>Ausgaben für Dienstreisen</t>
  </si>
  <si>
    <t>2.6</t>
  </si>
  <si>
    <t>Ausgaben für Leistungen externer Einrichtungen</t>
  </si>
  <si>
    <t>3.</t>
  </si>
  <si>
    <t>Private Mittel</t>
  </si>
  <si>
    <t>3.1</t>
  </si>
  <si>
    <t>3.2</t>
  </si>
  <si>
    <t>Einnahmen von Dritten</t>
  </si>
  <si>
    <t>3.3</t>
  </si>
  <si>
    <t>Mittel von Stiftungen, Spenden, sonstiges</t>
  </si>
  <si>
    <t>4.</t>
  </si>
  <si>
    <t>Öffentliche Mittel</t>
  </si>
  <si>
    <t>4.1</t>
  </si>
  <si>
    <t>Bundesmittel</t>
  </si>
  <si>
    <t>4.2</t>
  </si>
  <si>
    <t>Sonstige Mittel des Freistaats Thüringen</t>
  </si>
  <si>
    <t>4.3</t>
  </si>
  <si>
    <t>Kommunale Mittel</t>
  </si>
  <si>
    <t>5.</t>
  </si>
  <si>
    <t>Eigenmittel</t>
  </si>
  <si>
    <t>Arbeitsentgelt (Gesamtbruttoentgelt)</t>
  </si>
  <si>
    <t>Pauschale für Sozialabgaben inkl. Berufsgenossenschaft</t>
  </si>
  <si>
    <t>III. Angaben zum Zuwendungsempfänger¹</t>
  </si>
  <si>
    <t>Mit Projektbeantragung erklärten Sie,
dass Sie Ihre Gesamtausgaben</t>
  </si>
  <si>
    <t>Haben sich zu dieser Erklärung relevante Änderungen ergeben?</t>
  </si>
  <si>
    <t>wenn ja,
bitte erläutern:</t>
  </si>
  <si>
    <t xml:space="preserve">Haushaltsjahr/e </t>
  </si>
  <si>
    <t xml:space="preserve">Erklärungszeitraum </t>
  </si>
  <si>
    <t>Geben Sie eine aussagefähige Darstellung des durchgeführten Vorhabens und des Erfolges im Einzelnen im</t>
  </si>
  <si>
    <t>Abgleich zur Planung des Vorhabens. Abweichungen der Einnahmen und Ausgaben gegenüber dem Ausgaben-</t>
  </si>
  <si>
    <t>und Finanzierungsplan sind zu erläutern. Berichte externer Dritter sind beizufügen.</t>
  </si>
  <si>
    <t>Berichtsraster für Sachberichte</t>
  </si>
  <si>
    <t>1. Ergebnisbilanz</t>
  </si>
  <si>
    <t>Ø</t>
  </si>
  <si>
    <t>Eingehende Darstellung der erzielten Ergebnisse, des Erfolges und der</t>
  </si>
  <si>
    <t>Auswirkungen der Maßnahme (Tätigkeiten, besonderer Unterstützungsbedarf)</t>
  </si>
  <si>
    <t>2. Erläuterungen</t>
  </si>
  <si>
    <t>zu etwaigen Abweichungen zum genehmigten Ausgaben- und Finanzierungsplan</t>
  </si>
  <si>
    <t>zu eventuell notwendigen Veränderungen der Maßnahmekonzeption</t>
  </si>
  <si>
    <t>zu besonderen Vorkommnissen bei den Teilnehmern/innen, Akzeptanz bei den</t>
  </si>
  <si>
    <t>Teilnehmern/innen</t>
  </si>
  <si>
    <t>der ggf. vorhandenen Besonderheiten des Vorhabens/der Zielgruppe</t>
  </si>
  <si>
    <t>Erstellen Sie Ihren Sachbericht im unten zur Verfügung gestellten Textfeld oder schreiben Sie den Sachbericht</t>
  </si>
  <si>
    <t>z. B. mit WORD und fügen diesen unter Angabe des Aktenzeichens dem Zwischen- bzw. Verwendungsnachweis bei.</t>
  </si>
  <si>
    <t>Weitere Ausführungen bitte als Anlage beifügen!</t>
  </si>
  <si>
    <t>IV. Sachbericht</t>
  </si>
  <si>
    <t>3. Indikatoren</t>
  </si>
  <si>
    <t>Anzahl der in das Projekt einbezogenen Unternehmen</t>
  </si>
  <si>
    <t>ergänzende Indikatoren aus dem KAV</t>
  </si>
  <si>
    <t>V. Zahlenmäßiger Nachweis der Ausgaben und Finanzierung (Zusammenfassung der Belegliste)</t>
  </si>
  <si>
    <t>Jahr</t>
  </si>
  <si>
    <t>Arbeitstage pro Jahr</t>
  </si>
  <si>
    <t>____</t>
  </si>
  <si>
    <t xml:space="preserve">Haushaltsjahr </t>
  </si>
  <si>
    <t>Allgemeine Angaben</t>
  </si>
  <si>
    <t>Abrechnung für Monat</t>
  </si>
  <si>
    <t>Summe</t>
  </si>
  <si>
    <t>Belegnummer</t>
  </si>
  <si>
    <t>Name, Vorname:</t>
  </si>
  <si>
    <t>Tag der Zahlung</t>
  </si>
  <si>
    <t>Tätigkeit:</t>
  </si>
  <si>
    <t>Angaben aus dem Tätigkeitsnachweis:</t>
  </si>
  <si>
    <t>tatsächliche Arbeitszeit inkl. Urlaub und Krankheit mit EFZ</t>
  </si>
  <si>
    <t>in h</t>
  </si>
  <si>
    <t>Abrechnung über:</t>
  </si>
  <si>
    <t>davon</t>
  </si>
  <si>
    <t>Krankheit mit EFZ</t>
  </si>
  <si>
    <t>Arbeitsstunden im Projekt</t>
  </si>
  <si>
    <t>Krankheit mit EFZ für das Projekt</t>
  </si>
  <si>
    <t>Urlaubsanspruch für das Projekt</t>
  </si>
  <si>
    <t>Arbeitsstunden im Projekt inkl. Urlaub und Krankheit</t>
  </si>
  <si>
    <t>Angaben aus dem Arbeitsvertrag:</t>
  </si>
  <si>
    <t>monatliches Gehalt (in €):</t>
  </si>
  <si>
    <t>Angaben aus dem Gehaltsnachweis:</t>
  </si>
  <si>
    <r>
      <t xml:space="preserve">Arbeitsentgelt (Gesamtbruttoentgelt) </t>
    </r>
    <r>
      <rPr>
        <i/>
        <sz val="8"/>
        <color indexed="30"/>
        <rFont val="Arial"/>
        <family val="2"/>
      </rPr>
      <t>ohne Sonderzahlung</t>
    </r>
  </si>
  <si>
    <t>in €</t>
  </si>
  <si>
    <t>Berechnung des Projektanteils:</t>
  </si>
  <si>
    <t>projektbezogenes Arbeitsentgelt (Gesamtbruttoentgelt)</t>
  </si>
  <si>
    <t>Angaben zur Sonderzahlung (SZ):</t>
  </si>
  <si>
    <t>Sonderzahlung</t>
  </si>
  <si>
    <t>Fälligkeitsmonat</t>
  </si>
  <si>
    <t>Berechnung des Projektanteils der Sonderzahlung SZ1:</t>
  </si>
  <si>
    <t>für Zeitraum</t>
  </si>
  <si>
    <t>von</t>
  </si>
  <si>
    <t>bis</t>
  </si>
  <si>
    <t>Berechnung des Projektanteils der Sonderzahlung SZ2:</t>
  </si>
  <si>
    <t>Anzahl Monate</t>
  </si>
  <si>
    <t>Betrag (in €)</t>
  </si>
  <si>
    <t>Spalten ausblenden     Spalten ausblenden     Spalten ausblenden     Spalten ausblenden     Spalten ausblenden     Spalten ausblenden     Spalten ausblenden     Spalten ausblenden     Spalten ausblenden     Spalten ausblenden</t>
  </si>
  <si>
    <t>Jahresscheiben</t>
  </si>
  <si>
    <t xml:space="preserve">Zwischennachweis </t>
  </si>
  <si>
    <t xml:space="preserve">Verwendungsnachweis </t>
  </si>
  <si>
    <t>Beleglisten</t>
  </si>
  <si>
    <t>Erklärungszeitraum vom:</t>
  </si>
  <si>
    <t>Formel für Erklärungszeitraum (da Feld überschreibbar)</t>
  </si>
  <si>
    <t>Seite 3 ZN</t>
  </si>
  <si>
    <t>Seite 3 VWN</t>
  </si>
  <si>
    <t>Seite 4 Bestätigungen</t>
  </si>
  <si>
    <t>Seite 2 Sachbericht</t>
  </si>
  <si>
    <t>Name, Vorname</t>
  </si>
  <si>
    <t>Tätigkeit</t>
  </si>
  <si>
    <t>im Projekt</t>
  </si>
  <si>
    <t>Stunden im Projekt</t>
  </si>
  <si>
    <t>Honorar-
satz
in €</t>
  </si>
  <si>
    <t>Betrag
in €</t>
  </si>
  <si>
    <t>vom</t>
  </si>
  <si>
    <t>5. ausgezahlte/zurückgezahlte Mittel</t>
  </si>
  <si>
    <r>
      <t>bewilligte | ausgezahlte Mittel</t>
    </r>
    <r>
      <rPr>
        <sz val="9"/>
        <rFont val="Arial"/>
        <family val="2"/>
      </rPr>
      <t xml:space="preserve"> (abzgl. Rückzahlungen)</t>
    </r>
  </si>
  <si>
    <t>Kontrolle</t>
  </si>
  <si>
    <t>Bescheiddaten (Ausgaben zu Finanzierung)</t>
  </si>
  <si>
    <t>Abrechnung mit
diesem Nachweis</t>
  </si>
  <si>
    <t>Gesamt-
betrag</t>
  </si>
  <si>
    <t>Einnahmen</t>
  </si>
  <si>
    <t>Abrechnung für 
Haushaltsjahr</t>
  </si>
  <si>
    <t>Beleglisten der Ausgaben</t>
  </si>
  <si>
    <t>Tätigkeitsnachweise bei Stellenanteil &lt; 100%</t>
  </si>
  <si>
    <t>die Angaben zu den tatsächlich getätigten Ausgaben mit den Büchern und Belegen übereinstimmen.</t>
  </si>
  <si>
    <t>ich zum Vorsteuerabzug allgemein oder für das hier durchgeführte Vorhaben</t>
  </si>
  <si>
    <t>V. Zahlenmäßiger Nachweis der Ausgaben und Finanzierung (Zusammenfassung der Beleglisten)</t>
  </si>
  <si>
    <t>VI. Bestätigungen und Erklärung im Sinne ANBest-P¹</t>
  </si>
  <si>
    <t>VII. Erklärung zum Datenschutz</t>
  </si>
  <si>
    <t>die Ausgaben notwendig waren und die Zuwendung wirtschaftlich und sparsam verwendet wurde.</t>
  </si>
  <si>
    <t>die erhaltene bzw. bewilligte Zuwendung ausschließlich zweckentsprechend für den Zuwendungszweck 
ausgegeben wurde.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</si>
  <si>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</si>
  <si>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</si>
  <si>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</si>
  <si>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</si>
  <si>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</si>
  <si>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 1.1</t>
  </si>
  <si>
    <t>Adressänderung, Anpassung der Fußnote 1</t>
  </si>
  <si>
    <t>VWN</t>
  </si>
  <si>
    <t>LiH - Einzelprojekte der Handwerksorganisationen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</si>
  <si>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</si>
  <si>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</si>
  <si>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</si>
  <si>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</si>
  <si>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</si>
  <si>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</si>
  <si>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>Durch den o. g. Zuwendungsbescheid/letzten Änderungsbescheid wurde 
mir zur Finanzierung des o. g. Projektes bewilligt (in €):</t>
  </si>
  <si>
    <t>Hiermit bestätige ich, dass den betroffenen Personen im Sinne des Art. 4 DSGVO (z. B. Mitarbeiter/in, Ansprech-
partner/in, Teilnehmer/in im Projekt) die Kenntnisnahme der allgemeinen "Datenschutzerklärung Förderverfahren" 
das TLVwA bzw. auf den jeweiligen Empfänger orientierte "Datenschutzerklärung Förderverfahren" ermöglicht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</si>
</sst>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_ ;\-#,##0.00\ "/>
    <numFmt numFmtId="170" formatCode="_-* #,##0.00\ _€_-;\-* #,##0.00\ _€_-;_-* &quot;-&quot;??\ _€_-;_-@_-"/>
    <numFmt numFmtId="171" formatCode="mmm\ yyyy"/>
    <numFmt numFmtId="172" formatCode="mmmm\ yy"/>
    <numFmt numFmtId="173" formatCode="#,##0.0000;\-#,##0.0000;"/>
    <numFmt numFmtId="174" formatCode="#,##0.0"/>
  </numFmts>
  <fonts count="5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b/>
      <sz val="20"/>
      <name val="Arial"/>
      <family val="2"/>
    </font>
    <font>
      <sz val="7"/>
      <color indexed="30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sz val="8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i/>
      <sz val="8"/>
      <color indexed="30"/>
      <name val="Arial"/>
      <family val="2"/>
    </font>
    <font>
      <sz val="8"/>
      <color theme="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8"/>
      <color rgb="FF000000"/>
      <name val="Tahoma"/>
      <family val="2"/>
    </font>
    <font>
      <i/>
      <sz val="8"/>
      <color rgb="FFFF000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3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5" fillId="15" borderId="0" applyNumberFormat="0" applyBorder="0" applyAlignment="0" applyProtection="0"/>
    <xf numFmtId="0" fontId="2" fillId="0" borderId="0"/>
    <xf numFmtId="0" fontId="4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4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0" fontId="1" fillId="0" borderId="0" applyFont="0" applyFill="0" applyBorder="0" applyAlignment="0" applyProtection="0"/>
    <xf numFmtId="0" fontId="3" fillId="0" borderId="0"/>
  </cellStyleXfs>
  <cellXfs count="728">
    <xf numFmtId="0" fontId="0" fillId="0" borderId="0" xfId="0"/>
    <xf numFmtId="0" fontId="11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5" fillId="20" borderId="11" xfId="0" applyFont="1" applyFill="1" applyBorder="1" applyAlignment="1" applyProtection="1">
      <alignment horizontal="left" vertical="center" indent="1"/>
      <protection hidden="1"/>
    </xf>
    <xf numFmtId="0" fontId="5" fillId="20" borderId="12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6" applyFont="1" applyFill="1" applyBorder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6" fillId="0" borderId="14" xfId="46" applyFont="1" applyFill="1" applyBorder="1" applyAlignment="1" applyProtection="1">
      <alignment vertical="center"/>
      <protection hidden="1"/>
    </xf>
    <xf numFmtId="0" fontId="6" fillId="0" borderId="0" xfId="46" applyFont="1" applyFill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3" fillId="0" borderId="18" xfId="46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19" xfId="46" applyFont="1" applyFill="1" applyBorder="1" applyAlignment="1" applyProtection="1">
      <alignment horizontal="right" vertical="center" indent="1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44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5" fillId="0" borderId="0" xfId="46" applyFont="1" applyFill="1" applyBorder="1" applyAlignment="1" applyProtection="1">
      <alignment vertical="center"/>
      <protection hidden="1"/>
    </xf>
    <xf numFmtId="0" fontId="4" fillId="0" borderId="13" xfId="46" applyFont="1" applyFill="1" applyBorder="1" applyAlignment="1" applyProtection="1">
      <alignment vertical="top"/>
      <protection hidden="1"/>
    </xf>
    <xf numFmtId="0" fontId="4" fillId="0" borderId="14" xfId="46" applyFont="1" applyFill="1" applyBorder="1" applyAlignment="1" applyProtection="1">
      <alignment vertical="top"/>
      <protection hidden="1"/>
    </xf>
    <xf numFmtId="0" fontId="4" fillId="0" borderId="15" xfId="46" applyFont="1" applyFill="1" applyBorder="1" applyAlignment="1" applyProtection="1">
      <alignment vertical="top"/>
      <protection hidden="1"/>
    </xf>
    <xf numFmtId="0" fontId="4" fillId="0" borderId="19" xfId="46" applyFont="1" applyFill="1" applyBorder="1" applyAlignment="1" applyProtection="1">
      <alignment vertical="top"/>
      <protection hidden="1"/>
    </xf>
    <xf numFmtId="0" fontId="4" fillId="0" borderId="0" xfId="46" applyFont="1" applyFill="1" applyBorder="1" applyAlignment="1" applyProtection="1">
      <alignment vertical="top"/>
      <protection hidden="1"/>
    </xf>
    <xf numFmtId="0" fontId="4" fillId="0" borderId="18" xfId="46" applyFont="1" applyFill="1" applyBorder="1" applyAlignment="1" applyProtection="1">
      <alignment vertical="top"/>
      <protection hidden="1"/>
    </xf>
    <xf numFmtId="0" fontId="4" fillId="0" borderId="20" xfId="46" applyFont="1" applyFill="1" applyBorder="1" applyAlignment="1" applyProtection="1">
      <alignment vertical="top"/>
      <protection hidden="1"/>
    </xf>
    <xf numFmtId="0" fontId="4" fillId="0" borderId="16" xfId="46" applyFont="1" applyFill="1" applyBorder="1" applyAlignment="1" applyProtection="1">
      <alignment vertical="top"/>
      <protection hidden="1"/>
    </xf>
    <xf numFmtId="0" fontId="4" fillId="0" borderId="17" xfId="46" applyFont="1" applyFill="1" applyBorder="1" applyAlignment="1" applyProtection="1">
      <alignment vertical="top"/>
      <protection hidden="1"/>
    </xf>
    <xf numFmtId="0" fontId="3" fillId="0" borderId="10" xfId="46" applyFont="1" applyFill="1" applyBorder="1" applyAlignment="1" applyProtection="1">
      <alignment horizontal="left" vertical="center" indent="1"/>
      <protection hidden="1"/>
    </xf>
    <xf numFmtId="0" fontId="4" fillId="0" borderId="11" xfId="46" applyFont="1" applyFill="1" applyBorder="1" applyAlignment="1" applyProtection="1">
      <alignment horizontal="left" vertical="center" indent="2"/>
      <protection hidden="1"/>
    </xf>
    <xf numFmtId="0" fontId="4" fillId="0" borderId="12" xfId="46" applyFont="1" applyFill="1" applyBorder="1" applyAlignment="1" applyProtection="1">
      <alignment horizontal="left" vertical="center" indent="2"/>
      <protection hidden="1"/>
    </xf>
    <xf numFmtId="0" fontId="3" fillId="17" borderId="10" xfId="46" applyNumberFormat="1" applyFont="1" applyFill="1" applyBorder="1" applyAlignment="1" applyProtection="1">
      <alignment horizontal="left" vertical="center" indent="1"/>
      <protection hidden="1"/>
    </xf>
    <xf numFmtId="0" fontId="4" fillId="17" borderId="11" xfId="46" applyNumberFormat="1" applyFont="1" applyFill="1" applyBorder="1" applyAlignment="1" applyProtection="1">
      <alignment horizontal="left" vertical="center" indent="2"/>
      <protection hidden="1"/>
    </xf>
    <xf numFmtId="0" fontId="4" fillId="17" borderId="12" xfId="46" applyNumberFormat="1" applyFont="1" applyFill="1" applyBorder="1" applyAlignment="1" applyProtection="1">
      <alignment horizontal="left" vertical="center" indent="2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0" fontId="13" fillId="0" borderId="16" xfId="0" applyFont="1" applyFill="1" applyBorder="1" applyAlignment="1" applyProtection="1">
      <alignment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 indent="2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 wrapText="1"/>
      <protection hidden="1"/>
    </xf>
    <xf numFmtId="164" fontId="13" fillId="0" borderId="16" xfId="0" applyNumberFormat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vertical="center" wrapText="1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46" applyFont="1" applyProtection="1">
      <protection hidden="1"/>
    </xf>
    <xf numFmtId="0" fontId="6" fillId="0" borderId="0" xfId="46" applyFont="1" applyFill="1" applyBorder="1" applyAlignment="1" applyProtection="1">
      <alignment horizontal="center" vertical="top"/>
      <protection hidden="1"/>
    </xf>
    <xf numFmtId="0" fontId="6" fillId="0" borderId="0" xfId="46" applyFont="1" applyFill="1" applyBorder="1" applyAlignment="1" applyProtection="1">
      <alignment vertical="top" wrapText="1"/>
      <protection hidden="1"/>
    </xf>
    <xf numFmtId="49" fontId="4" fillId="0" borderId="0" xfId="46" applyNumberFormat="1" applyFont="1" applyAlignment="1" applyProtection="1">
      <alignment horizontal="right" vertical="center"/>
      <protection hidden="1"/>
    </xf>
    <xf numFmtId="0" fontId="4" fillId="0" borderId="0" xfId="46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left" vertical="center"/>
      <protection hidden="1"/>
    </xf>
    <xf numFmtId="0" fontId="34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4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horizontal="left"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4" fillId="0" borderId="0" xfId="38" applyFont="1" applyFill="1" applyBorder="1" applyAlignment="1" applyProtection="1">
      <alignment horizontal="righ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4" xfId="38" applyFont="1" applyFill="1" applyBorder="1" applyAlignment="1" applyProtection="1">
      <alignment horizontal="left"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3" fillId="0" borderId="0" xfId="38" applyFont="1" applyAlignment="1" applyProtection="1">
      <alignment vertical="center"/>
      <protection hidden="1"/>
    </xf>
    <xf numFmtId="0" fontId="5" fillId="20" borderId="12" xfId="38" applyFont="1" applyFill="1" applyBorder="1" applyAlignment="1" applyProtection="1">
      <alignment horizontal="left" vertical="center" indent="1"/>
      <protection hidden="1"/>
    </xf>
    <xf numFmtId="0" fontId="5" fillId="20" borderId="11" xfId="38" applyFont="1" applyFill="1" applyBorder="1" applyAlignment="1" applyProtection="1">
      <alignment horizontal="left" vertical="center" indent="1"/>
      <protection hidden="1"/>
    </xf>
    <xf numFmtId="4" fontId="3" fillId="0" borderId="0" xfId="38" applyNumberFormat="1" applyFont="1" applyFill="1" applyBorder="1" applyAlignment="1" applyProtection="1">
      <alignment horizontal="right"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14" fontId="11" fillId="0" borderId="0" xfId="0" applyNumberFormat="1" applyFont="1" applyFill="1" applyBorder="1" applyAlignment="1" applyProtection="1">
      <alignment horizontal="right"/>
      <protection hidden="1"/>
    </xf>
    <xf numFmtId="14" fontId="11" fillId="0" borderId="0" xfId="0" applyNumberFormat="1" applyFont="1" applyFill="1" applyBorder="1" applyAlignment="1" applyProtection="1">
      <alignment horizontal="right" vertical="top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10" fillId="0" borderId="0" xfId="38" applyFont="1" applyFill="1" applyBorder="1" applyAlignment="1" applyProtection="1">
      <alignment vertical="center"/>
      <protection hidden="1"/>
    </xf>
    <xf numFmtId="49" fontId="10" fillId="0" borderId="19" xfId="38" applyNumberFormat="1" applyFont="1" applyFill="1" applyBorder="1" applyAlignment="1" applyProtection="1">
      <alignment horizontal="left" vertical="center" indent="1"/>
      <protection hidden="1"/>
    </xf>
    <xf numFmtId="2" fontId="11" fillId="0" borderId="0" xfId="0" applyNumberFormat="1" applyFont="1" applyFill="1" applyBorder="1" applyAlignment="1" applyProtection="1">
      <alignment vertical="center"/>
      <protection hidden="1"/>
    </xf>
    <xf numFmtId="4" fontId="3" fillId="22" borderId="21" xfId="0" applyNumberFormat="1" applyFont="1" applyFill="1" applyBorder="1" applyAlignment="1" applyProtection="1">
      <alignment horizontal="right" vertical="top" indent="1"/>
      <protection locked="0"/>
    </xf>
    <xf numFmtId="2" fontId="5" fillId="0" borderId="0" xfId="38" applyNumberFormat="1" applyFont="1" applyFill="1" applyBorder="1" applyAlignment="1" applyProtection="1">
      <alignment horizontal="left" vertical="center"/>
      <protection hidden="1"/>
    </xf>
    <xf numFmtId="2" fontId="5" fillId="0" borderId="0" xfId="38" applyNumberFormat="1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2" fontId="37" fillId="0" borderId="0" xfId="38" applyNumberFormat="1" applyFont="1" applyFill="1" applyBorder="1" applyAlignment="1" applyProtection="1">
      <alignment wrapText="1"/>
      <protection hidden="1"/>
    </xf>
    <xf numFmtId="2" fontId="36" fillId="0" borderId="0" xfId="38" applyNumberFormat="1" applyFont="1" applyFill="1" applyBorder="1" applyAlignment="1" applyProtection="1">
      <alignment wrapText="1"/>
      <protection hidden="1"/>
    </xf>
    <xf numFmtId="2" fontId="36" fillId="20" borderId="10" xfId="38" applyNumberFormat="1" applyFont="1" applyFill="1" applyBorder="1" applyAlignment="1" applyProtection="1">
      <alignment wrapText="1"/>
      <protection hidden="1"/>
    </xf>
    <xf numFmtId="2" fontId="4" fillId="20" borderId="11" xfId="38" applyNumberFormat="1" applyFont="1" applyFill="1" applyBorder="1" applyAlignment="1" applyProtection="1">
      <alignment wrapText="1"/>
      <protection hidden="1"/>
    </xf>
    <xf numFmtId="2" fontId="4" fillId="0" borderId="0" xfId="38" applyNumberFormat="1" applyFont="1" applyFill="1" applyBorder="1" applyAlignment="1" applyProtection="1">
      <protection hidden="1"/>
    </xf>
    <xf numFmtId="2" fontId="38" fillId="0" borderId="0" xfId="38" applyNumberFormat="1" applyFont="1" applyFill="1" applyBorder="1" applyAlignment="1" applyProtection="1">
      <alignment vertical="center"/>
      <protection hidden="1"/>
    </xf>
    <xf numFmtId="2" fontId="44" fillId="0" borderId="0" xfId="38" applyNumberFormat="1" applyFont="1" applyFill="1" applyBorder="1" applyAlignment="1" applyProtection="1">
      <alignment vertical="center"/>
      <protection hidden="1"/>
    </xf>
    <xf numFmtId="0" fontId="5" fillId="20" borderId="11" xfId="44" applyFont="1" applyFill="1" applyBorder="1" applyAlignment="1" applyProtection="1">
      <alignment horizontal="left" vertical="center" indent="1"/>
      <protection hidden="1"/>
    </xf>
    <xf numFmtId="0" fontId="6" fillId="0" borderId="0" xfId="46" applyFont="1" applyFill="1" applyBorder="1" applyAlignment="1" applyProtection="1">
      <alignment vertical="center"/>
      <protection hidden="1"/>
    </xf>
    <xf numFmtId="4" fontId="5" fillId="20" borderId="12" xfId="44" applyNumberFormat="1" applyFont="1" applyFill="1" applyBorder="1" applyAlignment="1" applyProtection="1">
      <alignment horizontal="right" vertical="center" indent="1"/>
      <protection hidden="1"/>
    </xf>
    <xf numFmtId="14" fontId="3" fillId="22" borderId="21" xfId="0" applyNumberFormat="1" applyFont="1" applyFill="1" applyBorder="1" applyAlignment="1" applyProtection="1">
      <alignment horizontal="center" vertical="top"/>
      <protection locked="0"/>
    </xf>
    <xf numFmtId="14" fontId="5" fillId="0" borderId="0" xfId="38" applyNumberFormat="1" applyFont="1" applyFill="1" applyBorder="1" applyAlignment="1" applyProtection="1">
      <alignment vertical="top"/>
      <protection hidden="1"/>
    </xf>
    <xf numFmtId="14" fontId="36" fillId="0" borderId="0" xfId="38" applyNumberFormat="1" applyFont="1" applyFill="1" applyBorder="1" applyAlignment="1" applyProtection="1">
      <alignment wrapText="1"/>
      <protection hidden="1"/>
    </xf>
    <xf numFmtId="14" fontId="38" fillId="0" borderId="0" xfId="38" applyNumberFormat="1" applyFont="1" applyFill="1" applyBorder="1" applyAlignment="1" applyProtection="1">
      <alignment vertical="center"/>
      <protection hidden="1"/>
    </xf>
    <xf numFmtId="14" fontId="44" fillId="0" borderId="0" xfId="38" applyNumberFormat="1" applyFont="1" applyFill="1" applyBorder="1" applyAlignment="1" applyProtection="1">
      <alignment vertical="center"/>
      <protection hidden="1"/>
    </xf>
    <xf numFmtId="14" fontId="3" fillId="0" borderId="0" xfId="44" applyNumberFormat="1" applyFont="1" applyAlignment="1" applyProtection="1">
      <alignment vertical="center"/>
      <protection hidden="1"/>
    </xf>
    <xf numFmtId="14" fontId="3" fillId="0" borderId="0" xfId="44" applyNumberFormat="1" applyFont="1" applyFill="1" applyAlignment="1" applyProtection="1">
      <alignment vertical="center"/>
      <protection hidden="1"/>
    </xf>
    <xf numFmtId="1" fontId="5" fillId="0" borderId="24" xfId="0" applyNumberFormat="1" applyFont="1" applyFill="1" applyBorder="1" applyAlignment="1" applyProtection="1">
      <alignment horizontal="center" vertical="center"/>
      <protection hidden="1"/>
    </xf>
    <xf numFmtId="2" fontId="5" fillId="20" borderId="11" xfId="44" applyNumberFormat="1" applyFont="1" applyFill="1" applyBorder="1" applyAlignment="1" applyProtection="1">
      <alignment horizontal="left" vertical="center" indent="1"/>
      <protection hidden="1"/>
    </xf>
    <xf numFmtId="2" fontId="10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49" fontId="10" fillId="0" borderId="0" xfId="38" applyNumberFormat="1" applyFont="1" applyFill="1" applyAlignment="1" applyProtection="1">
      <alignment vertical="center"/>
      <protection hidden="1"/>
    </xf>
    <xf numFmtId="0" fontId="10" fillId="0" borderId="19" xfId="38" applyFont="1" applyFill="1" applyBorder="1" applyAlignment="1" applyProtection="1">
      <alignment horizontal="left" vertical="center" indent="1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14" fontId="5" fillId="0" borderId="24" xfId="38" applyNumberFormat="1" applyFont="1" applyFill="1" applyBorder="1" applyAlignment="1" applyProtection="1">
      <alignment horizontal="center" vertical="center"/>
      <protection hidden="1"/>
    </xf>
    <xf numFmtId="0" fontId="3" fillId="23" borderId="23" xfId="44" applyNumberFormat="1" applyFont="1" applyFill="1" applyBorder="1" applyAlignment="1" applyProtection="1">
      <alignment vertical="center"/>
      <protection hidden="1"/>
    </xf>
    <xf numFmtId="0" fontId="5" fillId="23" borderId="23" xfId="0" applyNumberFormat="1" applyFont="1" applyFill="1" applyBorder="1" applyAlignment="1" applyProtection="1">
      <alignment horizontal="left" vertical="center"/>
      <protection hidden="1"/>
    </xf>
    <xf numFmtId="2" fontId="5" fillId="23" borderId="23" xfId="44" applyNumberFormat="1" applyFont="1" applyFill="1" applyBorder="1" applyAlignment="1" applyProtection="1">
      <alignment horizontal="left" vertical="center"/>
      <protection hidden="1"/>
    </xf>
    <xf numFmtId="0" fontId="41" fillId="0" borderId="0" xfId="46" applyFont="1" applyFill="1" applyBorder="1" applyAlignment="1" applyProtection="1">
      <alignment vertical="center"/>
      <protection hidden="1"/>
    </xf>
    <xf numFmtId="49" fontId="3" fillId="22" borderId="21" xfId="38" applyNumberFormat="1" applyFont="1" applyFill="1" applyBorder="1" applyAlignment="1" applyProtection="1">
      <alignment horizontal="left" vertical="top" indent="1"/>
      <protection locked="0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1" fontId="3" fillId="0" borderId="21" xfId="38" applyNumberFormat="1" applyFont="1" applyFill="1" applyBorder="1" applyAlignment="1" applyProtection="1">
      <alignment horizontal="center" vertical="top"/>
      <protection hidden="1"/>
    </xf>
    <xf numFmtId="49" fontId="3" fillId="19" borderId="21" xfId="38" applyNumberFormat="1" applyFont="1" applyFill="1" applyBorder="1" applyAlignment="1" applyProtection="1">
      <alignment horizontal="left" vertical="top" wrapText="1" indent="1"/>
      <protection locked="0"/>
    </xf>
    <xf numFmtId="0" fontId="42" fillId="0" borderId="0" xfId="44" applyFont="1" applyAlignment="1" applyProtection="1">
      <alignment vertical="center"/>
      <protection hidden="1"/>
    </xf>
    <xf numFmtId="0" fontId="15" fillId="0" borderId="0" xfId="44" applyFont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5" fillId="20" borderId="11" xfId="0" applyFont="1" applyFill="1" applyBorder="1" applyAlignment="1" applyProtection="1">
      <alignment vertical="center"/>
      <protection hidden="1"/>
    </xf>
    <xf numFmtId="0" fontId="3" fillId="0" borderId="19" xfId="46" applyFont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4" fontId="5" fillId="20" borderId="11" xfId="44" applyNumberFormat="1" applyFont="1" applyFill="1" applyBorder="1" applyAlignment="1" applyProtection="1">
      <alignment horizontal="right" vertical="center" indent="1"/>
      <protection hidden="1"/>
    </xf>
    <xf numFmtId="49" fontId="45" fillId="0" borderId="0" xfId="55" applyNumberFormat="1" applyFont="1" applyFill="1" applyBorder="1" applyAlignment="1" applyProtection="1">
      <alignment horizontal="left" vertical="top" wrapText="1"/>
      <protection hidden="1"/>
    </xf>
    <xf numFmtId="168" fontId="11" fillId="0" borderId="22" xfId="55" applyNumberFormat="1" applyFont="1" applyFill="1" applyBorder="1" applyAlignment="1" applyProtection="1">
      <alignment horizontal="right" vertical="center" indent="1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Alignment="1" applyProtection="1">
      <alignment vertical="top"/>
      <protection hidden="1"/>
    </xf>
    <xf numFmtId="0" fontId="3" fillId="0" borderId="19" xfId="56" applyFont="1" applyFill="1" applyBorder="1" applyAlignment="1" applyProtection="1">
      <alignment horizontal="left" vertical="top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3" fillId="0" borderId="18" xfId="56" applyFont="1" applyFill="1" applyBorder="1" applyAlignment="1" applyProtection="1">
      <alignment vertical="center"/>
      <protection hidden="1"/>
    </xf>
    <xf numFmtId="0" fontId="35" fillId="0" borderId="0" xfId="38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 horizontal="left" vertical="top"/>
      <protection hidden="1"/>
    </xf>
    <xf numFmtId="0" fontId="35" fillId="0" borderId="0" xfId="0" applyFont="1" applyFill="1" applyBorder="1" applyAlignment="1" applyProtection="1">
      <alignment horizontal="right" vertical="center"/>
      <protection hidden="1"/>
    </xf>
    <xf numFmtId="0" fontId="3" fillId="0" borderId="19" xfId="56" applyFont="1" applyFill="1" applyBorder="1" applyAlignment="1" applyProtection="1">
      <alignment vertical="top"/>
      <protection hidden="1"/>
    </xf>
    <xf numFmtId="0" fontId="3" fillId="20" borderId="10" xfId="38" applyFont="1" applyFill="1" applyBorder="1" applyAlignment="1" applyProtection="1">
      <alignment vertical="center"/>
      <protection hidden="1"/>
    </xf>
    <xf numFmtId="0" fontId="5" fillId="20" borderId="11" xfId="38" applyFont="1" applyFill="1" applyBorder="1" applyAlignment="1" applyProtection="1">
      <alignment vertical="center"/>
      <protection hidden="1"/>
    </xf>
    <xf numFmtId="49" fontId="3" fillId="0" borderId="0" xfId="38" applyNumberFormat="1" applyFont="1" applyFill="1" applyBorder="1" applyAlignment="1" applyProtection="1">
      <alignment vertical="center"/>
      <protection hidden="1"/>
    </xf>
    <xf numFmtId="49" fontId="10" fillId="0" borderId="0" xfId="38" applyNumberFormat="1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19" xfId="0" applyFont="1" applyBorder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6" xfId="0" applyFont="1" applyBorder="1" applyProtection="1">
      <protection hidden="1"/>
    </xf>
    <xf numFmtId="168" fontId="3" fillId="0" borderId="16" xfId="0" applyNumberFormat="1" applyFont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23" borderId="0" xfId="38" applyFont="1" applyFill="1" applyBorder="1" applyAlignment="1" applyProtection="1">
      <alignment vertical="center"/>
      <protection hidden="1"/>
    </xf>
    <xf numFmtId="0" fontId="3" fillId="23" borderId="0" xfId="0" applyFont="1" applyFill="1" applyAlignment="1" applyProtection="1">
      <alignment vertical="center"/>
      <protection hidden="1"/>
    </xf>
    <xf numFmtId="0" fontId="3" fillId="23" borderId="0" xfId="0" applyFont="1" applyFill="1" applyProtection="1">
      <protection hidden="1"/>
    </xf>
    <xf numFmtId="0" fontId="3" fillId="0" borderId="0" xfId="55" applyFont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0" fontId="3" fillId="0" borderId="20" xfId="55" applyFont="1" applyFill="1" applyBorder="1" applyAlignment="1" applyProtection="1">
      <alignment vertical="center"/>
      <protection hidden="1"/>
    </xf>
    <xf numFmtId="0" fontId="5" fillId="20" borderId="11" xfId="55" applyFont="1" applyFill="1" applyBorder="1" applyAlignment="1" applyProtection="1">
      <alignment vertical="center"/>
      <protection hidden="1"/>
    </xf>
    <xf numFmtId="0" fontId="5" fillId="20" borderId="12" xfId="55" applyFont="1" applyFill="1" applyBorder="1" applyAlignment="1" applyProtection="1">
      <alignment vertical="center"/>
      <protection hidden="1"/>
    </xf>
    <xf numFmtId="0" fontId="3" fillId="26" borderId="10" xfId="55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5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49" fontId="5" fillId="0" borderId="0" xfId="42" applyNumberFormat="1" applyFont="1" applyFill="1" applyBorder="1" applyAlignment="1" applyProtection="1">
      <alignment vertical="center"/>
      <protection hidden="1"/>
    </xf>
    <xf numFmtId="49" fontId="3" fillId="0" borderId="0" xfId="42" applyNumberFormat="1" applyFont="1" applyFill="1" applyBorder="1" applyAlignment="1" applyProtection="1">
      <alignment vertical="center"/>
      <protection hidden="1"/>
    </xf>
    <xf numFmtId="3" fontId="5" fillId="0" borderId="0" xfId="56" applyNumberFormat="1" applyFont="1" applyFill="1" applyBorder="1" applyAlignment="1" applyProtection="1">
      <alignment vertical="center"/>
      <protection hidden="1"/>
    </xf>
    <xf numFmtId="0" fontId="5" fillId="0" borderId="0" xfId="42" applyNumberFormat="1" applyFont="1" applyFill="1" applyBorder="1" applyAlignment="1" applyProtection="1">
      <alignment horizontal="left" vertical="center"/>
      <protection hidden="1"/>
    </xf>
    <xf numFmtId="0" fontId="1" fillId="0" borderId="0" xfId="55"/>
    <xf numFmtId="166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horizontal="left" vertical="center"/>
      <protection hidden="1"/>
    </xf>
    <xf numFmtId="49" fontId="5" fillId="0" borderId="0" xfId="55" applyNumberFormat="1" applyFont="1" applyFill="1" applyBorder="1" applyAlignment="1" applyProtection="1">
      <alignment horizontal="left" vertical="center"/>
      <protection hidden="1"/>
    </xf>
    <xf numFmtId="14" fontId="5" fillId="0" borderId="0" xfId="55" applyNumberFormat="1" applyFont="1" applyFill="1" applyBorder="1" applyAlignment="1" applyProtection="1">
      <alignment vertical="top" wrapText="1"/>
      <protection hidden="1"/>
    </xf>
    <xf numFmtId="2" fontId="3" fillId="0" borderId="0" xfId="55" applyNumberFormat="1" applyFont="1" applyFill="1" applyBorder="1" applyAlignment="1" applyProtection="1">
      <alignment horizontal="center" vertical="top"/>
      <protection hidden="1"/>
    </xf>
    <xf numFmtId="166" fontId="5" fillId="0" borderId="0" xfId="55" applyNumberFormat="1" applyFont="1" applyFill="1" applyBorder="1" applyAlignment="1" applyProtection="1">
      <alignment vertical="top" wrapText="1"/>
      <protection hidden="1"/>
    </xf>
    <xf numFmtId="49" fontId="5" fillId="20" borderId="10" xfId="55" applyNumberFormat="1" applyFont="1" applyFill="1" applyBorder="1" applyAlignment="1" applyProtection="1">
      <alignment horizontal="center" vertical="top"/>
      <protection hidden="1"/>
    </xf>
    <xf numFmtId="49" fontId="3" fillId="20" borderId="11" xfId="55" applyNumberFormat="1" applyFont="1" applyFill="1" applyBorder="1" applyAlignment="1" applyProtection="1">
      <alignment horizontal="center" vertical="top"/>
      <protection hidden="1"/>
    </xf>
    <xf numFmtId="4" fontId="5" fillId="20" borderId="12" xfId="55" applyNumberFormat="1" applyFont="1" applyFill="1" applyBorder="1" applyAlignment="1" applyProtection="1">
      <alignment horizontal="right" vertical="center" indent="1"/>
      <protection hidden="1"/>
    </xf>
    <xf numFmtId="2" fontId="44" fillId="0" borderId="0" xfId="55" applyNumberFormat="1" applyFont="1" applyFill="1" applyBorder="1" applyAlignment="1" applyProtection="1">
      <alignment vertical="center"/>
      <protection hidden="1"/>
    </xf>
    <xf numFmtId="49" fontId="8" fillId="0" borderId="0" xfId="55" applyNumberFormat="1" applyFont="1" applyFill="1" applyBorder="1" applyAlignment="1" applyProtection="1">
      <alignment horizontal="center" vertical="top"/>
      <protection hidden="1"/>
    </xf>
    <xf numFmtId="14" fontId="3" fillId="0" borderId="0" xfId="55" applyNumberFormat="1" applyFont="1" applyFill="1" applyBorder="1" applyAlignment="1" applyProtection="1">
      <alignment horizontal="center" vertical="top"/>
      <protection hidden="1"/>
    </xf>
    <xf numFmtId="0" fontId="11" fillId="0" borderId="35" xfId="55" applyNumberFormat="1" applyFont="1" applyFill="1" applyBorder="1" applyAlignment="1" applyProtection="1">
      <alignment horizontal="left" vertical="center" indent="1"/>
      <protection hidden="1"/>
    </xf>
    <xf numFmtId="168" fontId="11" fillId="0" borderId="35" xfId="55" applyNumberFormat="1" applyFont="1" applyFill="1" applyBorder="1" applyAlignment="1" applyProtection="1">
      <alignment horizontal="right" vertical="center" indent="1"/>
      <protection hidden="1"/>
    </xf>
    <xf numFmtId="0" fontId="11" fillId="0" borderId="22" xfId="55" applyNumberFormat="1" applyFont="1" applyFill="1" applyBorder="1" applyAlignment="1" applyProtection="1">
      <alignment horizontal="left" vertical="center" indent="1"/>
      <protection hidden="1"/>
    </xf>
    <xf numFmtId="166" fontId="5" fillId="0" borderId="0" xfId="55" applyNumberFormat="1" applyFont="1" applyFill="1" applyBorder="1" applyAlignment="1" applyProtection="1">
      <alignment horizontal="right" vertical="top" indent="1"/>
      <protection hidden="1"/>
    </xf>
    <xf numFmtId="2" fontId="11" fillId="0" borderId="0" xfId="55" applyNumberFormat="1" applyFont="1" applyFill="1" applyBorder="1" applyAlignment="1" applyProtection="1">
      <alignment vertical="center"/>
      <protection hidden="1"/>
    </xf>
    <xf numFmtId="49" fontId="3" fillId="22" borderId="21" xfId="55" applyNumberFormat="1" applyFont="1" applyFill="1" applyBorder="1" applyAlignment="1" applyProtection="1">
      <alignment horizontal="left" vertical="top" indent="1"/>
      <protection locked="0"/>
    </xf>
    <xf numFmtId="14" fontId="3" fillId="22" borderId="21" xfId="55" applyNumberFormat="1" applyFont="1" applyFill="1" applyBorder="1" applyAlignment="1" applyProtection="1">
      <alignment horizontal="center" vertical="top"/>
      <protection locked="0"/>
    </xf>
    <xf numFmtId="49" fontId="3" fillId="22" borderId="21" xfId="55" applyNumberFormat="1" applyFont="1" applyFill="1" applyBorder="1" applyAlignment="1" applyProtection="1">
      <alignment horizontal="left" vertical="top" wrapText="1" indent="1"/>
      <protection locked="0"/>
    </xf>
    <xf numFmtId="169" fontId="3" fillId="22" borderId="21" xfId="55" applyNumberFormat="1" applyFont="1" applyFill="1" applyBorder="1" applyAlignment="1" applyProtection="1">
      <alignment horizontal="right" vertical="top" indent="1"/>
      <protection locked="0"/>
    </xf>
    <xf numFmtId="0" fontId="15" fillId="0" borderId="0" xfId="55" applyFont="1"/>
    <xf numFmtId="0" fontId="3" fillId="0" borderId="0" xfId="55" applyFont="1"/>
    <xf numFmtId="49" fontId="3" fillId="22" borderId="23" xfId="55" applyNumberFormat="1" applyFont="1" applyFill="1" applyBorder="1" applyAlignment="1" applyProtection="1">
      <alignment horizontal="left" vertical="top" indent="1"/>
      <protection locked="0"/>
    </xf>
    <xf numFmtId="49" fontId="3" fillId="22" borderId="23" xfId="55" applyNumberFormat="1" applyFont="1" applyFill="1" applyBorder="1" applyAlignment="1" applyProtection="1">
      <alignment horizontal="left" vertical="top" wrapText="1" indent="1"/>
      <protection locked="0"/>
    </xf>
    <xf numFmtId="0" fontId="42" fillId="0" borderId="0" xfId="55" applyFont="1"/>
    <xf numFmtId="0" fontId="3" fillId="0" borderId="0" xfId="42" applyNumberFormat="1" applyFont="1" applyFill="1" applyBorder="1" applyAlignment="1" applyProtection="1">
      <alignment vertical="center"/>
      <protection hidden="1"/>
    </xf>
    <xf numFmtId="49" fontId="5" fillId="20" borderId="11" xfId="55" applyNumberFormat="1" applyFont="1" applyFill="1" applyBorder="1" applyAlignment="1" applyProtection="1">
      <alignment horizontal="center" vertical="top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18" xfId="55" applyFont="1" applyFill="1" applyBorder="1" applyAlignment="1" applyProtection="1">
      <alignment vertical="top"/>
      <protection hidden="1"/>
    </xf>
    <xf numFmtId="49" fontId="3" fillId="0" borderId="19" xfId="55" applyNumberFormat="1" applyFont="1" applyFill="1" applyBorder="1" applyAlignment="1" applyProtection="1">
      <alignment horizontal="right" vertical="top"/>
      <protection hidden="1"/>
    </xf>
    <xf numFmtId="0" fontId="3" fillId="0" borderId="0" xfId="55" applyFont="1" applyFill="1" applyBorder="1" applyAlignment="1" applyProtection="1">
      <alignment vertical="top" wrapText="1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24" borderId="10" xfId="46" applyFont="1" applyFill="1" applyBorder="1" applyAlignment="1" applyProtection="1">
      <alignment horizontal="left" vertical="center"/>
      <protection hidden="1"/>
    </xf>
    <xf numFmtId="0" fontId="3" fillId="24" borderId="11" xfId="46" applyFont="1" applyFill="1" applyBorder="1" applyAlignment="1" applyProtection="1">
      <alignment horizontal="left" vertical="center"/>
      <protection hidden="1"/>
    </xf>
    <xf numFmtId="0" fontId="3" fillId="24" borderId="12" xfId="46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vertical="top" wrapText="1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35" fillId="0" borderId="0" xfId="55" applyFont="1" applyFill="1" applyBorder="1" applyAlignment="1" applyProtection="1">
      <alignment horizontal="right" vertical="center"/>
      <protection hidden="1"/>
    </xf>
    <xf numFmtId="0" fontId="3" fillId="0" borderId="19" xfId="55" applyFont="1" applyFill="1" applyBorder="1" applyAlignment="1" applyProtection="1">
      <alignment vertical="top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11" fillId="0" borderId="0" xfId="55" applyNumberFormat="1" applyFont="1" applyFill="1" applyBorder="1" applyAlignment="1" applyProtection="1">
      <alignment horizontal="left" vertical="center" indent="1"/>
      <protection hidden="1"/>
    </xf>
    <xf numFmtId="168" fontId="11" fillId="0" borderId="0" xfId="55" applyNumberFormat="1" applyFont="1" applyFill="1" applyBorder="1" applyAlignment="1" applyProtection="1">
      <alignment horizontal="right" vertical="center" indent="1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14" fontId="11" fillId="0" borderId="0" xfId="38" applyNumberFormat="1" applyFont="1" applyFill="1" applyBorder="1" applyAlignment="1" applyProtection="1">
      <alignment horizontal="center" vertical="center"/>
      <protection hidden="1"/>
    </xf>
    <xf numFmtId="0" fontId="3" fillId="23" borderId="0" xfId="0" applyFont="1" applyFill="1" applyAlignment="1" applyProtection="1">
      <alignment horizontal="left" vertical="center" indent="1"/>
      <protection hidden="1"/>
    </xf>
    <xf numFmtId="0" fontId="3" fillId="0" borderId="14" xfId="0" applyFont="1" applyFill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8" xfId="58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0" xfId="46" applyFont="1" applyBorder="1" applyProtection="1">
      <protection hidden="1"/>
    </xf>
    <xf numFmtId="0" fontId="5" fillId="0" borderId="0" xfId="55" applyFont="1" applyFill="1" applyBorder="1" applyAlignment="1" applyProtection="1">
      <alignment vertical="center"/>
      <protection hidden="1"/>
    </xf>
    <xf numFmtId="4" fontId="3" fillId="0" borderId="0" xfId="55" applyNumberFormat="1" applyFont="1" applyFill="1" applyBorder="1" applyAlignment="1" applyProtection="1">
      <alignment horizontal="right" vertical="center"/>
      <protection hidden="1"/>
    </xf>
    <xf numFmtId="1" fontId="3" fillId="0" borderId="0" xfId="55" applyNumberFormat="1" applyFont="1" applyFill="1" applyBorder="1" applyAlignment="1" applyProtection="1">
      <alignment vertical="center"/>
      <protection hidden="1"/>
    </xf>
    <xf numFmtId="0" fontId="5" fillId="20" borderId="11" xfId="55" applyFont="1" applyFill="1" applyBorder="1" applyAlignment="1" applyProtection="1">
      <alignment horizontal="left" vertical="center" indent="1"/>
      <protection hidden="1"/>
    </xf>
    <xf numFmtId="0" fontId="5" fillId="20" borderId="12" xfId="55" applyFont="1" applyFill="1" applyBorder="1" applyAlignment="1" applyProtection="1">
      <alignment horizontal="left" vertical="center" indent="1"/>
      <protection hidden="1"/>
    </xf>
    <xf numFmtId="0" fontId="3" fillId="27" borderId="14" xfId="55" applyFont="1" applyFill="1" applyBorder="1" applyAlignment="1" applyProtection="1">
      <alignment vertical="center"/>
      <protection hidden="1"/>
    </xf>
    <xf numFmtId="0" fontId="3" fillId="27" borderId="15" xfId="55" applyFont="1" applyFill="1" applyBorder="1" applyAlignment="1" applyProtection="1">
      <alignment vertical="center"/>
      <protection hidden="1"/>
    </xf>
    <xf numFmtId="0" fontId="3" fillId="27" borderId="0" xfId="55" applyFont="1" applyFill="1" applyBorder="1" applyAlignment="1" applyProtection="1">
      <alignment vertical="top"/>
      <protection hidden="1"/>
    </xf>
    <xf numFmtId="0" fontId="3" fillId="27" borderId="18" xfId="55" applyFont="1" applyFill="1" applyBorder="1" applyAlignment="1" applyProtection="1">
      <alignment vertical="center"/>
      <protection hidden="1"/>
    </xf>
    <xf numFmtId="0" fontId="3" fillId="27" borderId="19" xfId="55" applyFont="1" applyFill="1" applyBorder="1" applyAlignment="1" applyProtection="1">
      <alignment vertical="center"/>
      <protection hidden="1"/>
    </xf>
    <xf numFmtId="0" fontId="3" fillId="27" borderId="0" xfId="55" applyFont="1" applyFill="1" applyBorder="1" applyAlignment="1" applyProtection="1">
      <alignment vertical="center"/>
      <protection hidden="1"/>
    </xf>
    <xf numFmtId="0" fontId="3" fillId="0" borderId="13" xfId="55" applyFont="1" applyFill="1" applyBorder="1" applyAlignment="1" applyProtection="1">
      <alignment vertical="center"/>
      <protection hidden="1"/>
    </xf>
    <xf numFmtId="0" fontId="3" fillId="0" borderId="14" xfId="55" applyFont="1" applyFill="1" applyBorder="1" applyAlignment="1" applyProtection="1">
      <alignment vertical="center"/>
      <protection hidden="1"/>
    </xf>
    <xf numFmtId="0" fontId="3" fillId="0" borderId="15" xfId="55" applyFont="1" applyFill="1" applyBorder="1" applyAlignment="1" applyProtection="1">
      <alignment vertical="center"/>
      <protection hidden="1"/>
    </xf>
    <xf numFmtId="0" fontId="10" fillId="0" borderId="0" xfId="55" applyFont="1" applyFill="1" applyBorder="1" applyAlignment="1" applyProtection="1">
      <alignment vertical="center"/>
      <protection hidden="1"/>
    </xf>
    <xf numFmtId="0" fontId="3" fillId="0" borderId="18" xfId="55" applyFont="1" applyFill="1" applyBorder="1" applyAlignment="1" applyProtection="1">
      <alignment vertical="center"/>
      <protection hidden="1"/>
    </xf>
    <xf numFmtId="0" fontId="10" fillId="0" borderId="39" xfId="55" applyFont="1" applyFill="1" applyBorder="1" applyAlignment="1" applyProtection="1">
      <alignment vertical="center"/>
      <protection hidden="1"/>
    </xf>
    <xf numFmtId="0" fontId="5" fillId="0" borderId="39" xfId="55" applyFont="1" applyFill="1" applyBorder="1" applyAlignment="1" applyProtection="1">
      <alignment vertical="center"/>
      <protection hidden="1"/>
    </xf>
    <xf numFmtId="0" fontId="3" fillId="0" borderId="39" xfId="55" applyFont="1" applyFill="1" applyBorder="1" applyAlignment="1" applyProtection="1">
      <alignment vertical="center"/>
      <protection hidden="1"/>
    </xf>
    <xf numFmtId="0" fontId="3" fillId="0" borderId="40" xfId="55" applyFont="1" applyFill="1" applyBorder="1" applyAlignment="1" applyProtection="1">
      <alignment vertical="center"/>
      <protection hidden="1"/>
    </xf>
    <xf numFmtId="0" fontId="3" fillId="0" borderId="19" xfId="55" applyFont="1" applyFill="1" applyBorder="1" applyAlignment="1" applyProtection="1">
      <alignment horizontal="left" vertical="center" indent="1"/>
      <protection hidden="1"/>
    </xf>
    <xf numFmtId="0" fontId="35" fillId="0" borderId="0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left" vertical="center"/>
      <protection hidden="1"/>
    </xf>
    <xf numFmtId="0" fontId="3" fillId="0" borderId="41" xfId="55" applyFont="1" applyFill="1" applyBorder="1" applyAlignment="1" applyProtection="1">
      <alignment horizontal="left" vertical="center" indent="1"/>
      <protection hidden="1"/>
    </xf>
    <xf numFmtId="0" fontId="3" fillId="0" borderId="42" xfId="55" applyFont="1" applyFill="1" applyBorder="1" applyAlignment="1" applyProtection="1">
      <alignment vertical="center"/>
      <protection hidden="1"/>
    </xf>
    <xf numFmtId="0" fontId="35" fillId="0" borderId="42" xfId="55" applyFont="1" applyFill="1" applyBorder="1" applyAlignment="1" applyProtection="1">
      <alignment horizontal="center" vertical="center"/>
      <protection hidden="1"/>
    </xf>
    <xf numFmtId="0" fontId="3" fillId="0" borderId="42" xfId="55" applyFont="1" applyFill="1" applyBorder="1" applyAlignment="1" applyProtection="1">
      <alignment horizontal="left" vertical="center"/>
      <protection hidden="1"/>
    </xf>
    <xf numFmtId="0" fontId="3" fillId="0" borderId="43" xfId="55" applyFont="1" applyFill="1" applyBorder="1" applyAlignment="1" applyProtection="1">
      <alignment vertical="center"/>
      <protection hidden="1"/>
    </xf>
    <xf numFmtId="0" fontId="3" fillId="0" borderId="39" xfId="55" applyFont="1" applyFill="1" applyBorder="1" applyAlignment="1" applyProtection="1">
      <alignment horizontal="left" vertical="center"/>
      <protection hidden="1"/>
    </xf>
    <xf numFmtId="0" fontId="3" fillId="0" borderId="39" xfId="55" applyFont="1" applyFill="1" applyBorder="1" applyAlignment="1" applyProtection="1">
      <alignment horizontal="center" vertical="center"/>
      <protection hidden="1"/>
    </xf>
    <xf numFmtId="0" fontId="3" fillId="0" borderId="20" xfId="55" applyFont="1" applyFill="1" applyBorder="1" applyAlignment="1" applyProtection="1">
      <alignment horizontal="left" vertical="center" indent="1"/>
      <protection hidden="1"/>
    </xf>
    <xf numFmtId="0" fontId="3" fillId="0" borderId="16" xfId="55" applyFont="1" applyFill="1" applyBorder="1" applyAlignment="1" applyProtection="1">
      <alignment vertical="center"/>
      <protection hidden="1"/>
    </xf>
    <xf numFmtId="0" fontId="35" fillId="0" borderId="16" xfId="55" applyFont="1" applyFill="1" applyBorder="1" applyAlignment="1" applyProtection="1">
      <alignment horizontal="left" vertical="center"/>
      <protection hidden="1"/>
    </xf>
    <xf numFmtId="0" fontId="3" fillId="0" borderId="16" xfId="55" applyFont="1" applyFill="1" applyBorder="1" applyAlignment="1" applyProtection="1">
      <alignment horizontal="left" vertical="center"/>
      <protection hidden="1"/>
    </xf>
    <xf numFmtId="0" fontId="3" fillId="0" borderId="17" xfId="55" applyFont="1" applyFill="1" applyBorder="1" applyAlignment="1" applyProtection="1">
      <alignment vertical="center"/>
      <protection hidden="1"/>
    </xf>
    <xf numFmtId="0" fontId="3" fillId="27" borderId="13" xfId="55" applyFont="1" applyFill="1" applyBorder="1" applyAlignment="1" applyProtection="1">
      <alignment horizontal="left" vertical="center" indent="1"/>
      <protection hidden="1"/>
    </xf>
    <xf numFmtId="0" fontId="35" fillId="27" borderId="14" xfId="55" applyFont="1" applyFill="1" applyBorder="1" applyAlignment="1" applyProtection="1">
      <alignment horizontal="left" vertical="center"/>
      <protection hidden="1"/>
    </xf>
    <xf numFmtId="0" fontId="3" fillId="27" borderId="14" xfId="55" applyFont="1" applyFill="1" applyBorder="1" applyAlignment="1" applyProtection="1">
      <alignment horizontal="left" vertical="center"/>
      <protection hidden="1"/>
    </xf>
    <xf numFmtId="0" fontId="3" fillId="27" borderId="19" xfId="55" applyFont="1" applyFill="1" applyBorder="1" applyAlignment="1" applyProtection="1">
      <alignment horizontal="left" vertical="center" indent="1"/>
      <protection hidden="1"/>
    </xf>
    <xf numFmtId="0" fontId="35" fillId="27" borderId="0" xfId="55" applyFont="1" applyFill="1" applyBorder="1" applyAlignment="1" applyProtection="1">
      <alignment horizontal="left" vertical="center"/>
      <protection hidden="1"/>
    </xf>
    <xf numFmtId="0" fontId="3" fillId="27" borderId="0" xfId="55" applyFont="1" applyFill="1" applyBorder="1" applyAlignment="1" applyProtection="1">
      <alignment horizontal="left" vertical="center"/>
      <protection hidden="1"/>
    </xf>
    <xf numFmtId="0" fontId="3" fillId="27" borderId="20" xfId="55" applyFont="1" applyFill="1" applyBorder="1" applyAlignment="1" applyProtection="1">
      <alignment horizontal="left" vertical="center" indent="1"/>
      <protection hidden="1"/>
    </xf>
    <xf numFmtId="0" fontId="3" fillId="27" borderId="16" xfId="55" applyFont="1" applyFill="1" applyBorder="1" applyAlignment="1" applyProtection="1">
      <alignment vertical="center"/>
      <protection hidden="1"/>
    </xf>
    <xf numFmtId="0" fontId="35" fillId="27" borderId="16" xfId="55" applyFont="1" applyFill="1" applyBorder="1" applyAlignment="1" applyProtection="1">
      <alignment horizontal="left" vertical="center"/>
      <protection hidden="1"/>
    </xf>
    <xf numFmtId="0" fontId="3" fillId="27" borderId="16" xfId="55" applyFont="1" applyFill="1" applyBorder="1" applyAlignment="1" applyProtection="1">
      <alignment horizontal="left" vertical="center"/>
      <protection hidden="1"/>
    </xf>
    <xf numFmtId="0" fontId="3" fillId="27" borderId="17" xfId="55" applyFont="1" applyFill="1" applyBorder="1" applyAlignment="1" applyProtection="1">
      <alignment vertical="center"/>
      <protection hidden="1"/>
    </xf>
    <xf numFmtId="0" fontId="11" fillId="0" borderId="0" xfId="55" applyFont="1" applyFill="1" applyBorder="1" applyAlignment="1" applyProtection="1">
      <alignment vertical="center"/>
      <protection hidden="1"/>
    </xf>
    <xf numFmtId="0" fontId="3" fillId="0" borderId="41" xfId="55" applyFont="1" applyFill="1" applyBorder="1" applyAlignment="1" applyProtection="1">
      <alignment vertical="center"/>
      <protection hidden="1"/>
    </xf>
    <xf numFmtId="0" fontId="3" fillId="0" borderId="38" xfId="55" applyFont="1" applyFill="1" applyBorder="1" applyAlignment="1" applyProtection="1">
      <alignment vertical="center"/>
      <protection hidden="1"/>
    </xf>
    <xf numFmtId="0" fontId="3" fillId="27" borderId="20" xfId="55" applyFont="1" applyFill="1" applyBorder="1" applyAlignment="1" applyProtection="1">
      <alignment vertical="center"/>
      <protection hidden="1"/>
    </xf>
    <xf numFmtId="0" fontId="35" fillId="0" borderId="0" xfId="55" applyFont="1" applyFill="1" applyBorder="1" applyAlignment="1" applyProtection="1">
      <alignment horizontal="left" vertical="center"/>
      <protection hidden="1"/>
    </xf>
    <xf numFmtId="1" fontId="3" fillId="27" borderId="0" xfId="55" applyNumberFormat="1" applyFont="1" applyFill="1" applyBorder="1" applyAlignment="1" applyProtection="1">
      <alignment vertical="center"/>
      <protection hidden="1"/>
    </xf>
    <xf numFmtId="0" fontId="3" fillId="20" borderId="10" xfId="55" applyFont="1" applyFill="1" applyBorder="1" applyAlignment="1" applyProtection="1">
      <alignment vertical="center"/>
      <protection hidden="1"/>
    </xf>
    <xf numFmtId="0" fontId="10" fillId="0" borderId="42" xfId="55" applyFont="1" applyFill="1" applyBorder="1" applyAlignment="1" applyProtection="1">
      <alignment vertical="center"/>
      <protection hidden="1"/>
    </xf>
    <xf numFmtId="0" fontId="5" fillId="0" borderId="42" xfId="55" applyFont="1" applyFill="1" applyBorder="1" applyAlignment="1" applyProtection="1">
      <alignment vertical="center"/>
      <protection hidden="1"/>
    </xf>
    <xf numFmtId="0" fontId="35" fillId="0" borderId="42" xfId="55" applyFont="1" applyFill="1" applyBorder="1" applyAlignment="1" applyProtection="1">
      <alignment horizontal="left" vertical="center"/>
      <protection hidden="1"/>
    </xf>
    <xf numFmtId="0" fontId="3" fillId="23" borderId="0" xfId="59" applyFont="1" applyFill="1" applyAlignment="1" applyProtection="1">
      <alignment vertical="center"/>
      <protection hidden="1"/>
    </xf>
    <xf numFmtId="2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59" applyFont="1" applyFill="1" applyBorder="1" applyAlignment="1" applyProtection="1">
      <alignment vertical="center"/>
      <protection hidden="1"/>
    </xf>
    <xf numFmtId="0" fontId="3" fillId="23" borderId="0" xfId="59" applyFont="1" applyFill="1" applyAlignment="1" applyProtection="1">
      <alignment horizontal="center" vertical="center"/>
      <protection hidden="1"/>
    </xf>
    <xf numFmtId="0" fontId="3" fillId="0" borderId="0" xfId="59" applyFont="1" applyAlignment="1" applyProtection="1">
      <alignment vertical="center"/>
      <protection hidden="1"/>
    </xf>
    <xf numFmtId="2" fontId="5" fillId="23" borderId="23" xfId="59" applyNumberFormat="1" applyFont="1" applyFill="1" applyBorder="1" applyAlignment="1" applyProtection="1">
      <alignment horizontal="left" vertical="center"/>
      <protection hidden="1"/>
    </xf>
    <xf numFmtId="0" fontId="3" fillId="23" borderId="45" xfId="59" applyFont="1" applyFill="1" applyBorder="1" applyAlignment="1" applyProtection="1">
      <alignment vertical="center"/>
      <protection hidden="1"/>
    </xf>
    <xf numFmtId="0" fontId="3" fillId="23" borderId="23" xfId="59" applyFont="1" applyFill="1" applyBorder="1" applyAlignment="1" applyProtection="1">
      <alignment horizontal="center" vertical="center"/>
      <protection hidden="1"/>
    </xf>
    <xf numFmtId="0" fontId="3" fillId="23" borderId="23" xfId="59" applyFont="1" applyFill="1" applyBorder="1" applyAlignment="1" applyProtection="1">
      <alignment horizontal="left" vertical="center" indent="1"/>
      <protection hidden="1"/>
    </xf>
    <xf numFmtId="1" fontId="3" fillId="28" borderId="23" xfId="59" applyNumberFormat="1" applyFont="1" applyFill="1" applyBorder="1" applyAlignment="1" applyProtection="1">
      <alignment vertical="center"/>
      <protection hidden="1"/>
    </xf>
    <xf numFmtId="1" fontId="3" fillId="23" borderId="23" xfId="59" applyNumberFormat="1" applyFont="1" applyFill="1" applyBorder="1" applyAlignment="1" applyProtection="1">
      <alignment horizontal="left" vertical="center" indent="1"/>
      <protection hidden="1"/>
    </xf>
    <xf numFmtId="1" fontId="3" fillId="28" borderId="23" xfId="59" applyNumberFormat="1" applyFont="1" applyFill="1" applyBorder="1" applyAlignment="1" applyProtection="1">
      <alignment horizontal="left" vertical="center" indent="1"/>
      <protection hidden="1"/>
    </xf>
    <xf numFmtId="0" fontId="3" fillId="0" borderId="0" xfId="59" applyFont="1" applyFill="1" applyAlignment="1" applyProtection="1">
      <alignment vertical="center"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59" applyFont="1" applyFill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vertical="center"/>
      <protection hidden="1"/>
    </xf>
    <xf numFmtId="0" fontId="3" fillId="20" borderId="10" xfId="59" applyFont="1" applyFill="1" applyBorder="1" applyAlignment="1" applyProtection="1">
      <alignment vertical="center"/>
      <protection hidden="1"/>
    </xf>
    <xf numFmtId="0" fontId="5" fillId="20" borderId="11" xfId="59" applyFont="1" applyFill="1" applyBorder="1" applyAlignment="1" applyProtection="1">
      <alignment horizontal="left" vertical="center" indent="1"/>
      <protection hidden="1"/>
    </xf>
    <xf numFmtId="0" fontId="5" fillId="20" borderId="11" xfId="59" applyNumberFormat="1" applyFont="1" applyFill="1" applyBorder="1" applyAlignment="1" applyProtection="1">
      <alignment horizontal="left" vertical="center" indent="1"/>
      <protection hidden="1"/>
    </xf>
    <xf numFmtId="0" fontId="3" fillId="20" borderId="11" xfId="59" applyFont="1" applyFill="1" applyBorder="1" applyAlignment="1" applyProtection="1">
      <alignment vertical="center"/>
      <protection hidden="1"/>
    </xf>
    <xf numFmtId="0" fontId="5" fillId="20" borderId="11" xfId="59" applyFont="1" applyFill="1" applyBorder="1" applyAlignment="1" applyProtection="1">
      <alignment horizontal="right" vertical="center" indent="1"/>
      <protection hidden="1"/>
    </xf>
    <xf numFmtId="4" fontId="5" fillId="20" borderId="12" xfId="59" applyNumberFormat="1" applyFont="1" applyFill="1" applyBorder="1" applyAlignment="1" applyProtection="1">
      <alignment horizontal="right" vertical="center" inden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23" borderId="0" xfId="59" applyFont="1" applyFill="1" applyBorder="1" applyAlignment="1" applyProtection="1">
      <alignment vertical="center"/>
      <protection hidden="1"/>
    </xf>
    <xf numFmtId="0" fontId="3" fillId="20" borderId="11" xfId="59" applyFont="1" applyFill="1" applyBorder="1" applyAlignment="1" applyProtection="1">
      <alignment horizontal="center" vertical="top" wrapText="1"/>
      <protection hidden="1"/>
    </xf>
    <xf numFmtId="10" fontId="5" fillId="20" borderId="11" xfId="59" applyNumberFormat="1" applyFont="1" applyFill="1" applyBorder="1" applyAlignment="1" applyProtection="1">
      <alignment horizontal="left" vertical="center" wrapText="1" indent="1"/>
      <protection hidden="1"/>
    </xf>
    <xf numFmtId="171" fontId="3" fillId="20" borderId="51" xfId="60" applyNumberFormat="1" applyFont="1" applyFill="1" applyBorder="1" applyAlignment="1" applyProtection="1">
      <alignment horizontal="center" vertical="center"/>
      <protection hidden="1"/>
    </xf>
    <xf numFmtId="172" fontId="5" fillId="20" borderId="51" xfId="60" applyNumberFormat="1" applyFont="1" applyFill="1" applyBorder="1" applyAlignment="1" applyProtection="1">
      <alignment horizontal="center" vertical="center"/>
      <protection hidden="1"/>
    </xf>
    <xf numFmtId="0" fontId="3" fillId="0" borderId="19" xfId="59" applyFont="1" applyFill="1" applyBorder="1" applyAlignment="1" applyProtection="1">
      <alignment vertical="center"/>
      <protection hidden="1"/>
    </xf>
    <xf numFmtId="0" fontId="3" fillId="0" borderId="52" xfId="59" applyFont="1" applyFill="1" applyBorder="1" applyAlignment="1" applyProtection="1">
      <alignment vertical="center"/>
      <protection hidden="1"/>
    </xf>
    <xf numFmtId="49" fontId="4" fillId="0" borderId="53" xfId="0" applyNumberFormat="1" applyFont="1" applyFill="1" applyBorder="1" applyAlignment="1" applyProtection="1">
      <alignment horizontal="left" vertical="center" indent="1"/>
      <protection hidden="1"/>
    </xf>
    <xf numFmtId="49" fontId="4" fillId="0" borderId="42" xfId="0" applyNumberFormat="1" applyFont="1" applyFill="1" applyBorder="1" applyAlignment="1" applyProtection="1">
      <alignment horizontal="left" vertical="center" indent="1"/>
      <protection hidden="1"/>
    </xf>
    <xf numFmtId="49" fontId="4" fillId="0" borderId="43" xfId="0" applyNumberFormat="1" applyFont="1" applyFill="1" applyBorder="1" applyAlignment="1" applyProtection="1">
      <alignment horizontal="left" vertical="center" indent="1"/>
      <protection hidden="1"/>
    </xf>
    <xf numFmtId="49" fontId="4" fillId="22" borderId="54" xfId="0" applyNumberFormat="1" applyFont="1" applyFill="1" applyBorder="1" applyAlignment="1" applyProtection="1">
      <alignment horizontal="left" vertical="center" indent="1"/>
      <protection locked="0"/>
    </xf>
    <xf numFmtId="0" fontId="4" fillId="0" borderId="54" xfId="59" applyFont="1" applyFill="1" applyBorder="1" applyAlignment="1" applyProtection="1">
      <alignment vertical="center"/>
      <protection hidden="1"/>
    </xf>
    <xf numFmtId="0" fontId="8" fillId="0" borderId="19" xfId="59" applyFont="1" applyFill="1" applyBorder="1" applyAlignment="1" applyProtection="1">
      <alignment horizontal="left" vertical="center" indent="1"/>
      <protection hidden="1"/>
    </xf>
    <xf numFmtId="49" fontId="4" fillId="0" borderId="52" xfId="0" applyNumberFormat="1" applyFont="1" applyFill="1" applyBorder="1" applyAlignment="1" applyProtection="1">
      <alignment horizontal="left" vertical="center" indent="1"/>
      <protection hidden="1"/>
    </xf>
    <xf numFmtId="49" fontId="4" fillId="0" borderId="57" xfId="0" applyNumberFormat="1" applyFont="1" applyFill="1" applyBorder="1" applyAlignment="1" applyProtection="1">
      <alignment horizontal="left" vertical="center" indent="1"/>
      <protection hidden="1"/>
    </xf>
    <xf numFmtId="49" fontId="4" fillId="0" borderId="22" xfId="0" applyNumberFormat="1" applyFont="1" applyFill="1" applyBorder="1" applyAlignment="1" applyProtection="1">
      <alignment horizontal="left" vertical="center" indent="1"/>
      <protection hidden="1"/>
    </xf>
    <xf numFmtId="49" fontId="4" fillId="0" borderId="37" xfId="0" applyNumberFormat="1" applyFont="1" applyFill="1" applyBorder="1" applyAlignment="1" applyProtection="1">
      <alignment horizontal="left" vertical="center" indent="1"/>
      <protection hidden="1"/>
    </xf>
    <xf numFmtId="14" fontId="4" fillId="22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8" xfId="59" applyFont="1" applyFill="1" applyBorder="1" applyAlignment="1" applyProtection="1">
      <alignment vertical="center"/>
      <protection hidden="1"/>
    </xf>
    <xf numFmtId="0" fontId="3" fillId="23" borderId="0" xfId="59" applyFont="1" applyFill="1" applyAlignment="1" applyProtection="1">
      <alignment horizontal="left" vertical="center" indent="1"/>
      <protection hidden="1"/>
    </xf>
    <xf numFmtId="49" fontId="8" fillId="0" borderId="57" xfId="0" applyNumberFormat="1" applyFont="1" applyFill="1" applyBorder="1" applyAlignment="1" applyProtection="1">
      <alignment horizontal="left" vertical="center" indent="1"/>
      <protection hidden="1"/>
    </xf>
    <xf numFmtId="49" fontId="8" fillId="0" borderId="22" xfId="0" applyNumberFormat="1" applyFont="1" applyFill="1" applyBorder="1" applyAlignment="1" applyProtection="1">
      <alignment horizontal="left" vertical="center" indent="1"/>
      <protection hidden="1"/>
    </xf>
    <xf numFmtId="4" fontId="4" fillId="0" borderId="28" xfId="59" applyNumberFormat="1" applyFont="1" applyFill="1" applyBorder="1" applyAlignment="1" applyProtection="1">
      <alignment horizontal="left" vertical="center" indent="2"/>
      <protection hidden="1"/>
    </xf>
    <xf numFmtId="0" fontId="4" fillId="0" borderId="57" xfId="59" applyFont="1" applyFill="1" applyBorder="1" applyAlignment="1" applyProtection="1">
      <alignment horizontal="left" vertical="center" indent="3"/>
      <protection hidden="1"/>
    </xf>
    <xf numFmtId="0" fontId="4" fillId="0" borderId="22" xfId="59" applyFont="1" applyFill="1" applyBorder="1" applyAlignment="1" applyProtection="1">
      <alignment horizontal="left" vertical="center" indent="3"/>
      <protection hidden="1"/>
    </xf>
    <xf numFmtId="0" fontId="11" fillId="0" borderId="37" xfId="59" applyFont="1" applyFill="1" applyBorder="1" applyAlignment="1" applyProtection="1">
      <alignment horizontal="center" vertical="center"/>
      <protection hidden="1"/>
    </xf>
    <xf numFmtId="4" fontId="4" fillId="24" borderId="54" xfId="59" applyNumberFormat="1" applyFont="1" applyFill="1" applyBorder="1" applyAlignment="1" applyProtection="1">
      <alignment horizontal="right" vertical="center" indent="1"/>
      <protection locked="0"/>
    </xf>
    <xf numFmtId="168" fontId="8" fillId="0" borderId="28" xfId="59" applyNumberFormat="1" applyFont="1" applyFill="1" applyBorder="1" applyAlignment="1" applyProtection="1">
      <alignment horizontal="right" vertical="center" indent="1"/>
      <protection hidden="1"/>
    </xf>
    <xf numFmtId="0" fontId="4" fillId="0" borderId="22" xfId="59" applyFont="1" applyFill="1" applyBorder="1" applyAlignment="1" applyProtection="1">
      <alignment vertical="center"/>
      <protection hidden="1"/>
    </xf>
    <xf numFmtId="0" fontId="11" fillId="0" borderId="37" xfId="59" applyFont="1" applyFill="1" applyBorder="1" applyAlignment="1" applyProtection="1">
      <alignment horizontal="center" vertical="center" wrapText="1"/>
      <protection hidden="1"/>
    </xf>
    <xf numFmtId="49" fontId="46" fillId="0" borderId="22" xfId="0" applyNumberFormat="1" applyFont="1" applyFill="1" applyBorder="1" applyAlignment="1" applyProtection="1">
      <alignment horizontal="left" vertical="center" indent="3"/>
      <protection hidden="1"/>
    </xf>
    <xf numFmtId="49" fontId="46" fillId="0" borderId="22" xfId="0" applyNumberFormat="1" applyFont="1" applyFill="1" applyBorder="1" applyAlignment="1" applyProtection="1">
      <alignment vertical="center"/>
      <protection hidden="1"/>
    </xf>
    <xf numFmtId="0" fontId="47" fillId="0" borderId="37" xfId="59" applyFont="1" applyFill="1" applyBorder="1" applyAlignment="1" applyProtection="1">
      <alignment horizontal="center" vertical="center"/>
      <protection hidden="1"/>
    </xf>
    <xf numFmtId="4" fontId="46" fillId="0" borderId="28" xfId="59" applyNumberFormat="1" applyFont="1" applyFill="1" applyBorder="1" applyAlignment="1" applyProtection="1">
      <alignment horizontal="right" vertical="center" indent="1"/>
      <protection hidden="1"/>
    </xf>
    <xf numFmtId="4" fontId="48" fillId="0" borderId="28" xfId="59" applyNumberFormat="1" applyFont="1" applyFill="1" applyBorder="1" applyAlignment="1" applyProtection="1">
      <alignment horizontal="right" vertical="center" indent="1"/>
      <protection hidden="1"/>
    </xf>
    <xf numFmtId="0" fontId="8" fillId="0" borderId="22" xfId="0" applyNumberFormat="1" applyFont="1" applyFill="1" applyBorder="1" applyAlignment="1" applyProtection="1">
      <alignment horizontal="left" vertical="center" indent="1"/>
      <protection hidden="1"/>
    </xf>
    <xf numFmtId="49" fontId="4" fillId="0" borderId="22" xfId="0" applyNumberFormat="1" applyFont="1" applyFill="1" applyBorder="1" applyAlignment="1" applyProtection="1">
      <alignment vertical="center"/>
      <protection hidden="1"/>
    </xf>
    <xf numFmtId="0" fontId="4" fillId="0" borderId="37" xfId="59" applyFont="1" applyFill="1" applyBorder="1" applyAlignment="1" applyProtection="1">
      <alignment vertical="center"/>
      <protection hidden="1"/>
    </xf>
    <xf numFmtId="173" fontId="4" fillId="0" borderId="28" xfId="59" quotePrefix="1" applyNumberFormat="1" applyFont="1" applyFill="1" applyBorder="1" applyAlignment="1" applyProtection="1">
      <alignment horizontal="right" vertical="center" indent="1"/>
      <protection hidden="1"/>
    </xf>
    <xf numFmtId="173" fontId="8" fillId="0" borderId="28" xfId="59" applyNumberFormat="1" applyFont="1" applyFill="1" applyBorder="1" applyAlignment="1" applyProtection="1">
      <alignment horizontal="right" vertical="center" indent="1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4" fontId="4" fillId="22" borderId="23" xfId="59" applyNumberFormat="1" applyFont="1" applyFill="1" applyBorder="1" applyAlignment="1" applyProtection="1">
      <alignment horizontal="right" vertical="center" indent="1"/>
      <protection locked="0"/>
    </xf>
    <xf numFmtId="4" fontId="3" fillId="0" borderId="52" xfId="59" applyNumberFormat="1" applyFont="1" applyFill="1" applyBorder="1" applyAlignment="1" applyProtection="1">
      <alignment horizontal="right" vertical="center" indent="1"/>
      <protection hidden="1"/>
    </xf>
    <xf numFmtId="49" fontId="4" fillId="0" borderId="57" xfId="0" applyNumberFormat="1" applyFont="1" applyFill="1" applyBorder="1" applyAlignment="1" applyProtection="1">
      <alignment horizontal="left" vertical="center" indent="3"/>
      <protection hidden="1"/>
    </xf>
    <xf numFmtId="49" fontId="4" fillId="0" borderId="22" xfId="0" applyNumberFormat="1" applyFont="1" applyFill="1" applyBorder="1" applyAlignment="1" applyProtection="1">
      <alignment horizontal="left" vertical="center" indent="3"/>
      <protection hidden="1"/>
    </xf>
    <xf numFmtId="49" fontId="11" fillId="0" borderId="37" xfId="0" applyNumberFormat="1" applyFont="1" applyFill="1" applyBorder="1" applyAlignment="1" applyProtection="1">
      <alignment horizontal="center" vertical="center"/>
      <protection hidden="1"/>
    </xf>
    <xf numFmtId="4" fontId="4" fillId="24" borderId="28" xfId="59" applyNumberFormat="1" applyFont="1" applyFill="1" applyBorder="1" applyAlignment="1" applyProtection="1">
      <alignment horizontal="right" vertical="center" indent="1"/>
      <protection locked="0"/>
    </xf>
    <xf numFmtId="174" fontId="50" fillId="0" borderId="0" xfId="59" applyNumberFormat="1" applyFont="1" applyFill="1" applyBorder="1" applyAlignment="1" applyProtection="1">
      <alignment horizontal="right" vertical="center" indent="1"/>
      <protection locked="0"/>
    </xf>
    <xf numFmtId="4" fontId="4" fillId="0" borderId="28" xfId="59" applyNumberFormat="1" applyFont="1" applyFill="1" applyBorder="1" applyAlignment="1" applyProtection="1">
      <alignment horizontal="right" vertical="center" indent="1"/>
      <protection hidden="1"/>
    </xf>
    <xf numFmtId="4" fontId="8" fillId="0" borderId="28" xfId="59" applyNumberFormat="1" applyFont="1" applyFill="1" applyBorder="1" applyAlignment="1" applyProtection="1">
      <alignment horizontal="right" vertical="center" indent="1"/>
      <protection hidden="1"/>
    </xf>
    <xf numFmtId="3" fontId="50" fillId="0" borderId="0" xfId="59" applyNumberFormat="1" applyFont="1" applyFill="1" applyBorder="1" applyAlignment="1" applyProtection="1">
      <alignment horizontal="right" vertical="center" indent="1"/>
      <protection locked="0"/>
    </xf>
    <xf numFmtId="10" fontId="50" fillId="0" borderId="0" xfId="59" applyNumberFormat="1" applyFont="1" applyFill="1" applyBorder="1" applyAlignment="1" applyProtection="1">
      <alignment horizontal="right" vertical="center" indent="1"/>
      <protection locked="0"/>
    </xf>
    <xf numFmtId="168" fontId="4" fillId="0" borderId="28" xfId="59" applyNumberFormat="1" applyFont="1" applyFill="1" applyBorder="1" applyAlignment="1" applyProtection="1">
      <alignment horizontal="right" vertical="center" indent="1"/>
      <protection hidden="1"/>
    </xf>
    <xf numFmtId="2" fontId="4" fillId="0" borderId="57" xfId="59" applyNumberFormat="1" applyFont="1" applyFill="1" applyBorder="1" applyAlignment="1" applyProtection="1">
      <alignment horizontal="left" vertical="center" indent="3"/>
      <protection hidden="1"/>
    </xf>
    <xf numFmtId="0" fontId="4" fillId="20" borderId="23" xfId="59" applyFont="1" applyFill="1" applyBorder="1" applyAlignment="1" applyProtection="1">
      <alignment vertical="center"/>
      <protection hidden="1"/>
    </xf>
    <xf numFmtId="0" fontId="4" fillId="27" borderId="23" xfId="59" applyFont="1" applyFill="1" applyBorder="1" applyAlignment="1" applyProtection="1">
      <alignment horizontal="center" vertical="center"/>
      <protection hidden="1"/>
    </xf>
    <xf numFmtId="49" fontId="51" fillId="0" borderId="22" xfId="0" applyNumberFormat="1" applyFont="1" applyFill="1" applyBorder="1" applyAlignment="1" applyProtection="1">
      <alignment horizontal="left" vertical="center" indent="1"/>
      <protection hidden="1"/>
    </xf>
    <xf numFmtId="49" fontId="45" fillId="0" borderId="37" xfId="0" applyNumberFormat="1" applyFont="1" applyFill="1" applyBorder="1" applyAlignment="1" applyProtection="1">
      <alignment horizontal="center" vertical="center"/>
      <protection hidden="1"/>
    </xf>
    <xf numFmtId="168" fontId="52" fillId="0" borderId="28" xfId="59" applyNumberFormat="1" applyFont="1" applyFill="1" applyBorder="1" applyAlignment="1" applyProtection="1">
      <alignment horizontal="right" vertical="center" indent="1"/>
      <protection hidden="1"/>
    </xf>
    <xf numFmtId="168" fontId="51" fillId="0" borderId="28" xfId="59" applyNumberFormat="1" applyFont="1" applyFill="1" applyBorder="1" applyAlignment="1" applyProtection="1">
      <alignment horizontal="right" vertical="center" indent="1"/>
      <protection hidden="1"/>
    </xf>
    <xf numFmtId="0" fontId="3" fillId="0" borderId="58" xfId="59" applyFont="1" applyFill="1" applyBorder="1" applyAlignment="1" applyProtection="1">
      <alignment vertical="center"/>
      <protection hidden="1"/>
    </xf>
    <xf numFmtId="0" fontId="6" fillId="27" borderId="23" xfId="59" applyFont="1" applyFill="1" applyBorder="1" applyAlignment="1" applyProtection="1">
      <alignment horizontal="left" vertical="center" indent="1"/>
      <protection hidden="1"/>
    </xf>
    <xf numFmtId="171" fontId="4" fillId="22" borderId="21" xfId="59" applyNumberFormat="1" applyFont="1" applyFill="1" applyBorder="1" applyAlignment="1" applyProtection="1">
      <alignment horizontal="left" vertical="center" indent="1"/>
      <protection locked="0"/>
    </xf>
    <xf numFmtId="49" fontId="8" fillId="0" borderId="36" xfId="0" applyNumberFormat="1" applyFont="1" applyFill="1" applyBorder="1" applyAlignment="1" applyProtection="1">
      <alignment horizontal="left" vertical="center" indent="1"/>
      <protection hidden="1"/>
    </xf>
    <xf numFmtId="4" fontId="50" fillId="0" borderId="28" xfId="59" applyNumberFormat="1" applyFont="1" applyFill="1" applyBorder="1" applyAlignment="1" applyProtection="1">
      <alignment horizontal="right" vertical="center" indent="1"/>
      <protection hidden="1"/>
    </xf>
    <xf numFmtId="4" fontId="8" fillId="0" borderId="28" xfId="59" applyNumberFormat="1" applyFont="1" applyFill="1" applyBorder="1" applyAlignment="1" applyProtection="1">
      <alignment vertical="center"/>
      <protection hidden="1"/>
    </xf>
    <xf numFmtId="0" fontId="6" fillId="0" borderId="23" xfId="59" applyFont="1" applyFill="1" applyBorder="1" applyAlignment="1" applyProtection="1">
      <alignment horizontal="left" vertical="center" indent="1"/>
      <protection hidden="1"/>
    </xf>
    <xf numFmtId="0" fontId="3" fillId="0" borderId="59" xfId="59" applyFont="1" applyFill="1" applyBorder="1" applyAlignment="1" applyProtection="1">
      <alignment horizontal="left" vertical="center" indent="1"/>
      <protection hidden="1"/>
    </xf>
    <xf numFmtId="0" fontId="3" fillId="0" borderId="22" xfId="59" applyFont="1" applyFill="1" applyBorder="1" applyAlignment="1" applyProtection="1">
      <alignment vertical="center"/>
      <protection hidden="1"/>
    </xf>
    <xf numFmtId="0" fontId="6" fillId="27" borderId="23" xfId="59" applyFont="1" applyFill="1" applyBorder="1" applyAlignment="1" applyProtection="1">
      <alignment horizontal="left" vertical="center" indent="3"/>
      <protection hidden="1"/>
    </xf>
    <xf numFmtId="171" fontId="4" fillId="22" borderId="23" xfId="59" applyNumberFormat="1" applyFont="1" applyFill="1" applyBorder="1" applyAlignment="1" applyProtection="1">
      <alignment horizontal="left" vertical="center" indent="1"/>
      <protection locked="0"/>
    </xf>
    <xf numFmtId="1" fontId="4" fillId="0" borderId="23" xfId="59" applyNumberFormat="1" applyFont="1" applyFill="1" applyBorder="1" applyAlignment="1" applyProtection="1">
      <alignment horizontal="right" vertical="center" indent="1"/>
      <protection hidden="1"/>
    </xf>
    <xf numFmtId="2" fontId="4" fillId="0" borderId="60" xfId="59" applyNumberFormat="1" applyFont="1" applyFill="1" applyBorder="1" applyAlignment="1" applyProtection="1">
      <alignment horizontal="left" vertical="center" indent="3"/>
      <protection hidden="1"/>
    </xf>
    <xf numFmtId="0" fontId="3" fillId="0" borderId="39" xfId="59" applyFont="1" applyFill="1" applyBorder="1" applyAlignment="1" applyProtection="1">
      <alignment vertical="center"/>
      <protection hidden="1"/>
    </xf>
    <xf numFmtId="49" fontId="11" fillId="0" borderId="40" xfId="0" applyNumberFormat="1" applyFont="1" applyFill="1" applyBorder="1" applyAlignment="1" applyProtection="1">
      <alignment horizontal="center" vertical="center"/>
      <protection hidden="1"/>
    </xf>
    <xf numFmtId="168" fontId="4" fillId="0" borderId="29" xfId="59" applyNumberFormat="1" applyFont="1" applyFill="1" applyBorder="1" applyAlignment="1" applyProtection="1">
      <alignment horizontal="right" vertical="center" indent="1"/>
      <protection hidden="1"/>
    </xf>
    <xf numFmtId="168" fontId="8" fillId="0" borderId="29" xfId="59" applyNumberFormat="1" applyFont="1" applyFill="1" applyBorder="1" applyAlignment="1" applyProtection="1">
      <alignment horizontal="right" vertical="center" indent="1"/>
      <protection hidden="1"/>
    </xf>
    <xf numFmtId="0" fontId="3" fillId="0" borderId="34" xfId="59" applyFont="1" applyFill="1" applyBorder="1" applyAlignment="1" applyProtection="1">
      <alignment vertical="center"/>
      <protection hidden="1"/>
    </xf>
    <xf numFmtId="0" fontId="3" fillId="0" borderId="61" xfId="59" applyFont="1" applyFill="1" applyBorder="1" applyAlignment="1" applyProtection="1">
      <alignment vertical="center"/>
      <protection hidden="1"/>
    </xf>
    <xf numFmtId="4" fontId="3" fillId="0" borderId="62" xfId="59" applyNumberFormat="1" applyFont="1" applyFill="1" applyBorder="1" applyAlignment="1" applyProtection="1">
      <alignment horizontal="right" vertical="center" indent="1"/>
      <protection hidden="1"/>
    </xf>
    <xf numFmtId="0" fontId="4" fillId="0" borderId="63" xfId="59" applyFont="1" applyFill="1" applyBorder="1" applyAlignment="1" applyProtection="1">
      <alignment horizontal="left" vertical="center" indent="3"/>
      <protection hidden="1"/>
    </xf>
    <xf numFmtId="0" fontId="3" fillId="0" borderId="64" xfId="59" applyFont="1" applyFill="1" applyBorder="1" applyAlignment="1" applyProtection="1">
      <alignment vertical="center"/>
      <protection hidden="1"/>
    </xf>
    <xf numFmtId="0" fontId="11" fillId="0" borderId="65" xfId="0" applyNumberFormat="1" applyFont="1" applyFill="1" applyBorder="1" applyAlignment="1" applyProtection="1">
      <alignment horizontal="center" vertical="center"/>
      <protection hidden="1"/>
    </xf>
    <xf numFmtId="4" fontId="4" fillId="0" borderId="30" xfId="59" applyNumberFormat="1" applyFont="1" applyFill="1" applyBorder="1" applyAlignment="1" applyProtection="1">
      <alignment horizontal="right" vertical="center" indent="1"/>
      <protection hidden="1"/>
    </xf>
    <xf numFmtId="4" fontId="8" fillId="0" borderId="30" xfId="59" applyNumberFormat="1" applyFont="1" applyFill="1" applyBorder="1" applyAlignment="1" applyProtection="1">
      <alignment horizontal="right" vertical="center" indent="1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1" fillId="23" borderId="0" xfId="0" applyFont="1" applyFill="1" applyAlignment="1" applyProtection="1">
      <alignment vertical="center"/>
      <protection hidden="1"/>
    </xf>
    <xf numFmtId="0" fontId="3" fillId="23" borderId="23" xfId="0" applyFont="1" applyFill="1" applyBorder="1" applyAlignment="1" applyProtection="1">
      <alignment horizontal="center"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hidden="1"/>
    </xf>
    <xf numFmtId="0" fontId="3" fillId="23" borderId="23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left" vertical="center" indent="1"/>
      <protection locked="0" hidden="1"/>
    </xf>
    <xf numFmtId="0" fontId="3" fillId="23" borderId="23" xfId="0" applyFont="1" applyFill="1" applyBorder="1" applyAlignment="1" applyProtection="1">
      <alignment vertical="center"/>
      <protection hidden="1"/>
    </xf>
    <xf numFmtId="0" fontId="3" fillId="23" borderId="56" xfId="46" applyFont="1" applyFill="1" applyBorder="1" applyAlignment="1" applyProtection="1">
      <alignment horizontal="left" vertical="center" indent="1"/>
      <protection hidden="1"/>
    </xf>
    <xf numFmtId="0" fontId="3" fillId="23" borderId="23" xfId="46" applyFont="1" applyFill="1" applyBorder="1" applyAlignment="1" applyProtection="1">
      <alignment vertical="center"/>
      <protection hidden="1"/>
    </xf>
    <xf numFmtId="0" fontId="3" fillId="28" borderId="23" xfId="0" applyFont="1" applyFill="1" applyBorder="1" applyAlignment="1" applyProtection="1">
      <alignment horizontal="center" vertical="center"/>
      <protection hidden="1"/>
    </xf>
    <xf numFmtId="0" fontId="3" fillId="28" borderId="23" xfId="0" applyFont="1" applyFill="1" applyBorder="1" applyAlignment="1" applyProtection="1">
      <alignment vertical="center"/>
      <protection hidden="1"/>
    </xf>
    <xf numFmtId="2" fontId="5" fillId="20" borderId="11" xfId="59" applyNumberFormat="1" applyFont="1" applyFill="1" applyBorder="1" applyAlignment="1" applyProtection="1">
      <alignment horizontal="left" vertical="center" indent="1"/>
      <protection hidden="1"/>
    </xf>
    <xf numFmtId="0" fontId="3" fillId="23" borderId="23" xfId="0" applyNumberFormat="1" applyFont="1" applyFill="1" applyBorder="1" applyAlignment="1" applyProtection="1">
      <alignment vertical="center"/>
      <protection hidden="1"/>
    </xf>
    <xf numFmtId="0" fontId="3" fillId="23" borderId="23" xfId="59" applyNumberFormat="1" applyFont="1" applyFill="1" applyBorder="1" applyAlignment="1" applyProtection="1">
      <alignment vertical="center"/>
      <protection hidden="1"/>
    </xf>
    <xf numFmtId="0" fontId="3" fillId="23" borderId="23" xfId="59" applyNumberFormat="1" applyFont="1" applyFill="1" applyBorder="1" applyAlignment="1" applyProtection="1">
      <alignment horizontal="right" vertical="center" indent="1"/>
      <protection hidden="1"/>
    </xf>
    <xf numFmtId="14" fontId="5" fillId="0" borderId="0" xfId="55" applyNumberFormat="1" applyFont="1" applyFill="1" applyBorder="1" applyAlignment="1" applyProtection="1">
      <alignment vertical="top"/>
      <protection hidden="1"/>
    </xf>
    <xf numFmtId="14" fontId="3" fillId="0" borderId="0" xfId="59" applyNumberFormat="1" applyFont="1" applyFill="1" applyAlignment="1" applyProtection="1">
      <alignment vertical="center"/>
      <protection hidden="1"/>
    </xf>
    <xf numFmtId="14" fontId="3" fillId="0" borderId="0" xfId="59" applyNumberFormat="1" applyFont="1" applyAlignment="1" applyProtection="1">
      <alignment vertical="center"/>
      <protection hidden="1"/>
    </xf>
    <xf numFmtId="2" fontId="37" fillId="0" borderId="0" xfId="55" applyNumberFormat="1" applyFont="1" applyFill="1" applyBorder="1" applyAlignment="1" applyProtection="1">
      <alignment wrapText="1"/>
      <protection hidden="1"/>
    </xf>
    <xf numFmtId="2" fontId="5" fillId="0" borderId="0" xfId="55" applyNumberFormat="1" applyFont="1" applyFill="1" applyBorder="1" applyAlignment="1" applyProtection="1">
      <alignment vertical="center"/>
      <protection hidden="1"/>
    </xf>
    <xf numFmtId="2" fontId="5" fillId="0" borderId="0" xfId="55" applyNumberFormat="1" applyFont="1" applyFill="1" applyBorder="1" applyAlignment="1" applyProtection="1">
      <alignment horizontal="left" vertical="center"/>
      <protection hidden="1"/>
    </xf>
    <xf numFmtId="2" fontId="36" fillId="0" borderId="0" xfId="55" applyNumberFormat="1" applyFont="1" applyFill="1" applyBorder="1" applyAlignment="1" applyProtection="1">
      <alignment wrapText="1"/>
      <protection hidden="1"/>
    </xf>
    <xf numFmtId="14" fontId="36" fillId="0" borderId="0" xfId="55" applyNumberFormat="1" applyFont="1" applyFill="1" applyBorder="1" applyAlignment="1" applyProtection="1">
      <alignment wrapText="1"/>
      <protection hidden="1"/>
    </xf>
    <xf numFmtId="2" fontId="36" fillId="20" borderId="10" xfId="55" applyNumberFormat="1" applyFont="1" applyFill="1" applyBorder="1" applyAlignment="1" applyProtection="1">
      <alignment wrapText="1"/>
      <protection hidden="1"/>
    </xf>
    <xf numFmtId="2" fontId="4" fillId="20" borderId="11" xfId="55" applyNumberFormat="1" applyFont="1" applyFill="1" applyBorder="1" applyAlignment="1" applyProtection="1">
      <alignment wrapText="1"/>
      <protection hidden="1"/>
    </xf>
    <xf numFmtId="14" fontId="36" fillId="20" borderId="11" xfId="55" applyNumberFormat="1" applyFont="1" applyFill="1" applyBorder="1" applyAlignment="1" applyProtection="1">
      <alignment wrapText="1"/>
      <protection hidden="1"/>
    </xf>
    <xf numFmtId="14" fontId="5" fillId="20" borderId="11" xfId="59" applyNumberFormat="1" applyFont="1" applyFill="1" applyBorder="1" applyAlignment="1" applyProtection="1">
      <alignment horizontal="right" vertical="center" indent="1"/>
      <protection hidden="1"/>
    </xf>
    <xf numFmtId="14" fontId="5" fillId="20" borderId="11" xfId="55" applyNumberFormat="1" applyFont="1" applyFill="1" applyBorder="1" applyAlignment="1" applyProtection="1">
      <alignment horizontal="right" vertical="center" indent="1"/>
      <protection hidden="1"/>
    </xf>
    <xf numFmtId="4" fontId="5" fillId="20" borderId="11" xfId="59" applyNumberFormat="1" applyFont="1" applyFill="1" applyBorder="1" applyAlignment="1" applyProtection="1">
      <alignment horizontal="right" vertical="center" indent="1"/>
      <protection hidden="1"/>
    </xf>
    <xf numFmtId="2" fontId="4" fillId="0" borderId="0" xfId="55" applyNumberFormat="1" applyFont="1" applyFill="1" applyBorder="1" applyAlignment="1" applyProtection="1">
      <protection hidden="1"/>
    </xf>
    <xf numFmtId="14" fontId="4" fillId="0" borderId="0" xfId="55" applyNumberFormat="1" applyFont="1" applyFill="1" applyBorder="1" applyAlignment="1" applyProtection="1">
      <protection hidden="1"/>
    </xf>
    <xf numFmtId="2" fontId="38" fillId="0" borderId="0" xfId="55" applyNumberFormat="1" applyFont="1" applyFill="1" applyBorder="1" applyAlignment="1" applyProtection="1">
      <alignment vertical="center"/>
      <protection hidden="1"/>
    </xf>
    <xf numFmtId="14" fontId="38" fillId="0" borderId="0" xfId="55" applyNumberFormat="1" applyFont="1" applyFill="1" applyBorder="1" applyAlignment="1" applyProtection="1">
      <alignment vertical="center"/>
      <protection hidden="1"/>
    </xf>
    <xf numFmtId="14" fontId="44" fillId="0" borderId="0" xfId="55" applyNumberFormat="1" applyFont="1" applyFill="1" applyBorder="1" applyAlignment="1" applyProtection="1">
      <alignment vertical="center"/>
      <protection hidden="1"/>
    </xf>
    <xf numFmtId="49" fontId="3" fillId="19" borderId="21" xfId="55" applyNumberFormat="1" applyFont="1" applyFill="1" applyBorder="1" applyAlignment="1" applyProtection="1">
      <alignment horizontal="left" vertical="top" wrapText="1" indent="1"/>
      <protection locked="0"/>
    </xf>
    <xf numFmtId="168" fontId="3" fillId="0" borderId="21" xfId="55" applyNumberFormat="1" applyFont="1" applyFill="1" applyBorder="1" applyAlignment="1" applyProtection="1">
      <alignment horizontal="right" vertical="top" indent="1"/>
      <protection hidden="1"/>
    </xf>
    <xf numFmtId="0" fontId="15" fillId="0" borderId="0" xfId="59" applyFont="1" applyAlignment="1" applyProtection="1">
      <alignment vertical="center"/>
      <protection hidden="1"/>
    </xf>
    <xf numFmtId="0" fontId="42" fillId="0" borderId="0" xfId="59" applyFont="1" applyAlignment="1" applyProtection="1">
      <alignment vertical="center"/>
      <protection hidden="1"/>
    </xf>
    <xf numFmtId="0" fontId="3" fillId="23" borderId="45" xfId="44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18" xfId="0" applyFont="1" applyBorder="1"/>
    <xf numFmtId="0" fontId="3" fillId="0" borderId="0" xfId="0" applyFont="1" applyBorder="1" applyAlignment="1">
      <alignment vertical="top"/>
    </xf>
    <xf numFmtId="168" fontId="3" fillId="30" borderId="27" xfId="55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Border="1"/>
    <xf numFmtId="168" fontId="5" fillId="0" borderId="27" xfId="55" applyNumberFormat="1" applyFont="1" applyFill="1" applyBorder="1" applyAlignment="1" applyProtection="1">
      <alignment horizontal="right" vertical="center" indent="1"/>
      <protection hidden="1"/>
    </xf>
    <xf numFmtId="4" fontId="3" fillId="18" borderId="28" xfId="55" applyNumberFormat="1" applyFont="1" applyFill="1" applyBorder="1" applyAlignment="1" applyProtection="1">
      <alignment horizontal="right" vertical="center" indent="1"/>
      <protection locked="0"/>
    </xf>
    <xf numFmtId="168" fontId="3" fillId="30" borderId="28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28" xfId="55" applyNumberFormat="1" applyFont="1" applyFill="1" applyBorder="1" applyAlignment="1" applyProtection="1">
      <alignment horizontal="right" vertical="center" indent="1"/>
      <protection hidden="1"/>
    </xf>
    <xf numFmtId="4" fontId="3" fillId="18" borderId="66" xfId="55" applyNumberFormat="1" applyFont="1" applyFill="1" applyBorder="1" applyAlignment="1" applyProtection="1">
      <alignment horizontal="right" vertical="center" indent="1"/>
      <protection locked="0"/>
    </xf>
    <xf numFmtId="168" fontId="3" fillId="30" borderId="66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66" xfId="55" applyNumberFormat="1" applyFont="1" applyFill="1" applyBorder="1" applyAlignment="1" applyProtection="1">
      <alignment horizontal="right" vertical="center" indent="1"/>
      <protection hidden="1"/>
    </xf>
    <xf numFmtId="168" fontId="5" fillId="17" borderId="24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24" xfId="55" applyNumberFormat="1" applyFont="1" applyFill="1" applyBorder="1" applyAlignment="1" applyProtection="1">
      <alignment horizontal="right" vertical="center" indent="1"/>
      <protection hidden="1"/>
    </xf>
    <xf numFmtId="168" fontId="3" fillId="0" borderId="0" xfId="0" applyNumberFormat="1" applyFont="1" applyFill="1" applyBorder="1" applyProtection="1">
      <protection hidden="1"/>
    </xf>
    <xf numFmtId="0" fontId="3" fillId="0" borderId="16" xfId="0" applyFont="1" applyBorder="1"/>
    <xf numFmtId="168" fontId="3" fillId="0" borderId="16" xfId="0" applyNumberFormat="1" applyFont="1" applyBorder="1"/>
    <xf numFmtId="168" fontId="3" fillId="0" borderId="16" xfId="0" applyNumberFormat="1" applyFont="1" applyFill="1" applyBorder="1" applyProtection="1">
      <protection hidden="1"/>
    </xf>
    <xf numFmtId="0" fontId="3" fillId="0" borderId="17" xfId="0" applyFont="1" applyBorder="1"/>
    <xf numFmtId="49" fontId="10" fillId="0" borderId="0" xfId="55" applyNumberFormat="1" applyFont="1" applyFill="1" applyAlignment="1" applyProtection="1">
      <alignment vertical="center"/>
      <protection hidden="1"/>
    </xf>
    <xf numFmtId="0" fontId="3" fillId="0" borderId="15" xfId="0" applyFont="1" applyBorder="1"/>
    <xf numFmtId="0" fontId="10" fillId="0" borderId="26" xfId="55" applyFont="1" applyFill="1" applyBorder="1" applyAlignment="1" applyProtection="1">
      <alignment vertical="center"/>
      <protection hidden="1"/>
    </xf>
    <xf numFmtId="0" fontId="10" fillId="0" borderId="18" xfId="55" applyFont="1" applyFill="1" applyBorder="1" applyAlignment="1" applyProtection="1">
      <alignment vertical="center"/>
      <protection hidden="1"/>
    </xf>
    <xf numFmtId="4" fontId="3" fillId="18" borderId="27" xfId="55" applyNumberFormat="1" applyFont="1" applyFill="1" applyBorder="1" applyAlignment="1" applyProtection="1">
      <alignment horizontal="right" vertical="center" indent="1"/>
      <protection locked="0"/>
    </xf>
    <xf numFmtId="168" fontId="5" fillId="0" borderId="29" xfId="55" applyNumberFormat="1" applyFont="1" applyFill="1" applyBorder="1" applyAlignment="1" applyProtection="1">
      <alignment horizontal="right" vertical="center" indent="1"/>
      <protection hidden="1"/>
    </xf>
    <xf numFmtId="168" fontId="5" fillId="0" borderId="0" xfId="0" applyNumberFormat="1" applyFont="1" applyFill="1" applyBorder="1" applyAlignment="1" applyProtection="1">
      <alignment horizontal="left" vertical="center"/>
      <protection hidden="1"/>
    </xf>
    <xf numFmtId="168" fontId="5" fillId="30" borderId="24" xfId="55" applyNumberFormat="1" applyFont="1" applyFill="1" applyBorder="1" applyAlignment="1" applyProtection="1">
      <alignment horizontal="right" vertical="center" indent="1"/>
      <protection hidden="1"/>
    </xf>
    <xf numFmtId="0" fontId="5" fillId="0" borderId="16" xfId="55" applyFont="1" applyFill="1" applyBorder="1" applyAlignment="1" applyProtection="1">
      <alignment horizontal="right" vertical="center"/>
      <protection hidden="1"/>
    </xf>
    <xf numFmtId="49" fontId="3" fillId="0" borderId="0" xfId="55" applyNumberFormat="1" applyFont="1" applyFill="1" applyAlignment="1" applyProtection="1">
      <alignment horizontal="left" vertical="center"/>
      <protection hidden="1"/>
    </xf>
    <xf numFmtId="0" fontId="5" fillId="0" borderId="0" xfId="55" applyFont="1" applyFill="1" applyBorder="1" applyAlignment="1" applyProtection="1">
      <alignment horizontal="right" vertical="center"/>
      <protection hidden="1"/>
    </xf>
    <xf numFmtId="0" fontId="5" fillId="0" borderId="14" xfId="55" applyFont="1" applyFill="1" applyBorder="1" applyAlignment="1" applyProtection="1">
      <alignment horizontal="right" vertical="center"/>
      <protection hidden="1"/>
    </xf>
    <xf numFmtId="0" fontId="3" fillId="0" borderId="14" xfId="0" applyFont="1" applyBorder="1"/>
    <xf numFmtId="4" fontId="3" fillId="0" borderId="24" xfId="0" applyNumberFormat="1" applyFont="1" applyBorder="1" applyAlignment="1">
      <alignment horizontal="right" vertical="center" indent="1"/>
    </xf>
    <xf numFmtId="49" fontId="3" fillId="0" borderId="14" xfId="43" applyNumberFormat="1" applyFont="1" applyFill="1" applyBorder="1" applyAlignment="1" applyProtection="1">
      <alignment vertical="center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166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55" applyFont="1" applyFill="1" applyAlignment="1" applyProtection="1">
      <alignment vertical="center"/>
      <protection hidden="1"/>
    </xf>
    <xf numFmtId="168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4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28" xfId="0" applyNumberFormat="1" applyFont="1" applyFill="1" applyBorder="1" applyAlignment="1" applyProtection="1">
      <alignment horizontal="right" vertical="center" indent="1"/>
      <protection hidden="1"/>
    </xf>
    <xf numFmtId="168" fontId="3" fillId="0" borderId="66" xfId="0" applyNumberFormat="1" applyFont="1" applyFill="1" applyBorder="1" applyAlignment="1" applyProtection="1">
      <alignment horizontal="right" vertical="center" indent="1"/>
      <protection hidden="1"/>
    </xf>
    <xf numFmtId="49" fontId="5" fillId="0" borderId="0" xfId="55" applyNumberFormat="1" applyFont="1" applyFill="1" applyBorder="1" applyAlignment="1" applyProtection="1">
      <alignment vertical="center"/>
      <protection hidden="1"/>
    </xf>
    <xf numFmtId="49" fontId="3" fillId="0" borderId="0" xfId="55" applyNumberFormat="1" applyFont="1" applyFill="1" applyBorder="1" applyAlignment="1" applyProtection="1">
      <alignment vertical="center"/>
      <protection hidden="1"/>
    </xf>
    <xf numFmtId="0" fontId="3" fillId="0" borderId="16" xfId="0" applyFont="1" applyBorder="1" applyAlignment="1"/>
    <xf numFmtId="0" fontId="3" fillId="26" borderId="1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3" fillId="0" borderId="20" xfId="0" applyFont="1" applyBorder="1"/>
    <xf numFmtId="0" fontId="3" fillId="0" borderId="14" xfId="0" applyFont="1" applyBorder="1" applyAlignment="1"/>
    <xf numFmtId="49" fontId="3" fillId="0" borderId="16" xfId="55" applyNumberFormat="1" applyFont="1" applyFill="1" applyBorder="1" applyAlignment="1" applyProtection="1">
      <alignment vertical="center"/>
      <protection hidden="1"/>
    </xf>
    <xf numFmtId="0" fontId="8" fillId="21" borderId="44" xfId="55" applyFont="1" applyFill="1" applyBorder="1" applyAlignment="1" applyProtection="1">
      <alignment horizontal="center" vertical="top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49" fontId="3" fillId="0" borderId="14" xfId="55" applyNumberFormat="1" applyFont="1" applyFill="1" applyBorder="1" applyAlignment="1" applyProtection="1">
      <alignment horizontal="left" vertical="center"/>
      <protection hidden="1"/>
    </xf>
    <xf numFmtId="49" fontId="3" fillId="0" borderId="0" xfId="55" applyNumberFormat="1" applyFont="1" applyFill="1" applyBorder="1" applyAlignment="1" applyProtection="1">
      <alignment horizontal="left" vertical="center"/>
      <protection hidden="1"/>
    </xf>
    <xf numFmtId="49" fontId="3" fillId="0" borderId="16" xfId="55" applyNumberFormat="1" applyFont="1" applyFill="1" applyBorder="1" applyAlignment="1" applyProtection="1">
      <alignment horizontal="left" vertical="center"/>
      <protection hidden="1"/>
    </xf>
    <xf numFmtId="0" fontId="3" fillId="0" borderId="11" xfId="46" applyFon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left" vertical="center"/>
      <protection hidden="1"/>
    </xf>
    <xf numFmtId="4" fontId="3" fillId="18" borderId="24" xfId="55" applyNumberFormat="1" applyFont="1" applyFill="1" applyBorder="1" applyAlignment="1" applyProtection="1">
      <alignment horizontal="right" vertical="center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 hidden="1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 hidden="1"/>
    </xf>
    <xf numFmtId="0" fontId="3" fillId="23" borderId="55" xfId="0" applyFont="1" applyFill="1" applyBorder="1" applyAlignment="1" applyProtection="1">
      <alignment horizontal="center" vertical="center"/>
      <protection hidden="1"/>
    </xf>
    <xf numFmtId="0" fontId="3" fillId="23" borderId="22" xfId="0" applyFont="1" applyFill="1" applyBorder="1" applyAlignment="1" applyProtection="1">
      <alignment horizontal="center" vertical="center"/>
      <protection hidden="1"/>
    </xf>
    <xf numFmtId="0" fontId="3" fillId="23" borderId="56" xfId="0" applyFont="1" applyFill="1" applyBorder="1" applyAlignment="1" applyProtection="1">
      <alignment horizontal="center" vertical="center"/>
      <protection hidden="1"/>
    </xf>
    <xf numFmtId="0" fontId="3" fillId="23" borderId="42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Alignment="1" applyProtection="1">
      <alignment horizontal="left" wrapText="1" indent="1"/>
      <protection hidden="1"/>
    </xf>
    <xf numFmtId="49" fontId="3" fillId="19" borderId="19" xfId="0" applyNumberFormat="1" applyFont="1" applyFill="1" applyBorder="1" applyAlignment="1" applyProtection="1">
      <alignment horizontal="left" vertical="center" indent="1"/>
      <protection locked="0"/>
    </xf>
    <xf numFmtId="49" fontId="3" fillId="19" borderId="0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8" xfId="0" applyNumberFormat="1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49" fontId="3" fillId="19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4" xfId="0" applyNumberFormat="1" applyFont="1" applyFill="1" applyBorder="1" applyAlignment="1" applyProtection="1">
      <alignment horizontal="left" vertical="center" indent="1"/>
      <protection locked="0"/>
    </xf>
    <xf numFmtId="49" fontId="3" fillId="19" borderId="15" xfId="0" applyNumberFormat="1" applyFont="1" applyFill="1" applyBorder="1" applyAlignment="1" applyProtection="1">
      <alignment horizontal="left" vertical="center" indent="1"/>
      <protection locked="0"/>
    </xf>
    <xf numFmtId="0" fontId="33" fillId="0" borderId="13" xfId="0" quotePrefix="1" applyFont="1" applyFill="1" applyBorder="1" applyAlignment="1" applyProtection="1">
      <alignment horizontal="center" vertical="center"/>
      <protection hidden="1"/>
    </xf>
    <xf numFmtId="0" fontId="33" fillId="0" borderId="14" xfId="0" quotePrefix="1" applyFont="1" applyFill="1" applyBorder="1" applyAlignment="1" applyProtection="1">
      <alignment horizontal="center" vertical="center"/>
      <protection hidden="1"/>
    </xf>
    <xf numFmtId="0" fontId="33" fillId="0" borderId="15" xfId="0" quotePrefix="1" applyFont="1" applyFill="1" applyBorder="1" applyAlignment="1" applyProtection="1">
      <alignment horizontal="center" vertical="center"/>
      <protection hidden="1"/>
    </xf>
    <xf numFmtId="0" fontId="33" fillId="0" borderId="20" xfId="0" quotePrefix="1" applyFont="1" applyFill="1" applyBorder="1" applyAlignment="1" applyProtection="1">
      <alignment horizontal="center" vertical="center"/>
      <protection hidden="1"/>
    </xf>
    <xf numFmtId="0" fontId="33" fillId="0" borderId="16" xfId="0" quotePrefix="1" applyFont="1" applyFill="1" applyBorder="1" applyAlignment="1" applyProtection="1">
      <alignment horizontal="center" vertical="center"/>
      <protection hidden="1"/>
    </xf>
    <xf numFmtId="0" fontId="33" fillId="0" borderId="17" xfId="0" quotePrefix="1" applyFont="1" applyFill="1" applyBorder="1" applyAlignment="1" applyProtection="1">
      <alignment horizontal="center" vertical="center"/>
      <protection hidden="1"/>
    </xf>
    <xf numFmtId="49" fontId="3" fillId="24" borderId="10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/>
      <protection locked="0"/>
    </xf>
    <xf numFmtId="165" fontId="3" fillId="19" borderId="17" xfId="0" applyNumberFormat="1" applyFont="1" applyFill="1" applyBorder="1" applyAlignment="1" applyProtection="1">
      <alignment horizontal="left" vertical="center"/>
      <protection locked="0"/>
    </xf>
    <xf numFmtId="165" fontId="3" fillId="19" borderId="20" xfId="0" applyNumberFormat="1" applyFont="1" applyFill="1" applyBorder="1" applyAlignment="1" applyProtection="1">
      <alignment horizontal="left" vertical="center" indent="1"/>
      <protection locked="0"/>
    </xf>
    <xf numFmtId="165" fontId="3" fillId="19" borderId="16" xfId="0" applyNumberFormat="1" applyFont="1" applyFill="1" applyBorder="1" applyAlignment="1" applyProtection="1">
      <alignment horizontal="left" vertical="center" indent="1"/>
      <protection locked="0"/>
    </xf>
    <xf numFmtId="49" fontId="3" fillId="24" borderId="10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1" xfId="46" applyNumberFormat="1" applyFont="1" applyFill="1" applyBorder="1" applyAlignment="1" applyProtection="1">
      <alignment horizontal="left" vertical="center" wrapText="1" indent="1"/>
      <protection locked="0"/>
    </xf>
    <xf numFmtId="49" fontId="3" fillId="24" borderId="12" xfId="46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18" xfId="0" applyFont="1" applyFill="1" applyBorder="1" applyAlignment="1" applyProtection="1">
      <alignment vertical="center" wrapText="1"/>
      <protection hidden="1"/>
    </xf>
    <xf numFmtId="0" fontId="3" fillId="19" borderId="13" xfId="0" applyFont="1" applyFill="1" applyBorder="1" applyAlignment="1" applyProtection="1">
      <alignment horizontal="left" vertical="center" wrapText="1" indent="1"/>
      <protection locked="0"/>
    </xf>
    <xf numFmtId="0" fontId="3" fillId="19" borderId="14" xfId="0" applyFont="1" applyFill="1" applyBorder="1" applyAlignment="1" applyProtection="1">
      <alignment horizontal="left" vertical="center" wrapText="1" indent="1"/>
      <protection locked="0"/>
    </xf>
    <xf numFmtId="0" fontId="3" fillId="19" borderId="15" xfId="0" applyFont="1" applyFill="1" applyBorder="1" applyAlignment="1" applyProtection="1">
      <alignment horizontal="left" vertical="center" wrapText="1" indent="1"/>
      <protection locked="0"/>
    </xf>
    <xf numFmtId="0" fontId="3" fillId="19" borderId="20" xfId="0" applyFont="1" applyFill="1" applyBorder="1" applyAlignment="1" applyProtection="1">
      <alignment horizontal="left" vertical="center" wrapText="1" indent="1"/>
      <protection locked="0"/>
    </xf>
    <xf numFmtId="0" fontId="3" fillId="19" borderId="16" xfId="0" applyFont="1" applyFill="1" applyBorder="1" applyAlignment="1" applyProtection="1">
      <alignment horizontal="left" vertical="center" wrapText="1" indent="1"/>
      <protection locked="0"/>
    </xf>
    <xf numFmtId="0" fontId="3" fillId="19" borderId="17" xfId="0" applyFont="1" applyFill="1" applyBorder="1" applyAlignment="1" applyProtection="1">
      <alignment horizontal="left" vertical="center" wrapText="1" indent="1"/>
      <protection locked="0"/>
    </xf>
    <xf numFmtId="0" fontId="3" fillId="22" borderId="10" xfId="0" applyFont="1" applyFill="1" applyBorder="1" applyAlignment="1" applyProtection="1">
      <alignment horizontal="left" vertical="center" indent="1"/>
      <protection locked="0"/>
    </xf>
    <xf numFmtId="0" fontId="3" fillId="22" borderId="11" xfId="0" applyFont="1" applyFill="1" applyBorder="1" applyAlignment="1" applyProtection="1">
      <alignment horizontal="left" vertical="center" indent="1"/>
      <protection locked="0"/>
    </xf>
    <xf numFmtId="0" fontId="3" fillId="22" borderId="12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8" xfId="0" applyFont="1" applyFill="1" applyBorder="1" applyAlignment="1" applyProtection="1">
      <alignment vertical="top"/>
      <protection hidden="1"/>
    </xf>
    <xf numFmtId="0" fontId="3" fillId="22" borderId="13" xfId="0" applyFont="1" applyFill="1" applyBorder="1" applyAlignment="1" applyProtection="1">
      <alignment horizontal="left" vertical="top" wrapText="1" indent="1"/>
      <protection locked="0"/>
    </xf>
    <xf numFmtId="0" fontId="3" fillId="22" borderId="14" xfId="0" applyFont="1" applyFill="1" applyBorder="1" applyAlignment="1" applyProtection="1">
      <alignment horizontal="left" vertical="top" wrapText="1" indent="1"/>
      <protection locked="0"/>
    </xf>
    <xf numFmtId="0" fontId="3" fillId="22" borderId="15" xfId="0" applyFont="1" applyFill="1" applyBorder="1" applyAlignment="1" applyProtection="1">
      <alignment horizontal="left" vertical="top" wrapText="1" indent="1"/>
      <protection locked="0"/>
    </xf>
    <xf numFmtId="0" fontId="3" fillId="22" borderId="19" xfId="0" applyFont="1" applyFill="1" applyBorder="1" applyAlignment="1" applyProtection="1">
      <alignment horizontal="left" vertical="top" wrapText="1" indent="1"/>
      <protection locked="0"/>
    </xf>
    <xf numFmtId="0" fontId="3" fillId="22" borderId="0" xfId="0" applyFont="1" applyFill="1" applyBorder="1" applyAlignment="1" applyProtection="1">
      <alignment horizontal="left" vertical="top" wrapText="1" indent="1"/>
      <protection locked="0"/>
    </xf>
    <xf numFmtId="0" fontId="3" fillId="22" borderId="18" xfId="0" applyFont="1" applyFill="1" applyBorder="1" applyAlignment="1" applyProtection="1">
      <alignment horizontal="left" vertical="top" wrapText="1" indent="1"/>
      <protection locked="0"/>
    </xf>
    <xf numFmtId="0" fontId="3" fillId="22" borderId="20" xfId="0" applyFont="1" applyFill="1" applyBorder="1" applyAlignment="1" applyProtection="1">
      <alignment horizontal="left" vertical="top" wrapText="1" indent="1"/>
      <protection locked="0"/>
    </xf>
    <xf numFmtId="0" fontId="3" fillId="22" borderId="16" xfId="0" applyFont="1" applyFill="1" applyBorder="1" applyAlignment="1" applyProtection="1">
      <alignment horizontal="left" vertical="top" wrapText="1" indent="1"/>
      <protection locked="0"/>
    </xf>
    <xf numFmtId="0" fontId="3" fillId="22" borderId="17" xfId="0" applyFont="1" applyFill="1" applyBorder="1" applyAlignment="1" applyProtection="1">
      <alignment horizontal="left" vertical="top" wrapText="1" indent="1"/>
      <protection locked="0"/>
    </xf>
    <xf numFmtId="14" fontId="3" fillId="25" borderId="10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1" xfId="46" applyNumberFormat="1" applyFont="1" applyFill="1" applyBorder="1" applyAlignment="1" applyProtection="1">
      <alignment horizontal="left" vertical="center" indent="1"/>
      <protection locked="0"/>
    </xf>
    <xf numFmtId="14" fontId="3" fillId="25" borderId="12" xfId="46" applyNumberFormat="1" applyFont="1" applyFill="1" applyBorder="1" applyAlignment="1" applyProtection="1">
      <alignment horizontal="left" vertical="center" indent="1"/>
      <protection locked="0"/>
    </xf>
    <xf numFmtId="0" fontId="9" fillId="24" borderId="10" xfId="33" applyFill="1" applyBorder="1" applyAlignment="1" applyProtection="1">
      <alignment horizontal="left" vertical="center" wrapText="1" indent="1"/>
      <protection locked="0"/>
    </xf>
    <xf numFmtId="0" fontId="32" fillId="24" borderId="11" xfId="33" applyFont="1" applyFill="1" applyBorder="1" applyAlignment="1" applyProtection="1">
      <alignment horizontal="left" vertical="center" wrapText="1" indent="1"/>
      <protection locked="0"/>
    </xf>
    <xf numFmtId="0" fontId="32" fillId="24" borderId="12" xfId="33" applyFont="1" applyFill="1" applyBorder="1" applyAlignment="1" applyProtection="1">
      <alignment horizontal="left" vertical="center" wrapText="1" indent="1"/>
      <protection locked="0"/>
    </xf>
    <xf numFmtId="14" fontId="3" fillId="19" borderId="10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1" xfId="0" applyNumberFormat="1" applyFont="1" applyFill="1" applyBorder="1" applyAlignment="1" applyProtection="1">
      <alignment horizontal="left" vertical="center" indent="1"/>
      <protection locked="0"/>
    </xf>
    <xf numFmtId="14" fontId="3" fillId="19" borderId="12" xfId="0" applyNumberFormat="1" applyFont="1" applyFill="1" applyBorder="1" applyAlignment="1" applyProtection="1">
      <alignment horizontal="left" vertical="center" indent="1"/>
      <protection locked="0"/>
    </xf>
    <xf numFmtId="0" fontId="3" fillId="24" borderId="13" xfId="33" applyFont="1" applyFill="1" applyBorder="1" applyAlignment="1" applyProtection="1">
      <alignment horizontal="left" vertical="center" wrapText="1" indent="1"/>
      <protection locked="0"/>
    </xf>
    <xf numFmtId="0" fontId="3" fillId="24" borderId="14" xfId="33" applyFont="1" applyFill="1" applyBorder="1" applyAlignment="1" applyProtection="1">
      <alignment horizontal="left" vertical="center" wrapText="1" indent="1"/>
      <protection locked="0"/>
    </xf>
    <xf numFmtId="0" fontId="3" fillId="24" borderId="15" xfId="33" applyFont="1" applyFill="1" applyBorder="1" applyAlignment="1" applyProtection="1">
      <alignment horizontal="left" vertical="center" wrapText="1" indent="1"/>
      <protection locked="0"/>
    </xf>
    <xf numFmtId="0" fontId="3" fillId="24" borderId="20" xfId="33" applyFont="1" applyFill="1" applyBorder="1" applyAlignment="1" applyProtection="1">
      <alignment horizontal="left" vertical="center" wrapText="1" indent="1"/>
      <protection locked="0"/>
    </xf>
    <xf numFmtId="0" fontId="3" fillId="24" borderId="16" xfId="33" applyFont="1" applyFill="1" applyBorder="1" applyAlignment="1" applyProtection="1">
      <alignment horizontal="left" vertical="center" wrapText="1" indent="1"/>
      <protection locked="0"/>
    </xf>
    <xf numFmtId="0" fontId="3" fillId="24" borderId="17" xfId="33" applyFont="1" applyFill="1" applyBorder="1" applyAlignment="1" applyProtection="1">
      <alignment horizontal="left" vertical="center" wrapText="1" indent="1"/>
      <protection locked="0"/>
    </xf>
    <xf numFmtId="168" fontId="3" fillId="22" borderId="10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1" xfId="0" applyNumberFormat="1" applyFont="1" applyFill="1" applyBorder="1" applyAlignment="1" applyProtection="1">
      <alignment horizontal="right" vertical="center" indent="1"/>
      <protection locked="0"/>
    </xf>
    <xf numFmtId="168" fontId="3" fillId="22" borderId="12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Fill="1" applyBorder="1" applyAlignment="1" applyProtection="1">
      <alignment wrapText="1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1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14" fontId="5" fillId="0" borderId="10" xfId="38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45" fillId="0" borderId="0" xfId="55" applyFont="1" applyFill="1" applyBorder="1" applyAlignment="1" applyProtection="1">
      <alignment horizontal="center" vertical="center"/>
      <protection hidden="1"/>
    </xf>
    <xf numFmtId="1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18" borderId="10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1" xfId="38" applyNumberFormat="1" applyFont="1" applyFill="1" applyBorder="1" applyAlignment="1" applyProtection="1">
      <alignment horizontal="left" vertical="center" indent="1"/>
      <protection locked="0"/>
    </xf>
    <xf numFmtId="0" fontId="3" fillId="18" borderId="12" xfId="38" applyNumberFormat="1" applyFont="1" applyFill="1" applyBorder="1" applyAlignment="1" applyProtection="1">
      <alignment horizontal="left" vertical="center" indent="1"/>
      <protection locked="0"/>
    </xf>
    <xf numFmtId="0" fontId="8" fillId="21" borderId="25" xfId="38" applyFont="1" applyFill="1" applyBorder="1" applyAlignment="1" applyProtection="1">
      <alignment horizontal="center" vertical="center" wrapText="1"/>
      <protection hidden="1"/>
    </xf>
    <xf numFmtId="0" fontId="8" fillId="21" borderId="26" xfId="38" applyFont="1" applyFill="1" applyBorder="1" applyAlignment="1" applyProtection="1">
      <alignment horizontal="center" vertical="center" wrapText="1"/>
      <protection hidden="1"/>
    </xf>
    <xf numFmtId="0" fontId="8" fillId="21" borderId="44" xfId="38" applyFont="1" applyFill="1" applyBorder="1" applyAlignment="1" applyProtection="1">
      <alignment horizontal="center" vertical="center" wrapText="1"/>
      <protection hidden="1"/>
    </xf>
    <xf numFmtId="0" fontId="5" fillId="29" borderId="13" xfId="0" applyFont="1" applyFill="1" applyBorder="1" applyAlignment="1" applyProtection="1">
      <alignment horizontal="left" vertical="center" wrapText="1" indent="1"/>
      <protection hidden="1"/>
    </xf>
    <xf numFmtId="0" fontId="5" fillId="29" borderId="14" xfId="0" applyFont="1" applyFill="1" applyBorder="1" applyAlignment="1" applyProtection="1">
      <alignment horizontal="left" vertical="center" wrapText="1" indent="1"/>
      <protection hidden="1"/>
    </xf>
    <xf numFmtId="0" fontId="5" fillId="29" borderId="15" xfId="0" applyFont="1" applyFill="1" applyBorder="1" applyAlignment="1" applyProtection="1">
      <alignment horizontal="left" vertical="center" wrapText="1" indent="1"/>
      <protection hidden="1"/>
    </xf>
    <xf numFmtId="0" fontId="5" fillId="29" borderId="19" xfId="0" applyFont="1" applyFill="1" applyBorder="1" applyAlignment="1" applyProtection="1">
      <alignment horizontal="left" vertical="center" wrapText="1" indent="1"/>
      <protection hidden="1"/>
    </xf>
    <xf numFmtId="0" fontId="5" fillId="29" borderId="0" xfId="0" applyFont="1" applyFill="1" applyBorder="1" applyAlignment="1" applyProtection="1">
      <alignment horizontal="left" vertical="center" wrapText="1" indent="1"/>
      <protection hidden="1"/>
    </xf>
    <xf numFmtId="0" fontId="5" fillId="29" borderId="18" xfId="0" applyFont="1" applyFill="1" applyBorder="1" applyAlignment="1" applyProtection="1">
      <alignment horizontal="left" vertical="center" wrapText="1" indent="1"/>
      <protection hidden="1"/>
    </xf>
    <xf numFmtId="0" fontId="5" fillId="29" borderId="20" xfId="0" applyFont="1" applyFill="1" applyBorder="1" applyAlignment="1" applyProtection="1">
      <alignment horizontal="left" vertical="center" wrapText="1" indent="1"/>
      <protection hidden="1"/>
    </xf>
    <xf numFmtId="0" fontId="5" fillId="29" borderId="16" xfId="0" applyFont="1" applyFill="1" applyBorder="1" applyAlignment="1" applyProtection="1">
      <alignment horizontal="left" vertical="center" wrapText="1" indent="1"/>
      <protection hidden="1"/>
    </xf>
    <xf numFmtId="0" fontId="5" fillId="29" borderId="17" xfId="0" applyFont="1" applyFill="1" applyBorder="1" applyAlignment="1" applyProtection="1">
      <alignment horizontal="left" vertical="center" wrapText="1" indent="1"/>
      <protection hidden="1"/>
    </xf>
    <xf numFmtId="14" fontId="5" fillId="0" borderId="10" xfId="55" applyNumberFormat="1" applyFont="1" applyFill="1" applyBorder="1" applyAlignment="1" applyProtection="1">
      <alignment horizontal="center" vertical="center"/>
      <protection hidden="1"/>
    </xf>
    <xf numFmtId="14" fontId="5" fillId="0" borderId="12" xfId="55" applyNumberFormat="1" applyFont="1" applyFill="1" applyBorder="1" applyAlignment="1" applyProtection="1">
      <alignment horizontal="center" vertical="center"/>
      <protection hidden="1"/>
    </xf>
    <xf numFmtId="0" fontId="8" fillId="21" borderId="25" xfId="55" applyFont="1" applyFill="1" applyBorder="1" applyAlignment="1" applyProtection="1">
      <alignment horizontal="center" vertical="center" wrapText="1"/>
      <protection hidden="1"/>
    </xf>
    <xf numFmtId="0" fontId="8" fillId="21" borderId="26" xfId="55" applyFont="1" applyFill="1" applyBorder="1" applyAlignment="1" applyProtection="1">
      <alignment horizontal="center" vertical="center" wrapText="1"/>
      <protection hidden="1"/>
    </xf>
    <xf numFmtId="0" fontId="8" fillId="21" borderId="44" xfId="55" applyFont="1" applyFill="1" applyBorder="1" applyAlignment="1" applyProtection="1">
      <alignment horizontal="center" vertical="center" wrapText="1"/>
      <protection hidden="1"/>
    </xf>
    <xf numFmtId="0" fontId="8" fillId="21" borderId="25" xfId="55" applyFont="1" applyFill="1" applyBorder="1" applyAlignment="1" applyProtection="1">
      <alignment horizontal="center" wrapText="1"/>
      <protection hidden="1"/>
    </xf>
    <xf numFmtId="0" fontId="8" fillId="21" borderId="26" xfId="55" applyFont="1" applyFill="1" applyBorder="1" applyAlignment="1" applyProtection="1">
      <alignment horizontal="center" wrapText="1"/>
      <protection hidden="1"/>
    </xf>
    <xf numFmtId="14" fontId="5" fillId="0" borderId="11" xfId="38" applyNumberFormat="1" applyFont="1" applyFill="1" applyBorder="1" applyAlignment="1" applyProtection="1">
      <alignment horizontal="center" vertical="center"/>
      <protection hidden="1"/>
    </xf>
    <xf numFmtId="14" fontId="5" fillId="0" borderId="12" xfId="38" applyNumberFormat="1" applyFont="1" applyFill="1" applyBorder="1" applyAlignment="1" applyProtection="1">
      <alignment horizontal="center" vertical="center"/>
      <protection hidden="1"/>
    </xf>
    <xf numFmtId="165" fontId="3" fillId="24" borderId="16" xfId="46" applyNumberFormat="1" applyFont="1" applyFill="1" applyBorder="1" applyAlignment="1" applyProtection="1">
      <alignment vertical="center"/>
      <protection locked="0"/>
    </xf>
    <xf numFmtId="14" fontId="3" fillId="22" borderId="16" xfId="46" applyNumberFormat="1" applyFont="1" applyFill="1" applyBorder="1" applyAlignment="1" applyProtection="1">
      <alignment vertical="center"/>
      <protection locked="0" hidden="1"/>
    </xf>
    <xf numFmtId="0" fontId="3" fillId="22" borderId="16" xfId="46" applyFont="1" applyFill="1" applyBorder="1" applyAlignment="1" applyProtection="1">
      <alignment vertical="center"/>
      <protection locked="0"/>
    </xf>
    <xf numFmtId="165" fontId="3" fillId="24" borderId="0" xfId="46" applyNumberFormat="1" applyFont="1" applyFill="1" applyBorder="1" applyAlignment="1" applyProtection="1">
      <alignment vertical="center"/>
      <protection locked="0"/>
    </xf>
    <xf numFmtId="0" fontId="3" fillId="22" borderId="0" xfId="46" applyFont="1" applyFill="1" applyBorder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vertical="center" wrapText="1"/>
      <protection hidden="1"/>
    </xf>
    <xf numFmtId="0" fontId="3" fillId="0" borderId="15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vertical="center" wrapText="1"/>
      <protection hidden="1"/>
    </xf>
    <xf numFmtId="0" fontId="3" fillId="0" borderId="18" xfId="55" applyFont="1" applyFill="1" applyBorder="1" applyAlignment="1" applyProtection="1">
      <alignment vertical="center" wrapText="1"/>
      <protection hidden="1"/>
    </xf>
    <xf numFmtId="0" fontId="3" fillId="0" borderId="16" xfId="55" applyFont="1" applyFill="1" applyBorder="1" applyAlignment="1" applyProtection="1">
      <alignment vertical="center" wrapText="1"/>
      <protection hidden="1"/>
    </xf>
    <xf numFmtId="0" fontId="3" fillId="0" borderId="17" xfId="55" applyFont="1" applyFill="1" applyBorder="1" applyAlignment="1" applyProtection="1">
      <alignment vertical="center" wrapText="1"/>
      <protection hidden="1"/>
    </xf>
    <xf numFmtId="0" fontId="3" fillId="0" borderId="0" xfId="38" applyFont="1" applyFill="1" applyBorder="1" applyAlignment="1" applyProtection="1">
      <alignment vertical="center" wrapText="1"/>
      <protection hidden="1"/>
    </xf>
    <xf numFmtId="49" fontId="4" fillId="22" borderId="55" xfId="0" applyNumberFormat="1" applyFont="1" applyFill="1" applyBorder="1" applyAlignment="1" applyProtection="1">
      <alignment horizontal="left" vertical="center" indent="1"/>
      <protection locked="0"/>
    </xf>
    <xf numFmtId="49" fontId="4" fillId="22" borderId="56" xfId="0" applyNumberFormat="1" applyFont="1" applyFill="1" applyBorder="1" applyAlignment="1" applyProtection="1">
      <alignment horizontal="left" vertical="center" indent="1"/>
      <protection locked="0"/>
    </xf>
    <xf numFmtId="0" fontId="4" fillId="20" borderId="46" xfId="59" applyFont="1" applyFill="1" applyBorder="1" applyAlignment="1" applyProtection="1">
      <alignment horizontal="left" vertical="center" wrapText="1" indent="1"/>
      <protection hidden="1"/>
    </xf>
    <xf numFmtId="0" fontId="4" fillId="20" borderId="47" xfId="59" applyFont="1" applyFill="1" applyBorder="1" applyAlignment="1" applyProtection="1">
      <alignment horizontal="left" vertical="center" wrapText="1" indent="1"/>
      <protection hidden="1"/>
    </xf>
    <xf numFmtId="0" fontId="4" fillId="20" borderId="48" xfId="59" applyFont="1" applyFill="1" applyBorder="1" applyAlignment="1" applyProtection="1">
      <alignment horizontal="left" vertical="center" wrapText="1" indent="1"/>
      <protection hidden="1"/>
    </xf>
    <xf numFmtId="49" fontId="4" fillId="20" borderId="49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47" xfId="0" applyNumberFormat="1" applyFont="1" applyFill="1" applyBorder="1" applyAlignment="1" applyProtection="1">
      <alignment horizontal="left" vertical="center" wrapText="1" indent="1"/>
      <protection hidden="1"/>
    </xf>
    <xf numFmtId="49" fontId="4" fillId="20" borderId="50" xfId="0" applyNumberFormat="1" applyFont="1" applyFill="1" applyBorder="1" applyAlignment="1" applyProtection="1">
      <alignment horizontal="left" vertical="center" wrapText="1" indent="1"/>
      <protection hidden="1"/>
    </xf>
    <xf numFmtId="14" fontId="4" fillId="20" borderId="27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8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9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0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7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8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9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30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4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27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28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29" xfId="55" applyNumberFormat="1" applyFont="1" applyFill="1" applyBorder="1" applyAlignment="1" applyProtection="1">
      <alignment horizontal="center" vertical="center" wrapText="1"/>
      <protection hidden="1"/>
    </xf>
    <xf numFmtId="3" fontId="4" fillId="20" borderId="30" xfId="55" applyNumberFormat="1" applyFont="1" applyFill="1" applyBorder="1" applyAlignment="1" applyProtection="1">
      <alignment horizontal="center" vertical="center" wrapText="1"/>
      <protection hidden="1"/>
    </xf>
    <xf numFmtId="0" fontId="4" fillId="20" borderId="27" xfId="55" applyFont="1" applyFill="1" applyBorder="1" applyAlignment="1" applyProtection="1">
      <alignment horizontal="center" vertical="center" wrapText="1"/>
      <protection hidden="1"/>
    </xf>
    <xf numFmtId="0" fontId="4" fillId="20" borderId="28" xfId="55" applyFont="1" applyFill="1" applyBorder="1" applyAlignment="1" applyProtection="1">
      <alignment horizontal="center" vertical="center" wrapText="1"/>
      <protection hidden="1"/>
    </xf>
    <xf numFmtId="0" fontId="4" fillId="20" borderId="29" xfId="55" applyFont="1" applyFill="1" applyBorder="1" applyAlignment="1" applyProtection="1">
      <alignment horizontal="center" vertical="center" wrapText="1"/>
      <protection hidden="1"/>
    </xf>
    <xf numFmtId="0" fontId="4" fillId="20" borderId="30" xfId="55" applyFont="1" applyFill="1" applyBorder="1" applyAlignment="1" applyProtection="1">
      <alignment horizontal="center" vertical="center" wrapText="1"/>
      <protection hidden="1"/>
    </xf>
    <xf numFmtId="14" fontId="4" fillId="20" borderId="24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51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13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19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4" xfId="55" applyNumberFormat="1" applyFont="1" applyFill="1" applyBorder="1" applyAlignment="1" applyProtection="1">
      <alignment horizontal="center" vertical="center" wrapText="1"/>
      <protection hidden="1"/>
    </xf>
    <xf numFmtId="166" fontId="4" fillId="20" borderId="25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26" xfId="38" applyNumberFormat="1" applyFont="1" applyFill="1" applyBorder="1" applyAlignment="1" applyProtection="1">
      <alignment horizontal="center" vertical="center" wrapText="1"/>
      <protection hidden="1"/>
    </xf>
    <xf numFmtId="166" fontId="4" fillId="20" borderId="31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7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8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29" xfId="38" applyNumberFormat="1" applyFont="1" applyFill="1" applyBorder="1" applyAlignment="1" applyProtection="1">
      <alignment horizontal="center" vertical="center" wrapText="1"/>
      <protection hidden="1"/>
    </xf>
    <xf numFmtId="49" fontId="4" fillId="20" borderId="30" xfId="38" applyNumberFormat="1" applyFont="1" applyFill="1" applyBorder="1" applyAlignment="1" applyProtection="1">
      <alignment horizontal="center" vertical="center" wrapText="1"/>
      <protection hidden="1"/>
    </xf>
    <xf numFmtId="14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14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0" fontId="4" fillId="20" borderId="25" xfId="55" applyFont="1" applyFill="1" applyBorder="1" applyAlignment="1" applyProtection="1">
      <alignment horizontal="center" vertical="center" wrapText="1"/>
      <protection hidden="1"/>
    </xf>
    <xf numFmtId="0" fontId="4" fillId="20" borderId="26" xfId="55" applyFont="1" applyFill="1" applyBorder="1" applyAlignment="1" applyProtection="1">
      <alignment horizontal="center" vertical="center" wrapText="1"/>
      <protection hidden="1"/>
    </xf>
    <xf numFmtId="0" fontId="4" fillId="20" borderId="31" xfId="55" applyFont="1" applyFill="1" applyBorder="1" applyAlignment="1" applyProtection="1">
      <alignment horizontal="center" vertical="center" wrapText="1"/>
      <protection hidden="1"/>
    </xf>
    <xf numFmtId="49" fontId="4" fillId="20" borderId="25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26" xfId="55" applyNumberFormat="1" applyFont="1" applyFill="1" applyBorder="1" applyAlignment="1" applyProtection="1">
      <alignment horizontal="center" vertical="center" wrapText="1"/>
      <protection hidden="1"/>
    </xf>
    <xf numFmtId="49" fontId="4" fillId="20" borderId="31" xfId="55" applyNumberFormat="1" applyFont="1" applyFill="1" applyBorder="1" applyAlignment="1" applyProtection="1">
      <alignment horizontal="center" vertical="center" wrapText="1"/>
      <protection hidden="1"/>
    </xf>
    <xf numFmtId="0" fontId="55" fillId="0" borderId="0" xfId="61" applyNumberFormat="1" applyFont="1" applyBorder="1" applyAlignment="1" applyProtection="1">
      <alignment vertical="center"/>
      <protection hidden="1"/>
    </xf>
    <xf numFmtId="0" fontId="39" fillId="0" borderId="0" xfId="61" applyNumberFormat="1" applyFont="1" applyBorder="1" applyAlignment="1" applyProtection="1">
      <alignment vertical="center"/>
      <protection hidden="1"/>
    </xf>
    <xf numFmtId="0" fontId="3" fillId="0" borderId="0" xfId="61" applyNumberFormat="1" applyAlignment="1" applyProtection="1">
      <alignment vertical="center"/>
      <protection hidden="1"/>
    </xf>
    <xf numFmtId="0" fontId="56" fillId="27" borderId="67" xfId="61" applyNumberFormat="1" applyFont="1" applyFill="1" applyBorder="1" applyAlignment="1" applyProtection="1">
      <alignment horizontal="left" indent="1"/>
      <protection hidden="1"/>
    </xf>
    <xf numFmtId="0" fontId="3" fillId="27" borderId="33" xfId="61" applyNumberFormat="1" applyFont="1" applyFill="1" applyBorder="1" applyAlignment="1" applyProtection="1">
      <alignment vertical="center"/>
      <protection hidden="1"/>
    </xf>
    <xf numFmtId="0" fontId="3" fillId="27" borderId="68" xfId="61" applyNumberFormat="1" applyFont="1" applyFill="1" applyBorder="1" applyAlignment="1" applyProtection="1">
      <alignment vertical="center"/>
      <protection hidden="1"/>
    </xf>
    <xf numFmtId="0" fontId="56" fillId="27" borderId="69" xfId="61" applyNumberFormat="1" applyFont="1" applyFill="1" applyBorder="1" applyAlignment="1" applyProtection="1">
      <alignment horizontal="left" vertical="top" indent="1"/>
      <protection hidden="1"/>
    </xf>
    <xf numFmtId="0" fontId="3" fillId="27" borderId="32" xfId="61" applyNumberFormat="1" applyFont="1" applyFill="1" applyBorder="1" applyAlignment="1" applyProtection="1">
      <alignment vertical="center"/>
      <protection hidden="1"/>
    </xf>
    <xf numFmtId="0" fontId="3" fillId="27" borderId="70" xfId="61" applyNumberFormat="1" applyFont="1" applyFill="1" applyBorder="1" applyAlignment="1" applyProtection="1">
      <alignment vertical="center"/>
      <protection hidden="1"/>
    </xf>
    <xf numFmtId="0" fontId="57" fillId="0" borderId="0" xfId="61" quotePrefix="1" applyNumberFormat="1" applyFont="1" applyBorder="1" applyAlignment="1" applyProtection="1">
      <alignment horizontal="left" vertical="center"/>
      <protection hidden="1"/>
    </xf>
    <xf numFmtId="0" fontId="5" fillId="31" borderId="71" xfId="61" applyNumberFormat="1" applyFont="1" applyFill="1" applyBorder="1" applyAlignment="1" applyProtection="1">
      <alignment horizontal="left" vertical="center" indent="1"/>
      <protection hidden="1"/>
    </xf>
    <xf numFmtId="0" fontId="3" fillId="31" borderId="72" xfId="61" applyNumberFormat="1" applyFill="1" applyBorder="1" applyAlignment="1" applyProtection="1">
      <alignment horizontal="center" vertical="center"/>
      <protection hidden="1"/>
    </xf>
    <xf numFmtId="0" fontId="3" fillId="31" borderId="73" xfId="61" applyNumberFormat="1" applyFill="1" applyBorder="1" applyAlignment="1" applyProtection="1">
      <alignment vertical="center"/>
      <protection hidden="1"/>
    </xf>
    <xf numFmtId="0" fontId="5" fillId="20" borderId="74" xfId="61" applyNumberFormat="1" applyFont="1" applyFill="1" applyBorder="1" applyAlignment="1">
      <alignment horizontal="left" vertical="center" indent="1"/>
    </xf>
    <xf numFmtId="0" fontId="5" fillId="20" borderId="74" xfId="61" applyNumberFormat="1" applyFont="1" applyFill="1" applyBorder="1" applyAlignment="1">
      <alignment horizontal="center" vertical="center"/>
    </xf>
    <xf numFmtId="0" fontId="3" fillId="0" borderId="0" xfId="61" applyNumberFormat="1" applyBorder="1" applyAlignment="1" applyProtection="1">
      <alignment vertical="center"/>
      <protection hidden="1"/>
    </xf>
    <xf numFmtId="166" fontId="3" fillId="0" borderId="74" xfId="40" applyNumberFormat="1" applyBorder="1" applyAlignment="1" applyProtection="1">
      <alignment horizontal="left" vertical="center" indent="1"/>
      <protection hidden="1"/>
    </xf>
    <xf numFmtId="166" fontId="3" fillId="0" borderId="74" xfId="40" applyNumberFormat="1" applyFont="1" applyBorder="1" applyAlignment="1" applyProtection="1">
      <alignment horizontal="center" vertical="center"/>
      <protection hidden="1"/>
    </xf>
    <xf numFmtId="0" fontId="3" fillId="0" borderId="74" xfId="40" applyNumberFormat="1" applyFont="1" applyBorder="1" applyAlignment="1" applyProtection="1">
      <alignment horizontal="left" vertical="center" wrapText="1" indent="1"/>
      <protection hidden="1"/>
    </xf>
    <xf numFmtId="0" fontId="3" fillId="0" borderId="0" xfId="61" applyNumberFormat="1" applyAlignment="1" applyProtection="1">
      <alignment horizontal="left" vertical="center" indent="1"/>
      <protection hidden="1"/>
    </xf>
    <xf numFmtId="166" fontId="3" fillId="0" borderId="74" xfId="61" applyNumberFormat="1" applyFont="1" applyBorder="1" applyAlignment="1">
      <alignment horizontal="left" vertical="center" indent="1"/>
    </xf>
    <xf numFmtId="166" fontId="3" fillId="0" borderId="74" xfId="55" applyNumberFormat="1" applyFont="1" applyBorder="1" applyAlignment="1">
      <alignment horizontal="center" vertical="center"/>
    </xf>
    <xf numFmtId="0" fontId="3" fillId="0" borderId="74" xfId="61" applyNumberFormat="1" applyFont="1" applyBorder="1" applyAlignment="1">
      <alignment horizontal="left" vertical="center" wrapText="1" indent="1"/>
    </xf>
    <xf numFmtId="166" fontId="3" fillId="0" borderId="74" xfId="61" applyNumberFormat="1" applyFont="1" applyBorder="1" applyAlignment="1">
      <alignment horizontal="center" vertical="center"/>
    </xf>
    <xf numFmtId="0" fontId="11" fillId="0" borderId="0" xfId="61" quotePrefix="1" applyNumberFormat="1" applyFont="1" applyAlignment="1" applyProtection="1">
      <alignment vertical="center"/>
      <protection hidden="1"/>
    </xf>
  </cellXfs>
  <cellStyles count="6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Dezimal_VWN-Formular (INT)" xfId="60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5"/>
    <cellStyle name="Standard 2 3" xfId="56"/>
    <cellStyle name="Standard 3" xfId="41"/>
    <cellStyle name="Standard 4" xfId="42"/>
    <cellStyle name="Standard 5" xfId="61"/>
    <cellStyle name="Standard_Antrag Thüringen Jahr" xfId="43"/>
    <cellStyle name="Standard_Antrag Weiterbildung" xfId="57"/>
    <cellStyle name="Standard_Antrag Weiterbildung 2" xfId="44"/>
    <cellStyle name="Standard_Antrag Weiterbildung 2 2" xfId="59"/>
    <cellStyle name="Standard_KMU-Bewertung 2" xfId="58"/>
    <cellStyle name="Standard_Überarbeitete Abschnitte 03_09 2" xfId="45"/>
    <cellStyle name="Standard_Überarbeitete Abschnitte 11_10 2" xfId="46"/>
    <cellStyle name="Überschrift" xfId="47" builtinId="15" customBuiltin="1"/>
    <cellStyle name="Überschrift 1" xfId="48" builtinId="16" customBuiltin="1"/>
    <cellStyle name="Überschrift 2" xfId="49" builtinId="17" customBuiltin="1"/>
    <cellStyle name="Überschrift 3" xfId="50" builtinId="18" customBuiltin="1"/>
    <cellStyle name="Überschrift 4" xfId="51" builtinId="19" customBuiltin="1"/>
    <cellStyle name="Verknüpfte Zelle" xfId="52" builtinId="24" customBuiltin="1"/>
    <cellStyle name="Warnender Text" xfId="53" builtinId="11" customBuiltin="1"/>
    <cellStyle name="Zelle überprüfen" xfId="54" builtinId="23" customBuiltin="1"/>
  </cellStyles>
  <dxfs count="126"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1"/>
      </font>
      <fill>
        <patternFill>
          <bgColor rgb="FFFFFFCC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U$8" lockText="1" noThreeD="1"/>
</file>

<file path=xl/ctrlProps/ctrlProp2.xml><?xml version="1.0" encoding="utf-8"?>
<formControlPr xmlns="http://schemas.microsoft.com/office/spreadsheetml/2009/9/main" objectType="CheckBox" fmlaLink="$U$9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4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5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6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Belegliste_2_5"/><Relationship Id="rId3" Type="http://schemas.openxmlformats.org/officeDocument/2006/relationships/hyperlink" Target="#Belegliste_1_1"/><Relationship Id="rId7" Type="http://schemas.openxmlformats.org/officeDocument/2006/relationships/hyperlink" Target="#Belegliste_2_4"/><Relationship Id="rId2" Type="http://schemas.openxmlformats.org/officeDocument/2006/relationships/hyperlink" Target="#Belegliste_Einnahmen"/><Relationship Id="rId1" Type="http://schemas.openxmlformats.org/officeDocument/2006/relationships/hyperlink" Target="#Belegliste_2_1"/><Relationship Id="rId6" Type="http://schemas.openxmlformats.org/officeDocument/2006/relationships/hyperlink" Target="#Belegliste_2_3"/><Relationship Id="rId5" Type="http://schemas.openxmlformats.org/officeDocument/2006/relationships/hyperlink" Target="#Belegliste_2_2"/><Relationship Id="rId4" Type="http://schemas.openxmlformats.org/officeDocument/2006/relationships/hyperlink" Target="#Belegliste_1_2"/><Relationship Id="rId9" Type="http://schemas.openxmlformats.org/officeDocument/2006/relationships/hyperlink" Target="#Belegliste_2_6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_1_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usgaben_1_2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2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Ausgaben_2_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9525</xdr:colOff>
      <xdr:row>4</xdr:row>
      <xdr:rowOff>0</xdr:rowOff>
    </xdr:from>
    <xdr:ext cx="2790825" cy="1143000"/>
    <xdr:sp macro="" textlink="">
      <xdr:nvSpPr>
        <xdr:cNvPr id="3" name="Textfeld 2"/>
        <xdr:cNvSpPr txBox="1"/>
      </xdr:nvSpPr>
      <xdr:spPr>
        <a:xfrm>
          <a:off x="3495675" y="762000"/>
          <a:ext cx="2790825" cy="1143000"/>
        </a:xfrm>
        <a:prstGeom prst="rect">
          <a:avLst/>
        </a:prstGeom>
        <a:solidFill>
          <a:srgbClr val="FCD5B5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6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 b="0" u="none">
              <a:latin typeface="Arial" panose="020B0604020202020204" pitchFamily="34" charset="0"/>
              <a:cs typeface="Arial" panose="020B0604020202020204" pitchFamily="34" charset="0"/>
            </a:rPr>
            <a:t>Bitte den </a:t>
          </a:r>
          <a:r>
            <a:rPr lang="de-DE" sz="900" b="1" u="sng">
              <a:latin typeface="Arial" panose="020B0604020202020204" pitchFamily="34" charset="0"/>
              <a:cs typeface="Arial" panose="020B0604020202020204" pitchFamily="34" charset="0"/>
            </a:rPr>
            <a:t>Nachweistyp</a:t>
          </a:r>
          <a:r>
            <a:rPr lang="de-DE" sz="900" b="0" u="none" baseline="0">
              <a:latin typeface="Arial" panose="020B0604020202020204" pitchFamily="34" charset="0"/>
              <a:cs typeface="Arial" panose="020B0604020202020204" pitchFamily="34" charset="0"/>
            </a:rPr>
            <a:t> auswählen!</a:t>
          </a:r>
          <a:endParaRPr lang="de-DE" sz="9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5</xdr:row>
          <xdr:rowOff>180975</xdr:rowOff>
        </xdr:from>
        <xdr:to>
          <xdr:col>17</xdr:col>
          <xdr:colOff>123825</xdr:colOff>
          <xdr:row>7</xdr:row>
          <xdr:rowOff>28575</xdr:rowOff>
        </xdr:to>
        <xdr:sp macro="" textlink="">
          <xdr:nvSpPr>
            <xdr:cNvPr id="106499" name="Check Box 3" hidden="1">
              <a:extLst>
                <a:ext uri="{63B3BB69-23CF-44E3-9099-C40C66FF867C}">
                  <a14:compatExt spid="_x0000_s106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Zwischennachweis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7</xdr:row>
          <xdr:rowOff>104775</xdr:rowOff>
        </xdr:from>
        <xdr:to>
          <xdr:col>17</xdr:col>
          <xdr:colOff>123825</xdr:colOff>
          <xdr:row>8</xdr:row>
          <xdr:rowOff>142875</xdr:rowOff>
        </xdr:to>
        <xdr:sp macro="" textlink="">
          <xdr:nvSpPr>
            <xdr:cNvPr id="106500" name="Check Box 4" hidden="1">
              <a:extLst>
                <a:ext uri="{63B3BB69-23CF-44E3-9099-C40C66FF867C}">
                  <a14:compatExt spid="_x0000_s106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Verwendungsnachweis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9</xdr:col>
      <xdr:colOff>295275</xdr:colOff>
      <xdr:row>0</xdr:row>
      <xdr:rowOff>0</xdr:rowOff>
    </xdr:from>
    <xdr:to>
      <xdr:col>20</xdr:col>
      <xdr:colOff>0</xdr:colOff>
      <xdr:row>2</xdr:row>
      <xdr:rowOff>168275</xdr:rowOff>
    </xdr:to>
    <xdr:pic>
      <xdr:nvPicPr>
        <xdr:cNvPr id="6" name="Grafik 5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143250" y="0"/>
          <a:ext cx="3190875" cy="549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20</xdr:row>
      <xdr:rowOff>152400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201275" y="358140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</xdr:rowOff>
    </xdr:from>
    <xdr:to>
      <xdr:col>19</xdr:col>
      <xdr:colOff>0</xdr:colOff>
      <xdr:row>70</xdr:row>
      <xdr:rowOff>1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7150" y="4229101"/>
          <a:ext cx="6172200" cy="5486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tIns="90000" bIns="90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114299</xdr:colOff>
      <xdr:row>20</xdr:row>
      <xdr:rowOff>180976</xdr:rowOff>
    </xdr:from>
    <xdr:to>
      <xdr:col>14</xdr:col>
      <xdr:colOff>0</xdr:colOff>
      <xdr:row>21</xdr:row>
      <xdr:rowOff>180976</xdr:rowOff>
    </xdr:to>
    <xdr:sp macro="" textlink="">
      <xdr:nvSpPr>
        <xdr:cNvPr id="2" name="Rechteck 1">
          <a:hlinkClick xmlns:r="http://schemas.openxmlformats.org/officeDocument/2006/relationships" r:id="rId1" tooltip="zur Belegliste der Sachausgaben 2.1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0</xdr:colOff>
      <xdr:row>39</xdr:row>
      <xdr:rowOff>9525</xdr:rowOff>
    </xdr:from>
    <xdr:to>
      <xdr:col>14</xdr:col>
      <xdr:colOff>1</xdr:colOff>
      <xdr:row>52</xdr:row>
      <xdr:rowOff>190499</xdr:rowOff>
    </xdr:to>
    <xdr:sp macro="" textlink="">
      <xdr:nvSpPr>
        <xdr:cNvPr id="3" name="Rechteck 2">
          <a:hlinkClick xmlns:r="http://schemas.openxmlformats.org/officeDocument/2006/relationships" r:id="rId2" tooltip="zur Belegliste der Einnahmen"/>
        </xdr:cNvPr>
        <xdr:cNvSpPr/>
      </xdr:nvSpPr>
      <xdr:spPr>
        <a:xfrm>
          <a:off x="5200650" y="6191250"/>
          <a:ext cx="1371601" cy="22288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342899</xdr:colOff>
      <xdr:row>14</xdr:row>
      <xdr:rowOff>9526</xdr:rowOff>
    </xdr:from>
    <xdr:to>
      <xdr:col>14</xdr:col>
      <xdr:colOff>0</xdr:colOff>
      <xdr:row>16</xdr:row>
      <xdr:rowOff>180976</xdr:rowOff>
    </xdr:to>
    <xdr:sp macro="" textlink="">
      <xdr:nvSpPr>
        <xdr:cNvPr id="4" name="Rechteck 3">
          <a:hlinkClick xmlns:r="http://schemas.openxmlformats.org/officeDocument/2006/relationships" r:id="rId3" tooltip="zur Belegliste der Personalausgaben"/>
        </xdr:cNvPr>
        <xdr:cNvSpPr/>
      </xdr:nvSpPr>
      <xdr:spPr>
        <a:xfrm>
          <a:off x="5200649" y="2286001"/>
          <a:ext cx="1371601" cy="552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342899</xdr:colOff>
      <xdr:row>17</xdr:row>
      <xdr:rowOff>9526</xdr:rowOff>
    </xdr:from>
    <xdr:to>
      <xdr:col>14</xdr:col>
      <xdr:colOff>0</xdr:colOff>
      <xdr:row>18</xdr:row>
      <xdr:rowOff>9525</xdr:rowOff>
    </xdr:to>
    <xdr:sp macro="" textlink="">
      <xdr:nvSpPr>
        <xdr:cNvPr id="5" name="Rechteck 4">
          <a:hlinkClick xmlns:r="http://schemas.openxmlformats.org/officeDocument/2006/relationships" r:id="rId4" tooltip="zur Belegliste der Honorarausgaben"/>
        </xdr:cNvPr>
        <xdr:cNvSpPr/>
      </xdr:nvSpPr>
      <xdr:spPr>
        <a:xfrm>
          <a:off x="5200649" y="2857501"/>
          <a:ext cx="1371601" cy="1904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21</xdr:row>
      <xdr:rowOff>180976</xdr:rowOff>
    </xdr:from>
    <xdr:to>
      <xdr:col>14</xdr:col>
      <xdr:colOff>0</xdr:colOff>
      <xdr:row>22</xdr:row>
      <xdr:rowOff>180976</xdr:rowOff>
    </xdr:to>
    <xdr:sp macro="" textlink="">
      <xdr:nvSpPr>
        <xdr:cNvPr id="16" name="Rechteck 15">
          <a:hlinkClick xmlns:r="http://schemas.openxmlformats.org/officeDocument/2006/relationships" r:id="rId5" tooltip="zur Belegliste der Sachausgaben 2.2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22</xdr:row>
      <xdr:rowOff>180976</xdr:rowOff>
    </xdr:from>
    <xdr:to>
      <xdr:col>14</xdr:col>
      <xdr:colOff>0</xdr:colOff>
      <xdr:row>23</xdr:row>
      <xdr:rowOff>180976</xdr:rowOff>
    </xdr:to>
    <xdr:sp macro="" textlink="">
      <xdr:nvSpPr>
        <xdr:cNvPr id="17" name="Rechteck 16">
          <a:hlinkClick xmlns:r="http://schemas.openxmlformats.org/officeDocument/2006/relationships" r:id="rId6" tooltip="zur Belegliste der Sachausgaben 2.3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23</xdr:row>
      <xdr:rowOff>180976</xdr:rowOff>
    </xdr:from>
    <xdr:to>
      <xdr:col>14</xdr:col>
      <xdr:colOff>0</xdr:colOff>
      <xdr:row>24</xdr:row>
      <xdr:rowOff>180976</xdr:rowOff>
    </xdr:to>
    <xdr:sp macro="" textlink="">
      <xdr:nvSpPr>
        <xdr:cNvPr id="18" name="Rechteck 17">
          <a:hlinkClick xmlns:r="http://schemas.openxmlformats.org/officeDocument/2006/relationships" r:id="rId1" tooltip="zur Belegliste der Sachausgaben 2.1"/>
        </xdr:cNvPr>
        <xdr:cNvSpPr/>
      </xdr:nvSpPr>
      <xdr:spPr>
        <a:xfrm>
          <a:off x="4914899" y="36480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23</xdr:row>
      <xdr:rowOff>180976</xdr:rowOff>
    </xdr:from>
    <xdr:to>
      <xdr:col>14</xdr:col>
      <xdr:colOff>0</xdr:colOff>
      <xdr:row>24</xdr:row>
      <xdr:rowOff>180976</xdr:rowOff>
    </xdr:to>
    <xdr:sp macro="" textlink="">
      <xdr:nvSpPr>
        <xdr:cNvPr id="19" name="Rechteck 18">
          <a:hlinkClick xmlns:r="http://schemas.openxmlformats.org/officeDocument/2006/relationships" r:id="rId7" tooltip="zur Belegliste der Sachausgaben 2.4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24</xdr:row>
      <xdr:rowOff>180976</xdr:rowOff>
    </xdr:from>
    <xdr:to>
      <xdr:col>14</xdr:col>
      <xdr:colOff>0</xdr:colOff>
      <xdr:row>25</xdr:row>
      <xdr:rowOff>180976</xdr:rowOff>
    </xdr:to>
    <xdr:sp macro="" textlink="">
      <xdr:nvSpPr>
        <xdr:cNvPr id="20" name="Rechteck 19">
          <a:hlinkClick xmlns:r="http://schemas.openxmlformats.org/officeDocument/2006/relationships" r:id="rId1" tooltip="zur Belegliste der Sachausgaben 2.1"/>
        </xdr:cNvPr>
        <xdr:cNvSpPr/>
      </xdr:nvSpPr>
      <xdr:spPr>
        <a:xfrm>
          <a:off x="4914899" y="36480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24</xdr:row>
      <xdr:rowOff>180976</xdr:rowOff>
    </xdr:from>
    <xdr:to>
      <xdr:col>14</xdr:col>
      <xdr:colOff>0</xdr:colOff>
      <xdr:row>25</xdr:row>
      <xdr:rowOff>180976</xdr:rowOff>
    </xdr:to>
    <xdr:sp macro="" textlink="">
      <xdr:nvSpPr>
        <xdr:cNvPr id="21" name="Rechteck 20">
          <a:hlinkClick xmlns:r="http://schemas.openxmlformats.org/officeDocument/2006/relationships" r:id="rId8" tooltip="zur Belegliste der Sachausgaben 2.5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25</xdr:row>
      <xdr:rowOff>180976</xdr:rowOff>
    </xdr:from>
    <xdr:to>
      <xdr:col>14</xdr:col>
      <xdr:colOff>0</xdr:colOff>
      <xdr:row>26</xdr:row>
      <xdr:rowOff>180976</xdr:rowOff>
    </xdr:to>
    <xdr:sp macro="" textlink="">
      <xdr:nvSpPr>
        <xdr:cNvPr id="22" name="Rechteck 21">
          <a:hlinkClick xmlns:r="http://schemas.openxmlformats.org/officeDocument/2006/relationships" r:id="rId1" tooltip="zur Belegliste der Sachausgaben 2.1"/>
        </xdr:cNvPr>
        <xdr:cNvSpPr/>
      </xdr:nvSpPr>
      <xdr:spPr>
        <a:xfrm>
          <a:off x="4914899" y="36480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12</xdr:col>
      <xdr:colOff>114299</xdr:colOff>
      <xdr:row>25</xdr:row>
      <xdr:rowOff>180976</xdr:rowOff>
    </xdr:from>
    <xdr:to>
      <xdr:col>14</xdr:col>
      <xdr:colOff>0</xdr:colOff>
      <xdr:row>26</xdr:row>
      <xdr:rowOff>180976</xdr:rowOff>
    </xdr:to>
    <xdr:sp macro="" textlink="">
      <xdr:nvSpPr>
        <xdr:cNvPr id="23" name="Rechteck 22">
          <a:hlinkClick xmlns:r="http://schemas.openxmlformats.org/officeDocument/2006/relationships" r:id="rId9" tooltip="zur Belegliste der Sachausgaben 2.6"/>
        </xdr:cNvPr>
        <xdr:cNvSpPr/>
      </xdr:nvSpPr>
      <xdr:spPr>
        <a:xfrm>
          <a:off x="4914899" y="3457576"/>
          <a:ext cx="1314451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9525</xdr:rowOff>
        </xdr:from>
        <xdr:to>
          <xdr:col>2</xdr:col>
          <xdr:colOff>323850</xdr:colOff>
          <xdr:row>21</xdr:row>
          <xdr:rowOff>9525</xdr:rowOff>
        </xdr:to>
        <xdr:sp macro="" textlink="">
          <xdr:nvSpPr>
            <xdr:cNvPr id="110593" name="Check Box 1" hidden="1">
              <a:extLst>
                <a:ext uri="{63B3BB69-23CF-44E3-9099-C40C66FF867C}">
                  <a14:compatExt spid="_x0000_s11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20</xdr:row>
          <xdr:rowOff>9525</xdr:rowOff>
        </xdr:from>
        <xdr:to>
          <xdr:col>8</xdr:col>
          <xdr:colOff>323850</xdr:colOff>
          <xdr:row>21</xdr:row>
          <xdr:rowOff>9525</xdr:rowOff>
        </xdr:to>
        <xdr:sp macro="" textlink="">
          <xdr:nvSpPr>
            <xdr:cNvPr id="110594" name="Check Box 2" hidden="1">
              <a:extLst>
                <a:ext uri="{63B3BB69-23CF-44E3-9099-C40C66FF867C}">
                  <a14:compatExt spid="_x0000_s110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85725</xdr:colOff>
      <xdr:row>22</xdr:row>
      <xdr:rowOff>66675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7183100" y="3609975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133350</xdr:colOff>
      <xdr:row>13</xdr:row>
      <xdr:rowOff>171450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458450" y="245745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2011024" y="18716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114299</xdr:colOff>
      <xdr:row>13</xdr:row>
      <xdr:rowOff>157197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0829924" y="1681197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20"/>
  <sheetViews>
    <sheetView showGridLines="0" zoomScaleNormal="100" workbookViewId="0">
      <selection activeCell="A14" sqref="A14"/>
    </sheetView>
  </sheetViews>
  <sheetFormatPr baseColWidth="10" defaultRowHeight="12" x14ac:dyDescent="0.2"/>
  <cols>
    <col min="1" max="1" width="10.7109375" style="120" customWidth="1"/>
    <col min="2" max="2" width="15.7109375" style="121" customWidth="1"/>
    <col min="3" max="3" width="78.7109375" style="120" customWidth="1"/>
    <col min="4" max="16384" width="11.42578125" style="120"/>
  </cols>
  <sheetData>
    <row r="1" spans="1:6" s="705" customFormat="1" ht="30" customHeight="1" thickBot="1" x14ac:dyDescent="0.25">
      <c r="A1" s="703" t="s">
        <v>25</v>
      </c>
      <c r="B1" s="704"/>
      <c r="C1" s="704"/>
    </row>
    <row r="2" spans="1:6" s="705" customFormat="1" ht="30" customHeight="1" thickTop="1" x14ac:dyDescent="0.25">
      <c r="A2" s="706" t="s">
        <v>209</v>
      </c>
      <c r="B2" s="707"/>
      <c r="C2" s="708"/>
    </row>
    <row r="3" spans="1:6" s="705" customFormat="1" ht="30" customHeight="1" thickBot="1" x14ac:dyDescent="0.25">
      <c r="A3" s="709" t="s">
        <v>210</v>
      </c>
      <c r="B3" s="710"/>
      <c r="C3" s="711"/>
    </row>
    <row r="4" spans="1:6" ht="15" customHeight="1" thickTop="1" x14ac:dyDescent="0.2">
      <c r="A4" s="712" t="str">
        <f>IF(AND('Seite 1'!P18="",'Seite 3 ZN'!N30=0,Einnahmen=0,'Seite 3 VWN'!Q30=0,'Seite 3 VWN'!Q53=0)," - öffentlich -"," - vertraulich -")</f>
        <v xml:space="preserve"> - öffentlich -</v>
      </c>
    </row>
    <row r="5" spans="1:6" ht="15" customHeight="1" x14ac:dyDescent="0.2"/>
    <row r="6" spans="1:6" s="705" customFormat="1" ht="18" customHeight="1" x14ac:dyDescent="0.2">
      <c r="A6" s="713" t="s">
        <v>211</v>
      </c>
      <c r="B6" s="714"/>
      <c r="C6" s="715"/>
    </row>
    <row r="7" spans="1:6" s="718" customFormat="1" ht="18" customHeight="1" x14ac:dyDescent="0.2">
      <c r="A7" s="716" t="s">
        <v>26</v>
      </c>
      <c r="B7" s="717" t="s">
        <v>27</v>
      </c>
      <c r="C7" s="716" t="s">
        <v>28</v>
      </c>
      <c r="F7" s="705"/>
    </row>
    <row r="8" spans="1:6" s="122" customFormat="1" ht="24" customHeight="1" x14ac:dyDescent="0.2">
      <c r="A8" s="719" t="s">
        <v>29</v>
      </c>
      <c r="B8" s="720">
        <v>44337</v>
      </c>
      <c r="C8" s="721" t="s">
        <v>30</v>
      </c>
    </row>
    <row r="9" spans="1:6" ht="24" customHeight="1" x14ac:dyDescent="0.2">
      <c r="A9" s="719" t="s">
        <v>207</v>
      </c>
      <c r="B9" s="720">
        <v>44839</v>
      </c>
      <c r="C9" s="721" t="s">
        <v>208</v>
      </c>
    </row>
    <row r="10" spans="1:6" s="705" customFormat="1" ht="15" customHeight="1" x14ac:dyDescent="0.2">
      <c r="A10" s="722"/>
    </row>
    <row r="11" spans="1:6" s="705" customFormat="1" ht="18" customHeight="1" x14ac:dyDescent="0.2">
      <c r="A11" s="713" t="s">
        <v>212</v>
      </c>
      <c r="B11" s="714"/>
      <c r="C11" s="715"/>
    </row>
    <row r="12" spans="1:6" s="718" customFormat="1" ht="18" customHeight="1" x14ac:dyDescent="0.2">
      <c r="A12" s="716" t="s">
        <v>26</v>
      </c>
      <c r="B12" s="717" t="s">
        <v>27</v>
      </c>
      <c r="C12" s="716" t="s">
        <v>28</v>
      </c>
      <c r="F12" s="705"/>
    </row>
    <row r="13" spans="1:6" s="718" customFormat="1" ht="24" customHeight="1" x14ac:dyDescent="0.2">
      <c r="A13" s="723" t="s">
        <v>213</v>
      </c>
      <c r="B13" s="724">
        <v>44928</v>
      </c>
      <c r="C13" s="725" t="s">
        <v>214</v>
      </c>
      <c r="F13" s="705"/>
    </row>
    <row r="14" spans="1:6" s="705" customFormat="1" ht="24" customHeight="1" x14ac:dyDescent="0.2">
      <c r="A14" s="723"/>
      <c r="B14" s="726"/>
      <c r="C14" s="725"/>
    </row>
    <row r="15" spans="1:6" s="705" customFormat="1" ht="24" customHeight="1" x14ac:dyDescent="0.2">
      <c r="A15" s="723"/>
      <c r="B15" s="726"/>
      <c r="C15" s="725"/>
    </row>
    <row r="16" spans="1:6" s="705" customFormat="1" ht="24" customHeight="1" x14ac:dyDescent="0.2">
      <c r="A16" s="723"/>
      <c r="B16" s="726"/>
      <c r="C16" s="725"/>
    </row>
    <row r="17" spans="1:3" s="705" customFormat="1" ht="24" customHeight="1" x14ac:dyDescent="0.2">
      <c r="A17" s="723"/>
      <c r="B17" s="726"/>
      <c r="C17" s="725"/>
    </row>
    <row r="18" spans="1:3" s="705" customFormat="1" ht="24" customHeight="1" x14ac:dyDescent="0.2">
      <c r="A18" s="723"/>
      <c r="B18" s="724"/>
      <c r="C18" s="725"/>
    </row>
    <row r="19" spans="1:3" s="705" customFormat="1" ht="24" customHeight="1" x14ac:dyDescent="0.2">
      <c r="A19" s="723"/>
      <c r="B19" s="724"/>
      <c r="C19" s="725"/>
    </row>
    <row r="20" spans="1:3" s="705" customFormat="1" ht="24" customHeight="1" x14ac:dyDescent="0.2">
      <c r="A20" s="723"/>
      <c r="B20" s="726"/>
      <c r="C20" s="725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ZN'!B23</f>
        <v>2.2</v>
      </c>
      <c r="B7" s="533" t="str">
        <f>'Seite 3 ZN'!C23</f>
        <v>Abschreibungen, Miete/Leasing für Betriebsausstattung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Abschreibungen, Miete/Leasing für Betriebsausstattung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2.2 Abschreibungen, Miete/Leasing für Betriebsausstattung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7" priority="3" stopIfTrue="1" operator="notEqual">
      <formula>0</formula>
    </cfRule>
  </conditionalFormatting>
  <conditionalFormatting sqref="G6 G9">
    <cfRule type="cellIs" dxfId="16" priority="2" stopIfTrue="1" operator="equal">
      <formula>0</formula>
    </cfRule>
  </conditionalFormatting>
  <conditionalFormatting sqref="G7:G8">
    <cfRule type="cellIs" dxfId="15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ZN'!B24</f>
        <v>2.3</v>
      </c>
      <c r="B7" s="533" t="str">
        <f>'Seite 3 ZN'!C24</f>
        <v>Miete/Mietnebenkosten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Miete/Mietnebenkosten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2.3 Miete/Mietnebenkosten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4" priority="3" stopIfTrue="1" operator="notEqual">
      <formula>0</formula>
    </cfRule>
  </conditionalFormatting>
  <conditionalFormatting sqref="G6 G9">
    <cfRule type="cellIs" dxfId="13" priority="2" stopIfTrue="1" operator="equal">
      <formula>0</formula>
    </cfRule>
  </conditionalFormatting>
  <conditionalFormatting sqref="G7:G8">
    <cfRule type="cellIs" dxfId="12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ZN'!B25</f>
        <v>2.4</v>
      </c>
      <c r="B7" s="533" t="str">
        <f>'Seite 3 ZN'!C25</f>
        <v>Sonstige Sachausgaben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Sonstige Sachausgaben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2.4 Sonstige Sachausgaben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11" priority="3" stopIfTrue="1" operator="notEqual">
      <formula>0</formula>
    </cfRule>
  </conditionalFormatting>
  <conditionalFormatting sqref="G6 G9">
    <cfRule type="cellIs" dxfId="10" priority="2" stopIfTrue="1" operator="equal">
      <formula>0</formula>
    </cfRule>
  </conditionalFormatting>
  <conditionalFormatting sqref="G7:G8">
    <cfRule type="cellIs" dxfId="9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ZN'!B26</f>
        <v>2.5</v>
      </c>
      <c r="B7" s="533" t="str">
        <f>'Seite 3 ZN'!C26</f>
        <v>Ausgaben für Dienstreisen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Ausgaben für Dienstreisen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2.5 Ausgaben für Dienstreisen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8" priority="3" stopIfTrue="1" operator="notEqual">
      <formula>0</formula>
    </cfRule>
  </conditionalFormatting>
  <conditionalFormatting sqref="G6 G9">
    <cfRule type="cellIs" dxfId="7" priority="2" stopIfTrue="1" operator="equal">
      <formula>0</formula>
    </cfRule>
  </conditionalFormatting>
  <conditionalFormatting sqref="G7:G8">
    <cfRule type="cellIs" dxfId="6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ZN'!B27</f>
        <v>2.6</v>
      </c>
      <c r="B7" s="533" t="str">
        <f>'Seite 3 ZN'!C27</f>
        <v>Ausgaben für Leistungen externer Einrichtungen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Ausgaben für Leistungen externer Einrichtungen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2.6 Ausgaben für Leistungen externer Einrichtungen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G16:G19"/>
    <mergeCell ref="H16:H19"/>
    <mergeCell ref="G6:H6"/>
    <mergeCell ref="G7:H7"/>
    <mergeCell ref="G8:H8"/>
    <mergeCell ref="G9:H9"/>
    <mergeCell ref="F16:F19"/>
    <mergeCell ref="A16:A19"/>
    <mergeCell ref="B16:B19"/>
    <mergeCell ref="C16:C19"/>
    <mergeCell ref="D16:D19"/>
    <mergeCell ref="E16:E19"/>
  </mergeCells>
  <conditionalFormatting sqref="B20:H1019">
    <cfRule type="cellIs" dxfId="5" priority="3" stopIfTrue="1" operator="notEqual">
      <formula>0</formula>
    </cfRule>
  </conditionalFormatting>
  <conditionalFormatting sqref="G6 G9">
    <cfRule type="cellIs" dxfId="4" priority="2" stopIfTrue="1" operator="equal">
      <formula>0</formula>
    </cfRule>
  </conditionalFormatting>
  <conditionalFormatting sqref="G7:G8">
    <cfRule type="cellIs" dxfId="3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G20:H1019">
      <formula1>MOD(ROUND(G20*10^2,10),1)=0</formula1>
    </dataValidation>
    <dataValidation type="date" allowBlank="1" showErrorMessage="1" errorTitle="Datum" error="Das Datum muss zwischen _x000a_01.01.2014 und 31.12.2023 liegen!" sqref="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6"/>
  <sheetViews>
    <sheetView showGridLines="0" topLeftCell="A6" workbookViewId="0">
      <selection activeCell="B27" sqref="B27"/>
    </sheetView>
  </sheetViews>
  <sheetFormatPr baseColWidth="10" defaultRowHeight="15" x14ac:dyDescent="0.2"/>
  <cols>
    <col min="1" max="1" width="5.7109375" style="204" customWidth="1"/>
    <col min="2" max="2" width="40.7109375" style="204" customWidth="1"/>
    <col min="3" max="3" width="20.7109375" style="204" customWidth="1"/>
    <col min="4" max="4" width="10.7109375" style="204" customWidth="1"/>
    <col min="5" max="5" width="50.7109375" style="204" customWidth="1"/>
    <col min="6" max="6" width="22.7109375" style="204" customWidth="1"/>
    <col min="7" max="7" width="11.42578125" style="230"/>
    <col min="8" max="16384" width="11.42578125" style="204"/>
  </cols>
  <sheetData>
    <row r="1" spans="1:7" s="28" customFormat="1" ht="12" hidden="1" customHeight="1" x14ac:dyDescent="0.2">
      <c r="A1" s="129"/>
      <c r="B1" s="129"/>
      <c r="C1" s="129"/>
      <c r="D1" s="129"/>
      <c r="E1" s="129"/>
      <c r="F1" s="129"/>
      <c r="G1" s="138"/>
    </row>
    <row r="2" spans="1:7" s="28" customFormat="1" ht="12" hidden="1" customHeight="1" x14ac:dyDescent="0.2">
      <c r="A2" s="129"/>
      <c r="B2" s="129"/>
      <c r="C2" s="129"/>
      <c r="D2" s="129"/>
      <c r="E2" s="129"/>
      <c r="F2" s="129"/>
      <c r="G2" s="138"/>
    </row>
    <row r="3" spans="1:7" s="28" customFormat="1" ht="12" hidden="1" customHeight="1" x14ac:dyDescent="0.2">
      <c r="A3" s="130">
        <f>ROW(A27)</f>
        <v>27</v>
      </c>
      <c r="B3" s="130"/>
      <c r="C3" s="130"/>
      <c r="D3" s="129"/>
      <c r="E3" s="129"/>
      <c r="F3" s="129"/>
      <c r="G3" s="138"/>
    </row>
    <row r="4" spans="1:7" s="28" customFormat="1" ht="12" hidden="1" customHeight="1" x14ac:dyDescent="0.2">
      <c r="A4" s="130" t="s">
        <v>33</v>
      </c>
      <c r="B4" s="130"/>
      <c r="C4" s="130"/>
      <c r="D4" s="129"/>
      <c r="E4" s="129"/>
      <c r="F4" s="129"/>
      <c r="G4" s="138"/>
    </row>
    <row r="5" spans="1:7" s="28" customFormat="1" ht="12" hidden="1" customHeight="1" x14ac:dyDescent="0.2">
      <c r="A5" s="131" t="str">
        <f ca="1">"$A$6:$F$"&amp;IF(LOOKUP(2,1/(A1:A1023&lt;&gt;""),ROW(A:A))=ROW(A23),A3-1,LOOKUP(2,1/(A1:A1023&lt;&gt;""),ROW(A:A)))</f>
        <v>$A$6:$F$26</v>
      </c>
      <c r="B5" s="131"/>
      <c r="C5" s="131"/>
      <c r="D5" s="129"/>
      <c r="E5" s="129"/>
      <c r="F5" s="129"/>
      <c r="G5" s="138"/>
    </row>
    <row r="6" spans="1:7" ht="15" customHeight="1" x14ac:dyDescent="0.2">
      <c r="A6" s="336" t="s">
        <v>191</v>
      </c>
      <c r="B6" s="144"/>
      <c r="C6" s="205"/>
      <c r="D6" s="206"/>
      <c r="E6" s="22" t="s">
        <v>34</v>
      </c>
      <c r="F6" s="117">
        <f>'Seite 1'!$P$18</f>
        <v>0</v>
      </c>
    </row>
    <row r="7" spans="1:7" ht="15" customHeight="1" x14ac:dyDescent="0.2">
      <c r="A7" s="144"/>
      <c r="B7" s="144"/>
      <c r="C7" s="205"/>
      <c r="D7" s="206"/>
      <c r="E7" s="22" t="s">
        <v>132</v>
      </c>
      <c r="F7" s="117" t="str">
        <f>'Seite 1'!$Z$14</f>
        <v/>
      </c>
    </row>
    <row r="8" spans="1:7" ht="15" customHeight="1" x14ac:dyDescent="0.2">
      <c r="A8" s="144"/>
      <c r="B8" s="144"/>
      <c r="C8" s="205"/>
      <c r="D8" s="206"/>
      <c r="E8" s="22" t="s">
        <v>106</v>
      </c>
      <c r="F8" s="117" t="str">
        <f>'Seite 1'!$AA$14</f>
        <v/>
      </c>
    </row>
    <row r="9" spans="1:7" ht="15" customHeight="1" x14ac:dyDescent="0.2">
      <c r="A9" s="207"/>
      <c r="B9" s="207"/>
      <c r="C9" s="205"/>
      <c r="D9" s="208"/>
      <c r="E9" s="87" t="s">
        <v>35</v>
      </c>
      <c r="F9" s="128">
        <f ca="1">'Seite 1'!$P$17</f>
        <v>44922</v>
      </c>
    </row>
    <row r="10" spans="1:7" ht="15" customHeight="1" x14ac:dyDescent="0.2">
      <c r="A10" s="207"/>
      <c r="B10" s="207"/>
      <c r="C10" s="205"/>
      <c r="D10" s="208"/>
      <c r="E10" s="28"/>
      <c r="F10" s="89" t="str">
        <f>'Seite 1'!$A$67</f>
        <v>VWN LiH - Einzelprojekte der Handwerksorganisationen</v>
      </c>
    </row>
    <row r="11" spans="1:7" ht="15" customHeight="1" x14ac:dyDescent="0.2">
      <c r="A11" s="209"/>
      <c r="B11" s="209"/>
      <c r="C11" s="210"/>
      <c r="D11" s="208"/>
      <c r="E11" s="28"/>
      <c r="F11" s="90" t="str">
        <f>'Seite 1'!$A$68</f>
        <v>Formularversion: V 2.0 vom 02.01.23 - öffentlich -</v>
      </c>
    </row>
    <row r="12" spans="1:7" ht="18" customHeight="1" x14ac:dyDescent="0.2">
      <c r="A12" s="211"/>
      <c r="B12" s="232"/>
      <c r="C12" s="212"/>
      <c r="D12" s="212"/>
      <c r="E12" s="118" t="s">
        <v>44</v>
      </c>
      <c r="F12" s="213">
        <f>SUMPRODUCT(ROUND(F13:F19,2))</f>
        <v>0</v>
      </c>
    </row>
    <row r="13" spans="1:7" ht="15" customHeight="1" x14ac:dyDescent="0.2">
      <c r="A13" s="214"/>
      <c r="B13" s="214"/>
      <c r="C13" s="215"/>
      <c r="D13" s="216"/>
      <c r="E13" s="217" t="str">
        <f>CONCATENATE('Seite 3 ZN'!B40," ",'Seite 3 ZN'!C40)</f>
        <v>3.1 Eigenmittel</v>
      </c>
      <c r="F13" s="218">
        <f t="shared" ref="F13:F19" si="0">SUMPRODUCT(($B$27:$B$526=E13)*(ROUND($F$27:$F$526,2)))</f>
        <v>0</v>
      </c>
    </row>
    <row r="14" spans="1:7" ht="15" customHeight="1" x14ac:dyDescent="0.2">
      <c r="A14" s="214"/>
      <c r="B14" s="214"/>
      <c r="C14" s="215"/>
      <c r="D14" s="216"/>
      <c r="E14" s="219" t="str">
        <f>CONCATENATE('Seite 3 ZN'!B41," ",'Seite 3 ZN'!C41)</f>
        <v>3.2 Einnahmen von Dritten</v>
      </c>
      <c r="F14" s="149">
        <f t="shared" si="0"/>
        <v>0</v>
      </c>
    </row>
    <row r="15" spans="1:7" ht="15" customHeight="1" x14ac:dyDescent="0.2">
      <c r="A15" s="214"/>
      <c r="B15" s="214"/>
      <c r="C15" s="215"/>
      <c r="D15" s="216"/>
      <c r="E15" s="219" t="str">
        <f>CONCATENATE('Seite 3 ZN'!B42," ",'Seite 3 ZN'!C42)</f>
        <v>3.3 Mittel von Stiftungen, Spenden, sonstiges</v>
      </c>
      <c r="F15" s="149">
        <f t="shared" si="0"/>
        <v>0</v>
      </c>
    </row>
    <row r="16" spans="1:7" ht="15" customHeight="1" x14ac:dyDescent="0.2">
      <c r="A16" s="214"/>
      <c r="B16" s="214"/>
      <c r="C16" s="215"/>
      <c r="D16" s="216"/>
      <c r="E16" s="219" t="str">
        <f>CONCATENATE('Seite 3 ZN'!B46," ",'Seite 3 ZN'!C46)</f>
        <v>4.1 Bundesmittel</v>
      </c>
      <c r="F16" s="149">
        <f t="shared" si="0"/>
        <v>0</v>
      </c>
    </row>
    <row r="17" spans="1:7" ht="15" customHeight="1" x14ac:dyDescent="0.2">
      <c r="A17" s="214"/>
      <c r="B17" s="214"/>
      <c r="C17" s="215"/>
      <c r="D17" s="216"/>
      <c r="E17" s="219" t="str">
        <f>CONCATENATE('Seite 3 ZN'!B47," ",'Seite 3 ZN'!C47)</f>
        <v>4.2 Sonstige Mittel des Freistaats Thüringen</v>
      </c>
      <c r="F17" s="149">
        <f t="shared" si="0"/>
        <v>0</v>
      </c>
    </row>
    <row r="18" spans="1:7" ht="15" customHeight="1" x14ac:dyDescent="0.2">
      <c r="A18" s="214"/>
      <c r="B18" s="214"/>
      <c r="C18" s="215"/>
      <c r="D18" s="216"/>
      <c r="E18" s="219" t="str">
        <f>CONCATENATE('Seite 3 ZN'!B48," ",'Seite 3 ZN'!C48)</f>
        <v>4.3 Kommunale Mittel</v>
      </c>
      <c r="F18" s="149">
        <f t="shared" si="0"/>
        <v>0</v>
      </c>
    </row>
    <row r="19" spans="1:7" ht="15" customHeight="1" x14ac:dyDescent="0.2">
      <c r="A19" s="214"/>
      <c r="B19" s="214"/>
      <c r="C19" s="215"/>
      <c r="D19" s="216"/>
      <c r="E19" s="219" t="s">
        <v>185</v>
      </c>
      <c r="F19" s="149">
        <f t="shared" si="0"/>
        <v>0</v>
      </c>
    </row>
    <row r="20" spans="1:7" ht="12" customHeight="1" x14ac:dyDescent="0.2">
      <c r="A20" s="214"/>
      <c r="B20" s="214"/>
      <c r="C20" s="215"/>
      <c r="D20" s="216"/>
      <c r="E20" s="247"/>
      <c r="F20" s="248"/>
    </row>
    <row r="21" spans="1:7" ht="15" customHeight="1" x14ac:dyDescent="0.2">
      <c r="A21" s="221" t="str">
        <f ca="1">CONCATENATE("Belegliste¹ der Einnahmen - Aktenzeichen ",IF($F$6=0,"__________",$F$6)," - Nachweis vom ",IF($F$9=0,"_________",TEXT($F$9,"TT.MM.JJJJ")))</f>
        <v>Belegliste¹ der Einnahmen - Aktenzeichen __________ - Nachweis vom 27.12.2022</v>
      </c>
      <c r="B21" s="221"/>
      <c r="C21" s="215"/>
      <c r="D21" s="216"/>
      <c r="E21" s="215"/>
      <c r="F21" s="220"/>
    </row>
    <row r="22" spans="1:7" ht="5.0999999999999996" customHeight="1" x14ac:dyDescent="0.2">
      <c r="A22" s="214"/>
      <c r="B22" s="214"/>
      <c r="C22" s="215"/>
      <c r="D22" s="216"/>
      <c r="E22" s="215"/>
      <c r="F22" s="220"/>
    </row>
    <row r="23" spans="1:7" ht="12" customHeight="1" x14ac:dyDescent="0.2">
      <c r="A23" s="694" t="s">
        <v>11</v>
      </c>
      <c r="B23" s="700" t="s">
        <v>58</v>
      </c>
      <c r="C23" s="700" t="s">
        <v>56</v>
      </c>
      <c r="D23" s="694" t="s">
        <v>57</v>
      </c>
      <c r="E23" s="700" t="s">
        <v>59</v>
      </c>
      <c r="F23" s="697" t="s">
        <v>8</v>
      </c>
    </row>
    <row r="24" spans="1:7" ht="12" customHeight="1" x14ac:dyDescent="0.2">
      <c r="A24" s="695"/>
      <c r="B24" s="701"/>
      <c r="C24" s="701"/>
      <c r="D24" s="695"/>
      <c r="E24" s="701"/>
      <c r="F24" s="698"/>
    </row>
    <row r="25" spans="1:7" ht="12" customHeight="1" x14ac:dyDescent="0.2">
      <c r="A25" s="695"/>
      <c r="B25" s="701"/>
      <c r="C25" s="701"/>
      <c r="D25" s="695"/>
      <c r="E25" s="701"/>
      <c r="F25" s="698"/>
    </row>
    <row r="26" spans="1:7" ht="12" customHeight="1" thickBot="1" x14ac:dyDescent="0.25">
      <c r="A26" s="696"/>
      <c r="B26" s="702"/>
      <c r="C26" s="702"/>
      <c r="D26" s="696"/>
      <c r="E26" s="702"/>
      <c r="F26" s="699"/>
    </row>
    <row r="27" spans="1:7" s="227" customFormat="1" thickTop="1" x14ac:dyDescent="0.2">
      <c r="A27" s="136" t="str">
        <f>IF(COUNTA(B27:F27)&gt;0,ROW()-$A$3+1,"")</f>
        <v/>
      </c>
      <c r="B27" s="224"/>
      <c r="C27" s="222"/>
      <c r="D27" s="223"/>
      <c r="E27" s="224"/>
      <c r="F27" s="225"/>
      <c r="G27" s="226"/>
    </row>
    <row r="28" spans="1:7" s="227" customFormat="1" x14ac:dyDescent="0.2">
      <c r="A28" s="136" t="str">
        <f t="shared" ref="A28:A91" si="1">IF(COUNTA(B28:F28)&gt;0,ROW()-$A$3+1,"")</f>
        <v/>
      </c>
      <c r="B28" s="224"/>
      <c r="C28" s="228"/>
      <c r="D28" s="223"/>
      <c r="E28" s="229"/>
      <c r="F28" s="225"/>
      <c r="G28" s="230"/>
    </row>
    <row r="29" spans="1:7" s="227" customFormat="1" x14ac:dyDescent="0.2">
      <c r="A29" s="136" t="str">
        <f t="shared" si="1"/>
        <v/>
      </c>
      <c r="B29" s="224"/>
      <c r="C29" s="228"/>
      <c r="D29" s="223"/>
      <c r="E29" s="229"/>
      <c r="F29" s="225"/>
      <c r="G29" s="230"/>
    </row>
    <row r="30" spans="1:7" s="227" customFormat="1" x14ac:dyDescent="0.2">
      <c r="A30" s="136" t="str">
        <f t="shared" si="1"/>
        <v/>
      </c>
      <c r="B30" s="224"/>
      <c r="C30" s="228"/>
      <c r="D30" s="223"/>
      <c r="E30" s="229"/>
      <c r="F30" s="225"/>
      <c r="G30" s="230"/>
    </row>
    <row r="31" spans="1:7" s="227" customFormat="1" x14ac:dyDescent="0.2">
      <c r="A31" s="136" t="str">
        <f t="shared" si="1"/>
        <v/>
      </c>
      <c r="B31" s="224"/>
      <c r="C31" s="228"/>
      <c r="D31" s="223"/>
      <c r="E31" s="229"/>
      <c r="F31" s="225"/>
      <c r="G31" s="230"/>
    </row>
    <row r="32" spans="1:7" s="227" customFormat="1" x14ac:dyDescent="0.2">
      <c r="A32" s="136" t="str">
        <f t="shared" si="1"/>
        <v/>
      </c>
      <c r="B32" s="224"/>
      <c r="C32" s="228"/>
      <c r="D32" s="223"/>
      <c r="E32" s="229"/>
      <c r="F32" s="225"/>
      <c r="G32" s="230"/>
    </row>
    <row r="33" spans="1:7" s="227" customFormat="1" x14ac:dyDescent="0.2">
      <c r="A33" s="136" t="str">
        <f t="shared" si="1"/>
        <v/>
      </c>
      <c r="B33" s="224"/>
      <c r="C33" s="228"/>
      <c r="D33" s="223"/>
      <c r="E33" s="229"/>
      <c r="F33" s="225"/>
      <c r="G33" s="230"/>
    </row>
    <row r="34" spans="1:7" s="227" customFormat="1" x14ac:dyDescent="0.2">
      <c r="A34" s="136" t="str">
        <f t="shared" si="1"/>
        <v/>
      </c>
      <c r="B34" s="224"/>
      <c r="C34" s="228"/>
      <c r="D34" s="223"/>
      <c r="E34" s="229"/>
      <c r="F34" s="225"/>
      <c r="G34" s="230"/>
    </row>
    <row r="35" spans="1:7" s="227" customFormat="1" x14ac:dyDescent="0.2">
      <c r="A35" s="136" t="str">
        <f t="shared" si="1"/>
        <v/>
      </c>
      <c r="B35" s="224"/>
      <c r="C35" s="228"/>
      <c r="D35" s="223"/>
      <c r="E35" s="229"/>
      <c r="F35" s="225"/>
      <c r="G35" s="230"/>
    </row>
    <row r="36" spans="1:7" s="227" customFormat="1" x14ac:dyDescent="0.2">
      <c r="A36" s="136" t="str">
        <f t="shared" si="1"/>
        <v/>
      </c>
      <c r="B36" s="224"/>
      <c r="C36" s="228"/>
      <c r="D36" s="223"/>
      <c r="E36" s="229"/>
      <c r="F36" s="225"/>
      <c r="G36" s="230"/>
    </row>
    <row r="37" spans="1:7" s="227" customFormat="1" x14ac:dyDescent="0.2">
      <c r="A37" s="136" t="str">
        <f t="shared" si="1"/>
        <v/>
      </c>
      <c r="B37" s="224"/>
      <c r="C37" s="228"/>
      <c r="D37" s="223"/>
      <c r="E37" s="229"/>
      <c r="F37" s="225"/>
      <c r="G37" s="230"/>
    </row>
    <row r="38" spans="1:7" s="227" customFormat="1" x14ac:dyDescent="0.2">
      <c r="A38" s="136" t="str">
        <f t="shared" si="1"/>
        <v/>
      </c>
      <c r="B38" s="224"/>
      <c r="C38" s="228"/>
      <c r="D38" s="223"/>
      <c r="E38" s="229"/>
      <c r="F38" s="225"/>
      <c r="G38" s="230"/>
    </row>
    <row r="39" spans="1:7" s="227" customFormat="1" x14ac:dyDescent="0.2">
      <c r="A39" s="136" t="str">
        <f t="shared" si="1"/>
        <v/>
      </c>
      <c r="B39" s="224"/>
      <c r="C39" s="228"/>
      <c r="D39" s="223"/>
      <c r="E39" s="229"/>
      <c r="F39" s="225"/>
      <c r="G39" s="230"/>
    </row>
    <row r="40" spans="1:7" s="227" customFormat="1" x14ac:dyDescent="0.2">
      <c r="A40" s="136" t="str">
        <f t="shared" si="1"/>
        <v/>
      </c>
      <c r="B40" s="224"/>
      <c r="C40" s="228"/>
      <c r="D40" s="223"/>
      <c r="E40" s="229"/>
      <c r="F40" s="225"/>
      <c r="G40" s="230"/>
    </row>
    <row r="41" spans="1:7" s="227" customFormat="1" x14ac:dyDescent="0.2">
      <c r="A41" s="136" t="str">
        <f t="shared" si="1"/>
        <v/>
      </c>
      <c r="B41" s="224"/>
      <c r="C41" s="228"/>
      <c r="D41" s="223"/>
      <c r="E41" s="229"/>
      <c r="F41" s="225"/>
      <c r="G41" s="230"/>
    </row>
    <row r="42" spans="1:7" s="227" customFormat="1" x14ac:dyDescent="0.2">
      <c r="A42" s="136" t="str">
        <f t="shared" si="1"/>
        <v/>
      </c>
      <c r="B42" s="224"/>
      <c r="C42" s="228"/>
      <c r="D42" s="223"/>
      <c r="E42" s="229"/>
      <c r="F42" s="225"/>
      <c r="G42" s="230"/>
    </row>
    <row r="43" spans="1:7" s="227" customFormat="1" x14ac:dyDescent="0.2">
      <c r="A43" s="136" t="str">
        <f t="shared" si="1"/>
        <v/>
      </c>
      <c r="B43" s="224"/>
      <c r="C43" s="228"/>
      <c r="D43" s="223"/>
      <c r="E43" s="229"/>
      <c r="F43" s="225"/>
      <c r="G43" s="230"/>
    </row>
    <row r="44" spans="1:7" s="227" customFormat="1" x14ac:dyDescent="0.2">
      <c r="A44" s="136" t="str">
        <f t="shared" si="1"/>
        <v/>
      </c>
      <c r="B44" s="224"/>
      <c r="C44" s="228"/>
      <c r="D44" s="223"/>
      <c r="E44" s="229"/>
      <c r="F44" s="225"/>
      <c r="G44" s="230"/>
    </row>
    <row r="45" spans="1:7" s="227" customFormat="1" x14ac:dyDescent="0.2">
      <c r="A45" s="136" t="str">
        <f t="shared" si="1"/>
        <v/>
      </c>
      <c r="B45" s="224"/>
      <c r="C45" s="228"/>
      <c r="D45" s="223"/>
      <c r="E45" s="229"/>
      <c r="F45" s="225"/>
      <c r="G45" s="230"/>
    </row>
    <row r="46" spans="1:7" s="227" customFormat="1" x14ac:dyDescent="0.2">
      <c r="A46" s="136" t="str">
        <f t="shared" si="1"/>
        <v/>
      </c>
      <c r="B46" s="224"/>
      <c r="C46" s="228"/>
      <c r="D46" s="223"/>
      <c r="E46" s="229"/>
      <c r="F46" s="225"/>
      <c r="G46" s="230"/>
    </row>
    <row r="47" spans="1:7" s="227" customFormat="1" x14ac:dyDescent="0.2">
      <c r="A47" s="136" t="str">
        <f t="shared" si="1"/>
        <v/>
      </c>
      <c r="B47" s="224"/>
      <c r="C47" s="228"/>
      <c r="D47" s="223"/>
      <c r="E47" s="229"/>
      <c r="F47" s="225"/>
      <c r="G47" s="230"/>
    </row>
    <row r="48" spans="1:7" s="227" customFormat="1" x14ac:dyDescent="0.2">
      <c r="A48" s="136" t="str">
        <f t="shared" si="1"/>
        <v/>
      </c>
      <c r="B48" s="224"/>
      <c r="C48" s="228"/>
      <c r="D48" s="223"/>
      <c r="E48" s="229"/>
      <c r="F48" s="225"/>
      <c r="G48" s="230"/>
    </row>
    <row r="49" spans="1:7" s="227" customFormat="1" x14ac:dyDescent="0.2">
      <c r="A49" s="136" t="str">
        <f t="shared" si="1"/>
        <v/>
      </c>
      <c r="B49" s="224"/>
      <c r="C49" s="228"/>
      <c r="D49" s="223"/>
      <c r="E49" s="229"/>
      <c r="F49" s="225"/>
      <c r="G49" s="230"/>
    </row>
    <row r="50" spans="1:7" s="227" customFormat="1" x14ac:dyDescent="0.2">
      <c r="A50" s="136" t="str">
        <f t="shared" si="1"/>
        <v/>
      </c>
      <c r="B50" s="224"/>
      <c r="C50" s="228"/>
      <c r="D50" s="223"/>
      <c r="E50" s="229"/>
      <c r="F50" s="225"/>
      <c r="G50" s="230"/>
    </row>
    <row r="51" spans="1:7" s="227" customFormat="1" x14ac:dyDescent="0.2">
      <c r="A51" s="136" t="str">
        <f t="shared" si="1"/>
        <v/>
      </c>
      <c r="B51" s="224"/>
      <c r="C51" s="228"/>
      <c r="D51" s="223"/>
      <c r="E51" s="229"/>
      <c r="F51" s="225"/>
      <c r="G51" s="230"/>
    </row>
    <row r="52" spans="1:7" s="227" customFormat="1" x14ac:dyDescent="0.2">
      <c r="A52" s="136" t="str">
        <f t="shared" si="1"/>
        <v/>
      </c>
      <c r="B52" s="224"/>
      <c r="C52" s="228"/>
      <c r="D52" s="223"/>
      <c r="E52" s="229"/>
      <c r="F52" s="225"/>
      <c r="G52" s="230"/>
    </row>
    <row r="53" spans="1:7" s="227" customFormat="1" x14ac:dyDescent="0.2">
      <c r="A53" s="136" t="str">
        <f t="shared" si="1"/>
        <v/>
      </c>
      <c r="B53" s="224"/>
      <c r="C53" s="228"/>
      <c r="D53" s="223"/>
      <c r="E53" s="229"/>
      <c r="F53" s="225"/>
      <c r="G53" s="230"/>
    </row>
    <row r="54" spans="1:7" s="227" customFormat="1" x14ac:dyDescent="0.2">
      <c r="A54" s="136" t="str">
        <f t="shared" si="1"/>
        <v/>
      </c>
      <c r="B54" s="224"/>
      <c r="C54" s="228"/>
      <c r="D54" s="223"/>
      <c r="E54" s="229"/>
      <c r="F54" s="225"/>
      <c r="G54" s="230"/>
    </row>
    <row r="55" spans="1:7" s="227" customFormat="1" x14ac:dyDescent="0.2">
      <c r="A55" s="136" t="str">
        <f t="shared" si="1"/>
        <v/>
      </c>
      <c r="B55" s="224"/>
      <c r="C55" s="228"/>
      <c r="D55" s="223"/>
      <c r="E55" s="229"/>
      <c r="F55" s="225"/>
      <c r="G55" s="230"/>
    </row>
    <row r="56" spans="1:7" s="227" customFormat="1" x14ac:dyDescent="0.2">
      <c r="A56" s="136" t="str">
        <f t="shared" si="1"/>
        <v/>
      </c>
      <c r="B56" s="224"/>
      <c r="C56" s="228"/>
      <c r="D56" s="223"/>
      <c r="E56" s="229"/>
      <c r="F56" s="225"/>
      <c r="G56" s="230"/>
    </row>
    <row r="57" spans="1:7" s="227" customFormat="1" x14ac:dyDescent="0.2">
      <c r="A57" s="136" t="str">
        <f t="shared" si="1"/>
        <v/>
      </c>
      <c r="B57" s="224"/>
      <c r="C57" s="228"/>
      <c r="D57" s="223"/>
      <c r="E57" s="229"/>
      <c r="F57" s="225"/>
      <c r="G57" s="230"/>
    </row>
    <row r="58" spans="1:7" s="227" customFormat="1" x14ac:dyDescent="0.2">
      <c r="A58" s="136" t="str">
        <f t="shared" si="1"/>
        <v/>
      </c>
      <c r="B58" s="224"/>
      <c r="C58" s="228"/>
      <c r="D58" s="223"/>
      <c r="E58" s="229"/>
      <c r="F58" s="225"/>
      <c r="G58" s="230"/>
    </row>
    <row r="59" spans="1:7" s="227" customFormat="1" x14ac:dyDescent="0.2">
      <c r="A59" s="136" t="str">
        <f t="shared" si="1"/>
        <v/>
      </c>
      <c r="B59" s="224"/>
      <c r="C59" s="228"/>
      <c r="D59" s="223"/>
      <c r="E59" s="229"/>
      <c r="F59" s="225"/>
      <c r="G59" s="230"/>
    </row>
    <row r="60" spans="1:7" s="227" customFormat="1" x14ac:dyDescent="0.2">
      <c r="A60" s="136" t="str">
        <f t="shared" si="1"/>
        <v/>
      </c>
      <c r="B60" s="224"/>
      <c r="C60" s="228"/>
      <c r="D60" s="223"/>
      <c r="E60" s="229"/>
      <c r="F60" s="225"/>
      <c r="G60" s="230"/>
    </row>
    <row r="61" spans="1:7" s="227" customFormat="1" x14ac:dyDescent="0.2">
      <c r="A61" s="136" t="str">
        <f t="shared" si="1"/>
        <v/>
      </c>
      <c r="B61" s="224"/>
      <c r="C61" s="228"/>
      <c r="D61" s="223"/>
      <c r="E61" s="229"/>
      <c r="F61" s="225"/>
      <c r="G61" s="230"/>
    </row>
    <row r="62" spans="1:7" s="227" customFormat="1" x14ac:dyDescent="0.2">
      <c r="A62" s="136" t="str">
        <f t="shared" si="1"/>
        <v/>
      </c>
      <c r="B62" s="224"/>
      <c r="C62" s="228"/>
      <c r="D62" s="223"/>
      <c r="E62" s="229"/>
      <c r="F62" s="225"/>
      <c r="G62" s="230"/>
    </row>
    <row r="63" spans="1:7" s="227" customFormat="1" x14ac:dyDescent="0.2">
      <c r="A63" s="136" t="str">
        <f t="shared" si="1"/>
        <v/>
      </c>
      <c r="B63" s="224"/>
      <c r="C63" s="228"/>
      <c r="D63" s="223"/>
      <c r="E63" s="229"/>
      <c r="F63" s="225"/>
      <c r="G63" s="230"/>
    </row>
    <row r="64" spans="1:7" s="227" customFormat="1" x14ac:dyDescent="0.2">
      <c r="A64" s="136" t="str">
        <f t="shared" si="1"/>
        <v/>
      </c>
      <c r="B64" s="224"/>
      <c r="C64" s="228"/>
      <c r="D64" s="223"/>
      <c r="E64" s="229"/>
      <c r="F64" s="225"/>
      <c r="G64" s="230"/>
    </row>
    <row r="65" spans="1:7" s="227" customFormat="1" x14ac:dyDescent="0.2">
      <c r="A65" s="136" t="str">
        <f t="shared" si="1"/>
        <v/>
      </c>
      <c r="B65" s="224"/>
      <c r="C65" s="228"/>
      <c r="D65" s="223"/>
      <c r="E65" s="229"/>
      <c r="F65" s="225"/>
      <c r="G65" s="230"/>
    </row>
    <row r="66" spans="1:7" s="227" customFormat="1" x14ac:dyDescent="0.2">
      <c r="A66" s="136" t="str">
        <f t="shared" si="1"/>
        <v/>
      </c>
      <c r="B66" s="224"/>
      <c r="C66" s="228"/>
      <c r="D66" s="223"/>
      <c r="E66" s="229"/>
      <c r="F66" s="225"/>
      <c r="G66" s="230"/>
    </row>
    <row r="67" spans="1:7" s="227" customFormat="1" x14ac:dyDescent="0.2">
      <c r="A67" s="136" t="str">
        <f t="shared" si="1"/>
        <v/>
      </c>
      <c r="B67" s="224"/>
      <c r="C67" s="228"/>
      <c r="D67" s="223"/>
      <c r="E67" s="229"/>
      <c r="F67" s="225"/>
      <c r="G67" s="230"/>
    </row>
    <row r="68" spans="1:7" s="227" customFormat="1" x14ac:dyDescent="0.2">
      <c r="A68" s="136" t="str">
        <f t="shared" si="1"/>
        <v/>
      </c>
      <c r="B68" s="224"/>
      <c r="C68" s="228"/>
      <c r="D68" s="223"/>
      <c r="E68" s="229"/>
      <c r="F68" s="225"/>
      <c r="G68" s="230"/>
    </row>
    <row r="69" spans="1:7" s="227" customFormat="1" x14ac:dyDescent="0.2">
      <c r="A69" s="136" t="str">
        <f t="shared" si="1"/>
        <v/>
      </c>
      <c r="B69" s="224"/>
      <c r="C69" s="228"/>
      <c r="D69" s="223"/>
      <c r="E69" s="229"/>
      <c r="F69" s="225"/>
      <c r="G69" s="230"/>
    </row>
    <row r="70" spans="1:7" s="227" customFormat="1" x14ac:dyDescent="0.2">
      <c r="A70" s="136" t="str">
        <f t="shared" si="1"/>
        <v/>
      </c>
      <c r="B70" s="224"/>
      <c r="C70" s="228"/>
      <c r="D70" s="223"/>
      <c r="E70" s="229"/>
      <c r="F70" s="225"/>
      <c r="G70" s="230"/>
    </row>
    <row r="71" spans="1:7" s="227" customFormat="1" x14ac:dyDescent="0.2">
      <c r="A71" s="136" t="str">
        <f t="shared" si="1"/>
        <v/>
      </c>
      <c r="B71" s="224"/>
      <c r="C71" s="228"/>
      <c r="D71" s="223"/>
      <c r="E71" s="229"/>
      <c r="F71" s="225"/>
      <c r="G71" s="230"/>
    </row>
    <row r="72" spans="1:7" s="227" customFormat="1" x14ac:dyDescent="0.2">
      <c r="A72" s="136" t="str">
        <f t="shared" si="1"/>
        <v/>
      </c>
      <c r="B72" s="224"/>
      <c r="C72" s="228"/>
      <c r="D72" s="223"/>
      <c r="E72" s="229"/>
      <c r="F72" s="225"/>
      <c r="G72" s="230"/>
    </row>
    <row r="73" spans="1:7" s="227" customFormat="1" x14ac:dyDescent="0.2">
      <c r="A73" s="136" t="str">
        <f t="shared" si="1"/>
        <v/>
      </c>
      <c r="B73" s="224"/>
      <c r="C73" s="228"/>
      <c r="D73" s="223"/>
      <c r="E73" s="229"/>
      <c r="F73" s="225"/>
      <c r="G73" s="230"/>
    </row>
    <row r="74" spans="1:7" s="227" customFormat="1" x14ac:dyDescent="0.2">
      <c r="A74" s="136" t="str">
        <f t="shared" si="1"/>
        <v/>
      </c>
      <c r="B74" s="224"/>
      <c r="C74" s="228"/>
      <c r="D74" s="223"/>
      <c r="E74" s="229"/>
      <c r="F74" s="225"/>
      <c r="G74" s="230"/>
    </row>
    <row r="75" spans="1:7" s="227" customFormat="1" x14ac:dyDescent="0.2">
      <c r="A75" s="136" t="str">
        <f t="shared" si="1"/>
        <v/>
      </c>
      <c r="B75" s="224"/>
      <c r="C75" s="228"/>
      <c r="D75" s="223"/>
      <c r="E75" s="229"/>
      <c r="F75" s="225"/>
      <c r="G75" s="230"/>
    </row>
    <row r="76" spans="1:7" s="227" customFormat="1" x14ac:dyDescent="0.2">
      <c r="A76" s="136" t="str">
        <f t="shared" si="1"/>
        <v/>
      </c>
      <c r="B76" s="224"/>
      <c r="C76" s="228"/>
      <c r="D76" s="223"/>
      <c r="E76" s="229"/>
      <c r="F76" s="225"/>
      <c r="G76" s="230"/>
    </row>
    <row r="77" spans="1:7" s="227" customFormat="1" x14ac:dyDescent="0.2">
      <c r="A77" s="136" t="str">
        <f t="shared" si="1"/>
        <v/>
      </c>
      <c r="B77" s="224"/>
      <c r="C77" s="228"/>
      <c r="D77" s="223"/>
      <c r="E77" s="229"/>
      <c r="F77" s="225"/>
      <c r="G77" s="230"/>
    </row>
    <row r="78" spans="1:7" s="227" customFormat="1" x14ac:dyDescent="0.2">
      <c r="A78" s="136" t="str">
        <f t="shared" si="1"/>
        <v/>
      </c>
      <c r="B78" s="224"/>
      <c r="C78" s="228"/>
      <c r="D78" s="223"/>
      <c r="E78" s="229"/>
      <c r="F78" s="225"/>
      <c r="G78" s="230"/>
    </row>
    <row r="79" spans="1:7" s="227" customFormat="1" x14ac:dyDescent="0.2">
      <c r="A79" s="136" t="str">
        <f t="shared" si="1"/>
        <v/>
      </c>
      <c r="B79" s="224"/>
      <c r="C79" s="228"/>
      <c r="D79" s="223"/>
      <c r="E79" s="229"/>
      <c r="F79" s="225"/>
      <c r="G79" s="230"/>
    </row>
    <row r="80" spans="1:7" s="227" customFormat="1" x14ac:dyDescent="0.2">
      <c r="A80" s="136" t="str">
        <f t="shared" si="1"/>
        <v/>
      </c>
      <c r="B80" s="224"/>
      <c r="C80" s="228"/>
      <c r="D80" s="223"/>
      <c r="E80" s="229"/>
      <c r="F80" s="225"/>
      <c r="G80" s="230"/>
    </row>
    <row r="81" spans="1:7" s="227" customFormat="1" x14ac:dyDescent="0.2">
      <c r="A81" s="136" t="str">
        <f t="shared" si="1"/>
        <v/>
      </c>
      <c r="B81" s="224"/>
      <c r="C81" s="228"/>
      <c r="D81" s="223"/>
      <c r="E81" s="229"/>
      <c r="F81" s="225"/>
      <c r="G81" s="230"/>
    </row>
    <row r="82" spans="1:7" s="227" customFormat="1" x14ac:dyDescent="0.2">
      <c r="A82" s="136" t="str">
        <f t="shared" si="1"/>
        <v/>
      </c>
      <c r="B82" s="224"/>
      <c r="C82" s="228"/>
      <c r="D82" s="223"/>
      <c r="E82" s="229"/>
      <c r="F82" s="225"/>
      <c r="G82" s="230"/>
    </row>
    <row r="83" spans="1:7" s="227" customFormat="1" x14ac:dyDescent="0.2">
      <c r="A83" s="136" t="str">
        <f t="shared" si="1"/>
        <v/>
      </c>
      <c r="B83" s="224"/>
      <c r="C83" s="228"/>
      <c r="D83" s="223"/>
      <c r="E83" s="229"/>
      <c r="F83" s="225"/>
      <c r="G83" s="230"/>
    </row>
    <row r="84" spans="1:7" s="227" customFormat="1" x14ac:dyDescent="0.2">
      <c r="A84" s="136" t="str">
        <f t="shared" si="1"/>
        <v/>
      </c>
      <c r="B84" s="224"/>
      <c r="C84" s="228"/>
      <c r="D84" s="223"/>
      <c r="E84" s="229"/>
      <c r="F84" s="225"/>
      <c r="G84" s="230"/>
    </row>
    <row r="85" spans="1:7" s="227" customFormat="1" x14ac:dyDescent="0.2">
      <c r="A85" s="136" t="str">
        <f t="shared" si="1"/>
        <v/>
      </c>
      <c r="B85" s="224"/>
      <c r="C85" s="228"/>
      <c r="D85" s="223"/>
      <c r="E85" s="229"/>
      <c r="F85" s="225"/>
      <c r="G85" s="230"/>
    </row>
    <row r="86" spans="1:7" s="227" customFormat="1" x14ac:dyDescent="0.2">
      <c r="A86" s="136" t="str">
        <f t="shared" si="1"/>
        <v/>
      </c>
      <c r="B86" s="224"/>
      <c r="C86" s="228"/>
      <c r="D86" s="223"/>
      <c r="E86" s="229"/>
      <c r="F86" s="225"/>
      <c r="G86" s="230"/>
    </row>
    <row r="87" spans="1:7" s="227" customFormat="1" x14ac:dyDescent="0.2">
      <c r="A87" s="136" t="str">
        <f t="shared" si="1"/>
        <v/>
      </c>
      <c r="B87" s="224"/>
      <c r="C87" s="228"/>
      <c r="D87" s="223"/>
      <c r="E87" s="229"/>
      <c r="F87" s="225"/>
      <c r="G87" s="230"/>
    </row>
    <row r="88" spans="1:7" s="227" customFormat="1" x14ac:dyDescent="0.2">
      <c r="A88" s="136" t="str">
        <f t="shared" si="1"/>
        <v/>
      </c>
      <c r="B88" s="224"/>
      <c r="C88" s="228"/>
      <c r="D88" s="223"/>
      <c r="E88" s="229"/>
      <c r="F88" s="225"/>
      <c r="G88" s="230"/>
    </row>
    <row r="89" spans="1:7" s="227" customFormat="1" x14ac:dyDescent="0.2">
      <c r="A89" s="136" t="str">
        <f t="shared" si="1"/>
        <v/>
      </c>
      <c r="B89" s="224"/>
      <c r="C89" s="228"/>
      <c r="D89" s="223"/>
      <c r="E89" s="229"/>
      <c r="F89" s="225"/>
      <c r="G89" s="230"/>
    </row>
    <row r="90" spans="1:7" s="227" customFormat="1" x14ac:dyDescent="0.2">
      <c r="A90" s="136" t="str">
        <f t="shared" si="1"/>
        <v/>
      </c>
      <c r="B90" s="224"/>
      <c r="C90" s="228"/>
      <c r="D90" s="223"/>
      <c r="E90" s="229"/>
      <c r="F90" s="225"/>
      <c r="G90" s="230"/>
    </row>
    <row r="91" spans="1:7" s="227" customFormat="1" x14ac:dyDescent="0.2">
      <c r="A91" s="136" t="str">
        <f t="shared" si="1"/>
        <v/>
      </c>
      <c r="B91" s="224"/>
      <c r="C91" s="228"/>
      <c r="D91" s="223"/>
      <c r="E91" s="229"/>
      <c r="F91" s="225"/>
      <c r="G91" s="230"/>
    </row>
    <row r="92" spans="1:7" s="227" customFormat="1" x14ac:dyDescent="0.2">
      <c r="A92" s="136" t="str">
        <f t="shared" ref="A92:A155" si="2">IF(COUNTA(B92:F92)&gt;0,ROW()-$A$3+1,"")</f>
        <v/>
      </c>
      <c r="B92" s="224"/>
      <c r="C92" s="228"/>
      <c r="D92" s="223"/>
      <c r="E92" s="229"/>
      <c r="F92" s="225"/>
      <c r="G92" s="230"/>
    </row>
    <row r="93" spans="1:7" s="227" customFormat="1" x14ac:dyDescent="0.2">
      <c r="A93" s="136" t="str">
        <f t="shared" si="2"/>
        <v/>
      </c>
      <c r="B93" s="224"/>
      <c r="C93" s="228"/>
      <c r="D93" s="223"/>
      <c r="E93" s="229"/>
      <c r="F93" s="225"/>
      <c r="G93" s="230"/>
    </row>
    <row r="94" spans="1:7" s="227" customFormat="1" x14ac:dyDescent="0.2">
      <c r="A94" s="136" t="str">
        <f t="shared" si="2"/>
        <v/>
      </c>
      <c r="B94" s="224"/>
      <c r="C94" s="228"/>
      <c r="D94" s="223"/>
      <c r="E94" s="229"/>
      <c r="F94" s="225"/>
      <c r="G94" s="230"/>
    </row>
    <row r="95" spans="1:7" s="227" customFormat="1" x14ac:dyDescent="0.2">
      <c r="A95" s="136" t="str">
        <f t="shared" si="2"/>
        <v/>
      </c>
      <c r="B95" s="224"/>
      <c r="C95" s="228"/>
      <c r="D95" s="223"/>
      <c r="E95" s="229"/>
      <c r="F95" s="225"/>
      <c r="G95" s="230"/>
    </row>
    <row r="96" spans="1:7" s="227" customFormat="1" x14ac:dyDescent="0.2">
      <c r="A96" s="136" t="str">
        <f t="shared" si="2"/>
        <v/>
      </c>
      <c r="B96" s="224"/>
      <c r="C96" s="228"/>
      <c r="D96" s="223"/>
      <c r="E96" s="229"/>
      <c r="F96" s="225"/>
      <c r="G96" s="230"/>
    </row>
    <row r="97" spans="1:7" s="227" customFormat="1" x14ac:dyDescent="0.2">
      <c r="A97" s="136" t="str">
        <f t="shared" si="2"/>
        <v/>
      </c>
      <c r="B97" s="224"/>
      <c r="C97" s="228"/>
      <c r="D97" s="223"/>
      <c r="E97" s="229"/>
      <c r="F97" s="225"/>
      <c r="G97" s="230"/>
    </row>
    <row r="98" spans="1:7" s="227" customFormat="1" x14ac:dyDescent="0.2">
      <c r="A98" s="136" t="str">
        <f t="shared" si="2"/>
        <v/>
      </c>
      <c r="B98" s="224"/>
      <c r="C98" s="228"/>
      <c r="D98" s="223"/>
      <c r="E98" s="229"/>
      <c r="F98" s="225"/>
      <c r="G98" s="230"/>
    </row>
    <row r="99" spans="1:7" s="227" customFormat="1" x14ac:dyDescent="0.2">
      <c r="A99" s="136" t="str">
        <f t="shared" si="2"/>
        <v/>
      </c>
      <c r="B99" s="224"/>
      <c r="C99" s="228"/>
      <c r="D99" s="223"/>
      <c r="E99" s="229"/>
      <c r="F99" s="225"/>
      <c r="G99" s="230"/>
    </row>
    <row r="100" spans="1:7" s="227" customFormat="1" x14ac:dyDescent="0.2">
      <c r="A100" s="136" t="str">
        <f t="shared" si="2"/>
        <v/>
      </c>
      <c r="B100" s="224"/>
      <c r="C100" s="228"/>
      <c r="D100" s="223"/>
      <c r="E100" s="229"/>
      <c r="F100" s="225"/>
      <c r="G100" s="230"/>
    </row>
    <row r="101" spans="1:7" s="227" customFormat="1" x14ac:dyDescent="0.2">
      <c r="A101" s="136" t="str">
        <f t="shared" si="2"/>
        <v/>
      </c>
      <c r="B101" s="224"/>
      <c r="C101" s="228"/>
      <c r="D101" s="223"/>
      <c r="E101" s="229"/>
      <c r="F101" s="225"/>
      <c r="G101" s="230"/>
    </row>
    <row r="102" spans="1:7" s="227" customFormat="1" x14ac:dyDescent="0.2">
      <c r="A102" s="136" t="str">
        <f t="shared" si="2"/>
        <v/>
      </c>
      <c r="B102" s="224"/>
      <c r="C102" s="228"/>
      <c r="D102" s="223"/>
      <c r="E102" s="229"/>
      <c r="F102" s="225"/>
      <c r="G102" s="230"/>
    </row>
    <row r="103" spans="1:7" s="227" customFormat="1" x14ac:dyDescent="0.2">
      <c r="A103" s="136" t="str">
        <f t="shared" si="2"/>
        <v/>
      </c>
      <c r="B103" s="224"/>
      <c r="C103" s="228"/>
      <c r="D103" s="223"/>
      <c r="E103" s="229"/>
      <c r="F103" s="225"/>
      <c r="G103" s="230"/>
    </row>
    <row r="104" spans="1:7" s="227" customFormat="1" x14ac:dyDescent="0.2">
      <c r="A104" s="136" t="str">
        <f t="shared" si="2"/>
        <v/>
      </c>
      <c r="B104" s="224"/>
      <c r="C104" s="228"/>
      <c r="D104" s="223"/>
      <c r="E104" s="229"/>
      <c r="F104" s="225"/>
      <c r="G104" s="230"/>
    </row>
    <row r="105" spans="1:7" s="227" customFormat="1" x14ac:dyDescent="0.2">
      <c r="A105" s="136" t="str">
        <f t="shared" si="2"/>
        <v/>
      </c>
      <c r="B105" s="224"/>
      <c r="C105" s="228"/>
      <c r="D105" s="223"/>
      <c r="E105" s="229"/>
      <c r="F105" s="225"/>
      <c r="G105" s="230"/>
    </row>
    <row r="106" spans="1:7" s="227" customFormat="1" x14ac:dyDescent="0.2">
      <c r="A106" s="136" t="str">
        <f t="shared" si="2"/>
        <v/>
      </c>
      <c r="B106" s="224"/>
      <c r="C106" s="228"/>
      <c r="D106" s="223"/>
      <c r="E106" s="229"/>
      <c r="F106" s="225"/>
      <c r="G106" s="230"/>
    </row>
    <row r="107" spans="1:7" s="227" customFormat="1" x14ac:dyDescent="0.2">
      <c r="A107" s="136" t="str">
        <f t="shared" si="2"/>
        <v/>
      </c>
      <c r="B107" s="224"/>
      <c r="C107" s="228"/>
      <c r="D107" s="223"/>
      <c r="E107" s="229"/>
      <c r="F107" s="225"/>
      <c r="G107" s="230"/>
    </row>
    <row r="108" spans="1:7" s="227" customFormat="1" x14ac:dyDescent="0.2">
      <c r="A108" s="136" t="str">
        <f t="shared" si="2"/>
        <v/>
      </c>
      <c r="B108" s="224"/>
      <c r="C108" s="228"/>
      <c r="D108" s="223"/>
      <c r="E108" s="229"/>
      <c r="F108" s="225"/>
      <c r="G108" s="230"/>
    </row>
    <row r="109" spans="1:7" s="227" customFormat="1" x14ac:dyDescent="0.2">
      <c r="A109" s="136" t="str">
        <f t="shared" si="2"/>
        <v/>
      </c>
      <c r="B109" s="224"/>
      <c r="C109" s="228"/>
      <c r="D109" s="223"/>
      <c r="E109" s="229"/>
      <c r="F109" s="225"/>
      <c r="G109" s="230"/>
    </row>
    <row r="110" spans="1:7" s="227" customFormat="1" x14ac:dyDescent="0.2">
      <c r="A110" s="136" t="str">
        <f t="shared" si="2"/>
        <v/>
      </c>
      <c r="B110" s="224"/>
      <c r="C110" s="228"/>
      <c r="D110" s="223"/>
      <c r="E110" s="229"/>
      <c r="F110" s="225"/>
      <c r="G110" s="230"/>
    </row>
    <row r="111" spans="1:7" s="227" customFormat="1" x14ac:dyDescent="0.2">
      <c r="A111" s="136" t="str">
        <f t="shared" si="2"/>
        <v/>
      </c>
      <c r="B111" s="224"/>
      <c r="C111" s="228"/>
      <c r="D111" s="223"/>
      <c r="E111" s="229"/>
      <c r="F111" s="225"/>
      <c r="G111" s="230"/>
    </row>
    <row r="112" spans="1:7" s="227" customFormat="1" x14ac:dyDescent="0.2">
      <c r="A112" s="136" t="str">
        <f t="shared" si="2"/>
        <v/>
      </c>
      <c r="B112" s="224"/>
      <c r="C112" s="228"/>
      <c r="D112" s="223"/>
      <c r="E112" s="229"/>
      <c r="F112" s="225"/>
      <c r="G112" s="230"/>
    </row>
    <row r="113" spans="1:7" s="227" customFormat="1" x14ac:dyDescent="0.2">
      <c r="A113" s="136" t="str">
        <f t="shared" si="2"/>
        <v/>
      </c>
      <c r="B113" s="224"/>
      <c r="C113" s="228"/>
      <c r="D113" s="223"/>
      <c r="E113" s="229"/>
      <c r="F113" s="225"/>
      <c r="G113" s="230"/>
    </row>
    <row r="114" spans="1:7" s="227" customFormat="1" x14ac:dyDescent="0.2">
      <c r="A114" s="136" t="str">
        <f t="shared" si="2"/>
        <v/>
      </c>
      <c r="B114" s="224"/>
      <c r="C114" s="228"/>
      <c r="D114" s="223"/>
      <c r="E114" s="229"/>
      <c r="F114" s="225"/>
      <c r="G114" s="230"/>
    </row>
    <row r="115" spans="1:7" s="227" customFormat="1" x14ac:dyDescent="0.2">
      <c r="A115" s="136" t="str">
        <f t="shared" si="2"/>
        <v/>
      </c>
      <c r="B115" s="224"/>
      <c r="C115" s="228"/>
      <c r="D115" s="223"/>
      <c r="E115" s="229"/>
      <c r="F115" s="225"/>
      <c r="G115" s="230"/>
    </row>
    <row r="116" spans="1:7" s="227" customFormat="1" x14ac:dyDescent="0.2">
      <c r="A116" s="136" t="str">
        <f t="shared" si="2"/>
        <v/>
      </c>
      <c r="B116" s="224"/>
      <c r="C116" s="228"/>
      <c r="D116" s="223"/>
      <c r="E116" s="229"/>
      <c r="F116" s="225"/>
      <c r="G116" s="230"/>
    </row>
    <row r="117" spans="1:7" s="227" customFormat="1" x14ac:dyDescent="0.2">
      <c r="A117" s="136" t="str">
        <f t="shared" si="2"/>
        <v/>
      </c>
      <c r="B117" s="224"/>
      <c r="C117" s="228"/>
      <c r="D117" s="223"/>
      <c r="E117" s="229"/>
      <c r="F117" s="225"/>
      <c r="G117" s="230"/>
    </row>
    <row r="118" spans="1:7" s="227" customFormat="1" x14ac:dyDescent="0.2">
      <c r="A118" s="136" t="str">
        <f t="shared" si="2"/>
        <v/>
      </c>
      <c r="B118" s="224"/>
      <c r="C118" s="228"/>
      <c r="D118" s="223"/>
      <c r="E118" s="229"/>
      <c r="F118" s="225"/>
      <c r="G118" s="230"/>
    </row>
    <row r="119" spans="1:7" s="227" customFormat="1" x14ac:dyDescent="0.2">
      <c r="A119" s="136" t="str">
        <f t="shared" si="2"/>
        <v/>
      </c>
      <c r="B119" s="224"/>
      <c r="C119" s="228"/>
      <c r="D119" s="223"/>
      <c r="E119" s="229"/>
      <c r="F119" s="225"/>
      <c r="G119" s="230"/>
    </row>
    <row r="120" spans="1:7" s="227" customFormat="1" x14ac:dyDescent="0.2">
      <c r="A120" s="136" t="str">
        <f t="shared" si="2"/>
        <v/>
      </c>
      <c r="B120" s="224"/>
      <c r="C120" s="228"/>
      <c r="D120" s="223"/>
      <c r="E120" s="229"/>
      <c r="F120" s="225"/>
      <c r="G120" s="230"/>
    </row>
    <row r="121" spans="1:7" s="227" customFormat="1" x14ac:dyDescent="0.2">
      <c r="A121" s="136" t="str">
        <f t="shared" si="2"/>
        <v/>
      </c>
      <c r="B121" s="224"/>
      <c r="C121" s="228"/>
      <c r="D121" s="223"/>
      <c r="E121" s="229"/>
      <c r="F121" s="225"/>
      <c r="G121" s="230"/>
    </row>
    <row r="122" spans="1:7" s="227" customFormat="1" x14ac:dyDescent="0.2">
      <c r="A122" s="136" t="str">
        <f t="shared" si="2"/>
        <v/>
      </c>
      <c r="B122" s="224"/>
      <c r="C122" s="228"/>
      <c r="D122" s="223"/>
      <c r="E122" s="229"/>
      <c r="F122" s="225"/>
      <c r="G122" s="230"/>
    </row>
    <row r="123" spans="1:7" s="227" customFormat="1" x14ac:dyDescent="0.2">
      <c r="A123" s="136" t="str">
        <f t="shared" si="2"/>
        <v/>
      </c>
      <c r="B123" s="224"/>
      <c r="C123" s="228"/>
      <c r="D123" s="223"/>
      <c r="E123" s="229"/>
      <c r="F123" s="225"/>
      <c r="G123" s="230"/>
    </row>
    <row r="124" spans="1:7" s="227" customFormat="1" x14ac:dyDescent="0.2">
      <c r="A124" s="136" t="str">
        <f t="shared" si="2"/>
        <v/>
      </c>
      <c r="B124" s="224"/>
      <c r="C124" s="228"/>
      <c r="D124" s="223"/>
      <c r="E124" s="229"/>
      <c r="F124" s="225"/>
      <c r="G124" s="230"/>
    </row>
    <row r="125" spans="1:7" s="227" customFormat="1" x14ac:dyDescent="0.2">
      <c r="A125" s="136" t="str">
        <f t="shared" si="2"/>
        <v/>
      </c>
      <c r="B125" s="224"/>
      <c r="C125" s="228"/>
      <c r="D125" s="223"/>
      <c r="E125" s="229"/>
      <c r="F125" s="225"/>
      <c r="G125" s="230"/>
    </row>
    <row r="126" spans="1:7" s="227" customFormat="1" x14ac:dyDescent="0.2">
      <c r="A126" s="136" t="str">
        <f t="shared" si="2"/>
        <v/>
      </c>
      <c r="B126" s="224"/>
      <c r="C126" s="228"/>
      <c r="D126" s="223"/>
      <c r="E126" s="229"/>
      <c r="F126" s="225"/>
      <c r="G126" s="230"/>
    </row>
    <row r="127" spans="1:7" s="227" customFormat="1" x14ac:dyDescent="0.2">
      <c r="A127" s="136" t="str">
        <f t="shared" si="2"/>
        <v/>
      </c>
      <c r="B127" s="224"/>
      <c r="C127" s="228"/>
      <c r="D127" s="223"/>
      <c r="E127" s="229"/>
      <c r="F127" s="225"/>
      <c r="G127" s="230"/>
    </row>
    <row r="128" spans="1:7" s="227" customFormat="1" x14ac:dyDescent="0.2">
      <c r="A128" s="136" t="str">
        <f t="shared" si="2"/>
        <v/>
      </c>
      <c r="B128" s="224"/>
      <c r="C128" s="228"/>
      <c r="D128" s="223"/>
      <c r="E128" s="229"/>
      <c r="F128" s="225"/>
      <c r="G128" s="230"/>
    </row>
    <row r="129" spans="1:7" s="227" customFormat="1" x14ac:dyDescent="0.2">
      <c r="A129" s="136" t="str">
        <f t="shared" si="2"/>
        <v/>
      </c>
      <c r="B129" s="224"/>
      <c r="C129" s="228"/>
      <c r="D129" s="223"/>
      <c r="E129" s="229"/>
      <c r="F129" s="225"/>
      <c r="G129" s="230"/>
    </row>
    <row r="130" spans="1:7" s="227" customFormat="1" x14ac:dyDescent="0.2">
      <c r="A130" s="136" t="str">
        <f t="shared" si="2"/>
        <v/>
      </c>
      <c r="B130" s="224"/>
      <c r="C130" s="228"/>
      <c r="D130" s="223"/>
      <c r="E130" s="229"/>
      <c r="F130" s="225"/>
      <c r="G130" s="230"/>
    </row>
    <row r="131" spans="1:7" s="227" customFormat="1" x14ac:dyDescent="0.2">
      <c r="A131" s="136" t="str">
        <f t="shared" si="2"/>
        <v/>
      </c>
      <c r="B131" s="224"/>
      <c r="C131" s="228"/>
      <c r="D131" s="223"/>
      <c r="E131" s="229"/>
      <c r="F131" s="225"/>
      <c r="G131" s="230"/>
    </row>
    <row r="132" spans="1:7" s="227" customFormat="1" x14ac:dyDescent="0.2">
      <c r="A132" s="136" t="str">
        <f t="shared" si="2"/>
        <v/>
      </c>
      <c r="B132" s="224"/>
      <c r="C132" s="228"/>
      <c r="D132" s="223"/>
      <c r="E132" s="229"/>
      <c r="F132" s="225"/>
      <c r="G132" s="230"/>
    </row>
    <row r="133" spans="1:7" s="227" customFormat="1" x14ac:dyDescent="0.2">
      <c r="A133" s="136" t="str">
        <f t="shared" si="2"/>
        <v/>
      </c>
      <c r="B133" s="224"/>
      <c r="C133" s="228"/>
      <c r="D133" s="223"/>
      <c r="E133" s="229"/>
      <c r="F133" s="225"/>
      <c r="G133" s="230"/>
    </row>
    <row r="134" spans="1:7" s="227" customFormat="1" x14ac:dyDescent="0.2">
      <c r="A134" s="136" t="str">
        <f t="shared" si="2"/>
        <v/>
      </c>
      <c r="B134" s="224"/>
      <c r="C134" s="228"/>
      <c r="D134" s="223"/>
      <c r="E134" s="229"/>
      <c r="F134" s="225"/>
      <c r="G134" s="230"/>
    </row>
    <row r="135" spans="1:7" s="227" customFormat="1" x14ac:dyDescent="0.2">
      <c r="A135" s="136" t="str">
        <f t="shared" si="2"/>
        <v/>
      </c>
      <c r="B135" s="224"/>
      <c r="C135" s="228"/>
      <c r="D135" s="223"/>
      <c r="E135" s="229"/>
      <c r="F135" s="225"/>
      <c r="G135" s="230"/>
    </row>
    <row r="136" spans="1:7" s="227" customFormat="1" x14ac:dyDescent="0.2">
      <c r="A136" s="136" t="str">
        <f t="shared" si="2"/>
        <v/>
      </c>
      <c r="B136" s="224"/>
      <c r="C136" s="228"/>
      <c r="D136" s="223"/>
      <c r="E136" s="229"/>
      <c r="F136" s="225"/>
      <c r="G136" s="230"/>
    </row>
    <row r="137" spans="1:7" s="227" customFormat="1" x14ac:dyDescent="0.2">
      <c r="A137" s="136" t="str">
        <f t="shared" si="2"/>
        <v/>
      </c>
      <c r="B137" s="224"/>
      <c r="C137" s="228"/>
      <c r="D137" s="223"/>
      <c r="E137" s="229"/>
      <c r="F137" s="225"/>
      <c r="G137" s="230"/>
    </row>
    <row r="138" spans="1:7" s="227" customFormat="1" x14ac:dyDescent="0.2">
      <c r="A138" s="136" t="str">
        <f t="shared" si="2"/>
        <v/>
      </c>
      <c r="B138" s="224"/>
      <c r="C138" s="228"/>
      <c r="D138" s="223"/>
      <c r="E138" s="229"/>
      <c r="F138" s="225"/>
      <c r="G138" s="230"/>
    </row>
    <row r="139" spans="1:7" s="227" customFormat="1" x14ac:dyDescent="0.2">
      <c r="A139" s="136" t="str">
        <f t="shared" si="2"/>
        <v/>
      </c>
      <c r="B139" s="224"/>
      <c r="C139" s="228"/>
      <c r="D139" s="223"/>
      <c r="E139" s="229"/>
      <c r="F139" s="225"/>
      <c r="G139" s="230"/>
    </row>
    <row r="140" spans="1:7" s="227" customFormat="1" x14ac:dyDescent="0.2">
      <c r="A140" s="136" t="str">
        <f t="shared" si="2"/>
        <v/>
      </c>
      <c r="B140" s="224"/>
      <c r="C140" s="228"/>
      <c r="D140" s="223"/>
      <c r="E140" s="229"/>
      <c r="F140" s="225"/>
      <c r="G140" s="230"/>
    </row>
    <row r="141" spans="1:7" s="227" customFormat="1" x14ac:dyDescent="0.2">
      <c r="A141" s="136" t="str">
        <f t="shared" si="2"/>
        <v/>
      </c>
      <c r="B141" s="224"/>
      <c r="C141" s="228"/>
      <c r="D141" s="223"/>
      <c r="E141" s="229"/>
      <c r="F141" s="225"/>
      <c r="G141" s="230"/>
    </row>
    <row r="142" spans="1:7" s="227" customFormat="1" x14ac:dyDescent="0.2">
      <c r="A142" s="136" t="str">
        <f t="shared" si="2"/>
        <v/>
      </c>
      <c r="B142" s="224"/>
      <c r="C142" s="228"/>
      <c r="D142" s="223"/>
      <c r="E142" s="229"/>
      <c r="F142" s="225"/>
      <c r="G142" s="230"/>
    </row>
    <row r="143" spans="1:7" s="227" customFormat="1" x14ac:dyDescent="0.2">
      <c r="A143" s="136" t="str">
        <f t="shared" si="2"/>
        <v/>
      </c>
      <c r="B143" s="224"/>
      <c r="C143" s="228"/>
      <c r="D143" s="223"/>
      <c r="E143" s="229"/>
      <c r="F143" s="225"/>
      <c r="G143" s="230"/>
    </row>
    <row r="144" spans="1:7" s="227" customFormat="1" x14ac:dyDescent="0.2">
      <c r="A144" s="136" t="str">
        <f t="shared" si="2"/>
        <v/>
      </c>
      <c r="B144" s="224"/>
      <c r="C144" s="228"/>
      <c r="D144" s="223"/>
      <c r="E144" s="229"/>
      <c r="F144" s="225"/>
      <c r="G144" s="230"/>
    </row>
    <row r="145" spans="1:7" s="227" customFormat="1" x14ac:dyDescent="0.2">
      <c r="A145" s="136" t="str">
        <f t="shared" si="2"/>
        <v/>
      </c>
      <c r="B145" s="224"/>
      <c r="C145" s="228"/>
      <c r="D145" s="223"/>
      <c r="E145" s="229"/>
      <c r="F145" s="225"/>
      <c r="G145" s="230"/>
    </row>
    <row r="146" spans="1:7" s="227" customFormat="1" x14ac:dyDescent="0.2">
      <c r="A146" s="136" t="str">
        <f t="shared" si="2"/>
        <v/>
      </c>
      <c r="B146" s="224"/>
      <c r="C146" s="228"/>
      <c r="D146" s="223"/>
      <c r="E146" s="229"/>
      <c r="F146" s="225"/>
      <c r="G146" s="230"/>
    </row>
    <row r="147" spans="1:7" s="227" customFormat="1" x14ac:dyDescent="0.2">
      <c r="A147" s="136" t="str">
        <f t="shared" si="2"/>
        <v/>
      </c>
      <c r="B147" s="224"/>
      <c r="C147" s="228"/>
      <c r="D147" s="223"/>
      <c r="E147" s="229"/>
      <c r="F147" s="225"/>
      <c r="G147" s="230"/>
    </row>
    <row r="148" spans="1:7" s="227" customFormat="1" x14ac:dyDescent="0.2">
      <c r="A148" s="136" t="str">
        <f t="shared" si="2"/>
        <v/>
      </c>
      <c r="B148" s="224"/>
      <c r="C148" s="228"/>
      <c r="D148" s="223"/>
      <c r="E148" s="229"/>
      <c r="F148" s="225"/>
      <c r="G148" s="230"/>
    </row>
    <row r="149" spans="1:7" s="227" customFormat="1" x14ac:dyDescent="0.2">
      <c r="A149" s="136" t="str">
        <f t="shared" si="2"/>
        <v/>
      </c>
      <c r="B149" s="224"/>
      <c r="C149" s="228"/>
      <c r="D149" s="223"/>
      <c r="E149" s="229"/>
      <c r="F149" s="225"/>
      <c r="G149" s="230"/>
    </row>
    <row r="150" spans="1:7" s="227" customFormat="1" x14ac:dyDescent="0.2">
      <c r="A150" s="136" t="str">
        <f t="shared" si="2"/>
        <v/>
      </c>
      <c r="B150" s="224"/>
      <c r="C150" s="228"/>
      <c r="D150" s="223"/>
      <c r="E150" s="229"/>
      <c r="F150" s="225"/>
      <c r="G150" s="230"/>
    </row>
    <row r="151" spans="1:7" s="227" customFormat="1" x14ac:dyDescent="0.2">
      <c r="A151" s="136" t="str">
        <f t="shared" si="2"/>
        <v/>
      </c>
      <c r="B151" s="224"/>
      <c r="C151" s="228"/>
      <c r="D151" s="223"/>
      <c r="E151" s="229"/>
      <c r="F151" s="225"/>
      <c r="G151" s="230"/>
    </row>
    <row r="152" spans="1:7" s="227" customFormat="1" x14ac:dyDescent="0.2">
      <c r="A152" s="136" t="str">
        <f t="shared" si="2"/>
        <v/>
      </c>
      <c r="B152" s="224"/>
      <c r="C152" s="228"/>
      <c r="D152" s="223"/>
      <c r="E152" s="229"/>
      <c r="F152" s="225"/>
      <c r="G152" s="230"/>
    </row>
    <row r="153" spans="1:7" s="227" customFormat="1" x14ac:dyDescent="0.2">
      <c r="A153" s="136" t="str">
        <f t="shared" si="2"/>
        <v/>
      </c>
      <c r="B153" s="224"/>
      <c r="C153" s="228"/>
      <c r="D153" s="223"/>
      <c r="E153" s="229"/>
      <c r="F153" s="225"/>
      <c r="G153" s="230"/>
    </row>
    <row r="154" spans="1:7" s="227" customFormat="1" x14ac:dyDescent="0.2">
      <c r="A154" s="136" t="str">
        <f t="shared" si="2"/>
        <v/>
      </c>
      <c r="B154" s="224"/>
      <c r="C154" s="228"/>
      <c r="D154" s="223"/>
      <c r="E154" s="229"/>
      <c r="F154" s="225"/>
      <c r="G154" s="230"/>
    </row>
    <row r="155" spans="1:7" s="227" customFormat="1" x14ac:dyDescent="0.2">
      <c r="A155" s="136" t="str">
        <f t="shared" si="2"/>
        <v/>
      </c>
      <c r="B155" s="224"/>
      <c r="C155" s="228"/>
      <c r="D155" s="223"/>
      <c r="E155" s="229"/>
      <c r="F155" s="225"/>
      <c r="G155" s="230"/>
    </row>
    <row r="156" spans="1:7" s="227" customFormat="1" x14ac:dyDescent="0.2">
      <c r="A156" s="136" t="str">
        <f t="shared" ref="A156:A219" si="3">IF(COUNTA(B156:F156)&gt;0,ROW()-$A$3+1,"")</f>
        <v/>
      </c>
      <c r="B156" s="224"/>
      <c r="C156" s="228"/>
      <c r="D156" s="223"/>
      <c r="E156" s="229"/>
      <c r="F156" s="225"/>
      <c r="G156" s="230"/>
    </row>
    <row r="157" spans="1:7" s="227" customFormat="1" x14ac:dyDescent="0.2">
      <c r="A157" s="136" t="str">
        <f t="shared" si="3"/>
        <v/>
      </c>
      <c r="B157" s="224"/>
      <c r="C157" s="228"/>
      <c r="D157" s="223"/>
      <c r="E157" s="229"/>
      <c r="F157" s="225"/>
      <c r="G157" s="230"/>
    </row>
    <row r="158" spans="1:7" s="227" customFormat="1" x14ac:dyDescent="0.2">
      <c r="A158" s="136" t="str">
        <f t="shared" si="3"/>
        <v/>
      </c>
      <c r="B158" s="224"/>
      <c r="C158" s="228"/>
      <c r="D158" s="223"/>
      <c r="E158" s="229"/>
      <c r="F158" s="225"/>
      <c r="G158" s="230"/>
    </row>
    <row r="159" spans="1:7" s="227" customFormat="1" x14ac:dyDescent="0.2">
      <c r="A159" s="136" t="str">
        <f t="shared" si="3"/>
        <v/>
      </c>
      <c r="B159" s="224"/>
      <c r="C159" s="228"/>
      <c r="D159" s="223"/>
      <c r="E159" s="229"/>
      <c r="F159" s="225"/>
      <c r="G159" s="230"/>
    </row>
    <row r="160" spans="1:7" s="227" customFormat="1" x14ac:dyDescent="0.2">
      <c r="A160" s="136" t="str">
        <f t="shared" si="3"/>
        <v/>
      </c>
      <c r="B160" s="224"/>
      <c r="C160" s="228"/>
      <c r="D160" s="223"/>
      <c r="E160" s="229"/>
      <c r="F160" s="225"/>
      <c r="G160" s="230"/>
    </row>
    <row r="161" spans="1:7" s="227" customFormat="1" x14ac:dyDescent="0.2">
      <c r="A161" s="136" t="str">
        <f t="shared" si="3"/>
        <v/>
      </c>
      <c r="B161" s="224"/>
      <c r="C161" s="228"/>
      <c r="D161" s="223"/>
      <c r="E161" s="229"/>
      <c r="F161" s="225"/>
      <c r="G161" s="230"/>
    </row>
    <row r="162" spans="1:7" s="227" customFormat="1" x14ac:dyDescent="0.2">
      <c r="A162" s="136" t="str">
        <f t="shared" si="3"/>
        <v/>
      </c>
      <c r="B162" s="224"/>
      <c r="C162" s="228"/>
      <c r="D162" s="223"/>
      <c r="E162" s="229"/>
      <c r="F162" s="225"/>
      <c r="G162" s="230"/>
    </row>
    <row r="163" spans="1:7" s="227" customFormat="1" x14ac:dyDescent="0.2">
      <c r="A163" s="136" t="str">
        <f t="shared" si="3"/>
        <v/>
      </c>
      <c r="B163" s="224"/>
      <c r="C163" s="228"/>
      <c r="D163" s="223"/>
      <c r="E163" s="229"/>
      <c r="F163" s="225"/>
      <c r="G163" s="230"/>
    </row>
    <row r="164" spans="1:7" s="227" customFormat="1" x14ac:dyDescent="0.2">
      <c r="A164" s="136" t="str">
        <f t="shared" si="3"/>
        <v/>
      </c>
      <c r="B164" s="224"/>
      <c r="C164" s="228"/>
      <c r="D164" s="223"/>
      <c r="E164" s="229"/>
      <c r="F164" s="225"/>
      <c r="G164" s="230"/>
    </row>
    <row r="165" spans="1:7" s="227" customFormat="1" x14ac:dyDescent="0.2">
      <c r="A165" s="136" t="str">
        <f t="shared" si="3"/>
        <v/>
      </c>
      <c r="B165" s="224"/>
      <c r="C165" s="228"/>
      <c r="D165" s="223"/>
      <c r="E165" s="229"/>
      <c r="F165" s="225"/>
      <c r="G165" s="230"/>
    </row>
    <row r="166" spans="1:7" s="227" customFormat="1" x14ac:dyDescent="0.2">
      <c r="A166" s="136" t="str">
        <f t="shared" si="3"/>
        <v/>
      </c>
      <c r="B166" s="224"/>
      <c r="C166" s="228"/>
      <c r="D166" s="223"/>
      <c r="E166" s="229"/>
      <c r="F166" s="225"/>
      <c r="G166" s="230"/>
    </row>
    <row r="167" spans="1:7" s="227" customFormat="1" x14ac:dyDescent="0.2">
      <c r="A167" s="136" t="str">
        <f t="shared" si="3"/>
        <v/>
      </c>
      <c r="B167" s="224"/>
      <c r="C167" s="228"/>
      <c r="D167" s="223"/>
      <c r="E167" s="229"/>
      <c r="F167" s="225"/>
      <c r="G167" s="230"/>
    </row>
    <row r="168" spans="1:7" s="227" customFormat="1" x14ac:dyDescent="0.2">
      <c r="A168" s="136" t="str">
        <f t="shared" si="3"/>
        <v/>
      </c>
      <c r="B168" s="224"/>
      <c r="C168" s="228"/>
      <c r="D168" s="223"/>
      <c r="E168" s="229"/>
      <c r="F168" s="225"/>
      <c r="G168" s="230"/>
    </row>
    <row r="169" spans="1:7" s="227" customFormat="1" x14ac:dyDescent="0.2">
      <c r="A169" s="136" t="str">
        <f t="shared" si="3"/>
        <v/>
      </c>
      <c r="B169" s="224"/>
      <c r="C169" s="228"/>
      <c r="D169" s="223"/>
      <c r="E169" s="229"/>
      <c r="F169" s="225"/>
      <c r="G169" s="230"/>
    </row>
    <row r="170" spans="1:7" s="227" customFormat="1" x14ac:dyDescent="0.2">
      <c r="A170" s="136" t="str">
        <f t="shared" si="3"/>
        <v/>
      </c>
      <c r="B170" s="224"/>
      <c r="C170" s="228"/>
      <c r="D170" s="223"/>
      <c r="E170" s="229"/>
      <c r="F170" s="225"/>
      <c r="G170" s="230"/>
    </row>
    <row r="171" spans="1:7" s="227" customFormat="1" x14ac:dyDescent="0.2">
      <c r="A171" s="136" t="str">
        <f t="shared" si="3"/>
        <v/>
      </c>
      <c r="B171" s="224"/>
      <c r="C171" s="228"/>
      <c r="D171" s="223"/>
      <c r="E171" s="229"/>
      <c r="F171" s="225"/>
      <c r="G171" s="230"/>
    </row>
    <row r="172" spans="1:7" s="227" customFormat="1" x14ac:dyDescent="0.2">
      <c r="A172" s="136" t="str">
        <f t="shared" si="3"/>
        <v/>
      </c>
      <c r="B172" s="224"/>
      <c r="C172" s="228"/>
      <c r="D172" s="223"/>
      <c r="E172" s="229"/>
      <c r="F172" s="225"/>
      <c r="G172" s="230"/>
    </row>
    <row r="173" spans="1:7" s="227" customFormat="1" x14ac:dyDescent="0.2">
      <c r="A173" s="136" t="str">
        <f t="shared" si="3"/>
        <v/>
      </c>
      <c r="B173" s="224"/>
      <c r="C173" s="228"/>
      <c r="D173" s="223"/>
      <c r="E173" s="229"/>
      <c r="F173" s="225"/>
      <c r="G173" s="230"/>
    </row>
    <row r="174" spans="1:7" s="227" customFormat="1" x14ac:dyDescent="0.2">
      <c r="A174" s="136" t="str">
        <f t="shared" si="3"/>
        <v/>
      </c>
      <c r="B174" s="224"/>
      <c r="C174" s="228"/>
      <c r="D174" s="223"/>
      <c r="E174" s="229"/>
      <c r="F174" s="225"/>
      <c r="G174" s="230"/>
    </row>
    <row r="175" spans="1:7" s="227" customFormat="1" x14ac:dyDescent="0.2">
      <c r="A175" s="136" t="str">
        <f t="shared" si="3"/>
        <v/>
      </c>
      <c r="B175" s="224"/>
      <c r="C175" s="228"/>
      <c r="D175" s="223"/>
      <c r="E175" s="229"/>
      <c r="F175" s="225"/>
      <c r="G175" s="230"/>
    </row>
    <row r="176" spans="1:7" s="227" customFormat="1" x14ac:dyDescent="0.2">
      <c r="A176" s="136" t="str">
        <f t="shared" si="3"/>
        <v/>
      </c>
      <c r="B176" s="224"/>
      <c r="C176" s="228"/>
      <c r="D176" s="223"/>
      <c r="E176" s="229"/>
      <c r="F176" s="225"/>
      <c r="G176" s="230"/>
    </row>
    <row r="177" spans="1:7" s="227" customFormat="1" x14ac:dyDescent="0.2">
      <c r="A177" s="136" t="str">
        <f t="shared" si="3"/>
        <v/>
      </c>
      <c r="B177" s="224"/>
      <c r="C177" s="228"/>
      <c r="D177" s="223"/>
      <c r="E177" s="229"/>
      <c r="F177" s="225"/>
      <c r="G177" s="230"/>
    </row>
    <row r="178" spans="1:7" s="227" customFormat="1" x14ac:dyDescent="0.2">
      <c r="A178" s="136" t="str">
        <f t="shared" si="3"/>
        <v/>
      </c>
      <c r="B178" s="224"/>
      <c r="C178" s="228"/>
      <c r="D178" s="223"/>
      <c r="E178" s="229"/>
      <c r="F178" s="225"/>
      <c r="G178" s="230"/>
    </row>
    <row r="179" spans="1:7" s="227" customFormat="1" x14ac:dyDescent="0.2">
      <c r="A179" s="136" t="str">
        <f t="shared" si="3"/>
        <v/>
      </c>
      <c r="B179" s="224"/>
      <c r="C179" s="228"/>
      <c r="D179" s="223"/>
      <c r="E179" s="229"/>
      <c r="F179" s="225"/>
      <c r="G179" s="230"/>
    </row>
    <row r="180" spans="1:7" s="227" customFormat="1" x14ac:dyDescent="0.2">
      <c r="A180" s="136" t="str">
        <f t="shared" si="3"/>
        <v/>
      </c>
      <c r="B180" s="224"/>
      <c r="C180" s="228"/>
      <c r="D180" s="223"/>
      <c r="E180" s="229"/>
      <c r="F180" s="225"/>
      <c r="G180" s="230"/>
    </row>
    <row r="181" spans="1:7" s="227" customFormat="1" x14ac:dyDescent="0.2">
      <c r="A181" s="136" t="str">
        <f t="shared" si="3"/>
        <v/>
      </c>
      <c r="B181" s="224"/>
      <c r="C181" s="228"/>
      <c r="D181" s="223"/>
      <c r="E181" s="229"/>
      <c r="F181" s="225"/>
      <c r="G181" s="230"/>
    </row>
    <row r="182" spans="1:7" s="227" customFormat="1" x14ac:dyDescent="0.2">
      <c r="A182" s="136" t="str">
        <f t="shared" si="3"/>
        <v/>
      </c>
      <c r="B182" s="224"/>
      <c r="C182" s="228"/>
      <c r="D182" s="223"/>
      <c r="E182" s="229"/>
      <c r="F182" s="225"/>
      <c r="G182" s="230"/>
    </row>
    <row r="183" spans="1:7" s="227" customFormat="1" x14ac:dyDescent="0.2">
      <c r="A183" s="136" t="str">
        <f t="shared" si="3"/>
        <v/>
      </c>
      <c r="B183" s="224"/>
      <c r="C183" s="228"/>
      <c r="D183" s="223"/>
      <c r="E183" s="229"/>
      <c r="F183" s="225"/>
      <c r="G183" s="230"/>
    </row>
    <row r="184" spans="1:7" s="227" customFormat="1" x14ac:dyDescent="0.2">
      <c r="A184" s="136" t="str">
        <f t="shared" si="3"/>
        <v/>
      </c>
      <c r="B184" s="224"/>
      <c r="C184" s="228"/>
      <c r="D184" s="223"/>
      <c r="E184" s="229"/>
      <c r="F184" s="225"/>
      <c r="G184" s="230"/>
    </row>
    <row r="185" spans="1:7" s="227" customFormat="1" x14ac:dyDescent="0.2">
      <c r="A185" s="136" t="str">
        <f t="shared" si="3"/>
        <v/>
      </c>
      <c r="B185" s="224"/>
      <c r="C185" s="228"/>
      <c r="D185" s="223"/>
      <c r="E185" s="229"/>
      <c r="F185" s="225"/>
      <c r="G185" s="230"/>
    </row>
    <row r="186" spans="1:7" s="227" customFormat="1" x14ac:dyDescent="0.2">
      <c r="A186" s="136" t="str">
        <f t="shared" si="3"/>
        <v/>
      </c>
      <c r="B186" s="224"/>
      <c r="C186" s="228"/>
      <c r="D186" s="223"/>
      <c r="E186" s="229"/>
      <c r="F186" s="225"/>
      <c r="G186" s="230"/>
    </row>
    <row r="187" spans="1:7" s="227" customFormat="1" x14ac:dyDescent="0.2">
      <c r="A187" s="136" t="str">
        <f t="shared" si="3"/>
        <v/>
      </c>
      <c r="B187" s="224"/>
      <c r="C187" s="228"/>
      <c r="D187" s="223"/>
      <c r="E187" s="229"/>
      <c r="F187" s="225"/>
      <c r="G187" s="230"/>
    </row>
    <row r="188" spans="1:7" s="227" customFormat="1" x14ac:dyDescent="0.2">
      <c r="A188" s="136" t="str">
        <f t="shared" si="3"/>
        <v/>
      </c>
      <c r="B188" s="224"/>
      <c r="C188" s="228"/>
      <c r="D188" s="223"/>
      <c r="E188" s="229"/>
      <c r="F188" s="225"/>
      <c r="G188" s="230"/>
    </row>
    <row r="189" spans="1:7" s="227" customFormat="1" x14ac:dyDescent="0.2">
      <c r="A189" s="136" t="str">
        <f t="shared" si="3"/>
        <v/>
      </c>
      <c r="B189" s="224"/>
      <c r="C189" s="228"/>
      <c r="D189" s="223"/>
      <c r="E189" s="229"/>
      <c r="F189" s="225"/>
      <c r="G189" s="230"/>
    </row>
    <row r="190" spans="1:7" s="227" customFormat="1" x14ac:dyDescent="0.2">
      <c r="A190" s="136" t="str">
        <f t="shared" si="3"/>
        <v/>
      </c>
      <c r="B190" s="224"/>
      <c r="C190" s="228"/>
      <c r="D190" s="223"/>
      <c r="E190" s="229"/>
      <c r="F190" s="225"/>
      <c r="G190" s="230"/>
    </row>
    <row r="191" spans="1:7" s="227" customFormat="1" x14ac:dyDescent="0.2">
      <c r="A191" s="136" t="str">
        <f t="shared" si="3"/>
        <v/>
      </c>
      <c r="B191" s="224"/>
      <c r="C191" s="228"/>
      <c r="D191" s="223"/>
      <c r="E191" s="229"/>
      <c r="F191" s="225"/>
      <c r="G191" s="230"/>
    </row>
    <row r="192" spans="1:7" s="227" customFormat="1" x14ac:dyDescent="0.2">
      <c r="A192" s="136" t="str">
        <f t="shared" si="3"/>
        <v/>
      </c>
      <c r="B192" s="224"/>
      <c r="C192" s="228"/>
      <c r="D192" s="223"/>
      <c r="E192" s="229"/>
      <c r="F192" s="225"/>
      <c r="G192" s="230"/>
    </row>
    <row r="193" spans="1:7" s="227" customFormat="1" x14ac:dyDescent="0.2">
      <c r="A193" s="136" t="str">
        <f t="shared" si="3"/>
        <v/>
      </c>
      <c r="B193" s="224"/>
      <c r="C193" s="228"/>
      <c r="D193" s="223"/>
      <c r="E193" s="229"/>
      <c r="F193" s="225"/>
      <c r="G193" s="230"/>
    </row>
    <row r="194" spans="1:7" s="227" customFormat="1" x14ac:dyDescent="0.2">
      <c r="A194" s="136" t="str">
        <f t="shared" si="3"/>
        <v/>
      </c>
      <c r="B194" s="224"/>
      <c r="C194" s="228"/>
      <c r="D194" s="223"/>
      <c r="E194" s="229"/>
      <c r="F194" s="225"/>
      <c r="G194" s="230"/>
    </row>
    <row r="195" spans="1:7" s="227" customFormat="1" x14ac:dyDescent="0.2">
      <c r="A195" s="136" t="str">
        <f t="shared" si="3"/>
        <v/>
      </c>
      <c r="B195" s="224"/>
      <c r="C195" s="228"/>
      <c r="D195" s="223"/>
      <c r="E195" s="229"/>
      <c r="F195" s="225"/>
      <c r="G195" s="230"/>
    </row>
    <row r="196" spans="1:7" s="227" customFormat="1" x14ac:dyDescent="0.2">
      <c r="A196" s="136" t="str">
        <f t="shared" si="3"/>
        <v/>
      </c>
      <c r="B196" s="224"/>
      <c r="C196" s="228"/>
      <c r="D196" s="223"/>
      <c r="E196" s="229"/>
      <c r="F196" s="225"/>
      <c r="G196" s="230"/>
    </row>
    <row r="197" spans="1:7" s="227" customFormat="1" x14ac:dyDescent="0.2">
      <c r="A197" s="136" t="str">
        <f t="shared" si="3"/>
        <v/>
      </c>
      <c r="B197" s="224"/>
      <c r="C197" s="228"/>
      <c r="D197" s="223"/>
      <c r="E197" s="229"/>
      <c r="F197" s="225"/>
      <c r="G197" s="230"/>
    </row>
    <row r="198" spans="1:7" s="227" customFormat="1" x14ac:dyDescent="0.2">
      <c r="A198" s="136" t="str">
        <f t="shared" si="3"/>
        <v/>
      </c>
      <c r="B198" s="224"/>
      <c r="C198" s="228"/>
      <c r="D198" s="223"/>
      <c r="E198" s="229"/>
      <c r="F198" s="225"/>
      <c r="G198" s="230"/>
    </row>
    <row r="199" spans="1:7" s="227" customFormat="1" x14ac:dyDescent="0.2">
      <c r="A199" s="136" t="str">
        <f t="shared" si="3"/>
        <v/>
      </c>
      <c r="B199" s="224"/>
      <c r="C199" s="228"/>
      <c r="D199" s="223"/>
      <c r="E199" s="229"/>
      <c r="F199" s="225"/>
      <c r="G199" s="230"/>
    </row>
    <row r="200" spans="1:7" s="227" customFormat="1" x14ac:dyDescent="0.2">
      <c r="A200" s="136" t="str">
        <f t="shared" si="3"/>
        <v/>
      </c>
      <c r="B200" s="224"/>
      <c r="C200" s="228"/>
      <c r="D200" s="223"/>
      <c r="E200" s="229"/>
      <c r="F200" s="225"/>
      <c r="G200" s="230"/>
    </row>
    <row r="201" spans="1:7" s="227" customFormat="1" x14ac:dyDescent="0.2">
      <c r="A201" s="136" t="str">
        <f t="shared" si="3"/>
        <v/>
      </c>
      <c r="B201" s="224"/>
      <c r="C201" s="228"/>
      <c r="D201" s="223"/>
      <c r="E201" s="229"/>
      <c r="F201" s="225"/>
      <c r="G201" s="230"/>
    </row>
    <row r="202" spans="1:7" s="227" customFormat="1" x14ac:dyDescent="0.2">
      <c r="A202" s="136" t="str">
        <f t="shared" si="3"/>
        <v/>
      </c>
      <c r="B202" s="224"/>
      <c r="C202" s="228"/>
      <c r="D202" s="223"/>
      <c r="E202" s="229"/>
      <c r="F202" s="225"/>
      <c r="G202" s="230"/>
    </row>
    <row r="203" spans="1:7" s="227" customFormat="1" x14ac:dyDescent="0.2">
      <c r="A203" s="136" t="str">
        <f t="shared" si="3"/>
        <v/>
      </c>
      <c r="B203" s="224"/>
      <c r="C203" s="228"/>
      <c r="D203" s="223"/>
      <c r="E203" s="229"/>
      <c r="F203" s="225"/>
      <c r="G203" s="230"/>
    </row>
    <row r="204" spans="1:7" s="227" customFormat="1" x14ac:dyDescent="0.2">
      <c r="A204" s="136" t="str">
        <f t="shared" si="3"/>
        <v/>
      </c>
      <c r="B204" s="224"/>
      <c r="C204" s="228"/>
      <c r="D204" s="223"/>
      <c r="E204" s="229"/>
      <c r="F204" s="225"/>
      <c r="G204" s="230"/>
    </row>
    <row r="205" spans="1:7" s="227" customFormat="1" x14ac:dyDescent="0.2">
      <c r="A205" s="136" t="str">
        <f t="shared" si="3"/>
        <v/>
      </c>
      <c r="B205" s="224"/>
      <c r="C205" s="228"/>
      <c r="D205" s="223"/>
      <c r="E205" s="229"/>
      <c r="F205" s="225"/>
      <c r="G205" s="230"/>
    </row>
    <row r="206" spans="1:7" s="227" customFormat="1" x14ac:dyDescent="0.2">
      <c r="A206" s="136" t="str">
        <f t="shared" si="3"/>
        <v/>
      </c>
      <c r="B206" s="224"/>
      <c r="C206" s="228"/>
      <c r="D206" s="223"/>
      <c r="E206" s="229"/>
      <c r="F206" s="225"/>
      <c r="G206" s="230"/>
    </row>
    <row r="207" spans="1:7" s="227" customFormat="1" x14ac:dyDescent="0.2">
      <c r="A207" s="136" t="str">
        <f t="shared" si="3"/>
        <v/>
      </c>
      <c r="B207" s="224"/>
      <c r="C207" s="228"/>
      <c r="D207" s="223"/>
      <c r="E207" s="229"/>
      <c r="F207" s="225"/>
      <c r="G207" s="230"/>
    </row>
    <row r="208" spans="1:7" s="227" customFormat="1" x14ac:dyDescent="0.2">
      <c r="A208" s="136" t="str">
        <f t="shared" si="3"/>
        <v/>
      </c>
      <c r="B208" s="224"/>
      <c r="C208" s="228"/>
      <c r="D208" s="223"/>
      <c r="E208" s="229"/>
      <c r="F208" s="225"/>
      <c r="G208" s="230"/>
    </row>
    <row r="209" spans="1:7" s="227" customFormat="1" x14ac:dyDescent="0.2">
      <c r="A209" s="136" t="str">
        <f t="shared" si="3"/>
        <v/>
      </c>
      <c r="B209" s="224"/>
      <c r="C209" s="228"/>
      <c r="D209" s="223"/>
      <c r="E209" s="229"/>
      <c r="F209" s="225"/>
      <c r="G209" s="230"/>
    </row>
    <row r="210" spans="1:7" s="227" customFormat="1" x14ac:dyDescent="0.2">
      <c r="A210" s="136" t="str">
        <f t="shared" si="3"/>
        <v/>
      </c>
      <c r="B210" s="224"/>
      <c r="C210" s="228"/>
      <c r="D210" s="223"/>
      <c r="E210" s="229"/>
      <c r="F210" s="225"/>
      <c r="G210" s="230"/>
    </row>
    <row r="211" spans="1:7" s="227" customFormat="1" x14ac:dyDescent="0.2">
      <c r="A211" s="136" t="str">
        <f t="shared" si="3"/>
        <v/>
      </c>
      <c r="B211" s="224"/>
      <c r="C211" s="228"/>
      <c r="D211" s="223"/>
      <c r="E211" s="229"/>
      <c r="F211" s="225"/>
      <c r="G211" s="230"/>
    </row>
    <row r="212" spans="1:7" s="227" customFormat="1" x14ac:dyDescent="0.2">
      <c r="A212" s="136" t="str">
        <f t="shared" si="3"/>
        <v/>
      </c>
      <c r="B212" s="224"/>
      <c r="C212" s="228"/>
      <c r="D212" s="223"/>
      <c r="E212" s="229"/>
      <c r="F212" s="225"/>
      <c r="G212" s="230"/>
    </row>
    <row r="213" spans="1:7" s="227" customFormat="1" x14ac:dyDescent="0.2">
      <c r="A213" s="136" t="str">
        <f t="shared" si="3"/>
        <v/>
      </c>
      <c r="B213" s="224"/>
      <c r="C213" s="228"/>
      <c r="D213" s="223"/>
      <c r="E213" s="229"/>
      <c r="F213" s="225"/>
      <c r="G213" s="230"/>
    </row>
    <row r="214" spans="1:7" s="227" customFormat="1" x14ac:dyDescent="0.2">
      <c r="A214" s="136" t="str">
        <f t="shared" si="3"/>
        <v/>
      </c>
      <c r="B214" s="224"/>
      <c r="C214" s="228"/>
      <c r="D214" s="223"/>
      <c r="E214" s="229"/>
      <c r="F214" s="225"/>
      <c r="G214" s="230"/>
    </row>
    <row r="215" spans="1:7" s="227" customFormat="1" x14ac:dyDescent="0.2">
      <c r="A215" s="136" t="str">
        <f t="shared" si="3"/>
        <v/>
      </c>
      <c r="B215" s="224"/>
      <c r="C215" s="228"/>
      <c r="D215" s="223"/>
      <c r="E215" s="229"/>
      <c r="F215" s="225"/>
      <c r="G215" s="230"/>
    </row>
    <row r="216" spans="1:7" s="227" customFormat="1" x14ac:dyDescent="0.2">
      <c r="A216" s="136" t="str">
        <f t="shared" si="3"/>
        <v/>
      </c>
      <c r="B216" s="224"/>
      <c r="C216" s="228"/>
      <c r="D216" s="223"/>
      <c r="E216" s="229"/>
      <c r="F216" s="225"/>
      <c r="G216" s="230"/>
    </row>
    <row r="217" spans="1:7" s="227" customFormat="1" x14ac:dyDescent="0.2">
      <c r="A217" s="136" t="str">
        <f t="shared" si="3"/>
        <v/>
      </c>
      <c r="B217" s="224"/>
      <c r="C217" s="228"/>
      <c r="D217" s="223"/>
      <c r="E217" s="229"/>
      <c r="F217" s="225"/>
      <c r="G217" s="230"/>
    </row>
    <row r="218" spans="1:7" s="227" customFormat="1" x14ac:dyDescent="0.2">
      <c r="A218" s="136" t="str">
        <f t="shared" si="3"/>
        <v/>
      </c>
      <c r="B218" s="224"/>
      <c r="C218" s="228"/>
      <c r="D218" s="223"/>
      <c r="E218" s="229"/>
      <c r="F218" s="225"/>
      <c r="G218" s="230"/>
    </row>
    <row r="219" spans="1:7" s="227" customFormat="1" x14ac:dyDescent="0.2">
      <c r="A219" s="136" t="str">
        <f t="shared" si="3"/>
        <v/>
      </c>
      <c r="B219" s="224"/>
      <c r="C219" s="228"/>
      <c r="D219" s="223"/>
      <c r="E219" s="229"/>
      <c r="F219" s="225"/>
      <c r="G219" s="230"/>
    </row>
    <row r="220" spans="1:7" s="227" customFormat="1" x14ac:dyDescent="0.2">
      <c r="A220" s="136" t="str">
        <f t="shared" ref="A220:A283" si="4">IF(COUNTA(B220:F220)&gt;0,ROW()-$A$3+1,"")</f>
        <v/>
      </c>
      <c r="B220" s="224"/>
      <c r="C220" s="228"/>
      <c r="D220" s="223"/>
      <c r="E220" s="229"/>
      <c r="F220" s="225"/>
      <c r="G220" s="230"/>
    </row>
    <row r="221" spans="1:7" s="227" customFormat="1" x14ac:dyDescent="0.2">
      <c r="A221" s="136" t="str">
        <f t="shared" si="4"/>
        <v/>
      </c>
      <c r="B221" s="224"/>
      <c r="C221" s="228"/>
      <c r="D221" s="223"/>
      <c r="E221" s="229"/>
      <c r="F221" s="225"/>
      <c r="G221" s="230"/>
    </row>
    <row r="222" spans="1:7" s="227" customFormat="1" x14ac:dyDescent="0.2">
      <c r="A222" s="136" t="str">
        <f t="shared" si="4"/>
        <v/>
      </c>
      <c r="B222" s="224"/>
      <c r="C222" s="228"/>
      <c r="D222" s="223"/>
      <c r="E222" s="229"/>
      <c r="F222" s="225"/>
      <c r="G222" s="230"/>
    </row>
    <row r="223" spans="1:7" s="227" customFormat="1" x14ac:dyDescent="0.2">
      <c r="A223" s="136" t="str">
        <f t="shared" si="4"/>
        <v/>
      </c>
      <c r="B223" s="224"/>
      <c r="C223" s="228"/>
      <c r="D223" s="223"/>
      <c r="E223" s="229"/>
      <c r="F223" s="225"/>
      <c r="G223" s="230"/>
    </row>
    <row r="224" spans="1:7" s="227" customFormat="1" x14ac:dyDescent="0.2">
      <c r="A224" s="136" t="str">
        <f t="shared" si="4"/>
        <v/>
      </c>
      <c r="B224" s="224"/>
      <c r="C224" s="228"/>
      <c r="D224" s="223"/>
      <c r="E224" s="229"/>
      <c r="F224" s="225"/>
      <c r="G224" s="230"/>
    </row>
    <row r="225" spans="1:7" s="227" customFormat="1" x14ac:dyDescent="0.2">
      <c r="A225" s="136" t="str">
        <f t="shared" si="4"/>
        <v/>
      </c>
      <c r="B225" s="224"/>
      <c r="C225" s="228"/>
      <c r="D225" s="223"/>
      <c r="E225" s="229"/>
      <c r="F225" s="225"/>
      <c r="G225" s="230"/>
    </row>
    <row r="226" spans="1:7" s="227" customFormat="1" x14ac:dyDescent="0.2">
      <c r="A226" s="136" t="str">
        <f t="shared" si="4"/>
        <v/>
      </c>
      <c r="B226" s="224"/>
      <c r="C226" s="228"/>
      <c r="D226" s="223"/>
      <c r="E226" s="229"/>
      <c r="F226" s="225"/>
      <c r="G226" s="230"/>
    </row>
    <row r="227" spans="1:7" s="227" customFormat="1" x14ac:dyDescent="0.2">
      <c r="A227" s="136" t="str">
        <f t="shared" si="4"/>
        <v/>
      </c>
      <c r="B227" s="224"/>
      <c r="C227" s="228"/>
      <c r="D227" s="223"/>
      <c r="E227" s="229"/>
      <c r="F227" s="225"/>
      <c r="G227" s="230"/>
    </row>
    <row r="228" spans="1:7" s="227" customFormat="1" x14ac:dyDescent="0.2">
      <c r="A228" s="136" t="str">
        <f t="shared" si="4"/>
        <v/>
      </c>
      <c r="B228" s="224"/>
      <c r="C228" s="228"/>
      <c r="D228" s="223"/>
      <c r="E228" s="229"/>
      <c r="F228" s="225"/>
      <c r="G228" s="230"/>
    </row>
    <row r="229" spans="1:7" s="227" customFormat="1" x14ac:dyDescent="0.2">
      <c r="A229" s="136" t="str">
        <f t="shared" si="4"/>
        <v/>
      </c>
      <c r="B229" s="224"/>
      <c r="C229" s="228"/>
      <c r="D229" s="223"/>
      <c r="E229" s="229"/>
      <c r="F229" s="225"/>
      <c r="G229" s="230"/>
    </row>
    <row r="230" spans="1:7" s="227" customFormat="1" x14ac:dyDescent="0.2">
      <c r="A230" s="136" t="str">
        <f t="shared" si="4"/>
        <v/>
      </c>
      <c r="B230" s="224"/>
      <c r="C230" s="228"/>
      <c r="D230" s="223"/>
      <c r="E230" s="229"/>
      <c r="F230" s="225"/>
      <c r="G230" s="230"/>
    </row>
    <row r="231" spans="1:7" s="227" customFormat="1" x14ac:dyDescent="0.2">
      <c r="A231" s="136" t="str">
        <f t="shared" si="4"/>
        <v/>
      </c>
      <c r="B231" s="224"/>
      <c r="C231" s="228"/>
      <c r="D231" s="223"/>
      <c r="E231" s="229"/>
      <c r="F231" s="225"/>
      <c r="G231" s="230"/>
    </row>
    <row r="232" spans="1:7" s="227" customFormat="1" x14ac:dyDescent="0.2">
      <c r="A232" s="136" t="str">
        <f t="shared" si="4"/>
        <v/>
      </c>
      <c r="B232" s="224"/>
      <c r="C232" s="228"/>
      <c r="D232" s="223"/>
      <c r="E232" s="229"/>
      <c r="F232" s="225"/>
      <c r="G232" s="230"/>
    </row>
    <row r="233" spans="1:7" s="227" customFormat="1" x14ac:dyDescent="0.2">
      <c r="A233" s="136" t="str">
        <f t="shared" si="4"/>
        <v/>
      </c>
      <c r="B233" s="224"/>
      <c r="C233" s="228"/>
      <c r="D233" s="223"/>
      <c r="E233" s="229"/>
      <c r="F233" s="225"/>
      <c r="G233" s="230"/>
    </row>
    <row r="234" spans="1:7" s="227" customFormat="1" x14ac:dyDescent="0.2">
      <c r="A234" s="136" t="str">
        <f t="shared" si="4"/>
        <v/>
      </c>
      <c r="B234" s="224"/>
      <c r="C234" s="228"/>
      <c r="D234" s="223"/>
      <c r="E234" s="229"/>
      <c r="F234" s="225"/>
      <c r="G234" s="230"/>
    </row>
    <row r="235" spans="1:7" s="227" customFormat="1" x14ac:dyDescent="0.2">
      <c r="A235" s="136" t="str">
        <f t="shared" si="4"/>
        <v/>
      </c>
      <c r="B235" s="224"/>
      <c r="C235" s="228"/>
      <c r="D235" s="223"/>
      <c r="E235" s="229"/>
      <c r="F235" s="225"/>
      <c r="G235" s="230"/>
    </row>
    <row r="236" spans="1:7" s="227" customFormat="1" x14ac:dyDescent="0.2">
      <c r="A236" s="136" t="str">
        <f t="shared" si="4"/>
        <v/>
      </c>
      <c r="B236" s="224"/>
      <c r="C236" s="228"/>
      <c r="D236" s="223"/>
      <c r="E236" s="229"/>
      <c r="F236" s="225"/>
      <c r="G236" s="230"/>
    </row>
    <row r="237" spans="1:7" s="227" customFormat="1" x14ac:dyDescent="0.2">
      <c r="A237" s="136" t="str">
        <f t="shared" si="4"/>
        <v/>
      </c>
      <c r="B237" s="224"/>
      <c r="C237" s="228"/>
      <c r="D237" s="223"/>
      <c r="E237" s="229"/>
      <c r="F237" s="225"/>
      <c r="G237" s="230"/>
    </row>
    <row r="238" spans="1:7" s="227" customFormat="1" x14ac:dyDescent="0.2">
      <c r="A238" s="136" t="str">
        <f t="shared" si="4"/>
        <v/>
      </c>
      <c r="B238" s="224"/>
      <c r="C238" s="228"/>
      <c r="D238" s="223"/>
      <c r="E238" s="229"/>
      <c r="F238" s="225"/>
      <c r="G238" s="230"/>
    </row>
    <row r="239" spans="1:7" s="227" customFormat="1" x14ac:dyDescent="0.2">
      <c r="A239" s="136" t="str">
        <f t="shared" si="4"/>
        <v/>
      </c>
      <c r="B239" s="224"/>
      <c r="C239" s="228"/>
      <c r="D239" s="223"/>
      <c r="E239" s="229"/>
      <c r="F239" s="225"/>
      <c r="G239" s="230"/>
    </row>
    <row r="240" spans="1:7" s="227" customFormat="1" x14ac:dyDescent="0.2">
      <c r="A240" s="136" t="str">
        <f t="shared" si="4"/>
        <v/>
      </c>
      <c r="B240" s="224"/>
      <c r="C240" s="228"/>
      <c r="D240" s="223"/>
      <c r="E240" s="229"/>
      <c r="F240" s="225"/>
      <c r="G240" s="230"/>
    </row>
    <row r="241" spans="1:7" s="227" customFormat="1" x14ac:dyDescent="0.2">
      <c r="A241" s="136" t="str">
        <f t="shared" si="4"/>
        <v/>
      </c>
      <c r="B241" s="224"/>
      <c r="C241" s="228"/>
      <c r="D241" s="223"/>
      <c r="E241" s="229"/>
      <c r="F241" s="225"/>
      <c r="G241" s="230"/>
    </row>
    <row r="242" spans="1:7" s="227" customFormat="1" x14ac:dyDescent="0.2">
      <c r="A242" s="136" t="str">
        <f t="shared" si="4"/>
        <v/>
      </c>
      <c r="B242" s="224"/>
      <c r="C242" s="228"/>
      <c r="D242" s="223"/>
      <c r="E242" s="229"/>
      <c r="F242" s="225"/>
      <c r="G242" s="230"/>
    </row>
    <row r="243" spans="1:7" s="227" customFormat="1" x14ac:dyDescent="0.2">
      <c r="A243" s="136" t="str">
        <f t="shared" si="4"/>
        <v/>
      </c>
      <c r="B243" s="224"/>
      <c r="C243" s="228"/>
      <c r="D243" s="223"/>
      <c r="E243" s="229"/>
      <c r="F243" s="225"/>
      <c r="G243" s="230"/>
    </row>
    <row r="244" spans="1:7" s="227" customFormat="1" x14ac:dyDescent="0.2">
      <c r="A244" s="136" t="str">
        <f t="shared" si="4"/>
        <v/>
      </c>
      <c r="B244" s="224"/>
      <c r="C244" s="228"/>
      <c r="D244" s="223"/>
      <c r="E244" s="229"/>
      <c r="F244" s="225"/>
      <c r="G244" s="230"/>
    </row>
    <row r="245" spans="1:7" s="227" customFormat="1" x14ac:dyDescent="0.2">
      <c r="A245" s="136" t="str">
        <f t="shared" si="4"/>
        <v/>
      </c>
      <c r="B245" s="224"/>
      <c r="C245" s="228"/>
      <c r="D245" s="223"/>
      <c r="E245" s="229"/>
      <c r="F245" s="225"/>
      <c r="G245" s="230"/>
    </row>
    <row r="246" spans="1:7" s="227" customFormat="1" x14ac:dyDescent="0.2">
      <c r="A246" s="136" t="str">
        <f t="shared" si="4"/>
        <v/>
      </c>
      <c r="B246" s="224"/>
      <c r="C246" s="228"/>
      <c r="D246" s="223"/>
      <c r="E246" s="229"/>
      <c r="F246" s="225"/>
      <c r="G246" s="230"/>
    </row>
    <row r="247" spans="1:7" s="227" customFormat="1" x14ac:dyDescent="0.2">
      <c r="A247" s="136" t="str">
        <f t="shared" si="4"/>
        <v/>
      </c>
      <c r="B247" s="224"/>
      <c r="C247" s="228"/>
      <c r="D247" s="223"/>
      <c r="E247" s="229"/>
      <c r="F247" s="225"/>
      <c r="G247" s="230"/>
    </row>
    <row r="248" spans="1:7" s="227" customFormat="1" x14ac:dyDescent="0.2">
      <c r="A248" s="136" t="str">
        <f t="shared" si="4"/>
        <v/>
      </c>
      <c r="B248" s="224"/>
      <c r="C248" s="228"/>
      <c r="D248" s="223"/>
      <c r="E248" s="229"/>
      <c r="F248" s="225"/>
      <c r="G248" s="230"/>
    </row>
    <row r="249" spans="1:7" s="227" customFormat="1" x14ac:dyDescent="0.2">
      <c r="A249" s="136" t="str">
        <f t="shared" si="4"/>
        <v/>
      </c>
      <c r="B249" s="224"/>
      <c r="C249" s="228"/>
      <c r="D249" s="223"/>
      <c r="E249" s="229"/>
      <c r="F249" s="225"/>
      <c r="G249" s="230"/>
    </row>
    <row r="250" spans="1:7" s="227" customFormat="1" x14ac:dyDescent="0.2">
      <c r="A250" s="136" t="str">
        <f t="shared" si="4"/>
        <v/>
      </c>
      <c r="B250" s="224"/>
      <c r="C250" s="228"/>
      <c r="D250" s="223"/>
      <c r="E250" s="229"/>
      <c r="F250" s="225"/>
      <c r="G250" s="230"/>
    </row>
    <row r="251" spans="1:7" s="227" customFormat="1" x14ac:dyDescent="0.2">
      <c r="A251" s="136" t="str">
        <f t="shared" si="4"/>
        <v/>
      </c>
      <c r="B251" s="224"/>
      <c r="C251" s="228"/>
      <c r="D251" s="223"/>
      <c r="E251" s="229"/>
      <c r="F251" s="225"/>
      <c r="G251" s="230"/>
    </row>
    <row r="252" spans="1:7" s="227" customFormat="1" x14ac:dyDescent="0.2">
      <c r="A252" s="136" t="str">
        <f t="shared" si="4"/>
        <v/>
      </c>
      <c r="B252" s="224"/>
      <c r="C252" s="228"/>
      <c r="D252" s="223"/>
      <c r="E252" s="229"/>
      <c r="F252" s="225"/>
      <c r="G252" s="230"/>
    </row>
    <row r="253" spans="1:7" s="227" customFormat="1" x14ac:dyDescent="0.2">
      <c r="A253" s="136" t="str">
        <f t="shared" si="4"/>
        <v/>
      </c>
      <c r="B253" s="224"/>
      <c r="C253" s="228"/>
      <c r="D253" s="223"/>
      <c r="E253" s="229"/>
      <c r="F253" s="225"/>
      <c r="G253" s="230"/>
    </row>
    <row r="254" spans="1:7" s="227" customFormat="1" x14ac:dyDescent="0.2">
      <c r="A254" s="136" t="str">
        <f t="shared" si="4"/>
        <v/>
      </c>
      <c r="B254" s="224"/>
      <c r="C254" s="228"/>
      <c r="D254" s="223"/>
      <c r="E254" s="229"/>
      <c r="F254" s="225"/>
      <c r="G254" s="230"/>
    </row>
    <row r="255" spans="1:7" s="227" customFormat="1" x14ac:dyDescent="0.2">
      <c r="A255" s="136" t="str">
        <f t="shared" si="4"/>
        <v/>
      </c>
      <c r="B255" s="224"/>
      <c r="C255" s="228"/>
      <c r="D255" s="223"/>
      <c r="E255" s="229"/>
      <c r="F255" s="225"/>
      <c r="G255" s="230"/>
    </row>
    <row r="256" spans="1:7" s="227" customFormat="1" x14ac:dyDescent="0.2">
      <c r="A256" s="136" t="str">
        <f t="shared" si="4"/>
        <v/>
      </c>
      <c r="B256" s="224"/>
      <c r="C256" s="228"/>
      <c r="D256" s="223"/>
      <c r="E256" s="229"/>
      <c r="F256" s="225"/>
      <c r="G256" s="230"/>
    </row>
    <row r="257" spans="1:7" s="227" customFormat="1" x14ac:dyDescent="0.2">
      <c r="A257" s="136" t="str">
        <f t="shared" si="4"/>
        <v/>
      </c>
      <c r="B257" s="224"/>
      <c r="C257" s="228"/>
      <c r="D257" s="223"/>
      <c r="E257" s="229"/>
      <c r="F257" s="225"/>
      <c r="G257" s="230"/>
    </row>
    <row r="258" spans="1:7" s="227" customFormat="1" x14ac:dyDescent="0.2">
      <c r="A258" s="136" t="str">
        <f t="shared" si="4"/>
        <v/>
      </c>
      <c r="B258" s="224"/>
      <c r="C258" s="228"/>
      <c r="D258" s="223"/>
      <c r="E258" s="229"/>
      <c r="F258" s="225"/>
      <c r="G258" s="230"/>
    </row>
    <row r="259" spans="1:7" s="227" customFormat="1" x14ac:dyDescent="0.2">
      <c r="A259" s="136" t="str">
        <f t="shared" si="4"/>
        <v/>
      </c>
      <c r="B259" s="224"/>
      <c r="C259" s="228"/>
      <c r="D259" s="223"/>
      <c r="E259" s="229"/>
      <c r="F259" s="225"/>
      <c r="G259" s="230"/>
    </row>
    <row r="260" spans="1:7" s="227" customFormat="1" x14ac:dyDescent="0.2">
      <c r="A260" s="136" t="str">
        <f t="shared" si="4"/>
        <v/>
      </c>
      <c r="B260" s="224"/>
      <c r="C260" s="228"/>
      <c r="D260" s="223"/>
      <c r="E260" s="229"/>
      <c r="F260" s="225"/>
      <c r="G260" s="230"/>
    </row>
    <row r="261" spans="1:7" s="227" customFormat="1" x14ac:dyDescent="0.2">
      <c r="A261" s="136" t="str">
        <f t="shared" si="4"/>
        <v/>
      </c>
      <c r="B261" s="224"/>
      <c r="C261" s="228"/>
      <c r="D261" s="223"/>
      <c r="E261" s="229"/>
      <c r="F261" s="225"/>
      <c r="G261" s="230"/>
    </row>
    <row r="262" spans="1:7" s="227" customFormat="1" x14ac:dyDescent="0.2">
      <c r="A262" s="136" t="str">
        <f t="shared" si="4"/>
        <v/>
      </c>
      <c r="B262" s="224"/>
      <c r="C262" s="228"/>
      <c r="D262" s="223"/>
      <c r="E262" s="229"/>
      <c r="F262" s="225"/>
      <c r="G262" s="230"/>
    </row>
    <row r="263" spans="1:7" s="227" customFormat="1" x14ac:dyDescent="0.2">
      <c r="A263" s="136" t="str">
        <f t="shared" si="4"/>
        <v/>
      </c>
      <c r="B263" s="224"/>
      <c r="C263" s="228"/>
      <c r="D263" s="223"/>
      <c r="E263" s="229"/>
      <c r="F263" s="225"/>
      <c r="G263" s="230"/>
    </row>
    <row r="264" spans="1:7" s="227" customFormat="1" x14ac:dyDescent="0.2">
      <c r="A264" s="136" t="str">
        <f t="shared" si="4"/>
        <v/>
      </c>
      <c r="B264" s="224"/>
      <c r="C264" s="228"/>
      <c r="D264" s="223"/>
      <c r="E264" s="229"/>
      <c r="F264" s="225"/>
      <c r="G264" s="230"/>
    </row>
    <row r="265" spans="1:7" s="227" customFormat="1" x14ac:dyDescent="0.2">
      <c r="A265" s="136" t="str">
        <f t="shared" si="4"/>
        <v/>
      </c>
      <c r="B265" s="224"/>
      <c r="C265" s="228"/>
      <c r="D265" s="223"/>
      <c r="E265" s="229"/>
      <c r="F265" s="225"/>
      <c r="G265" s="230"/>
    </row>
    <row r="266" spans="1:7" s="227" customFormat="1" x14ac:dyDescent="0.2">
      <c r="A266" s="136" t="str">
        <f t="shared" si="4"/>
        <v/>
      </c>
      <c r="B266" s="224"/>
      <c r="C266" s="228"/>
      <c r="D266" s="223"/>
      <c r="E266" s="229"/>
      <c r="F266" s="225"/>
      <c r="G266" s="230"/>
    </row>
    <row r="267" spans="1:7" s="227" customFormat="1" x14ac:dyDescent="0.2">
      <c r="A267" s="136" t="str">
        <f t="shared" si="4"/>
        <v/>
      </c>
      <c r="B267" s="224"/>
      <c r="C267" s="228"/>
      <c r="D267" s="223"/>
      <c r="E267" s="229"/>
      <c r="F267" s="225"/>
      <c r="G267" s="230"/>
    </row>
    <row r="268" spans="1:7" s="227" customFormat="1" x14ac:dyDescent="0.2">
      <c r="A268" s="136" t="str">
        <f t="shared" si="4"/>
        <v/>
      </c>
      <c r="B268" s="224"/>
      <c r="C268" s="228"/>
      <c r="D268" s="223"/>
      <c r="E268" s="229"/>
      <c r="F268" s="225"/>
      <c r="G268" s="230"/>
    </row>
    <row r="269" spans="1:7" s="227" customFormat="1" x14ac:dyDescent="0.2">
      <c r="A269" s="136" t="str">
        <f t="shared" si="4"/>
        <v/>
      </c>
      <c r="B269" s="224"/>
      <c r="C269" s="228"/>
      <c r="D269" s="223"/>
      <c r="E269" s="229"/>
      <c r="F269" s="225"/>
      <c r="G269" s="230"/>
    </row>
    <row r="270" spans="1:7" s="227" customFormat="1" x14ac:dyDescent="0.2">
      <c r="A270" s="136" t="str">
        <f t="shared" si="4"/>
        <v/>
      </c>
      <c r="B270" s="224"/>
      <c r="C270" s="228"/>
      <c r="D270" s="223"/>
      <c r="E270" s="229"/>
      <c r="F270" s="225"/>
      <c r="G270" s="230"/>
    </row>
    <row r="271" spans="1:7" s="227" customFormat="1" x14ac:dyDescent="0.2">
      <c r="A271" s="136" t="str">
        <f t="shared" si="4"/>
        <v/>
      </c>
      <c r="B271" s="224"/>
      <c r="C271" s="228"/>
      <c r="D271" s="223"/>
      <c r="E271" s="229"/>
      <c r="F271" s="225"/>
      <c r="G271" s="230"/>
    </row>
    <row r="272" spans="1:7" s="227" customFormat="1" x14ac:dyDescent="0.2">
      <c r="A272" s="136" t="str">
        <f t="shared" si="4"/>
        <v/>
      </c>
      <c r="B272" s="224"/>
      <c r="C272" s="228"/>
      <c r="D272" s="223"/>
      <c r="E272" s="229"/>
      <c r="F272" s="225"/>
      <c r="G272" s="230"/>
    </row>
    <row r="273" spans="1:7" s="227" customFormat="1" x14ac:dyDescent="0.2">
      <c r="A273" s="136" t="str">
        <f t="shared" si="4"/>
        <v/>
      </c>
      <c r="B273" s="224"/>
      <c r="C273" s="228"/>
      <c r="D273" s="223"/>
      <c r="E273" s="229"/>
      <c r="F273" s="225"/>
      <c r="G273" s="230"/>
    </row>
    <row r="274" spans="1:7" s="227" customFormat="1" x14ac:dyDescent="0.2">
      <c r="A274" s="136" t="str">
        <f t="shared" si="4"/>
        <v/>
      </c>
      <c r="B274" s="224"/>
      <c r="C274" s="228"/>
      <c r="D274" s="223"/>
      <c r="E274" s="229"/>
      <c r="F274" s="225"/>
      <c r="G274" s="230"/>
    </row>
    <row r="275" spans="1:7" s="227" customFormat="1" x14ac:dyDescent="0.2">
      <c r="A275" s="136" t="str">
        <f t="shared" si="4"/>
        <v/>
      </c>
      <c r="B275" s="224"/>
      <c r="C275" s="228"/>
      <c r="D275" s="223"/>
      <c r="E275" s="229"/>
      <c r="F275" s="225"/>
      <c r="G275" s="230"/>
    </row>
    <row r="276" spans="1:7" s="227" customFormat="1" x14ac:dyDescent="0.2">
      <c r="A276" s="136" t="str">
        <f t="shared" si="4"/>
        <v/>
      </c>
      <c r="B276" s="224"/>
      <c r="C276" s="228"/>
      <c r="D276" s="223"/>
      <c r="E276" s="229"/>
      <c r="F276" s="225"/>
      <c r="G276" s="230"/>
    </row>
    <row r="277" spans="1:7" s="227" customFormat="1" x14ac:dyDescent="0.2">
      <c r="A277" s="136" t="str">
        <f t="shared" si="4"/>
        <v/>
      </c>
      <c r="B277" s="224"/>
      <c r="C277" s="228"/>
      <c r="D277" s="223"/>
      <c r="E277" s="229"/>
      <c r="F277" s="225"/>
      <c r="G277" s="230"/>
    </row>
    <row r="278" spans="1:7" s="227" customFormat="1" x14ac:dyDescent="0.2">
      <c r="A278" s="136" t="str">
        <f t="shared" si="4"/>
        <v/>
      </c>
      <c r="B278" s="224"/>
      <c r="C278" s="228"/>
      <c r="D278" s="223"/>
      <c r="E278" s="229"/>
      <c r="F278" s="225"/>
      <c r="G278" s="230"/>
    </row>
    <row r="279" spans="1:7" s="227" customFormat="1" x14ac:dyDescent="0.2">
      <c r="A279" s="136" t="str">
        <f t="shared" si="4"/>
        <v/>
      </c>
      <c r="B279" s="224"/>
      <c r="C279" s="228"/>
      <c r="D279" s="223"/>
      <c r="E279" s="229"/>
      <c r="F279" s="225"/>
      <c r="G279" s="230"/>
    </row>
    <row r="280" spans="1:7" s="227" customFormat="1" x14ac:dyDescent="0.2">
      <c r="A280" s="136" t="str">
        <f t="shared" si="4"/>
        <v/>
      </c>
      <c r="B280" s="224"/>
      <c r="C280" s="228"/>
      <c r="D280" s="223"/>
      <c r="E280" s="229"/>
      <c r="F280" s="225"/>
      <c r="G280" s="230"/>
    </row>
    <row r="281" spans="1:7" s="227" customFormat="1" x14ac:dyDescent="0.2">
      <c r="A281" s="136" t="str">
        <f t="shared" si="4"/>
        <v/>
      </c>
      <c r="B281" s="224"/>
      <c r="C281" s="228"/>
      <c r="D281" s="223"/>
      <c r="E281" s="229"/>
      <c r="F281" s="225"/>
      <c r="G281" s="230"/>
    </row>
    <row r="282" spans="1:7" s="227" customFormat="1" x14ac:dyDescent="0.2">
      <c r="A282" s="136" t="str">
        <f t="shared" si="4"/>
        <v/>
      </c>
      <c r="B282" s="224"/>
      <c r="C282" s="228"/>
      <c r="D282" s="223"/>
      <c r="E282" s="229"/>
      <c r="F282" s="225"/>
      <c r="G282" s="230"/>
    </row>
    <row r="283" spans="1:7" s="227" customFormat="1" x14ac:dyDescent="0.2">
      <c r="A283" s="136" t="str">
        <f t="shared" si="4"/>
        <v/>
      </c>
      <c r="B283" s="224"/>
      <c r="C283" s="228"/>
      <c r="D283" s="223"/>
      <c r="E283" s="229"/>
      <c r="F283" s="225"/>
      <c r="G283" s="230"/>
    </row>
    <row r="284" spans="1:7" s="227" customFormat="1" x14ac:dyDescent="0.2">
      <c r="A284" s="136" t="str">
        <f t="shared" ref="A284:A347" si="5">IF(COUNTA(B284:F284)&gt;0,ROW()-$A$3+1,"")</f>
        <v/>
      </c>
      <c r="B284" s="224"/>
      <c r="C284" s="228"/>
      <c r="D284" s="223"/>
      <c r="E284" s="229"/>
      <c r="F284" s="225"/>
      <c r="G284" s="230"/>
    </row>
    <row r="285" spans="1:7" s="227" customFormat="1" x14ac:dyDescent="0.2">
      <c r="A285" s="136" t="str">
        <f t="shared" si="5"/>
        <v/>
      </c>
      <c r="B285" s="224"/>
      <c r="C285" s="228"/>
      <c r="D285" s="223"/>
      <c r="E285" s="229"/>
      <c r="F285" s="225"/>
      <c r="G285" s="230"/>
    </row>
    <row r="286" spans="1:7" s="227" customFormat="1" x14ac:dyDescent="0.2">
      <c r="A286" s="136" t="str">
        <f t="shared" si="5"/>
        <v/>
      </c>
      <c r="B286" s="224"/>
      <c r="C286" s="228"/>
      <c r="D286" s="223"/>
      <c r="E286" s="229"/>
      <c r="F286" s="225"/>
      <c r="G286" s="230"/>
    </row>
    <row r="287" spans="1:7" s="227" customFormat="1" x14ac:dyDescent="0.2">
      <c r="A287" s="136" t="str">
        <f t="shared" si="5"/>
        <v/>
      </c>
      <c r="B287" s="224"/>
      <c r="C287" s="228"/>
      <c r="D287" s="223"/>
      <c r="E287" s="229"/>
      <c r="F287" s="225"/>
      <c r="G287" s="230"/>
    </row>
    <row r="288" spans="1:7" s="227" customFormat="1" x14ac:dyDescent="0.2">
      <c r="A288" s="136" t="str">
        <f t="shared" si="5"/>
        <v/>
      </c>
      <c r="B288" s="224"/>
      <c r="C288" s="228"/>
      <c r="D288" s="223"/>
      <c r="E288" s="229"/>
      <c r="F288" s="225"/>
      <c r="G288" s="230"/>
    </row>
    <row r="289" spans="1:7" s="227" customFormat="1" x14ac:dyDescent="0.2">
      <c r="A289" s="136" t="str">
        <f t="shared" si="5"/>
        <v/>
      </c>
      <c r="B289" s="224"/>
      <c r="C289" s="228"/>
      <c r="D289" s="223"/>
      <c r="E289" s="229"/>
      <c r="F289" s="225"/>
      <c r="G289" s="230"/>
    </row>
    <row r="290" spans="1:7" s="227" customFormat="1" x14ac:dyDescent="0.2">
      <c r="A290" s="136" t="str">
        <f t="shared" si="5"/>
        <v/>
      </c>
      <c r="B290" s="224"/>
      <c r="C290" s="228"/>
      <c r="D290" s="223"/>
      <c r="E290" s="229"/>
      <c r="F290" s="225"/>
      <c r="G290" s="230"/>
    </row>
    <row r="291" spans="1:7" s="227" customFormat="1" x14ac:dyDescent="0.2">
      <c r="A291" s="136" t="str">
        <f t="shared" si="5"/>
        <v/>
      </c>
      <c r="B291" s="224"/>
      <c r="C291" s="228"/>
      <c r="D291" s="223"/>
      <c r="E291" s="229"/>
      <c r="F291" s="225"/>
      <c r="G291" s="230"/>
    </row>
    <row r="292" spans="1:7" s="227" customFormat="1" x14ac:dyDescent="0.2">
      <c r="A292" s="136" t="str">
        <f t="shared" si="5"/>
        <v/>
      </c>
      <c r="B292" s="224"/>
      <c r="C292" s="228"/>
      <c r="D292" s="223"/>
      <c r="E292" s="229"/>
      <c r="F292" s="225"/>
      <c r="G292" s="230"/>
    </row>
    <row r="293" spans="1:7" s="227" customFormat="1" x14ac:dyDescent="0.2">
      <c r="A293" s="136" t="str">
        <f t="shared" si="5"/>
        <v/>
      </c>
      <c r="B293" s="224"/>
      <c r="C293" s="228"/>
      <c r="D293" s="223"/>
      <c r="E293" s="229"/>
      <c r="F293" s="225"/>
      <c r="G293" s="230"/>
    </row>
    <row r="294" spans="1:7" s="227" customFormat="1" x14ac:dyDescent="0.2">
      <c r="A294" s="136" t="str">
        <f t="shared" si="5"/>
        <v/>
      </c>
      <c r="B294" s="224"/>
      <c r="C294" s="228"/>
      <c r="D294" s="223"/>
      <c r="E294" s="229"/>
      <c r="F294" s="225"/>
      <c r="G294" s="230"/>
    </row>
    <row r="295" spans="1:7" s="227" customFormat="1" x14ac:dyDescent="0.2">
      <c r="A295" s="136" t="str">
        <f t="shared" si="5"/>
        <v/>
      </c>
      <c r="B295" s="224"/>
      <c r="C295" s="228"/>
      <c r="D295" s="223"/>
      <c r="E295" s="229"/>
      <c r="F295" s="225"/>
      <c r="G295" s="230"/>
    </row>
    <row r="296" spans="1:7" s="227" customFormat="1" x14ac:dyDescent="0.2">
      <c r="A296" s="136" t="str">
        <f t="shared" si="5"/>
        <v/>
      </c>
      <c r="B296" s="224"/>
      <c r="C296" s="228"/>
      <c r="D296" s="223"/>
      <c r="E296" s="229"/>
      <c r="F296" s="225"/>
      <c r="G296" s="230"/>
    </row>
    <row r="297" spans="1:7" s="227" customFormat="1" x14ac:dyDescent="0.2">
      <c r="A297" s="136" t="str">
        <f t="shared" si="5"/>
        <v/>
      </c>
      <c r="B297" s="224"/>
      <c r="C297" s="228"/>
      <c r="D297" s="223"/>
      <c r="E297" s="229"/>
      <c r="F297" s="225"/>
      <c r="G297" s="230"/>
    </row>
    <row r="298" spans="1:7" s="227" customFormat="1" x14ac:dyDescent="0.2">
      <c r="A298" s="136" t="str">
        <f t="shared" si="5"/>
        <v/>
      </c>
      <c r="B298" s="224"/>
      <c r="C298" s="228"/>
      <c r="D298" s="223"/>
      <c r="E298" s="229"/>
      <c r="F298" s="225"/>
      <c r="G298" s="230"/>
    </row>
    <row r="299" spans="1:7" s="227" customFormat="1" x14ac:dyDescent="0.2">
      <c r="A299" s="136" t="str">
        <f t="shared" si="5"/>
        <v/>
      </c>
      <c r="B299" s="224"/>
      <c r="C299" s="228"/>
      <c r="D299" s="223"/>
      <c r="E299" s="229"/>
      <c r="F299" s="225"/>
      <c r="G299" s="230"/>
    </row>
    <row r="300" spans="1:7" s="227" customFormat="1" x14ac:dyDescent="0.2">
      <c r="A300" s="136" t="str">
        <f t="shared" si="5"/>
        <v/>
      </c>
      <c r="B300" s="224"/>
      <c r="C300" s="228"/>
      <c r="D300" s="223"/>
      <c r="E300" s="229"/>
      <c r="F300" s="225"/>
      <c r="G300" s="230"/>
    </row>
    <row r="301" spans="1:7" s="227" customFormat="1" x14ac:dyDescent="0.2">
      <c r="A301" s="136" t="str">
        <f t="shared" si="5"/>
        <v/>
      </c>
      <c r="B301" s="224"/>
      <c r="C301" s="228"/>
      <c r="D301" s="223"/>
      <c r="E301" s="229"/>
      <c r="F301" s="225"/>
      <c r="G301" s="230"/>
    </row>
    <row r="302" spans="1:7" s="227" customFormat="1" x14ac:dyDescent="0.2">
      <c r="A302" s="136" t="str">
        <f t="shared" si="5"/>
        <v/>
      </c>
      <c r="B302" s="224"/>
      <c r="C302" s="228"/>
      <c r="D302" s="223"/>
      <c r="E302" s="229"/>
      <c r="F302" s="225"/>
      <c r="G302" s="230"/>
    </row>
    <row r="303" spans="1:7" s="227" customFormat="1" x14ac:dyDescent="0.2">
      <c r="A303" s="136" t="str">
        <f t="shared" si="5"/>
        <v/>
      </c>
      <c r="B303" s="224"/>
      <c r="C303" s="228"/>
      <c r="D303" s="223"/>
      <c r="E303" s="229"/>
      <c r="F303" s="225"/>
      <c r="G303" s="230"/>
    </row>
    <row r="304" spans="1:7" s="227" customFormat="1" x14ac:dyDescent="0.2">
      <c r="A304" s="136" t="str">
        <f t="shared" si="5"/>
        <v/>
      </c>
      <c r="B304" s="224"/>
      <c r="C304" s="228"/>
      <c r="D304" s="223"/>
      <c r="E304" s="229"/>
      <c r="F304" s="225"/>
      <c r="G304" s="230"/>
    </row>
    <row r="305" spans="1:7" s="227" customFormat="1" x14ac:dyDescent="0.2">
      <c r="A305" s="136" t="str">
        <f t="shared" si="5"/>
        <v/>
      </c>
      <c r="B305" s="224"/>
      <c r="C305" s="228"/>
      <c r="D305" s="223"/>
      <c r="E305" s="229"/>
      <c r="F305" s="225"/>
      <c r="G305" s="230"/>
    </row>
    <row r="306" spans="1:7" s="227" customFormat="1" x14ac:dyDescent="0.2">
      <c r="A306" s="136" t="str">
        <f t="shared" si="5"/>
        <v/>
      </c>
      <c r="B306" s="224"/>
      <c r="C306" s="228"/>
      <c r="D306" s="223"/>
      <c r="E306" s="229"/>
      <c r="F306" s="225"/>
      <c r="G306" s="230"/>
    </row>
    <row r="307" spans="1:7" s="227" customFormat="1" x14ac:dyDescent="0.2">
      <c r="A307" s="136" t="str">
        <f t="shared" si="5"/>
        <v/>
      </c>
      <c r="B307" s="224"/>
      <c r="C307" s="228"/>
      <c r="D307" s="223"/>
      <c r="E307" s="229"/>
      <c r="F307" s="225"/>
      <c r="G307" s="230"/>
    </row>
    <row r="308" spans="1:7" s="227" customFormat="1" x14ac:dyDescent="0.2">
      <c r="A308" s="136" t="str">
        <f t="shared" si="5"/>
        <v/>
      </c>
      <c r="B308" s="224"/>
      <c r="C308" s="228"/>
      <c r="D308" s="223"/>
      <c r="E308" s="229"/>
      <c r="F308" s="225"/>
      <c r="G308" s="230"/>
    </row>
    <row r="309" spans="1:7" s="227" customFormat="1" x14ac:dyDescent="0.2">
      <c r="A309" s="136" t="str">
        <f t="shared" si="5"/>
        <v/>
      </c>
      <c r="B309" s="224"/>
      <c r="C309" s="228"/>
      <c r="D309" s="223"/>
      <c r="E309" s="229"/>
      <c r="F309" s="225"/>
      <c r="G309" s="230"/>
    </row>
    <row r="310" spans="1:7" s="227" customFormat="1" x14ac:dyDescent="0.2">
      <c r="A310" s="136" t="str">
        <f t="shared" si="5"/>
        <v/>
      </c>
      <c r="B310" s="224"/>
      <c r="C310" s="228"/>
      <c r="D310" s="223"/>
      <c r="E310" s="229"/>
      <c r="F310" s="225"/>
      <c r="G310" s="230"/>
    </row>
    <row r="311" spans="1:7" s="227" customFormat="1" x14ac:dyDescent="0.2">
      <c r="A311" s="136" t="str">
        <f t="shared" si="5"/>
        <v/>
      </c>
      <c r="B311" s="224"/>
      <c r="C311" s="228"/>
      <c r="D311" s="223"/>
      <c r="E311" s="229"/>
      <c r="F311" s="225"/>
      <c r="G311" s="230"/>
    </row>
    <row r="312" spans="1:7" s="227" customFormat="1" x14ac:dyDescent="0.2">
      <c r="A312" s="136" t="str">
        <f t="shared" si="5"/>
        <v/>
      </c>
      <c r="B312" s="224"/>
      <c r="C312" s="228"/>
      <c r="D312" s="223"/>
      <c r="E312" s="229"/>
      <c r="F312" s="225"/>
      <c r="G312" s="230"/>
    </row>
    <row r="313" spans="1:7" s="227" customFormat="1" x14ac:dyDescent="0.2">
      <c r="A313" s="136" t="str">
        <f t="shared" si="5"/>
        <v/>
      </c>
      <c r="B313" s="224"/>
      <c r="C313" s="228"/>
      <c r="D313" s="223"/>
      <c r="E313" s="229"/>
      <c r="F313" s="225"/>
      <c r="G313" s="230"/>
    </row>
    <row r="314" spans="1:7" s="227" customFormat="1" x14ac:dyDescent="0.2">
      <c r="A314" s="136" t="str">
        <f t="shared" si="5"/>
        <v/>
      </c>
      <c r="B314" s="224"/>
      <c r="C314" s="228"/>
      <c r="D314" s="223"/>
      <c r="E314" s="229"/>
      <c r="F314" s="225"/>
      <c r="G314" s="230"/>
    </row>
    <row r="315" spans="1:7" s="227" customFormat="1" x14ac:dyDescent="0.2">
      <c r="A315" s="136" t="str">
        <f t="shared" si="5"/>
        <v/>
      </c>
      <c r="B315" s="224"/>
      <c r="C315" s="228"/>
      <c r="D315" s="223"/>
      <c r="E315" s="229"/>
      <c r="F315" s="225"/>
      <c r="G315" s="230"/>
    </row>
    <row r="316" spans="1:7" s="227" customFormat="1" x14ac:dyDescent="0.2">
      <c r="A316" s="136" t="str">
        <f t="shared" si="5"/>
        <v/>
      </c>
      <c r="B316" s="224"/>
      <c r="C316" s="228"/>
      <c r="D316" s="223"/>
      <c r="E316" s="229"/>
      <c r="F316" s="225"/>
      <c r="G316" s="230"/>
    </row>
    <row r="317" spans="1:7" s="227" customFormat="1" x14ac:dyDescent="0.2">
      <c r="A317" s="136" t="str">
        <f t="shared" si="5"/>
        <v/>
      </c>
      <c r="B317" s="224"/>
      <c r="C317" s="228"/>
      <c r="D317" s="223"/>
      <c r="E317" s="229"/>
      <c r="F317" s="225"/>
      <c r="G317" s="230"/>
    </row>
    <row r="318" spans="1:7" s="227" customFormat="1" x14ac:dyDescent="0.2">
      <c r="A318" s="136" t="str">
        <f t="shared" si="5"/>
        <v/>
      </c>
      <c r="B318" s="224"/>
      <c r="C318" s="228"/>
      <c r="D318" s="223"/>
      <c r="E318" s="229"/>
      <c r="F318" s="225"/>
      <c r="G318" s="230"/>
    </row>
    <row r="319" spans="1:7" s="227" customFormat="1" x14ac:dyDescent="0.2">
      <c r="A319" s="136" t="str">
        <f t="shared" si="5"/>
        <v/>
      </c>
      <c r="B319" s="224"/>
      <c r="C319" s="228"/>
      <c r="D319" s="223"/>
      <c r="E319" s="229"/>
      <c r="F319" s="225"/>
      <c r="G319" s="230"/>
    </row>
    <row r="320" spans="1:7" s="227" customFormat="1" x14ac:dyDescent="0.2">
      <c r="A320" s="136" t="str">
        <f t="shared" si="5"/>
        <v/>
      </c>
      <c r="B320" s="224"/>
      <c r="C320" s="228"/>
      <c r="D320" s="223"/>
      <c r="E320" s="229"/>
      <c r="F320" s="225"/>
      <c r="G320" s="230"/>
    </row>
    <row r="321" spans="1:7" s="227" customFormat="1" x14ac:dyDescent="0.2">
      <c r="A321" s="136" t="str">
        <f t="shared" si="5"/>
        <v/>
      </c>
      <c r="B321" s="224"/>
      <c r="C321" s="228"/>
      <c r="D321" s="223"/>
      <c r="E321" s="229"/>
      <c r="F321" s="225"/>
      <c r="G321" s="230"/>
    </row>
    <row r="322" spans="1:7" s="227" customFormat="1" x14ac:dyDescent="0.2">
      <c r="A322" s="136" t="str">
        <f t="shared" si="5"/>
        <v/>
      </c>
      <c r="B322" s="224"/>
      <c r="C322" s="228"/>
      <c r="D322" s="223"/>
      <c r="E322" s="229"/>
      <c r="F322" s="225"/>
      <c r="G322" s="230"/>
    </row>
    <row r="323" spans="1:7" s="227" customFormat="1" x14ac:dyDescent="0.2">
      <c r="A323" s="136" t="str">
        <f t="shared" si="5"/>
        <v/>
      </c>
      <c r="B323" s="224"/>
      <c r="C323" s="228"/>
      <c r="D323" s="223"/>
      <c r="E323" s="229"/>
      <c r="F323" s="225"/>
      <c r="G323" s="230"/>
    </row>
    <row r="324" spans="1:7" s="227" customFormat="1" x14ac:dyDescent="0.2">
      <c r="A324" s="136" t="str">
        <f t="shared" si="5"/>
        <v/>
      </c>
      <c r="B324" s="224"/>
      <c r="C324" s="228"/>
      <c r="D324" s="223"/>
      <c r="E324" s="229"/>
      <c r="F324" s="225"/>
      <c r="G324" s="230"/>
    </row>
    <row r="325" spans="1:7" s="227" customFormat="1" x14ac:dyDescent="0.2">
      <c r="A325" s="136" t="str">
        <f t="shared" si="5"/>
        <v/>
      </c>
      <c r="B325" s="224"/>
      <c r="C325" s="228"/>
      <c r="D325" s="223"/>
      <c r="E325" s="229"/>
      <c r="F325" s="225"/>
      <c r="G325" s="230"/>
    </row>
    <row r="326" spans="1:7" s="227" customFormat="1" x14ac:dyDescent="0.2">
      <c r="A326" s="136" t="str">
        <f t="shared" si="5"/>
        <v/>
      </c>
      <c r="B326" s="224"/>
      <c r="C326" s="228"/>
      <c r="D326" s="223"/>
      <c r="E326" s="229"/>
      <c r="F326" s="225"/>
      <c r="G326" s="230"/>
    </row>
    <row r="327" spans="1:7" s="227" customFormat="1" x14ac:dyDescent="0.2">
      <c r="A327" s="136" t="str">
        <f t="shared" si="5"/>
        <v/>
      </c>
      <c r="B327" s="224"/>
      <c r="C327" s="228"/>
      <c r="D327" s="223"/>
      <c r="E327" s="229"/>
      <c r="F327" s="225"/>
      <c r="G327" s="230"/>
    </row>
    <row r="328" spans="1:7" s="227" customFormat="1" x14ac:dyDescent="0.2">
      <c r="A328" s="136" t="str">
        <f t="shared" si="5"/>
        <v/>
      </c>
      <c r="B328" s="224"/>
      <c r="C328" s="228"/>
      <c r="D328" s="223"/>
      <c r="E328" s="229"/>
      <c r="F328" s="225"/>
      <c r="G328" s="230"/>
    </row>
    <row r="329" spans="1:7" s="227" customFormat="1" x14ac:dyDescent="0.2">
      <c r="A329" s="136" t="str">
        <f t="shared" si="5"/>
        <v/>
      </c>
      <c r="B329" s="224"/>
      <c r="C329" s="228"/>
      <c r="D329" s="223"/>
      <c r="E329" s="229"/>
      <c r="F329" s="225"/>
      <c r="G329" s="230"/>
    </row>
    <row r="330" spans="1:7" s="227" customFormat="1" x14ac:dyDescent="0.2">
      <c r="A330" s="136" t="str">
        <f t="shared" si="5"/>
        <v/>
      </c>
      <c r="B330" s="224"/>
      <c r="C330" s="228"/>
      <c r="D330" s="223"/>
      <c r="E330" s="229"/>
      <c r="F330" s="225"/>
      <c r="G330" s="230"/>
    </row>
    <row r="331" spans="1:7" s="227" customFormat="1" x14ac:dyDescent="0.2">
      <c r="A331" s="136" t="str">
        <f t="shared" si="5"/>
        <v/>
      </c>
      <c r="B331" s="224"/>
      <c r="C331" s="228"/>
      <c r="D331" s="223"/>
      <c r="E331" s="229"/>
      <c r="F331" s="225"/>
      <c r="G331" s="230"/>
    </row>
    <row r="332" spans="1:7" s="227" customFormat="1" x14ac:dyDescent="0.2">
      <c r="A332" s="136" t="str">
        <f t="shared" si="5"/>
        <v/>
      </c>
      <c r="B332" s="224"/>
      <c r="C332" s="228"/>
      <c r="D332" s="223"/>
      <c r="E332" s="229"/>
      <c r="F332" s="225"/>
      <c r="G332" s="230"/>
    </row>
    <row r="333" spans="1:7" s="227" customFormat="1" x14ac:dyDescent="0.2">
      <c r="A333" s="136" t="str">
        <f t="shared" si="5"/>
        <v/>
      </c>
      <c r="B333" s="224"/>
      <c r="C333" s="228"/>
      <c r="D333" s="223"/>
      <c r="E333" s="229"/>
      <c r="F333" s="225"/>
      <c r="G333" s="230"/>
    </row>
    <row r="334" spans="1:7" s="227" customFormat="1" x14ac:dyDescent="0.2">
      <c r="A334" s="136" t="str">
        <f t="shared" si="5"/>
        <v/>
      </c>
      <c r="B334" s="224"/>
      <c r="C334" s="228"/>
      <c r="D334" s="223"/>
      <c r="E334" s="229"/>
      <c r="F334" s="225"/>
      <c r="G334" s="230"/>
    </row>
    <row r="335" spans="1:7" s="227" customFormat="1" x14ac:dyDescent="0.2">
      <c r="A335" s="136" t="str">
        <f t="shared" si="5"/>
        <v/>
      </c>
      <c r="B335" s="224"/>
      <c r="C335" s="228"/>
      <c r="D335" s="223"/>
      <c r="E335" s="229"/>
      <c r="F335" s="225"/>
      <c r="G335" s="230"/>
    </row>
    <row r="336" spans="1:7" s="227" customFormat="1" x14ac:dyDescent="0.2">
      <c r="A336" s="136" t="str">
        <f t="shared" si="5"/>
        <v/>
      </c>
      <c r="B336" s="224"/>
      <c r="C336" s="228"/>
      <c r="D336" s="223"/>
      <c r="E336" s="229"/>
      <c r="F336" s="225"/>
      <c r="G336" s="230"/>
    </row>
    <row r="337" spans="1:7" s="227" customFormat="1" x14ac:dyDescent="0.2">
      <c r="A337" s="136" t="str">
        <f t="shared" si="5"/>
        <v/>
      </c>
      <c r="B337" s="224"/>
      <c r="C337" s="228"/>
      <c r="D337" s="223"/>
      <c r="E337" s="229"/>
      <c r="F337" s="225"/>
      <c r="G337" s="230"/>
    </row>
    <row r="338" spans="1:7" s="227" customFormat="1" x14ac:dyDescent="0.2">
      <c r="A338" s="136" t="str">
        <f t="shared" si="5"/>
        <v/>
      </c>
      <c r="B338" s="224"/>
      <c r="C338" s="228"/>
      <c r="D338" s="223"/>
      <c r="E338" s="229"/>
      <c r="F338" s="225"/>
      <c r="G338" s="230"/>
    </row>
    <row r="339" spans="1:7" s="227" customFormat="1" x14ac:dyDescent="0.2">
      <c r="A339" s="136" t="str">
        <f t="shared" si="5"/>
        <v/>
      </c>
      <c r="B339" s="224"/>
      <c r="C339" s="228"/>
      <c r="D339" s="223"/>
      <c r="E339" s="229"/>
      <c r="F339" s="225"/>
      <c r="G339" s="230"/>
    </row>
    <row r="340" spans="1:7" s="227" customFormat="1" x14ac:dyDescent="0.2">
      <c r="A340" s="136" t="str">
        <f t="shared" si="5"/>
        <v/>
      </c>
      <c r="B340" s="224"/>
      <c r="C340" s="228"/>
      <c r="D340" s="223"/>
      <c r="E340" s="229"/>
      <c r="F340" s="225"/>
      <c r="G340" s="230"/>
    </row>
    <row r="341" spans="1:7" s="227" customFormat="1" x14ac:dyDescent="0.2">
      <c r="A341" s="136" t="str">
        <f t="shared" si="5"/>
        <v/>
      </c>
      <c r="B341" s="224"/>
      <c r="C341" s="228"/>
      <c r="D341" s="223"/>
      <c r="E341" s="229"/>
      <c r="F341" s="225"/>
      <c r="G341" s="230"/>
    </row>
    <row r="342" spans="1:7" s="227" customFormat="1" x14ac:dyDescent="0.2">
      <c r="A342" s="136" t="str">
        <f t="shared" si="5"/>
        <v/>
      </c>
      <c r="B342" s="224"/>
      <c r="C342" s="228"/>
      <c r="D342" s="223"/>
      <c r="E342" s="229"/>
      <c r="F342" s="225"/>
      <c r="G342" s="230"/>
    </row>
    <row r="343" spans="1:7" s="227" customFormat="1" x14ac:dyDescent="0.2">
      <c r="A343" s="136" t="str">
        <f t="shared" si="5"/>
        <v/>
      </c>
      <c r="B343" s="224"/>
      <c r="C343" s="228"/>
      <c r="D343" s="223"/>
      <c r="E343" s="229"/>
      <c r="F343" s="225"/>
      <c r="G343" s="230"/>
    </row>
    <row r="344" spans="1:7" s="227" customFormat="1" x14ac:dyDescent="0.2">
      <c r="A344" s="136" t="str">
        <f t="shared" si="5"/>
        <v/>
      </c>
      <c r="B344" s="224"/>
      <c r="C344" s="228"/>
      <c r="D344" s="223"/>
      <c r="E344" s="229"/>
      <c r="F344" s="225"/>
      <c r="G344" s="230"/>
    </row>
    <row r="345" spans="1:7" s="227" customFormat="1" x14ac:dyDescent="0.2">
      <c r="A345" s="136" t="str">
        <f t="shared" si="5"/>
        <v/>
      </c>
      <c r="B345" s="224"/>
      <c r="C345" s="228"/>
      <c r="D345" s="223"/>
      <c r="E345" s="229"/>
      <c r="F345" s="225"/>
      <c r="G345" s="230"/>
    </row>
    <row r="346" spans="1:7" s="227" customFormat="1" x14ac:dyDescent="0.2">
      <c r="A346" s="136" t="str">
        <f t="shared" si="5"/>
        <v/>
      </c>
      <c r="B346" s="224"/>
      <c r="C346" s="228"/>
      <c r="D346" s="223"/>
      <c r="E346" s="229"/>
      <c r="F346" s="225"/>
      <c r="G346" s="230"/>
    </row>
    <row r="347" spans="1:7" s="227" customFormat="1" x14ac:dyDescent="0.2">
      <c r="A347" s="136" t="str">
        <f t="shared" si="5"/>
        <v/>
      </c>
      <c r="B347" s="224"/>
      <c r="C347" s="228"/>
      <c r="D347" s="223"/>
      <c r="E347" s="229"/>
      <c r="F347" s="225"/>
      <c r="G347" s="230"/>
    </row>
    <row r="348" spans="1:7" s="227" customFormat="1" x14ac:dyDescent="0.2">
      <c r="A348" s="136" t="str">
        <f t="shared" ref="A348:A411" si="6">IF(COUNTA(B348:F348)&gt;0,ROW()-$A$3+1,"")</f>
        <v/>
      </c>
      <c r="B348" s="224"/>
      <c r="C348" s="228"/>
      <c r="D348" s="223"/>
      <c r="E348" s="229"/>
      <c r="F348" s="225"/>
      <c r="G348" s="230"/>
    </row>
    <row r="349" spans="1:7" s="227" customFormat="1" x14ac:dyDescent="0.2">
      <c r="A349" s="136" t="str">
        <f t="shared" si="6"/>
        <v/>
      </c>
      <c r="B349" s="224"/>
      <c r="C349" s="228"/>
      <c r="D349" s="223"/>
      <c r="E349" s="229"/>
      <c r="F349" s="225"/>
      <c r="G349" s="230"/>
    </row>
    <row r="350" spans="1:7" s="227" customFormat="1" x14ac:dyDescent="0.2">
      <c r="A350" s="136" t="str">
        <f t="shared" si="6"/>
        <v/>
      </c>
      <c r="B350" s="224"/>
      <c r="C350" s="228"/>
      <c r="D350" s="223"/>
      <c r="E350" s="229"/>
      <c r="F350" s="225"/>
      <c r="G350" s="230"/>
    </row>
    <row r="351" spans="1:7" s="227" customFormat="1" x14ac:dyDescent="0.2">
      <c r="A351" s="136" t="str">
        <f t="shared" si="6"/>
        <v/>
      </c>
      <c r="B351" s="224"/>
      <c r="C351" s="228"/>
      <c r="D351" s="223"/>
      <c r="E351" s="229"/>
      <c r="F351" s="225"/>
      <c r="G351" s="230"/>
    </row>
    <row r="352" spans="1:7" s="227" customFormat="1" x14ac:dyDescent="0.2">
      <c r="A352" s="136" t="str">
        <f t="shared" si="6"/>
        <v/>
      </c>
      <c r="B352" s="224"/>
      <c r="C352" s="228"/>
      <c r="D352" s="223"/>
      <c r="E352" s="229"/>
      <c r="F352" s="225"/>
      <c r="G352" s="230"/>
    </row>
    <row r="353" spans="1:7" s="227" customFormat="1" x14ac:dyDescent="0.2">
      <c r="A353" s="136" t="str">
        <f t="shared" si="6"/>
        <v/>
      </c>
      <c r="B353" s="224"/>
      <c r="C353" s="228"/>
      <c r="D353" s="223"/>
      <c r="E353" s="229"/>
      <c r="F353" s="225"/>
      <c r="G353" s="230"/>
    </row>
    <row r="354" spans="1:7" s="227" customFormat="1" x14ac:dyDescent="0.2">
      <c r="A354" s="136" t="str">
        <f t="shared" si="6"/>
        <v/>
      </c>
      <c r="B354" s="224"/>
      <c r="C354" s="228"/>
      <c r="D354" s="223"/>
      <c r="E354" s="229"/>
      <c r="F354" s="225"/>
      <c r="G354" s="230"/>
    </row>
    <row r="355" spans="1:7" s="227" customFormat="1" x14ac:dyDescent="0.2">
      <c r="A355" s="136" t="str">
        <f t="shared" si="6"/>
        <v/>
      </c>
      <c r="B355" s="224"/>
      <c r="C355" s="228"/>
      <c r="D355" s="223"/>
      <c r="E355" s="229"/>
      <c r="F355" s="225"/>
      <c r="G355" s="230"/>
    </row>
    <row r="356" spans="1:7" s="227" customFormat="1" x14ac:dyDescent="0.2">
      <c r="A356" s="136" t="str">
        <f t="shared" si="6"/>
        <v/>
      </c>
      <c r="B356" s="224"/>
      <c r="C356" s="228"/>
      <c r="D356" s="223"/>
      <c r="E356" s="229"/>
      <c r="F356" s="225"/>
      <c r="G356" s="230"/>
    </row>
    <row r="357" spans="1:7" s="227" customFormat="1" x14ac:dyDescent="0.2">
      <c r="A357" s="136" t="str">
        <f t="shared" si="6"/>
        <v/>
      </c>
      <c r="B357" s="224"/>
      <c r="C357" s="228"/>
      <c r="D357" s="223"/>
      <c r="E357" s="229"/>
      <c r="F357" s="225"/>
      <c r="G357" s="230"/>
    </row>
    <row r="358" spans="1:7" s="227" customFormat="1" x14ac:dyDescent="0.2">
      <c r="A358" s="136" t="str">
        <f t="shared" si="6"/>
        <v/>
      </c>
      <c r="B358" s="224"/>
      <c r="C358" s="228"/>
      <c r="D358" s="223"/>
      <c r="E358" s="229"/>
      <c r="F358" s="225"/>
      <c r="G358" s="230"/>
    </row>
    <row r="359" spans="1:7" s="227" customFormat="1" x14ac:dyDescent="0.2">
      <c r="A359" s="136" t="str">
        <f t="shared" si="6"/>
        <v/>
      </c>
      <c r="B359" s="224"/>
      <c r="C359" s="228"/>
      <c r="D359" s="223"/>
      <c r="E359" s="229"/>
      <c r="F359" s="225"/>
      <c r="G359" s="230"/>
    </row>
    <row r="360" spans="1:7" s="227" customFormat="1" x14ac:dyDescent="0.2">
      <c r="A360" s="136" t="str">
        <f t="shared" si="6"/>
        <v/>
      </c>
      <c r="B360" s="224"/>
      <c r="C360" s="228"/>
      <c r="D360" s="223"/>
      <c r="E360" s="229"/>
      <c r="F360" s="225"/>
      <c r="G360" s="230"/>
    </row>
    <row r="361" spans="1:7" s="227" customFormat="1" x14ac:dyDescent="0.2">
      <c r="A361" s="136" t="str">
        <f t="shared" si="6"/>
        <v/>
      </c>
      <c r="B361" s="224"/>
      <c r="C361" s="228"/>
      <c r="D361" s="223"/>
      <c r="E361" s="229"/>
      <c r="F361" s="225"/>
      <c r="G361" s="230"/>
    </row>
    <row r="362" spans="1:7" s="227" customFormat="1" x14ac:dyDescent="0.2">
      <c r="A362" s="136" t="str">
        <f t="shared" si="6"/>
        <v/>
      </c>
      <c r="B362" s="224"/>
      <c r="C362" s="228"/>
      <c r="D362" s="223"/>
      <c r="E362" s="229"/>
      <c r="F362" s="225"/>
      <c r="G362" s="230"/>
    </row>
    <row r="363" spans="1:7" s="227" customFormat="1" x14ac:dyDescent="0.2">
      <c r="A363" s="136" t="str">
        <f t="shared" si="6"/>
        <v/>
      </c>
      <c r="B363" s="224"/>
      <c r="C363" s="228"/>
      <c r="D363" s="223"/>
      <c r="E363" s="229"/>
      <c r="F363" s="225"/>
      <c r="G363" s="230"/>
    </row>
    <row r="364" spans="1:7" s="227" customFormat="1" x14ac:dyDescent="0.2">
      <c r="A364" s="136" t="str">
        <f t="shared" si="6"/>
        <v/>
      </c>
      <c r="B364" s="224"/>
      <c r="C364" s="228"/>
      <c r="D364" s="223"/>
      <c r="E364" s="229"/>
      <c r="F364" s="225"/>
      <c r="G364" s="230"/>
    </row>
    <row r="365" spans="1:7" s="227" customFormat="1" x14ac:dyDescent="0.2">
      <c r="A365" s="136" t="str">
        <f t="shared" si="6"/>
        <v/>
      </c>
      <c r="B365" s="224"/>
      <c r="C365" s="228"/>
      <c r="D365" s="223"/>
      <c r="E365" s="229"/>
      <c r="F365" s="225"/>
      <c r="G365" s="230"/>
    </row>
    <row r="366" spans="1:7" s="227" customFormat="1" x14ac:dyDescent="0.2">
      <c r="A366" s="136" t="str">
        <f t="shared" si="6"/>
        <v/>
      </c>
      <c r="B366" s="224"/>
      <c r="C366" s="228"/>
      <c r="D366" s="223"/>
      <c r="E366" s="229"/>
      <c r="F366" s="225"/>
      <c r="G366" s="230"/>
    </row>
    <row r="367" spans="1:7" s="227" customFormat="1" x14ac:dyDescent="0.2">
      <c r="A367" s="136" t="str">
        <f t="shared" si="6"/>
        <v/>
      </c>
      <c r="B367" s="224"/>
      <c r="C367" s="228"/>
      <c r="D367" s="223"/>
      <c r="E367" s="229"/>
      <c r="F367" s="225"/>
      <c r="G367" s="230"/>
    </row>
    <row r="368" spans="1:7" s="227" customFormat="1" x14ac:dyDescent="0.2">
      <c r="A368" s="136" t="str">
        <f t="shared" si="6"/>
        <v/>
      </c>
      <c r="B368" s="224"/>
      <c r="C368" s="228"/>
      <c r="D368" s="223"/>
      <c r="E368" s="229"/>
      <c r="F368" s="225"/>
      <c r="G368" s="230"/>
    </row>
    <row r="369" spans="1:7" s="227" customFormat="1" x14ac:dyDescent="0.2">
      <c r="A369" s="136" t="str">
        <f t="shared" si="6"/>
        <v/>
      </c>
      <c r="B369" s="224"/>
      <c r="C369" s="228"/>
      <c r="D369" s="223"/>
      <c r="E369" s="229"/>
      <c r="F369" s="225"/>
      <c r="G369" s="230"/>
    </row>
    <row r="370" spans="1:7" s="227" customFormat="1" x14ac:dyDescent="0.2">
      <c r="A370" s="136" t="str">
        <f t="shared" si="6"/>
        <v/>
      </c>
      <c r="B370" s="224"/>
      <c r="C370" s="228"/>
      <c r="D370" s="223"/>
      <c r="E370" s="229"/>
      <c r="F370" s="225"/>
      <c r="G370" s="230"/>
    </row>
    <row r="371" spans="1:7" s="227" customFormat="1" x14ac:dyDescent="0.2">
      <c r="A371" s="136" t="str">
        <f t="shared" si="6"/>
        <v/>
      </c>
      <c r="B371" s="224"/>
      <c r="C371" s="228"/>
      <c r="D371" s="223"/>
      <c r="E371" s="229"/>
      <c r="F371" s="225"/>
      <c r="G371" s="230"/>
    </row>
    <row r="372" spans="1:7" s="227" customFormat="1" x14ac:dyDescent="0.2">
      <c r="A372" s="136" t="str">
        <f t="shared" si="6"/>
        <v/>
      </c>
      <c r="B372" s="224"/>
      <c r="C372" s="228"/>
      <c r="D372" s="223"/>
      <c r="E372" s="229"/>
      <c r="F372" s="225"/>
      <c r="G372" s="230"/>
    </row>
    <row r="373" spans="1:7" s="227" customFormat="1" x14ac:dyDescent="0.2">
      <c r="A373" s="136" t="str">
        <f t="shared" si="6"/>
        <v/>
      </c>
      <c r="B373" s="224"/>
      <c r="C373" s="228"/>
      <c r="D373" s="223"/>
      <c r="E373" s="229"/>
      <c r="F373" s="225"/>
      <c r="G373" s="230"/>
    </row>
    <row r="374" spans="1:7" s="227" customFormat="1" x14ac:dyDescent="0.2">
      <c r="A374" s="136" t="str">
        <f t="shared" si="6"/>
        <v/>
      </c>
      <c r="B374" s="224"/>
      <c r="C374" s="228"/>
      <c r="D374" s="223"/>
      <c r="E374" s="229"/>
      <c r="F374" s="225"/>
      <c r="G374" s="230"/>
    </row>
    <row r="375" spans="1:7" s="227" customFormat="1" x14ac:dyDescent="0.2">
      <c r="A375" s="136" t="str">
        <f t="shared" si="6"/>
        <v/>
      </c>
      <c r="B375" s="224"/>
      <c r="C375" s="228"/>
      <c r="D375" s="223"/>
      <c r="E375" s="229"/>
      <c r="F375" s="225"/>
      <c r="G375" s="230"/>
    </row>
    <row r="376" spans="1:7" s="227" customFormat="1" x14ac:dyDescent="0.2">
      <c r="A376" s="136" t="str">
        <f t="shared" si="6"/>
        <v/>
      </c>
      <c r="B376" s="224"/>
      <c r="C376" s="228"/>
      <c r="D376" s="223"/>
      <c r="E376" s="229"/>
      <c r="F376" s="225"/>
      <c r="G376" s="230"/>
    </row>
    <row r="377" spans="1:7" s="227" customFormat="1" x14ac:dyDescent="0.2">
      <c r="A377" s="136" t="str">
        <f t="shared" si="6"/>
        <v/>
      </c>
      <c r="B377" s="224"/>
      <c r="C377" s="228"/>
      <c r="D377" s="223"/>
      <c r="E377" s="229"/>
      <c r="F377" s="225"/>
      <c r="G377" s="230"/>
    </row>
    <row r="378" spans="1:7" s="227" customFormat="1" x14ac:dyDescent="0.2">
      <c r="A378" s="136" t="str">
        <f t="shared" si="6"/>
        <v/>
      </c>
      <c r="B378" s="224"/>
      <c r="C378" s="228"/>
      <c r="D378" s="223"/>
      <c r="E378" s="229"/>
      <c r="F378" s="225"/>
      <c r="G378" s="230"/>
    </row>
    <row r="379" spans="1:7" s="227" customFormat="1" x14ac:dyDescent="0.2">
      <c r="A379" s="136" t="str">
        <f t="shared" si="6"/>
        <v/>
      </c>
      <c r="B379" s="224"/>
      <c r="C379" s="228"/>
      <c r="D379" s="223"/>
      <c r="E379" s="229"/>
      <c r="F379" s="225"/>
      <c r="G379" s="230"/>
    </row>
    <row r="380" spans="1:7" s="227" customFormat="1" x14ac:dyDescent="0.2">
      <c r="A380" s="136" t="str">
        <f t="shared" si="6"/>
        <v/>
      </c>
      <c r="B380" s="224"/>
      <c r="C380" s="228"/>
      <c r="D380" s="223"/>
      <c r="E380" s="229"/>
      <c r="F380" s="225"/>
      <c r="G380" s="230"/>
    </row>
    <row r="381" spans="1:7" s="227" customFormat="1" x14ac:dyDescent="0.2">
      <c r="A381" s="136" t="str">
        <f t="shared" si="6"/>
        <v/>
      </c>
      <c r="B381" s="224"/>
      <c r="C381" s="228"/>
      <c r="D381" s="223"/>
      <c r="E381" s="229"/>
      <c r="F381" s="225"/>
      <c r="G381" s="230"/>
    </row>
    <row r="382" spans="1:7" s="227" customFormat="1" x14ac:dyDescent="0.2">
      <c r="A382" s="136" t="str">
        <f t="shared" si="6"/>
        <v/>
      </c>
      <c r="B382" s="224"/>
      <c r="C382" s="228"/>
      <c r="D382" s="223"/>
      <c r="E382" s="229"/>
      <c r="F382" s="225"/>
      <c r="G382" s="230"/>
    </row>
    <row r="383" spans="1:7" s="227" customFormat="1" x14ac:dyDescent="0.2">
      <c r="A383" s="136" t="str">
        <f t="shared" si="6"/>
        <v/>
      </c>
      <c r="B383" s="224"/>
      <c r="C383" s="228"/>
      <c r="D383" s="223"/>
      <c r="E383" s="229"/>
      <c r="F383" s="225"/>
      <c r="G383" s="230"/>
    </row>
    <row r="384" spans="1:7" s="227" customFormat="1" x14ac:dyDescent="0.2">
      <c r="A384" s="136" t="str">
        <f t="shared" si="6"/>
        <v/>
      </c>
      <c r="B384" s="224"/>
      <c r="C384" s="228"/>
      <c r="D384" s="223"/>
      <c r="E384" s="229"/>
      <c r="F384" s="225"/>
      <c r="G384" s="230"/>
    </row>
    <row r="385" spans="1:7" s="227" customFormat="1" x14ac:dyDescent="0.2">
      <c r="A385" s="136" t="str">
        <f t="shared" si="6"/>
        <v/>
      </c>
      <c r="B385" s="224"/>
      <c r="C385" s="228"/>
      <c r="D385" s="223"/>
      <c r="E385" s="229"/>
      <c r="F385" s="225"/>
      <c r="G385" s="230"/>
    </row>
    <row r="386" spans="1:7" s="227" customFormat="1" x14ac:dyDescent="0.2">
      <c r="A386" s="136" t="str">
        <f t="shared" si="6"/>
        <v/>
      </c>
      <c r="B386" s="224"/>
      <c r="C386" s="228"/>
      <c r="D386" s="223"/>
      <c r="E386" s="229"/>
      <c r="F386" s="225"/>
      <c r="G386" s="230"/>
    </row>
    <row r="387" spans="1:7" s="227" customFormat="1" x14ac:dyDescent="0.2">
      <c r="A387" s="136" t="str">
        <f t="shared" si="6"/>
        <v/>
      </c>
      <c r="B387" s="224"/>
      <c r="C387" s="228"/>
      <c r="D387" s="223"/>
      <c r="E387" s="229"/>
      <c r="F387" s="225"/>
      <c r="G387" s="230"/>
    </row>
    <row r="388" spans="1:7" s="227" customFormat="1" x14ac:dyDescent="0.2">
      <c r="A388" s="136" t="str">
        <f t="shared" si="6"/>
        <v/>
      </c>
      <c r="B388" s="224"/>
      <c r="C388" s="228"/>
      <c r="D388" s="223"/>
      <c r="E388" s="229"/>
      <c r="F388" s="225"/>
      <c r="G388" s="230"/>
    </row>
    <row r="389" spans="1:7" s="227" customFormat="1" x14ac:dyDescent="0.2">
      <c r="A389" s="136" t="str">
        <f t="shared" si="6"/>
        <v/>
      </c>
      <c r="B389" s="224"/>
      <c r="C389" s="228"/>
      <c r="D389" s="223"/>
      <c r="E389" s="229"/>
      <c r="F389" s="225"/>
      <c r="G389" s="230"/>
    </row>
    <row r="390" spans="1:7" s="227" customFormat="1" x14ac:dyDescent="0.2">
      <c r="A390" s="136" t="str">
        <f t="shared" si="6"/>
        <v/>
      </c>
      <c r="B390" s="224"/>
      <c r="C390" s="228"/>
      <c r="D390" s="223"/>
      <c r="E390" s="229"/>
      <c r="F390" s="225"/>
      <c r="G390" s="230"/>
    </row>
    <row r="391" spans="1:7" s="227" customFormat="1" x14ac:dyDescent="0.2">
      <c r="A391" s="136" t="str">
        <f t="shared" si="6"/>
        <v/>
      </c>
      <c r="B391" s="224"/>
      <c r="C391" s="228"/>
      <c r="D391" s="223"/>
      <c r="E391" s="229"/>
      <c r="F391" s="225"/>
      <c r="G391" s="230"/>
    </row>
    <row r="392" spans="1:7" s="227" customFormat="1" x14ac:dyDescent="0.2">
      <c r="A392" s="136" t="str">
        <f t="shared" si="6"/>
        <v/>
      </c>
      <c r="B392" s="224"/>
      <c r="C392" s="228"/>
      <c r="D392" s="223"/>
      <c r="E392" s="229"/>
      <c r="F392" s="225"/>
      <c r="G392" s="230"/>
    </row>
    <row r="393" spans="1:7" s="227" customFormat="1" x14ac:dyDescent="0.2">
      <c r="A393" s="136" t="str">
        <f t="shared" si="6"/>
        <v/>
      </c>
      <c r="B393" s="224"/>
      <c r="C393" s="228"/>
      <c r="D393" s="223"/>
      <c r="E393" s="229"/>
      <c r="F393" s="225"/>
      <c r="G393" s="230"/>
    </row>
    <row r="394" spans="1:7" s="227" customFormat="1" x14ac:dyDescent="0.2">
      <c r="A394" s="136" t="str">
        <f t="shared" si="6"/>
        <v/>
      </c>
      <c r="B394" s="224"/>
      <c r="C394" s="228"/>
      <c r="D394" s="223"/>
      <c r="E394" s="229"/>
      <c r="F394" s="225"/>
      <c r="G394" s="230"/>
    </row>
    <row r="395" spans="1:7" s="227" customFormat="1" x14ac:dyDescent="0.2">
      <c r="A395" s="136" t="str">
        <f t="shared" si="6"/>
        <v/>
      </c>
      <c r="B395" s="224"/>
      <c r="C395" s="228"/>
      <c r="D395" s="223"/>
      <c r="E395" s="229"/>
      <c r="F395" s="225"/>
      <c r="G395" s="230"/>
    </row>
    <row r="396" spans="1:7" s="227" customFormat="1" x14ac:dyDescent="0.2">
      <c r="A396" s="136" t="str">
        <f t="shared" si="6"/>
        <v/>
      </c>
      <c r="B396" s="224"/>
      <c r="C396" s="228"/>
      <c r="D396" s="223"/>
      <c r="E396" s="229"/>
      <c r="F396" s="225"/>
      <c r="G396" s="230"/>
    </row>
    <row r="397" spans="1:7" s="227" customFormat="1" x14ac:dyDescent="0.2">
      <c r="A397" s="136" t="str">
        <f t="shared" si="6"/>
        <v/>
      </c>
      <c r="B397" s="224"/>
      <c r="C397" s="228"/>
      <c r="D397" s="223"/>
      <c r="E397" s="229"/>
      <c r="F397" s="225"/>
      <c r="G397" s="230"/>
    </row>
    <row r="398" spans="1:7" s="227" customFormat="1" x14ac:dyDescent="0.2">
      <c r="A398" s="136" t="str">
        <f t="shared" si="6"/>
        <v/>
      </c>
      <c r="B398" s="224"/>
      <c r="C398" s="228"/>
      <c r="D398" s="223"/>
      <c r="E398" s="229"/>
      <c r="F398" s="225"/>
      <c r="G398" s="230"/>
    </row>
    <row r="399" spans="1:7" s="227" customFormat="1" x14ac:dyDescent="0.2">
      <c r="A399" s="136" t="str">
        <f t="shared" si="6"/>
        <v/>
      </c>
      <c r="B399" s="224"/>
      <c r="C399" s="228"/>
      <c r="D399" s="223"/>
      <c r="E399" s="229"/>
      <c r="F399" s="225"/>
      <c r="G399" s="230"/>
    </row>
    <row r="400" spans="1:7" s="227" customFormat="1" x14ac:dyDescent="0.2">
      <c r="A400" s="136" t="str">
        <f t="shared" si="6"/>
        <v/>
      </c>
      <c r="B400" s="224"/>
      <c r="C400" s="228"/>
      <c r="D400" s="223"/>
      <c r="E400" s="229"/>
      <c r="F400" s="225"/>
      <c r="G400" s="230"/>
    </row>
    <row r="401" spans="1:7" s="227" customFormat="1" x14ac:dyDescent="0.2">
      <c r="A401" s="136" t="str">
        <f t="shared" si="6"/>
        <v/>
      </c>
      <c r="B401" s="224"/>
      <c r="C401" s="228"/>
      <c r="D401" s="223"/>
      <c r="E401" s="229"/>
      <c r="F401" s="225"/>
      <c r="G401" s="230"/>
    </row>
    <row r="402" spans="1:7" s="227" customFormat="1" x14ac:dyDescent="0.2">
      <c r="A402" s="136" t="str">
        <f t="shared" si="6"/>
        <v/>
      </c>
      <c r="B402" s="224"/>
      <c r="C402" s="228"/>
      <c r="D402" s="223"/>
      <c r="E402" s="229"/>
      <c r="F402" s="225"/>
      <c r="G402" s="230"/>
    </row>
    <row r="403" spans="1:7" s="227" customFormat="1" x14ac:dyDescent="0.2">
      <c r="A403" s="136" t="str">
        <f t="shared" si="6"/>
        <v/>
      </c>
      <c r="B403" s="224"/>
      <c r="C403" s="228"/>
      <c r="D403" s="223"/>
      <c r="E403" s="229"/>
      <c r="F403" s="225"/>
      <c r="G403" s="230"/>
    </row>
    <row r="404" spans="1:7" s="227" customFormat="1" x14ac:dyDescent="0.2">
      <c r="A404" s="136" t="str">
        <f t="shared" si="6"/>
        <v/>
      </c>
      <c r="B404" s="224"/>
      <c r="C404" s="228"/>
      <c r="D404" s="223"/>
      <c r="E404" s="229"/>
      <c r="F404" s="225"/>
      <c r="G404" s="230"/>
    </row>
    <row r="405" spans="1:7" s="227" customFormat="1" x14ac:dyDescent="0.2">
      <c r="A405" s="136" t="str">
        <f t="shared" si="6"/>
        <v/>
      </c>
      <c r="B405" s="224"/>
      <c r="C405" s="228"/>
      <c r="D405" s="223"/>
      <c r="E405" s="229"/>
      <c r="F405" s="225"/>
      <c r="G405" s="230"/>
    </row>
    <row r="406" spans="1:7" s="227" customFormat="1" x14ac:dyDescent="0.2">
      <c r="A406" s="136" t="str">
        <f t="shared" si="6"/>
        <v/>
      </c>
      <c r="B406" s="224"/>
      <c r="C406" s="228"/>
      <c r="D406" s="223"/>
      <c r="E406" s="229"/>
      <c r="F406" s="225"/>
      <c r="G406" s="230"/>
    </row>
    <row r="407" spans="1:7" s="227" customFormat="1" x14ac:dyDescent="0.2">
      <c r="A407" s="136" t="str">
        <f t="shared" si="6"/>
        <v/>
      </c>
      <c r="B407" s="224"/>
      <c r="C407" s="228"/>
      <c r="D407" s="223"/>
      <c r="E407" s="229"/>
      <c r="F407" s="225"/>
      <c r="G407" s="230"/>
    </row>
    <row r="408" spans="1:7" s="227" customFormat="1" x14ac:dyDescent="0.2">
      <c r="A408" s="136" t="str">
        <f t="shared" si="6"/>
        <v/>
      </c>
      <c r="B408" s="224"/>
      <c r="C408" s="228"/>
      <c r="D408" s="223"/>
      <c r="E408" s="229"/>
      <c r="F408" s="225"/>
      <c r="G408" s="230"/>
    </row>
    <row r="409" spans="1:7" s="227" customFormat="1" x14ac:dyDescent="0.2">
      <c r="A409" s="136" t="str">
        <f t="shared" si="6"/>
        <v/>
      </c>
      <c r="B409" s="224"/>
      <c r="C409" s="228"/>
      <c r="D409" s="223"/>
      <c r="E409" s="229"/>
      <c r="F409" s="225"/>
      <c r="G409" s="230"/>
    </row>
    <row r="410" spans="1:7" s="227" customFormat="1" x14ac:dyDescent="0.2">
      <c r="A410" s="136" t="str">
        <f t="shared" si="6"/>
        <v/>
      </c>
      <c r="B410" s="224"/>
      <c r="C410" s="228"/>
      <c r="D410" s="223"/>
      <c r="E410" s="229"/>
      <c r="F410" s="225"/>
      <c r="G410" s="230"/>
    </row>
    <row r="411" spans="1:7" s="227" customFormat="1" x14ac:dyDescent="0.2">
      <c r="A411" s="136" t="str">
        <f t="shared" si="6"/>
        <v/>
      </c>
      <c r="B411" s="224"/>
      <c r="C411" s="228"/>
      <c r="D411" s="223"/>
      <c r="E411" s="229"/>
      <c r="F411" s="225"/>
      <c r="G411" s="230"/>
    </row>
    <row r="412" spans="1:7" s="227" customFormat="1" x14ac:dyDescent="0.2">
      <c r="A412" s="136" t="str">
        <f t="shared" ref="A412:A475" si="7">IF(COUNTA(B412:F412)&gt;0,ROW()-$A$3+1,"")</f>
        <v/>
      </c>
      <c r="B412" s="224"/>
      <c r="C412" s="228"/>
      <c r="D412" s="223"/>
      <c r="E412" s="229"/>
      <c r="F412" s="225"/>
      <c r="G412" s="230"/>
    </row>
    <row r="413" spans="1:7" s="227" customFormat="1" x14ac:dyDescent="0.2">
      <c r="A413" s="136" t="str">
        <f t="shared" si="7"/>
        <v/>
      </c>
      <c r="B413" s="224"/>
      <c r="C413" s="228"/>
      <c r="D413" s="223"/>
      <c r="E413" s="229"/>
      <c r="F413" s="225"/>
      <c r="G413" s="230"/>
    </row>
    <row r="414" spans="1:7" s="227" customFormat="1" x14ac:dyDescent="0.2">
      <c r="A414" s="136" t="str">
        <f t="shared" si="7"/>
        <v/>
      </c>
      <c r="B414" s="224"/>
      <c r="C414" s="228"/>
      <c r="D414" s="223"/>
      <c r="E414" s="229"/>
      <c r="F414" s="225"/>
      <c r="G414" s="230"/>
    </row>
    <row r="415" spans="1:7" s="227" customFormat="1" x14ac:dyDescent="0.2">
      <c r="A415" s="136" t="str">
        <f t="shared" si="7"/>
        <v/>
      </c>
      <c r="B415" s="224"/>
      <c r="C415" s="228"/>
      <c r="D415" s="223"/>
      <c r="E415" s="229"/>
      <c r="F415" s="225"/>
      <c r="G415" s="230"/>
    </row>
    <row r="416" spans="1:7" s="227" customFormat="1" x14ac:dyDescent="0.2">
      <c r="A416" s="136" t="str">
        <f t="shared" si="7"/>
        <v/>
      </c>
      <c r="B416" s="224"/>
      <c r="C416" s="228"/>
      <c r="D416" s="223"/>
      <c r="E416" s="229"/>
      <c r="F416" s="225"/>
      <c r="G416" s="230"/>
    </row>
    <row r="417" spans="1:7" s="227" customFormat="1" x14ac:dyDescent="0.2">
      <c r="A417" s="136" t="str">
        <f t="shared" si="7"/>
        <v/>
      </c>
      <c r="B417" s="224"/>
      <c r="C417" s="228"/>
      <c r="D417" s="223"/>
      <c r="E417" s="229"/>
      <c r="F417" s="225"/>
      <c r="G417" s="230"/>
    </row>
    <row r="418" spans="1:7" s="227" customFormat="1" x14ac:dyDescent="0.2">
      <c r="A418" s="136" t="str">
        <f t="shared" si="7"/>
        <v/>
      </c>
      <c r="B418" s="224"/>
      <c r="C418" s="228"/>
      <c r="D418" s="223"/>
      <c r="E418" s="229"/>
      <c r="F418" s="225"/>
      <c r="G418" s="230"/>
    </row>
    <row r="419" spans="1:7" s="227" customFormat="1" x14ac:dyDescent="0.2">
      <c r="A419" s="136" t="str">
        <f t="shared" si="7"/>
        <v/>
      </c>
      <c r="B419" s="224"/>
      <c r="C419" s="228"/>
      <c r="D419" s="223"/>
      <c r="E419" s="229"/>
      <c r="F419" s="225"/>
      <c r="G419" s="230"/>
    </row>
    <row r="420" spans="1:7" s="227" customFormat="1" x14ac:dyDescent="0.2">
      <c r="A420" s="136" t="str">
        <f t="shared" si="7"/>
        <v/>
      </c>
      <c r="B420" s="224"/>
      <c r="C420" s="228"/>
      <c r="D420" s="223"/>
      <c r="E420" s="229"/>
      <c r="F420" s="225"/>
      <c r="G420" s="230"/>
    </row>
    <row r="421" spans="1:7" s="227" customFormat="1" x14ac:dyDescent="0.2">
      <c r="A421" s="136" t="str">
        <f t="shared" si="7"/>
        <v/>
      </c>
      <c r="B421" s="224"/>
      <c r="C421" s="228"/>
      <c r="D421" s="223"/>
      <c r="E421" s="229"/>
      <c r="F421" s="225"/>
      <c r="G421" s="230"/>
    </row>
    <row r="422" spans="1:7" s="227" customFormat="1" x14ac:dyDescent="0.2">
      <c r="A422" s="136" t="str">
        <f t="shared" si="7"/>
        <v/>
      </c>
      <c r="B422" s="224"/>
      <c r="C422" s="228"/>
      <c r="D422" s="223"/>
      <c r="E422" s="229"/>
      <c r="F422" s="225"/>
      <c r="G422" s="230"/>
    </row>
    <row r="423" spans="1:7" s="227" customFormat="1" x14ac:dyDescent="0.2">
      <c r="A423" s="136" t="str">
        <f t="shared" si="7"/>
        <v/>
      </c>
      <c r="B423" s="224"/>
      <c r="C423" s="228"/>
      <c r="D423" s="223"/>
      <c r="E423" s="229"/>
      <c r="F423" s="225"/>
      <c r="G423" s="230"/>
    </row>
    <row r="424" spans="1:7" s="227" customFormat="1" x14ac:dyDescent="0.2">
      <c r="A424" s="136" t="str">
        <f t="shared" si="7"/>
        <v/>
      </c>
      <c r="B424" s="224"/>
      <c r="C424" s="228"/>
      <c r="D424" s="223"/>
      <c r="E424" s="229"/>
      <c r="F424" s="225"/>
      <c r="G424" s="230"/>
    </row>
    <row r="425" spans="1:7" s="227" customFormat="1" x14ac:dyDescent="0.2">
      <c r="A425" s="136" t="str">
        <f t="shared" si="7"/>
        <v/>
      </c>
      <c r="B425" s="224"/>
      <c r="C425" s="228"/>
      <c r="D425" s="223"/>
      <c r="E425" s="229"/>
      <c r="F425" s="225"/>
      <c r="G425" s="230"/>
    </row>
    <row r="426" spans="1:7" s="227" customFormat="1" x14ac:dyDescent="0.2">
      <c r="A426" s="136" t="str">
        <f t="shared" si="7"/>
        <v/>
      </c>
      <c r="B426" s="224"/>
      <c r="C426" s="228"/>
      <c r="D426" s="223"/>
      <c r="E426" s="229"/>
      <c r="F426" s="225"/>
      <c r="G426" s="230"/>
    </row>
    <row r="427" spans="1:7" s="227" customFormat="1" x14ac:dyDescent="0.2">
      <c r="A427" s="136" t="str">
        <f t="shared" si="7"/>
        <v/>
      </c>
      <c r="B427" s="224"/>
      <c r="C427" s="228"/>
      <c r="D427" s="223"/>
      <c r="E427" s="229"/>
      <c r="F427" s="225"/>
      <c r="G427" s="230"/>
    </row>
    <row r="428" spans="1:7" s="227" customFormat="1" x14ac:dyDescent="0.2">
      <c r="A428" s="136" t="str">
        <f t="shared" si="7"/>
        <v/>
      </c>
      <c r="B428" s="224"/>
      <c r="C428" s="228"/>
      <c r="D428" s="223"/>
      <c r="E428" s="229"/>
      <c r="F428" s="225"/>
      <c r="G428" s="230"/>
    </row>
    <row r="429" spans="1:7" s="227" customFormat="1" x14ac:dyDescent="0.2">
      <c r="A429" s="136" t="str">
        <f t="shared" si="7"/>
        <v/>
      </c>
      <c r="B429" s="224"/>
      <c r="C429" s="228"/>
      <c r="D429" s="223"/>
      <c r="E429" s="229"/>
      <c r="F429" s="225"/>
      <c r="G429" s="230"/>
    </row>
    <row r="430" spans="1:7" s="227" customFormat="1" x14ac:dyDescent="0.2">
      <c r="A430" s="136" t="str">
        <f t="shared" si="7"/>
        <v/>
      </c>
      <c r="B430" s="224"/>
      <c r="C430" s="228"/>
      <c r="D430" s="223"/>
      <c r="E430" s="229"/>
      <c r="F430" s="225"/>
      <c r="G430" s="230"/>
    </row>
    <row r="431" spans="1:7" s="227" customFormat="1" x14ac:dyDescent="0.2">
      <c r="A431" s="136" t="str">
        <f t="shared" si="7"/>
        <v/>
      </c>
      <c r="B431" s="224"/>
      <c r="C431" s="228"/>
      <c r="D431" s="223"/>
      <c r="E431" s="229"/>
      <c r="F431" s="225"/>
      <c r="G431" s="230"/>
    </row>
    <row r="432" spans="1:7" s="227" customFormat="1" x14ac:dyDescent="0.2">
      <c r="A432" s="136" t="str">
        <f t="shared" si="7"/>
        <v/>
      </c>
      <c r="B432" s="224"/>
      <c r="C432" s="228"/>
      <c r="D432" s="223"/>
      <c r="E432" s="229"/>
      <c r="F432" s="225"/>
      <c r="G432" s="230"/>
    </row>
    <row r="433" spans="1:7" s="227" customFormat="1" x14ac:dyDescent="0.2">
      <c r="A433" s="136" t="str">
        <f t="shared" si="7"/>
        <v/>
      </c>
      <c r="B433" s="224"/>
      <c r="C433" s="228"/>
      <c r="D433" s="223"/>
      <c r="E433" s="229"/>
      <c r="F433" s="225"/>
      <c r="G433" s="230"/>
    </row>
    <row r="434" spans="1:7" s="227" customFormat="1" x14ac:dyDescent="0.2">
      <c r="A434" s="136" t="str">
        <f t="shared" si="7"/>
        <v/>
      </c>
      <c r="B434" s="224"/>
      <c r="C434" s="228"/>
      <c r="D434" s="223"/>
      <c r="E434" s="229"/>
      <c r="F434" s="225"/>
      <c r="G434" s="230"/>
    </row>
    <row r="435" spans="1:7" s="227" customFormat="1" x14ac:dyDescent="0.2">
      <c r="A435" s="136" t="str">
        <f t="shared" si="7"/>
        <v/>
      </c>
      <c r="B435" s="224"/>
      <c r="C435" s="228"/>
      <c r="D435" s="223"/>
      <c r="E435" s="229"/>
      <c r="F435" s="225"/>
      <c r="G435" s="230"/>
    </row>
    <row r="436" spans="1:7" s="227" customFormat="1" x14ac:dyDescent="0.2">
      <c r="A436" s="136" t="str">
        <f t="shared" si="7"/>
        <v/>
      </c>
      <c r="B436" s="224"/>
      <c r="C436" s="228"/>
      <c r="D436" s="223"/>
      <c r="E436" s="229"/>
      <c r="F436" s="225"/>
      <c r="G436" s="230"/>
    </row>
    <row r="437" spans="1:7" s="227" customFormat="1" x14ac:dyDescent="0.2">
      <c r="A437" s="136" t="str">
        <f t="shared" si="7"/>
        <v/>
      </c>
      <c r="B437" s="224"/>
      <c r="C437" s="228"/>
      <c r="D437" s="223"/>
      <c r="E437" s="229"/>
      <c r="F437" s="225"/>
      <c r="G437" s="230"/>
    </row>
    <row r="438" spans="1:7" s="227" customFormat="1" x14ac:dyDescent="0.2">
      <c r="A438" s="136" t="str">
        <f t="shared" si="7"/>
        <v/>
      </c>
      <c r="B438" s="224"/>
      <c r="C438" s="228"/>
      <c r="D438" s="223"/>
      <c r="E438" s="229"/>
      <c r="F438" s="225"/>
      <c r="G438" s="230"/>
    </row>
    <row r="439" spans="1:7" s="227" customFormat="1" x14ac:dyDescent="0.2">
      <c r="A439" s="136" t="str">
        <f t="shared" si="7"/>
        <v/>
      </c>
      <c r="B439" s="224"/>
      <c r="C439" s="228"/>
      <c r="D439" s="223"/>
      <c r="E439" s="229"/>
      <c r="F439" s="225"/>
      <c r="G439" s="230"/>
    </row>
    <row r="440" spans="1:7" s="227" customFormat="1" x14ac:dyDescent="0.2">
      <c r="A440" s="136" t="str">
        <f t="shared" si="7"/>
        <v/>
      </c>
      <c r="B440" s="224"/>
      <c r="C440" s="228"/>
      <c r="D440" s="223"/>
      <c r="E440" s="229"/>
      <c r="F440" s="225"/>
      <c r="G440" s="230"/>
    </row>
    <row r="441" spans="1:7" s="227" customFormat="1" x14ac:dyDescent="0.2">
      <c r="A441" s="136" t="str">
        <f t="shared" si="7"/>
        <v/>
      </c>
      <c r="B441" s="224"/>
      <c r="C441" s="228"/>
      <c r="D441" s="223"/>
      <c r="E441" s="229"/>
      <c r="F441" s="225"/>
      <c r="G441" s="230"/>
    </row>
    <row r="442" spans="1:7" s="227" customFormat="1" x14ac:dyDescent="0.2">
      <c r="A442" s="136" t="str">
        <f t="shared" si="7"/>
        <v/>
      </c>
      <c r="B442" s="224"/>
      <c r="C442" s="228"/>
      <c r="D442" s="223"/>
      <c r="E442" s="229"/>
      <c r="F442" s="225"/>
      <c r="G442" s="230"/>
    </row>
    <row r="443" spans="1:7" s="227" customFormat="1" x14ac:dyDescent="0.2">
      <c r="A443" s="136" t="str">
        <f t="shared" si="7"/>
        <v/>
      </c>
      <c r="B443" s="224"/>
      <c r="C443" s="228"/>
      <c r="D443" s="223"/>
      <c r="E443" s="229"/>
      <c r="F443" s="225"/>
      <c r="G443" s="230"/>
    </row>
    <row r="444" spans="1:7" s="227" customFormat="1" x14ac:dyDescent="0.2">
      <c r="A444" s="136" t="str">
        <f t="shared" si="7"/>
        <v/>
      </c>
      <c r="B444" s="224"/>
      <c r="C444" s="228"/>
      <c r="D444" s="223"/>
      <c r="E444" s="229"/>
      <c r="F444" s="225"/>
      <c r="G444" s="230"/>
    </row>
    <row r="445" spans="1:7" s="227" customFormat="1" x14ac:dyDescent="0.2">
      <c r="A445" s="136" t="str">
        <f t="shared" si="7"/>
        <v/>
      </c>
      <c r="B445" s="224"/>
      <c r="C445" s="228"/>
      <c r="D445" s="223"/>
      <c r="E445" s="229"/>
      <c r="F445" s="225"/>
      <c r="G445" s="230"/>
    </row>
    <row r="446" spans="1:7" s="227" customFormat="1" x14ac:dyDescent="0.2">
      <c r="A446" s="136" t="str">
        <f t="shared" si="7"/>
        <v/>
      </c>
      <c r="B446" s="224"/>
      <c r="C446" s="228"/>
      <c r="D446" s="223"/>
      <c r="E446" s="229"/>
      <c r="F446" s="225"/>
      <c r="G446" s="230"/>
    </row>
    <row r="447" spans="1:7" s="227" customFormat="1" x14ac:dyDescent="0.2">
      <c r="A447" s="136" t="str">
        <f t="shared" si="7"/>
        <v/>
      </c>
      <c r="B447" s="224"/>
      <c r="C447" s="228"/>
      <c r="D447" s="223"/>
      <c r="E447" s="229"/>
      <c r="F447" s="225"/>
      <c r="G447" s="230"/>
    </row>
    <row r="448" spans="1:7" s="227" customFormat="1" x14ac:dyDescent="0.2">
      <c r="A448" s="136" t="str">
        <f t="shared" si="7"/>
        <v/>
      </c>
      <c r="B448" s="224"/>
      <c r="C448" s="228"/>
      <c r="D448" s="223"/>
      <c r="E448" s="229"/>
      <c r="F448" s="225"/>
      <c r="G448" s="230"/>
    </row>
    <row r="449" spans="1:7" s="227" customFormat="1" x14ac:dyDescent="0.2">
      <c r="A449" s="136" t="str">
        <f t="shared" si="7"/>
        <v/>
      </c>
      <c r="B449" s="224"/>
      <c r="C449" s="228"/>
      <c r="D449" s="223"/>
      <c r="E449" s="229"/>
      <c r="F449" s="225"/>
      <c r="G449" s="230"/>
    </row>
    <row r="450" spans="1:7" s="227" customFormat="1" x14ac:dyDescent="0.2">
      <c r="A450" s="136" t="str">
        <f t="shared" si="7"/>
        <v/>
      </c>
      <c r="B450" s="224"/>
      <c r="C450" s="228"/>
      <c r="D450" s="223"/>
      <c r="E450" s="229"/>
      <c r="F450" s="225"/>
      <c r="G450" s="230"/>
    </row>
    <row r="451" spans="1:7" s="227" customFormat="1" x14ac:dyDescent="0.2">
      <c r="A451" s="136" t="str">
        <f t="shared" si="7"/>
        <v/>
      </c>
      <c r="B451" s="224"/>
      <c r="C451" s="228"/>
      <c r="D451" s="223"/>
      <c r="E451" s="229"/>
      <c r="F451" s="225"/>
      <c r="G451" s="230"/>
    </row>
    <row r="452" spans="1:7" s="227" customFormat="1" x14ac:dyDescent="0.2">
      <c r="A452" s="136" t="str">
        <f t="shared" si="7"/>
        <v/>
      </c>
      <c r="B452" s="224"/>
      <c r="C452" s="228"/>
      <c r="D452" s="223"/>
      <c r="E452" s="229"/>
      <c r="F452" s="225"/>
      <c r="G452" s="230"/>
    </row>
    <row r="453" spans="1:7" s="227" customFormat="1" x14ac:dyDescent="0.2">
      <c r="A453" s="136" t="str">
        <f t="shared" si="7"/>
        <v/>
      </c>
      <c r="B453" s="224"/>
      <c r="C453" s="228"/>
      <c r="D453" s="223"/>
      <c r="E453" s="229"/>
      <c r="F453" s="225"/>
      <c r="G453" s="230"/>
    </row>
    <row r="454" spans="1:7" s="227" customFormat="1" x14ac:dyDescent="0.2">
      <c r="A454" s="136" t="str">
        <f t="shared" si="7"/>
        <v/>
      </c>
      <c r="B454" s="224"/>
      <c r="C454" s="228"/>
      <c r="D454" s="223"/>
      <c r="E454" s="229"/>
      <c r="F454" s="225"/>
      <c r="G454" s="230"/>
    </row>
    <row r="455" spans="1:7" s="227" customFormat="1" x14ac:dyDescent="0.2">
      <c r="A455" s="136" t="str">
        <f t="shared" si="7"/>
        <v/>
      </c>
      <c r="B455" s="224"/>
      <c r="C455" s="228"/>
      <c r="D455" s="223"/>
      <c r="E455" s="229"/>
      <c r="F455" s="225"/>
      <c r="G455" s="230"/>
    </row>
    <row r="456" spans="1:7" s="227" customFormat="1" x14ac:dyDescent="0.2">
      <c r="A456" s="136" t="str">
        <f t="shared" si="7"/>
        <v/>
      </c>
      <c r="B456" s="224"/>
      <c r="C456" s="228"/>
      <c r="D456" s="223"/>
      <c r="E456" s="229"/>
      <c r="F456" s="225"/>
      <c r="G456" s="230"/>
    </row>
    <row r="457" spans="1:7" s="227" customFormat="1" x14ac:dyDescent="0.2">
      <c r="A457" s="136" t="str">
        <f t="shared" si="7"/>
        <v/>
      </c>
      <c r="B457" s="224"/>
      <c r="C457" s="228"/>
      <c r="D457" s="223"/>
      <c r="E457" s="229"/>
      <c r="F457" s="225"/>
      <c r="G457" s="230"/>
    </row>
    <row r="458" spans="1:7" s="227" customFormat="1" x14ac:dyDescent="0.2">
      <c r="A458" s="136" t="str">
        <f t="shared" si="7"/>
        <v/>
      </c>
      <c r="B458" s="224"/>
      <c r="C458" s="228"/>
      <c r="D458" s="223"/>
      <c r="E458" s="229"/>
      <c r="F458" s="225"/>
      <c r="G458" s="230"/>
    </row>
    <row r="459" spans="1:7" s="227" customFormat="1" x14ac:dyDescent="0.2">
      <c r="A459" s="136" t="str">
        <f t="shared" si="7"/>
        <v/>
      </c>
      <c r="B459" s="224"/>
      <c r="C459" s="228"/>
      <c r="D459" s="223"/>
      <c r="E459" s="229"/>
      <c r="F459" s="225"/>
      <c r="G459" s="230"/>
    </row>
    <row r="460" spans="1:7" s="227" customFormat="1" x14ac:dyDescent="0.2">
      <c r="A460" s="136" t="str">
        <f t="shared" si="7"/>
        <v/>
      </c>
      <c r="B460" s="224"/>
      <c r="C460" s="228"/>
      <c r="D460" s="223"/>
      <c r="E460" s="229"/>
      <c r="F460" s="225"/>
      <c r="G460" s="230"/>
    </row>
    <row r="461" spans="1:7" s="227" customFormat="1" x14ac:dyDescent="0.2">
      <c r="A461" s="136" t="str">
        <f t="shared" si="7"/>
        <v/>
      </c>
      <c r="B461" s="224"/>
      <c r="C461" s="228"/>
      <c r="D461" s="223"/>
      <c r="E461" s="229"/>
      <c r="F461" s="225"/>
      <c r="G461" s="230"/>
    </row>
    <row r="462" spans="1:7" s="227" customFormat="1" x14ac:dyDescent="0.2">
      <c r="A462" s="136" t="str">
        <f t="shared" si="7"/>
        <v/>
      </c>
      <c r="B462" s="224"/>
      <c r="C462" s="228"/>
      <c r="D462" s="223"/>
      <c r="E462" s="229"/>
      <c r="F462" s="225"/>
      <c r="G462" s="230"/>
    </row>
    <row r="463" spans="1:7" s="227" customFormat="1" x14ac:dyDescent="0.2">
      <c r="A463" s="136" t="str">
        <f t="shared" si="7"/>
        <v/>
      </c>
      <c r="B463" s="224"/>
      <c r="C463" s="228"/>
      <c r="D463" s="223"/>
      <c r="E463" s="229"/>
      <c r="F463" s="225"/>
      <c r="G463" s="230"/>
    </row>
    <row r="464" spans="1:7" s="227" customFormat="1" x14ac:dyDescent="0.2">
      <c r="A464" s="136" t="str">
        <f t="shared" si="7"/>
        <v/>
      </c>
      <c r="B464" s="224"/>
      <c r="C464" s="228"/>
      <c r="D464" s="223"/>
      <c r="E464" s="229"/>
      <c r="F464" s="225"/>
      <c r="G464" s="230"/>
    </row>
    <row r="465" spans="1:7" s="227" customFormat="1" x14ac:dyDescent="0.2">
      <c r="A465" s="136" t="str">
        <f t="shared" si="7"/>
        <v/>
      </c>
      <c r="B465" s="224"/>
      <c r="C465" s="228"/>
      <c r="D465" s="223"/>
      <c r="E465" s="229"/>
      <c r="F465" s="225"/>
      <c r="G465" s="230"/>
    </row>
    <row r="466" spans="1:7" s="227" customFormat="1" x14ac:dyDescent="0.2">
      <c r="A466" s="136" t="str">
        <f t="shared" si="7"/>
        <v/>
      </c>
      <c r="B466" s="224"/>
      <c r="C466" s="228"/>
      <c r="D466" s="223"/>
      <c r="E466" s="229"/>
      <c r="F466" s="225"/>
      <c r="G466" s="230"/>
    </row>
    <row r="467" spans="1:7" s="227" customFormat="1" x14ac:dyDescent="0.2">
      <c r="A467" s="136" t="str">
        <f t="shared" si="7"/>
        <v/>
      </c>
      <c r="B467" s="224"/>
      <c r="C467" s="228"/>
      <c r="D467" s="223"/>
      <c r="E467" s="229"/>
      <c r="F467" s="225"/>
      <c r="G467" s="230"/>
    </row>
    <row r="468" spans="1:7" s="227" customFormat="1" x14ac:dyDescent="0.2">
      <c r="A468" s="136" t="str">
        <f t="shared" si="7"/>
        <v/>
      </c>
      <c r="B468" s="224"/>
      <c r="C468" s="228"/>
      <c r="D468" s="223"/>
      <c r="E468" s="229"/>
      <c r="F468" s="225"/>
      <c r="G468" s="230"/>
    </row>
    <row r="469" spans="1:7" s="227" customFormat="1" x14ac:dyDescent="0.2">
      <c r="A469" s="136" t="str">
        <f t="shared" si="7"/>
        <v/>
      </c>
      <c r="B469" s="224"/>
      <c r="C469" s="228"/>
      <c r="D469" s="223"/>
      <c r="E469" s="229"/>
      <c r="F469" s="225"/>
      <c r="G469" s="230"/>
    </row>
    <row r="470" spans="1:7" s="227" customFormat="1" x14ac:dyDescent="0.2">
      <c r="A470" s="136" t="str">
        <f t="shared" si="7"/>
        <v/>
      </c>
      <c r="B470" s="224"/>
      <c r="C470" s="228"/>
      <c r="D470" s="223"/>
      <c r="E470" s="229"/>
      <c r="F470" s="225"/>
      <c r="G470" s="230"/>
    </row>
    <row r="471" spans="1:7" s="227" customFormat="1" x14ac:dyDescent="0.2">
      <c r="A471" s="136" t="str">
        <f t="shared" si="7"/>
        <v/>
      </c>
      <c r="B471" s="224"/>
      <c r="C471" s="228"/>
      <c r="D471" s="223"/>
      <c r="E471" s="229"/>
      <c r="F471" s="225"/>
      <c r="G471" s="230"/>
    </row>
    <row r="472" spans="1:7" s="227" customFormat="1" x14ac:dyDescent="0.2">
      <c r="A472" s="136" t="str">
        <f t="shared" si="7"/>
        <v/>
      </c>
      <c r="B472" s="224"/>
      <c r="C472" s="228"/>
      <c r="D472" s="223"/>
      <c r="E472" s="229"/>
      <c r="F472" s="225"/>
      <c r="G472" s="230"/>
    </row>
    <row r="473" spans="1:7" s="227" customFormat="1" x14ac:dyDescent="0.2">
      <c r="A473" s="136" t="str">
        <f t="shared" si="7"/>
        <v/>
      </c>
      <c r="B473" s="224"/>
      <c r="C473" s="228"/>
      <c r="D473" s="223"/>
      <c r="E473" s="229"/>
      <c r="F473" s="225"/>
      <c r="G473" s="230"/>
    </row>
    <row r="474" spans="1:7" s="227" customFormat="1" x14ac:dyDescent="0.2">
      <c r="A474" s="136" t="str">
        <f t="shared" si="7"/>
        <v/>
      </c>
      <c r="B474" s="224"/>
      <c r="C474" s="228"/>
      <c r="D474" s="223"/>
      <c r="E474" s="229"/>
      <c r="F474" s="225"/>
      <c r="G474" s="230"/>
    </row>
    <row r="475" spans="1:7" s="227" customFormat="1" x14ac:dyDescent="0.2">
      <c r="A475" s="136" t="str">
        <f t="shared" si="7"/>
        <v/>
      </c>
      <c r="B475" s="224"/>
      <c r="C475" s="228"/>
      <c r="D475" s="223"/>
      <c r="E475" s="229"/>
      <c r="F475" s="225"/>
      <c r="G475" s="230"/>
    </row>
    <row r="476" spans="1:7" s="227" customFormat="1" x14ac:dyDescent="0.2">
      <c r="A476" s="136" t="str">
        <f t="shared" ref="A476:A526" si="8">IF(COUNTA(B476:F476)&gt;0,ROW()-$A$3+1,"")</f>
        <v/>
      </c>
      <c r="B476" s="224"/>
      <c r="C476" s="228"/>
      <c r="D476" s="223"/>
      <c r="E476" s="229"/>
      <c r="F476" s="225"/>
      <c r="G476" s="230"/>
    </row>
    <row r="477" spans="1:7" s="227" customFormat="1" x14ac:dyDescent="0.2">
      <c r="A477" s="136" t="str">
        <f t="shared" si="8"/>
        <v/>
      </c>
      <c r="B477" s="224"/>
      <c r="C477" s="228"/>
      <c r="D477" s="223"/>
      <c r="E477" s="229"/>
      <c r="F477" s="225"/>
      <c r="G477" s="230"/>
    </row>
    <row r="478" spans="1:7" s="227" customFormat="1" x14ac:dyDescent="0.2">
      <c r="A478" s="136" t="str">
        <f t="shared" si="8"/>
        <v/>
      </c>
      <c r="B478" s="224"/>
      <c r="C478" s="228"/>
      <c r="D478" s="223"/>
      <c r="E478" s="229"/>
      <c r="F478" s="225"/>
      <c r="G478" s="230"/>
    </row>
    <row r="479" spans="1:7" s="227" customFormat="1" x14ac:dyDescent="0.2">
      <c r="A479" s="136" t="str">
        <f t="shared" si="8"/>
        <v/>
      </c>
      <c r="B479" s="224"/>
      <c r="C479" s="228"/>
      <c r="D479" s="223"/>
      <c r="E479" s="229"/>
      <c r="F479" s="225"/>
      <c r="G479" s="230"/>
    </row>
    <row r="480" spans="1:7" s="227" customFormat="1" x14ac:dyDescent="0.2">
      <c r="A480" s="136" t="str">
        <f t="shared" si="8"/>
        <v/>
      </c>
      <c r="B480" s="224"/>
      <c r="C480" s="228"/>
      <c r="D480" s="223"/>
      <c r="E480" s="229"/>
      <c r="F480" s="225"/>
      <c r="G480" s="230"/>
    </row>
    <row r="481" spans="1:7" s="227" customFormat="1" x14ac:dyDescent="0.2">
      <c r="A481" s="136" t="str">
        <f t="shared" si="8"/>
        <v/>
      </c>
      <c r="B481" s="224"/>
      <c r="C481" s="228"/>
      <c r="D481" s="223"/>
      <c r="E481" s="229"/>
      <c r="F481" s="225"/>
      <c r="G481" s="230"/>
    </row>
    <row r="482" spans="1:7" s="227" customFormat="1" x14ac:dyDescent="0.2">
      <c r="A482" s="136" t="str">
        <f t="shared" si="8"/>
        <v/>
      </c>
      <c r="B482" s="224"/>
      <c r="C482" s="228"/>
      <c r="D482" s="223"/>
      <c r="E482" s="229"/>
      <c r="F482" s="225"/>
      <c r="G482" s="230"/>
    </row>
    <row r="483" spans="1:7" s="227" customFormat="1" x14ac:dyDescent="0.2">
      <c r="A483" s="136" t="str">
        <f t="shared" si="8"/>
        <v/>
      </c>
      <c r="B483" s="224"/>
      <c r="C483" s="228"/>
      <c r="D483" s="223"/>
      <c r="E483" s="229"/>
      <c r="F483" s="225"/>
      <c r="G483" s="230"/>
    </row>
    <row r="484" spans="1:7" s="227" customFormat="1" x14ac:dyDescent="0.2">
      <c r="A484" s="136" t="str">
        <f t="shared" si="8"/>
        <v/>
      </c>
      <c r="B484" s="224"/>
      <c r="C484" s="228"/>
      <c r="D484" s="223"/>
      <c r="E484" s="229"/>
      <c r="F484" s="225"/>
      <c r="G484" s="230"/>
    </row>
    <row r="485" spans="1:7" s="227" customFormat="1" x14ac:dyDescent="0.2">
      <c r="A485" s="136" t="str">
        <f t="shared" si="8"/>
        <v/>
      </c>
      <c r="B485" s="224"/>
      <c r="C485" s="228"/>
      <c r="D485" s="223"/>
      <c r="E485" s="229"/>
      <c r="F485" s="225"/>
      <c r="G485" s="230"/>
    </row>
    <row r="486" spans="1:7" s="227" customFormat="1" x14ac:dyDescent="0.2">
      <c r="A486" s="136" t="str">
        <f t="shared" si="8"/>
        <v/>
      </c>
      <c r="B486" s="224"/>
      <c r="C486" s="228"/>
      <c r="D486" s="223"/>
      <c r="E486" s="229"/>
      <c r="F486" s="225"/>
      <c r="G486" s="230"/>
    </row>
    <row r="487" spans="1:7" s="227" customFormat="1" x14ac:dyDescent="0.2">
      <c r="A487" s="136" t="str">
        <f t="shared" si="8"/>
        <v/>
      </c>
      <c r="B487" s="224"/>
      <c r="C487" s="228"/>
      <c r="D487" s="223"/>
      <c r="E487" s="229"/>
      <c r="F487" s="225"/>
      <c r="G487" s="230"/>
    </row>
    <row r="488" spans="1:7" s="227" customFormat="1" x14ac:dyDescent="0.2">
      <c r="A488" s="136" t="str">
        <f t="shared" si="8"/>
        <v/>
      </c>
      <c r="B488" s="224"/>
      <c r="C488" s="228"/>
      <c r="D488" s="223"/>
      <c r="E488" s="229"/>
      <c r="F488" s="225"/>
      <c r="G488" s="230"/>
    </row>
    <row r="489" spans="1:7" s="227" customFormat="1" x14ac:dyDescent="0.2">
      <c r="A489" s="136" t="str">
        <f t="shared" si="8"/>
        <v/>
      </c>
      <c r="B489" s="224"/>
      <c r="C489" s="228"/>
      <c r="D489" s="223"/>
      <c r="E489" s="229"/>
      <c r="F489" s="225"/>
      <c r="G489" s="230"/>
    </row>
    <row r="490" spans="1:7" s="227" customFormat="1" x14ac:dyDescent="0.2">
      <c r="A490" s="136" t="str">
        <f t="shared" si="8"/>
        <v/>
      </c>
      <c r="B490" s="224"/>
      <c r="C490" s="228"/>
      <c r="D490" s="223"/>
      <c r="E490" s="229"/>
      <c r="F490" s="225"/>
      <c r="G490" s="230"/>
    </row>
    <row r="491" spans="1:7" s="227" customFormat="1" x14ac:dyDescent="0.2">
      <c r="A491" s="136" t="str">
        <f t="shared" si="8"/>
        <v/>
      </c>
      <c r="B491" s="224"/>
      <c r="C491" s="228"/>
      <c r="D491" s="223"/>
      <c r="E491" s="229"/>
      <c r="F491" s="225"/>
      <c r="G491" s="230"/>
    </row>
    <row r="492" spans="1:7" s="227" customFormat="1" x14ac:dyDescent="0.2">
      <c r="A492" s="136" t="str">
        <f t="shared" si="8"/>
        <v/>
      </c>
      <c r="B492" s="224"/>
      <c r="C492" s="228"/>
      <c r="D492" s="223"/>
      <c r="E492" s="229"/>
      <c r="F492" s="225"/>
      <c r="G492" s="230"/>
    </row>
    <row r="493" spans="1:7" s="227" customFormat="1" x14ac:dyDescent="0.2">
      <c r="A493" s="136" t="str">
        <f t="shared" si="8"/>
        <v/>
      </c>
      <c r="B493" s="224"/>
      <c r="C493" s="228"/>
      <c r="D493" s="223"/>
      <c r="E493" s="229"/>
      <c r="F493" s="225"/>
      <c r="G493" s="230"/>
    </row>
    <row r="494" spans="1:7" s="227" customFormat="1" x14ac:dyDescent="0.2">
      <c r="A494" s="136" t="str">
        <f t="shared" si="8"/>
        <v/>
      </c>
      <c r="B494" s="224"/>
      <c r="C494" s="228"/>
      <c r="D494" s="223"/>
      <c r="E494" s="229"/>
      <c r="F494" s="225"/>
      <c r="G494" s="230"/>
    </row>
    <row r="495" spans="1:7" s="227" customFormat="1" x14ac:dyDescent="0.2">
      <c r="A495" s="136" t="str">
        <f t="shared" si="8"/>
        <v/>
      </c>
      <c r="B495" s="224"/>
      <c r="C495" s="228"/>
      <c r="D495" s="223"/>
      <c r="E495" s="229"/>
      <c r="F495" s="225"/>
      <c r="G495" s="230"/>
    </row>
    <row r="496" spans="1:7" s="227" customFormat="1" x14ac:dyDescent="0.2">
      <c r="A496" s="136" t="str">
        <f t="shared" si="8"/>
        <v/>
      </c>
      <c r="B496" s="224"/>
      <c r="C496" s="228"/>
      <c r="D496" s="223"/>
      <c r="E496" s="229"/>
      <c r="F496" s="225"/>
      <c r="G496" s="230"/>
    </row>
    <row r="497" spans="1:7" s="227" customFormat="1" x14ac:dyDescent="0.2">
      <c r="A497" s="136" t="str">
        <f t="shared" si="8"/>
        <v/>
      </c>
      <c r="B497" s="224"/>
      <c r="C497" s="228"/>
      <c r="D497" s="223"/>
      <c r="E497" s="229"/>
      <c r="F497" s="225"/>
      <c r="G497" s="230"/>
    </row>
    <row r="498" spans="1:7" s="227" customFormat="1" x14ac:dyDescent="0.2">
      <c r="A498" s="136" t="str">
        <f t="shared" si="8"/>
        <v/>
      </c>
      <c r="B498" s="224"/>
      <c r="C498" s="228"/>
      <c r="D498" s="223"/>
      <c r="E498" s="229"/>
      <c r="F498" s="225"/>
      <c r="G498" s="230"/>
    </row>
    <row r="499" spans="1:7" s="227" customFormat="1" x14ac:dyDescent="0.2">
      <c r="A499" s="136" t="str">
        <f t="shared" si="8"/>
        <v/>
      </c>
      <c r="B499" s="224"/>
      <c r="C499" s="228"/>
      <c r="D499" s="223"/>
      <c r="E499" s="229"/>
      <c r="F499" s="225"/>
      <c r="G499" s="230"/>
    </row>
    <row r="500" spans="1:7" s="227" customFormat="1" x14ac:dyDescent="0.2">
      <c r="A500" s="136" t="str">
        <f t="shared" si="8"/>
        <v/>
      </c>
      <c r="B500" s="224"/>
      <c r="C500" s="228"/>
      <c r="D500" s="223"/>
      <c r="E500" s="229"/>
      <c r="F500" s="225"/>
      <c r="G500" s="230"/>
    </row>
    <row r="501" spans="1:7" s="227" customFormat="1" x14ac:dyDescent="0.2">
      <c r="A501" s="136" t="str">
        <f t="shared" si="8"/>
        <v/>
      </c>
      <c r="B501" s="224"/>
      <c r="C501" s="228"/>
      <c r="D501" s="223"/>
      <c r="E501" s="229"/>
      <c r="F501" s="225"/>
      <c r="G501" s="230"/>
    </row>
    <row r="502" spans="1:7" s="227" customFormat="1" x14ac:dyDescent="0.2">
      <c r="A502" s="136" t="str">
        <f t="shared" si="8"/>
        <v/>
      </c>
      <c r="B502" s="224"/>
      <c r="C502" s="228"/>
      <c r="D502" s="223"/>
      <c r="E502" s="229"/>
      <c r="F502" s="225"/>
      <c r="G502" s="230"/>
    </row>
    <row r="503" spans="1:7" s="227" customFormat="1" x14ac:dyDescent="0.2">
      <c r="A503" s="136" t="str">
        <f t="shared" si="8"/>
        <v/>
      </c>
      <c r="B503" s="224"/>
      <c r="C503" s="228"/>
      <c r="D503" s="223"/>
      <c r="E503" s="229"/>
      <c r="F503" s="225"/>
      <c r="G503" s="230"/>
    </row>
    <row r="504" spans="1:7" s="227" customFormat="1" x14ac:dyDescent="0.2">
      <c r="A504" s="136" t="str">
        <f t="shared" si="8"/>
        <v/>
      </c>
      <c r="B504" s="224"/>
      <c r="C504" s="228"/>
      <c r="D504" s="223"/>
      <c r="E504" s="229"/>
      <c r="F504" s="225"/>
      <c r="G504" s="230"/>
    </row>
    <row r="505" spans="1:7" s="227" customFormat="1" x14ac:dyDescent="0.2">
      <c r="A505" s="136" t="str">
        <f t="shared" si="8"/>
        <v/>
      </c>
      <c r="B505" s="224"/>
      <c r="C505" s="228"/>
      <c r="D505" s="223"/>
      <c r="E505" s="229"/>
      <c r="F505" s="225"/>
      <c r="G505" s="230"/>
    </row>
    <row r="506" spans="1:7" s="227" customFormat="1" x14ac:dyDescent="0.2">
      <c r="A506" s="136" t="str">
        <f t="shared" si="8"/>
        <v/>
      </c>
      <c r="B506" s="224"/>
      <c r="C506" s="228"/>
      <c r="D506" s="223"/>
      <c r="E506" s="229"/>
      <c r="F506" s="225"/>
      <c r="G506" s="230"/>
    </row>
    <row r="507" spans="1:7" s="227" customFormat="1" x14ac:dyDescent="0.2">
      <c r="A507" s="136" t="str">
        <f t="shared" si="8"/>
        <v/>
      </c>
      <c r="B507" s="224"/>
      <c r="C507" s="228"/>
      <c r="D507" s="223"/>
      <c r="E507" s="229"/>
      <c r="F507" s="225"/>
      <c r="G507" s="230"/>
    </row>
    <row r="508" spans="1:7" s="227" customFormat="1" x14ac:dyDescent="0.2">
      <c r="A508" s="136" t="str">
        <f t="shared" si="8"/>
        <v/>
      </c>
      <c r="B508" s="224"/>
      <c r="C508" s="228"/>
      <c r="D508" s="223"/>
      <c r="E508" s="229"/>
      <c r="F508" s="225"/>
      <c r="G508" s="230"/>
    </row>
    <row r="509" spans="1:7" s="227" customFormat="1" x14ac:dyDescent="0.2">
      <c r="A509" s="136" t="str">
        <f t="shared" si="8"/>
        <v/>
      </c>
      <c r="B509" s="224"/>
      <c r="C509" s="228"/>
      <c r="D509" s="223"/>
      <c r="E509" s="229"/>
      <c r="F509" s="225"/>
      <c r="G509" s="230"/>
    </row>
    <row r="510" spans="1:7" s="227" customFormat="1" x14ac:dyDescent="0.2">
      <c r="A510" s="136" t="str">
        <f t="shared" si="8"/>
        <v/>
      </c>
      <c r="B510" s="224"/>
      <c r="C510" s="228"/>
      <c r="D510" s="223"/>
      <c r="E510" s="229"/>
      <c r="F510" s="225"/>
      <c r="G510" s="230"/>
    </row>
    <row r="511" spans="1:7" s="227" customFormat="1" x14ac:dyDescent="0.2">
      <c r="A511" s="136" t="str">
        <f t="shared" si="8"/>
        <v/>
      </c>
      <c r="B511" s="224"/>
      <c r="C511" s="228"/>
      <c r="D511" s="223"/>
      <c r="E511" s="229"/>
      <c r="F511" s="225"/>
      <c r="G511" s="230"/>
    </row>
    <row r="512" spans="1:7" s="227" customFormat="1" x14ac:dyDescent="0.2">
      <c r="A512" s="136" t="str">
        <f t="shared" si="8"/>
        <v/>
      </c>
      <c r="B512" s="224"/>
      <c r="C512" s="228"/>
      <c r="D512" s="223"/>
      <c r="E512" s="229"/>
      <c r="F512" s="225"/>
      <c r="G512" s="230"/>
    </row>
    <row r="513" spans="1:7" s="227" customFormat="1" x14ac:dyDescent="0.2">
      <c r="A513" s="136" t="str">
        <f t="shared" si="8"/>
        <v/>
      </c>
      <c r="B513" s="224"/>
      <c r="C513" s="228"/>
      <c r="D513" s="223"/>
      <c r="E513" s="229"/>
      <c r="F513" s="225"/>
      <c r="G513" s="230"/>
    </row>
    <row r="514" spans="1:7" s="227" customFormat="1" x14ac:dyDescent="0.2">
      <c r="A514" s="136" t="str">
        <f t="shared" si="8"/>
        <v/>
      </c>
      <c r="B514" s="224"/>
      <c r="C514" s="228"/>
      <c r="D514" s="223"/>
      <c r="E514" s="229"/>
      <c r="F514" s="225"/>
      <c r="G514" s="230"/>
    </row>
    <row r="515" spans="1:7" s="227" customFormat="1" x14ac:dyDescent="0.2">
      <c r="A515" s="136" t="str">
        <f t="shared" si="8"/>
        <v/>
      </c>
      <c r="B515" s="224"/>
      <c r="C515" s="228"/>
      <c r="D515" s="223"/>
      <c r="E515" s="229"/>
      <c r="F515" s="225"/>
      <c r="G515" s="230"/>
    </row>
    <row r="516" spans="1:7" s="227" customFormat="1" x14ac:dyDescent="0.2">
      <c r="A516" s="136" t="str">
        <f t="shared" si="8"/>
        <v/>
      </c>
      <c r="B516" s="224"/>
      <c r="C516" s="228"/>
      <c r="D516" s="223"/>
      <c r="E516" s="229"/>
      <c r="F516" s="225"/>
      <c r="G516" s="230"/>
    </row>
    <row r="517" spans="1:7" s="227" customFormat="1" x14ac:dyDescent="0.2">
      <c r="A517" s="136" t="str">
        <f t="shared" si="8"/>
        <v/>
      </c>
      <c r="B517" s="224"/>
      <c r="C517" s="228"/>
      <c r="D517" s="223"/>
      <c r="E517" s="229"/>
      <c r="F517" s="225"/>
      <c r="G517" s="230"/>
    </row>
    <row r="518" spans="1:7" s="227" customFormat="1" x14ac:dyDescent="0.2">
      <c r="A518" s="136" t="str">
        <f t="shared" si="8"/>
        <v/>
      </c>
      <c r="B518" s="224"/>
      <c r="C518" s="228"/>
      <c r="D518" s="223"/>
      <c r="E518" s="229"/>
      <c r="F518" s="225"/>
      <c r="G518" s="230"/>
    </row>
    <row r="519" spans="1:7" s="227" customFormat="1" x14ac:dyDescent="0.2">
      <c r="A519" s="136" t="str">
        <f t="shared" si="8"/>
        <v/>
      </c>
      <c r="B519" s="224"/>
      <c r="C519" s="228"/>
      <c r="D519" s="223"/>
      <c r="E519" s="229"/>
      <c r="F519" s="225"/>
      <c r="G519" s="230"/>
    </row>
    <row r="520" spans="1:7" s="227" customFormat="1" x14ac:dyDescent="0.2">
      <c r="A520" s="136" t="str">
        <f t="shared" si="8"/>
        <v/>
      </c>
      <c r="B520" s="224"/>
      <c r="C520" s="228"/>
      <c r="D520" s="223"/>
      <c r="E520" s="229"/>
      <c r="F520" s="225"/>
      <c r="G520" s="230"/>
    </row>
    <row r="521" spans="1:7" s="227" customFormat="1" x14ac:dyDescent="0.2">
      <c r="A521" s="136" t="str">
        <f t="shared" si="8"/>
        <v/>
      </c>
      <c r="B521" s="224"/>
      <c r="C521" s="228"/>
      <c r="D521" s="223"/>
      <c r="E521" s="229"/>
      <c r="F521" s="225"/>
      <c r="G521" s="230"/>
    </row>
    <row r="522" spans="1:7" s="227" customFormat="1" x14ac:dyDescent="0.2">
      <c r="A522" s="136" t="str">
        <f t="shared" si="8"/>
        <v/>
      </c>
      <c r="B522" s="224"/>
      <c r="C522" s="228"/>
      <c r="D522" s="223"/>
      <c r="E522" s="229"/>
      <c r="F522" s="225"/>
      <c r="G522" s="230"/>
    </row>
    <row r="523" spans="1:7" s="227" customFormat="1" x14ac:dyDescent="0.2">
      <c r="A523" s="136" t="str">
        <f t="shared" si="8"/>
        <v/>
      </c>
      <c r="B523" s="224"/>
      <c r="C523" s="228"/>
      <c r="D523" s="223"/>
      <c r="E523" s="229"/>
      <c r="F523" s="225"/>
      <c r="G523" s="230"/>
    </row>
    <row r="524" spans="1:7" s="227" customFormat="1" x14ac:dyDescent="0.2">
      <c r="A524" s="136" t="str">
        <f t="shared" si="8"/>
        <v/>
      </c>
      <c r="B524" s="224"/>
      <c r="C524" s="228"/>
      <c r="D524" s="223"/>
      <c r="E524" s="229"/>
      <c r="F524" s="225"/>
      <c r="G524" s="230"/>
    </row>
    <row r="525" spans="1:7" s="227" customFormat="1" x14ac:dyDescent="0.2">
      <c r="A525" s="136" t="str">
        <f t="shared" si="8"/>
        <v/>
      </c>
      <c r="B525" s="224"/>
      <c r="C525" s="228"/>
      <c r="D525" s="223"/>
      <c r="E525" s="229"/>
      <c r="F525" s="225"/>
      <c r="G525" s="230"/>
    </row>
    <row r="526" spans="1:7" s="227" customFormat="1" x14ac:dyDescent="0.2">
      <c r="A526" s="136" t="str">
        <f t="shared" si="8"/>
        <v/>
      </c>
      <c r="B526" s="224"/>
      <c r="C526" s="228"/>
      <c r="D526" s="223"/>
      <c r="E526" s="229"/>
      <c r="F526" s="225"/>
      <c r="G526" s="230"/>
    </row>
  </sheetData>
  <sheetProtection password="EF62" sheet="1" objects="1" scenarios="1" autoFilter="0"/>
  <mergeCells count="6">
    <mergeCell ref="F23:F26"/>
    <mergeCell ref="A23:A26"/>
    <mergeCell ref="C23:C26"/>
    <mergeCell ref="D23:D26"/>
    <mergeCell ref="B23:B26"/>
    <mergeCell ref="E23:E26"/>
  </mergeCells>
  <conditionalFormatting sqref="B27:F526">
    <cfRule type="cellIs" dxfId="2" priority="4" stopIfTrue="1" operator="notEqual">
      <formula>0</formula>
    </cfRule>
  </conditionalFormatting>
  <conditionalFormatting sqref="F6 F9">
    <cfRule type="cellIs" dxfId="1" priority="2" stopIfTrue="1" operator="equal">
      <formula>0</formula>
    </cfRule>
  </conditionalFormatting>
  <conditionalFormatting sqref="F7:F8">
    <cfRule type="cellIs" dxfId="0" priority="1" stopIfTrue="1" operator="equal">
      <formula>0</formula>
    </cfRule>
  </conditionalFormatting>
  <dataValidations count="3">
    <dataValidation type="custom" allowBlank="1" showErrorMessage="1" errorTitle="Betrag" error="Bitte geben Sie max. 2 Nachkommastellen an!" sqref="F27:F526">
      <formula1>MOD(ROUND(F27*10^2,10),1)=0</formula1>
    </dataValidation>
    <dataValidation type="date" allowBlank="1" showErrorMessage="1" errorTitle="Datum" error="Das Datum muss zwischen _x000a_01.01.2014 und 31.12.2023 liegen!" sqref="D27:D526">
      <formula1>41640</formula1>
      <formula2>45291</formula2>
    </dataValidation>
    <dataValidation type="list" allowBlank="1" showErrorMessage="1" errorTitle="Finanzierungsquelle" error="Bitte auswählen!" sqref="B27:B526">
      <formula1>$E$13:$E$19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6" fitToHeight="0" orientation="landscape" useFirstPageNumber="1" r:id="rId1"/>
  <headerFooter>
    <oddFooter>&amp;L&amp;"Arial,Kursiv"&amp;8___________
¹ Siehe Fußnote 1 Seite 1 dieses Nachweises.&amp;C&amp;9Seite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B68"/>
  <sheetViews>
    <sheetView showGridLines="0" tabSelected="1" zoomScaleNormal="100" workbookViewId="0">
      <selection activeCell="A5" sqref="A5:J5"/>
    </sheetView>
  </sheetViews>
  <sheetFormatPr baseColWidth="10" defaultRowHeight="12.75" customHeight="1" x14ac:dyDescent="0.2"/>
  <cols>
    <col min="1" max="1" width="1.5703125" style="3" customWidth="1"/>
    <col min="2" max="19" width="5.140625" style="3" customWidth="1"/>
    <col min="20" max="20" width="0.85546875" style="3" customWidth="1"/>
    <col min="21" max="21" width="10.7109375" style="3" hidden="1" customWidth="1"/>
    <col min="22" max="22" width="20.7109375" style="3" hidden="1" customWidth="1"/>
    <col min="23" max="25" width="10.7109375" style="3" hidden="1" customWidth="1"/>
    <col min="26" max="27" width="20.7109375" style="3" hidden="1" customWidth="1"/>
    <col min="28" max="28" width="60.7109375" style="3" hidden="1" customWidth="1"/>
    <col min="29" max="16384" width="11.42578125" style="3"/>
  </cols>
  <sheetData>
    <row r="1" spans="1:28" s="2" customFormat="1" ht="15" customHeight="1" x14ac:dyDescent="0.2">
      <c r="U1" s="252"/>
      <c r="V1" s="188"/>
      <c r="W1" s="188"/>
      <c r="X1" s="188"/>
      <c r="Y1" s="188"/>
      <c r="Z1" s="188"/>
      <c r="AA1" s="434"/>
      <c r="AB1" s="434"/>
    </row>
    <row r="2" spans="1:28" s="2" customFormat="1" ht="15" customHeight="1" x14ac:dyDescent="0.2">
      <c r="U2" s="252"/>
      <c r="V2" s="188"/>
      <c r="W2" s="188"/>
      <c r="X2" s="188"/>
      <c r="Y2" s="188"/>
      <c r="Z2" s="188"/>
      <c r="AA2" s="434"/>
      <c r="AB2" s="434"/>
    </row>
    <row r="3" spans="1:28" s="2" customFormat="1" ht="15" customHeight="1" x14ac:dyDescent="0.2">
      <c r="U3" s="252"/>
      <c r="V3" s="188"/>
      <c r="W3" s="188"/>
      <c r="X3" s="188"/>
      <c r="Y3" s="188"/>
      <c r="Z3" s="188"/>
      <c r="AA3" s="434"/>
      <c r="AB3" s="434"/>
    </row>
    <row r="4" spans="1:28" ht="15" customHeight="1" x14ac:dyDescent="0.2">
      <c r="A4" s="3" t="s">
        <v>12</v>
      </c>
      <c r="U4" s="541" t="s">
        <v>167</v>
      </c>
      <c r="V4" s="541"/>
      <c r="W4" s="541"/>
      <c r="X4" s="541"/>
      <c r="Y4" s="541"/>
      <c r="Z4" s="541"/>
      <c r="AA4" s="541"/>
      <c r="AB4" s="541"/>
    </row>
    <row r="5" spans="1:28" ht="15" customHeight="1" x14ac:dyDescent="0.2">
      <c r="A5" s="548"/>
      <c r="B5" s="549"/>
      <c r="C5" s="549"/>
      <c r="D5" s="549"/>
      <c r="E5" s="549"/>
      <c r="F5" s="549"/>
      <c r="G5" s="549"/>
      <c r="H5" s="549"/>
      <c r="I5" s="549"/>
      <c r="J5" s="550"/>
      <c r="K5" s="29"/>
      <c r="U5" s="435">
        <v>1</v>
      </c>
      <c r="V5" s="435">
        <v>2</v>
      </c>
      <c r="W5" s="435">
        <v>3</v>
      </c>
      <c r="X5" s="435">
        <v>4</v>
      </c>
      <c r="Y5" s="435">
        <v>5</v>
      </c>
      <c r="Z5" s="435">
        <v>6</v>
      </c>
      <c r="AA5" s="435">
        <v>7</v>
      </c>
      <c r="AB5" s="435">
        <v>8</v>
      </c>
    </row>
    <row r="6" spans="1:28" ht="15" customHeight="1" x14ac:dyDescent="0.2">
      <c r="A6" s="543"/>
      <c r="B6" s="544"/>
      <c r="C6" s="544"/>
      <c r="D6" s="544"/>
      <c r="E6" s="544"/>
      <c r="F6" s="544"/>
      <c r="G6" s="544"/>
      <c r="H6" s="544"/>
      <c r="I6" s="544"/>
      <c r="J6" s="545"/>
      <c r="K6" s="30"/>
      <c r="U6" s="436"/>
      <c r="V6" s="437"/>
      <c r="W6" s="538" t="s">
        <v>168</v>
      </c>
      <c r="X6" s="539"/>
      <c r="Y6" s="540"/>
      <c r="Z6" s="435"/>
      <c r="AA6" s="435"/>
      <c r="AB6" s="437"/>
    </row>
    <row r="7" spans="1:28" ht="15" customHeight="1" x14ac:dyDescent="0.2">
      <c r="A7" s="543"/>
      <c r="B7" s="544"/>
      <c r="C7" s="544"/>
      <c r="D7" s="544"/>
      <c r="E7" s="544"/>
      <c r="F7" s="544"/>
      <c r="G7" s="544"/>
      <c r="H7" s="544"/>
      <c r="I7" s="544"/>
      <c r="J7" s="545"/>
      <c r="K7" s="30"/>
      <c r="U7" s="438"/>
      <c r="V7" s="439"/>
      <c r="W7" s="435"/>
      <c r="X7" s="435"/>
      <c r="Y7" s="435"/>
      <c r="Z7" s="435"/>
      <c r="AA7" s="439"/>
      <c r="AB7" s="439"/>
    </row>
    <row r="8" spans="1:28" ht="15" customHeight="1" x14ac:dyDescent="0.2">
      <c r="A8" s="543"/>
      <c r="B8" s="544"/>
      <c r="C8" s="544"/>
      <c r="D8" s="544"/>
      <c r="E8" s="544"/>
      <c r="F8" s="544"/>
      <c r="G8" s="544"/>
      <c r="H8" s="544"/>
      <c r="I8" s="544"/>
      <c r="J8" s="545"/>
      <c r="K8" s="30"/>
      <c r="U8" s="438" t="b">
        <v>0</v>
      </c>
      <c r="V8" s="439" t="s">
        <v>169</v>
      </c>
      <c r="W8" s="435"/>
      <c r="X8" s="435"/>
      <c r="Y8" s="435"/>
      <c r="Z8" s="435" t="str">
        <f>IF(OR($H$34="",$Q$34=""),"____",IF(YEAR($H$34)&lt;&gt;YEAR($Q$34),"____",YEAR($Q$34)))</f>
        <v>____</v>
      </c>
      <c r="AA8" s="439" t="str">
        <f>IF(OR($H$34="",$Q$34=""),"__.__.____ - __.__.____",IF(YEAR($H$34)&lt;&gt;YEAR($Q$34),"__.__.____ - __.__.____",CONCATENATE(TEXT($H$34,"TT.MM.JJJJ")," - ",TEXT($Q$34,"TT.MM.JJJJ"))))</f>
        <v>__.__.____ - __.__.____</v>
      </c>
      <c r="AB8" s="439" t="str">
        <f>CONCATENATE(V8,"für Erklärungszeitraum ",AA8)</f>
        <v>Zwischennachweis für Erklärungszeitraum __.__.____ - __.__.____</v>
      </c>
    </row>
    <row r="9" spans="1:28" ht="15" customHeight="1" x14ac:dyDescent="0.2">
      <c r="A9" s="562"/>
      <c r="B9" s="563"/>
      <c r="C9" s="563"/>
      <c r="D9" s="560"/>
      <c r="E9" s="560"/>
      <c r="F9" s="560"/>
      <c r="G9" s="560"/>
      <c r="H9" s="560"/>
      <c r="I9" s="560"/>
      <c r="J9" s="561"/>
      <c r="K9" s="30"/>
      <c r="U9" s="438" t="b">
        <v>0</v>
      </c>
      <c r="V9" s="439" t="s">
        <v>170</v>
      </c>
      <c r="W9" s="435" t="str">
        <f>IF(YEAR($Q$32)-YEAR($H$32)&gt;1,$Y$9-2,"____")</f>
        <v>____</v>
      </c>
      <c r="X9" s="435" t="str">
        <f>IF(YEAR($Q$32)-YEAR($H$32)&gt;0,$Y$9-1,"____")</f>
        <v>____</v>
      </c>
      <c r="Y9" s="435" t="str">
        <f>IF(YEAR($Q$32)=1900,"____",YEAR($Q$32))</f>
        <v>____</v>
      </c>
      <c r="Z9" s="435" t="str">
        <f>IF(OR($H$32="",$Q$32=""),"____",IF(YEAR($H$32)=YEAR($Q$32),YEAR($Q$32),CONCATENATE(YEAR($H$32)," - ",YEAR($Q$32))))</f>
        <v>____</v>
      </c>
      <c r="AA9" s="439" t="str">
        <f>IF(OR($H$32="",$Q$32=""),"__.__.____ - __.__.____",CONCATENATE(TEXT($H$32,"TT.MM.JJJJ")," - ",TEXT($Q$32,"TT.MM.JJJJ")))</f>
        <v>__.__.____ - __.__.____</v>
      </c>
      <c r="AB9" s="439" t="str">
        <f>CONCATENATE(V9,"für Bewilligungszeitraum ",AA9)</f>
        <v>Verwendungsnachweis für Bewilligungszeitraum __.__.____ - __.__.____</v>
      </c>
    </row>
    <row r="10" spans="1:28" ht="15" customHeight="1" x14ac:dyDescent="0.2">
      <c r="C10" s="31"/>
      <c r="D10" s="31"/>
      <c r="E10" s="31"/>
      <c r="F10" s="31"/>
      <c r="K10" s="9"/>
      <c r="U10" s="436">
        <f>COUNTIF(U8:U9,TRUE)</f>
        <v>0</v>
      </c>
      <c r="V10" s="439"/>
      <c r="W10" s="439"/>
      <c r="X10" s="439" t="s">
        <v>177</v>
      </c>
      <c r="Y10" s="439"/>
      <c r="Z10" s="442" t="str">
        <f>IF($U$10&lt;&gt;1,"",VLOOKUP(TRUE,$U$8:$AB$9,$Z$5,FALSE))</f>
        <v/>
      </c>
      <c r="AA10" s="443" t="str">
        <f>IF($U$10&lt;&gt;1,"",VLOOKUP(TRUE,$U$8:$AB$9,$AA$5,FALSE))</f>
        <v/>
      </c>
      <c r="AB10" s="439"/>
    </row>
    <row r="11" spans="1:28" ht="15" customHeight="1" x14ac:dyDescent="0.2">
      <c r="U11" s="436"/>
      <c r="V11" s="439"/>
      <c r="W11" s="439"/>
      <c r="X11" s="439" t="s">
        <v>174</v>
      </c>
      <c r="Y11" s="439"/>
      <c r="Z11" s="442" t="str">
        <f>IF($U$10&lt;&gt;1,"",$Z$8)</f>
        <v/>
      </c>
      <c r="AA11" s="443" t="str">
        <f>IF($U$10&lt;&gt;1,"",$AA$8)</f>
        <v/>
      </c>
      <c r="AB11" s="439"/>
    </row>
    <row r="12" spans="1:28" s="19" customFormat="1" ht="15" customHeight="1" x14ac:dyDescent="0.2">
      <c r="A12" s="32" t="s">
        <v>215</v>
      </c>
      <c r="B12" s="32"/>
      <c r="C12" s="15"/>
      <c r="D12" s="15"/>
      <c r="E12" s="15"/>
      <c r="F12" s="15"/>
      <c r="G12" s="15"/>
      <c r="H12" s="15"/>
      <c r="I12" s="15"/>
      <c r="L12" s="33" t="s">
        <v>9</v>
      </c>
      <c r="M12" s="34"/>
      <c r="N12" s="34"/>
      <c r="O12" s="34"/>
      <c r="P12" s="34"/>
      <c r="Q12" s="34"/>
      <c r="R12" s="34"/>
      <c r="S12" s="34"/>
      <c r="T12" s="35"/>
      <c r="U12" s="440"/>
      <c r="V12" s="441"/>
      <c r="W12" s="441"/>
      <c r="X12" s="439" t="s">
        <v>175</v>
      </c>
      <c r="Y12" s="439"/>
      <c r="Z12" s="442" t="str">
        <f>IF($U$10&lt;&gt;1,"",$Z$9)</f>
        <v/>
      </c>
      <c r="AA12" s="443" t="str">
        <f>IF($U$10&lt;&gt;1,"",$AA$9)</f>
        <v/>
      </c>
      <c r="AB12" s="441"/>
    </row>
    <row r="13" spans="1:28" s="19" customFormat="1" ht="15" customHeight="1" x14ac:dyDescent="0.2">
      <c r="A13" s="32" t="s">
        <v>216</v>
      </c>
      <c r="B13" s="32"/>
      <c r="C13" s="15"/>
      <c r="D13" s="15"/>
      <c r="E13" s="15"/>
      <c r="F13" s="15"/>
      <c r="G13" s="15"/>
      <c r="H13" s="15"/>
      <c r="I13" s="15"/>
      <c r="K13" s="15"/>
      <c r="L13" s="36"/>
      <c r="M13" s="37"/>
      <c r="N13" s="37"/>
      <c r="O13" s="37"/>
      <c r="P13" s="37"/>
      <c r="Q13" s="37"/>
      <c r="R13" s="37"/>
      <c r="S13" s="37"/>
      <c r="T13" s="38"/>
      <c r="U13" s="440"/>
      <c r="V13" s="441"/>
      <c r="W13" s="441"/>
      <c r="X13" s="439" t="s">
        <v>176</v>
      </c>
      <c r="Y13" s="439"/>
      <c r="Z13" s="442" t="str">
        <f>IF($U$10&lt;&gt;1,"",VLOOKUP(TRUE,$U$8:$AB$9,$Z$5,FALSE))</f>
        <v/>
      </c>
      <c r="AA13" s="443" t="str">
        <f>IF($U$10&lt;&gt;1,"",VLOOKUP(TRUE,$U$8:$AB$9,$AA$5,FALSE))</f>
        <v/>
      </c>
      <c r="AB13" s="441"/>
    </row>
    <row r="14" spans="1:28" s="19" customFormat="1" ht="15" customHeight="1" x14ac:dyDescent="0.2">
      <c r="A14" s="32" t="s">
        <v>202</v>
      </c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36"/>
      <c r="M14" s="37"/>
      <c r="N14" s="37"/>
      <c r="O14" s="37"/>
      <c r="P14" s="37"/>
      <c r="Q14" s="37"/>
      <c r="R14" s="37"/>
      <c r="S14" s="37"/>
      <c r="T14" s="38"/>
      <c r="U14" s="440"/>
      <c r="V14" s="441"/>
      <c r="W14" s="441"/>
      <c r="X14" s="439" t="s">
        <v>171</v>
      </c>
      <c r="Y14" s="439"/>
      <c r="Z14" s="442" t="str">
        <f>Z11</f>
        <v/>
      </c>
      <c r="AA14" s="443" t="str">
        <f>AA11</f>
        <v/>
      </c>
      <c r="AB14" s="441"/>
    </row>
    <row r="15" spans="1:28" s="19" customFormat="1" ht="15" customHeight="1" x14ac:dyDescent="0.2">
      <c r="A15" s="32" t="s">
        <v>203</v>
      </c>
      <c r="B15" s="32"/>
      <c r="C15" s="15"/>
      <c r="D15" s="15"/>
      <c r="E15" s="15"/>
      <c r="F15" s="15"/>
      <c r="G15" s="15"/>
      <c r="H15" s="15"/>
      <c r="I15" s="15"/>
      <c r="J15" s="15"/>
      <c r="K15" s="15"/>
      <c r="L15" s="36"/>
      <c r="M15" s="37"/>
      <c r="N15" s="37"/>
      <c r="O15" s="37"/>
      <c r="P15" s="37"/>
      <c r="Q15" s="37"/>
      <c r="R15" s="37"/>
      <c r="S15" s="37"/>
      <c r="T15" s="38"/>
      <c r="U15" s="252"/>
      <c r="V15" s="188"/>
      <c r="W15" s="188"/>
      <c r="X15" s="188"/>
      <c r="Y15" s="188"/>
      <c r="Z15" s="188"/>
      <c r="AA15" s="434"/>
      <c r="AB15" s="434"/>
    </row>
    <row r="16" spans="1:28" s="19" customFormat="1" ht="15" customHeight="1" x14ac:dyDescent="0.2">
      <c r="C16" s="15"/>
      <c r="D16" s="15"/>
      <c r="E16" s="15"/>
      <c r="F16" s="15"/>
      <c r="G16" s="15"/>
      <c r="H16" s="15"/>
      <c r="I16" s="15"/>
      <c r="J16" s="15"/>
      <c r="K16" s="15"/>
      <c r="L16" s="39"/>
      <c r="M16" s="40"/>
      <c r="N16" s="40"/>
      <c r="O16" s="40"/>
      <c r="P16" s="40"/>
      <c r="Q16" s="40"/>
      <c r="R16" s="40"/>
      <c r="S16" s="40"/>
      <c r="T16" s="41"/>
      <c r="U16" s="252"/>
      <c r="V16" s="188"/>
      <c r="W16" s="188"/>
      <c r="X16" s="188"/>
      <c r="Y16" s="188"/>
      <c r="Z16" s="188"/>
      <c r="AA16" s="434"/>
      <c r="AB16" s="434"/>
    </row>
    <row r="17" spans="1:28" s="16" customFormat="1" ht="18" customHeight="1" x14ac:dyDescent="0.2">
      <c r="A17" s="19"/>
      <c r="B17" s="19"/>
      <c r="C17" s="19"/>
      <c r="D17" s="19"/>
      <c r="E17" s="19"/>
      <c r="F17" s="19"/>
      <c r="G17" s="15"/>
      <c r="H17" s="15"/>
      <c r="I17" s="15"/>
      <c r="J17" s="15"/>
      <c r="K17" s="15"/>
      <c r="L17" s="42" t="s">
        <v>5</v>
      </c>
      <c r="M17" s="43"/>
      <c r="N17" s="43"/>
      <c r="O17" s="44"/>
      <c r="P17" s="590">
        <f ca="1">TODAY()</f>
        <v>44922</v>
      </c>
      <c r="Q17" s="591"/>
      <c r="R17" s="591"/>
      <c r="S17" s="591"/>
      <c r="T17" s="592"/>
      <c r="U17" s="252"/>
      <c r="V17" s="188"/>
      <c r="W17" s="188"/>
      <c r="X17" s="188"/>
      <c r="Y17" s="188"/>
      <c r="Z17" s="188"/>
      <c r="AA17" s="434"/>
      <c r="AB17" s="434"/>
    </row>
    <row r="18" spans="1:28" s="16" customFormat="1" ht="18" customHeight="1" x14ac:dyDescent="0.2">
      <c r="A18" s="19"/>
      <c r="B18" s="19"/>
      <c r="C18" s="19"/>
      <c r="D18" s="19"/>
      <c r="E18" s="19"/>
      <c r="F18" s="19"/>
      <c r="G18" s="15"/>
      <c r="H18" s="15"/>
      <c r="I18" s="15"/>
      <c r="J18" s="15"/>
      <c r="K18" s="15"/>
      <c r="L18" s="45" t="s">
        <v>3</v>
      </c>
      <c r="M18" s="46"/>
      <c r="N18" s="46"/>
      <c r="O18" s="47"/>
      <c r="P18" s="557"/>
      <c r="Q18" s="558"/>
      <c r="R18" s="558"/>
      <c r="S18" s="558"/>
      <c r="T18" s="559"/>
      <c r="U18" s="252"/>
      <c r="V18" s="188"/>
      <c r="W18" s="188"/>
      <c r="X18" s="188"/>
      <c r="Y18" s="188"/>
      <c r="Z18" s="188"/>
      <c r="AA18" s="434"/>
      <c r="AB18" s="434"/>
    </row>
    <row r="19" spans="1:28" ht="3.95" customHeight="1" x14ac:dyDescent="0.2">
      <c r="U19" s="252"/>
      <c r="V19" s="188"/>
      <c r="W19" s="188"/>
      <c r="X19" s="188"/>
      <c r="Y19" s="188"/>
      <c r="Z19" s="188"/>
      <c r="AA19" s="434"/>
      <c r="AB19" s="434"/>
    </row>
    <row r="20" spans="1:28" ht="15" customHeight="1" x14ac:dyDescent="0.2">
      <c r="A20" s="551" t="str">
        <f>IF($U$10=0,"Bitte den Nachweistyp auswählen!",IF($U$10&gt;1,"Bitte nur einen Nachweistyp auswählen!",VLOOKUP(TRUE,$U$7:$AB$9,$AB$5,FALSE)))</f>
        <v>Bitte den Nachweistyp auswählen!</v>
      </c>
      <c r="B20" s="552"/>
      <c r="C20" s="552"/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3"/>
      <c r="U20" s="252"/>
      <c r="V20" s="188"/>
      <c r="W20" s="188"/>
      <c r="X20" s="188"/>
      <c r="Y20" s="188"/>
      <c r="Z20" s="188"/>
      <c r="AA20" s="434"/>
      <c r="AB20" s="434"/>
    </row>
    <row r="21" spans="1:28" ht="15" customHeight="1" x14ac:dyDescent="0.2">
      <c r="A21" s="554"/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6"/>
      <c r="U21" s="252"/>
      <c r="V21" s="188"/>
      <c r="W21" s="188"/>
      <c r="X21" s="188"/>
      <c r="Y21" s="188"/>
      <c r="Z21" s="188"/>
      <c r="AA21" s="434"/>
      <c r="AB21" s="434"/>
    </row>
    <row r="22" spans="1:28" ht="15" customHeight="1" x14ac:dyDescent="0.2">
      <c r="A22" s="546" t="s">
        <v>65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252"/>
      <c r="V22" s="188"/>
      <c r="W22" s="188"/>
      <c r="X22" s="188"/>
      <c r="Y22" s="188"/>
      <c r="Z22" s="188"/>
      <c r="AA22" s="434"/>
      <c r="AB22" s="434"/>
    </row>
    <row r="23" spans="1:28" ht="15" customHeight="1" x14ac:dyDescent="0.2">
      <c r="A23" s="547"/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252"/>
      <c r="V23" s="188"/>
      <c r="W23" s="188"/>
      <c r="X23" s="188"/>
      <c r="Y23" s="188"/>
      <c r="Z23" s="188"/>
      <c r="AA23" s="434"/>
      <c r="AB23" s="434"/>
    </row>
    <row r="24" spans="1:28" s="6" customFormat="1" ht="15" customHeight="1" x14ac:dyDescent="0.2">
      <c r="A24" s="143"/>
      <c r="B24" s="141" t="s">
        <v>13</v>
      </c>
      <c r="C24" s="141"/>
      <c r="D24" s="141"/>
      <c r="E24" s="14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252"/>
      <c r="V24" s="188"/>
      <c r="W24" s="188"/>
      <c r="X24" s="188"/>
      <c r="Y24" s="188"/>
      <c r="Z24" s="188"/>
      <c r="AA24" s="434"/>
      <c r="AB24" s="434"/>
    </row>
    <row r="25" spans="1:28" ht="3.95" customHeight="1" x14ac:dyDescent="0.2">
      <c r="A25" s="2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1"/>
      <c r="U25" s="252"/>
      <c r="V25" s="188"/>
      <c r="W25" s="188"/>
      <c r="X25" s="188"/>
      <c r="Y25" s="188"/>
      <c r="Z25" s="188"/>
      <c r="AA25" s="434"/>
      <c r="AB25" s="434"/>
    </row>
    <row r="26" spans="1:28" s="16" customFormat="1" ht="18" customHeight="1" x14ac:dyDescent="0.2">
      <c r="A26" s="142"/>
      <c r="B26" s="15" t="s">
        <v>14</v>
      </c>
      <c r="C26" s="9"/>
      <c r="D26" s="9"/>
      <c r="E26" s="25"/>
      <c r="F26" s="564"/>
      <c r="G26" s="565"/>
      <c r="H26" s="565"/>
      <c r="I26" s="565"/>
      <c r="J26" s="566"/>
      <c r="K26" s="25"/>
      <c r="L26" s="25"/>
      <c r="M26" s="26" t="s">
        <v>4</v>
      </c>
      <c r="N26" s="564"/>
      <c r="O26" s="565"/>
      <c r="P26" s="565"/>
      <c r="Q26" s="565"/>
      <c r="R26" s="565"/>
      <c r="S26" s="566"/>
      <c r="T26" s="20"/>
      <c r="U26" s="252"/>
      <c r="V26" s="188"/>
      <c r="W26" s="188"/>
      <c r="X26" s="188"/>
      <c r="Y26" s="188"/>
      <c r="Z26" s="188"/>
      <c r="AA26" s="434"/>
      <c r="AB26" s="434"/>
    </row>
    <row r="27" spans="1:28" ht="3.95" customHeight="1" x14ac:dyDescent="0.2">
      <c r="A27" s="2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1"/>
      <c r="U27" s="252"/>
      <c r="V27" s="188"/>
      <c r="W27" s="188"/>
      <c r="X27" s="188"/>
      <c r="Y27" s="188"/>
      <c r="Z27" s="188"/>
      <c r="AA27" s="434"/>
      <c r="AB27" s="434"/>
    </row>
    <row r="28" spans="1:28" s="16" customFormat="1" ht="18" customHeight="1" x14ac:dyDescent="0.2">
      <c r="A28" s="142"/>
      <c r="B28" s="15" t="s">
        <v>7</v>
      </c>
      <c r="C28" s="15"/>
      <c r="D28" s="15"/>
      <c r="E28" s="25"/>
      <c r="F28" s="593"/>
      <c r="G28" s="594"/>
      <c r="H28" s="594"/>
      <c r="I28" s="594"/>
      <c r="J28" s="594"/>
      <c r="K28" s="594"/>
      <c r="L28" s="594"/>
      <c r="M28" s="594"/>
      <c r="N28" s="594"/>
      <c r="O28" s="594"/>
      <c r="P28" s="594"/>
      <c r="Q28" s="594"/>
      <c r="R28" s="594"/>
      <c r="S28" s="595"/>
      <c r="T28" s="20"/>
      <c r="U28" s="252"/>
      <c r="V28" s="188"/>
      <c r="W28" s="188"/>
      <c r="X28" s="188"/>
      <c r="Y28" s="188"/>
      <c r="Z28" s="188"/>
      <c r="AA28" s="434"/>
      <c r="AB28" s="434"/>
    </row>
    <row r="29" spans="1:28" ht="3.95" customHeight="1" x14ac:dyDescent="0.2">
      <c r="A29" s="2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1"/>
      <c r="U29" s="252"/>
      <c r="V29" s="188"/>
      <c r="W29" s="188"/>
      <c r="X29" s="188"/>
      <c r="Y29" s="188"/>
      <c r="Z29" s="188"/>
      <c r="AA29" s="434"/>
      <c r="AB29" s="434"/>
    </row>
    <row r="30" spans="1:28" ht="18" customHeight="1" x14ac:dyDescent="0.2">
      <c r="A30" s="23"/>
      <c r="B30" s="9" t="s">
        <v>15</v>
      </c>
      <c r="C30" s="9"/>
      <c r="D30" s="9"/>
      <c r="E30" s="9"/>
      <c r="F30" s="9"/>
      <c r="G30" s="9"/>
      <c r="H30" s="596"/>
      <c r="I30" s="597"/>
      <c r="J30" s="598"/>
      <c r="K30" s="9"/>
      <c r="L30" s="9"/>
      <c r="M30" s="9"/>
      <c r="N30" s="9"/>
      <c r="O30" s="9"/>
      <c r="P30" s="48" t="s">
        <v>16</v>
      </c>
      <c r="Q30" s="596"/>
      <c r="R30" s="597"/>
      <c r="S30" s="598"/>
      <c r="T30" s="21"/>
      <c r="U30" s="252"/>
      <c r="V30" s="188"/>
      <c r="W30" s="188"/>
      <c r="X30" s="188"/>
      <c r="Y30" s="188"/>
      <c r="Z30" s="188"/>
      <c r="AA30" s="434"/>
      <c r="AB30" s="434"/>
    </row>
    <row r="31" spans="1:28" ht="3.95" customHeight="1" x14ac:dyDescent="0.2">
      <c r="A31" s="2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1"/>
      <c r="U31" s="252"/>
      <c r="V31" s="188"/>
      <c r="W31" s="188"/>
      <c r="X31" s="188"/>
      <c r="Y31" s="188"/>
      <c r="Z31" s="188"/>
      <c r="AA31" s="434"/>
      <c r="AB31" s="434"/>
    </row>
    <row r="32" spans="1:28" ht="18" customHeight="1" x14ac:dyDescent="0.2">
      <c r="A32" s="23"/>
      <c r="B32" s="9" t="s">
        <v>17</v>
      </c>
      <c r="C32" s="9"/>
      <c r="D32" s="9"/>
      <c r="E32" s="9"/>
      <c r="F32" s="9"/>
      <c r="G32" s="9"/>
      <c r="H32" s="596"/>
      <c r="I32" s="597"/>
      <c r="J32" s="598"/>
      <c r="K32" s="542" t="str">
        <f>IF(OR(H34="",Q34=""),"",IF(AND(YEAR(H34)&lt;&gt;YEAR(Q34),U8=TRUE),"Der Erklärungszeitraum muss innerhalb eines Jahres liegen!",IF(AND(OR(H34&lt;&gt;H32,Q34&lt;&gt;Q32),U9=TRUE),"Der Erklärungszeitraum muss dem Bewilligungszeitraum entsprechen!","")))</f>
        <v/>
      </c>
      <c r="L32" s="542"/>
      <c r="M32" s="542"/>
      <c r="N32" s="542"/>
      <c r="O32" s="542"/>
      <c r="P32" s="48" t="s">
        <v>18</v>
      </c>
      <c r="Q32" s="596"/>
      <c r="R32" s="597"/>
      <c r="S32" s="598"/>
      <c r="T32" s="21"/>
      <c r="U32" s="252"/>
      <c r="V32" s="188" t="s">
        <v>173</v>
      </c>
      <c r="W32" s="188"/>
      <c r="X32" s="188"/>
      <c r="Y32" s="188"/>
      <c r="Z32" s="188"/>
      <c r="AA32" s="434"/>
      <c r="AB32" s="434"/>
    </row>
    <row r="33" spans="1:28" ht="3.95" customHeight="1" x14ac:dyDescent="0.2">
      <c r="A33" s="23"/>
      <c r="B33" s="9"/>
      <c r="C33" s="9"/>
      <c r="D33" s="9"/>
      <c r="E33" s="9"/>
      <c r="F33" s="9"/>
      <c r="G33" s="9"/>
      <c r="H33" s="9"/>
      <c r="I33" s="9"/>
      <c r="J33" s="9"/>
      <c r="K33" s="542"/>
      <c r="L33" s="542"/>
      <c r="M33" s="542"/>
      <c r="N33" s="542"/>
      <c r="O33" s="542"/>
      <c r="P33" s="9"/>
      <c r="Q33" s="9"/>
      <c r="R33" s="9"/>
      <c r="S33" s="9"/>
      <c r="T33" s="21"/>
      <c r="U33" s="252"/>
      <c r="V33" s="188"/>
      <c r="W33" s="188"/>
      <c r="X33" s="188"/>
      <c r="Y33" s="188"/>
      <c r="Z33" s="188"/>
      <c r="AA33" s="434"/>
      <c r="AB33" s="434"/>
    </row>
    <row r="34" spans="1:28" ht="18" customHeight="1" x14ac:dyDescent="0.2">
      <c r="A34" s="23"/>
      <c r="B34" s="9" t="s">
        <v>172</v>
      </c>
      <c r="C34" s="9"/>
      <c r="D34" s="9"/>
      <c r="E34" s="9"/>
      <c r="F34" s="9"/>
      <c r="G34" s="9"/>
      <c r="H34" s="535" t="str">
        <f>IF(H32=0,"",IF($U$9=TRUE,H32,""))</f>
        <v/>
      </c>
      <c r="I34" s="536"/>
      <c r="J34" s="537"/>
      <c r="K34" s="542"/>
      <c r="L34" s="542"/>
      <c r="M34" s="542"/>
      <c r="N34" s="542"/>
      <c r="O34" s="542"/>
      <c r="P34" s="48" t="s">
        <v>18</v>
      </c>
      <c r="Q34" s="535" t="str">
        <f>IF(Q32=0,"",IF($U$9=TRUE,Q32,""))</f>
        <v/>
      </c>
      <c r="R34" s="536"/>
      <c r="S34" s="537"/>
      <c r="T34" s="21"/>
      <c r="U34" s="252"/>
      <c r="V34" s="535" t="str">
        <f>IF(V32=0,"",IF($U$9=TRUE,V32,""))</f>
        <v/>
      </c>
      <c r="W34" s="536"/>
      <c r="X34" s="537"/>
      <c r="Y34" s="188"/>
      <c r="Z34" s="188"/>
      <c r="AA34" s="434"/>
      <c r="AB34" s="434"/>
    </row>
    <row r="35" spans="1:28" ht="3.95" customHeight="1" x14ac:dyDescent="0.2">
      <c r="A35" s="2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9"/>
      <c r="Q35" s="9"/>
      <c r="R35" s="9"/>
      <c r="S35" s="9"/>
      <c r="T35" s="21"/>
      <c r="U35" s="252"/>
      <c r="V35" s="188"/>
      <c r="W35" s="188"/>
      <c r="X35" s="188"/>
      <c r="Y35" s="188"/>
      <c r="Z35" s="188"/>
      <c r="AA35" s="434"/>
      <c r="AB35" s="434"/>
    </row>
    <row r="36" spans="1:28" s="6" customFormat="1" ht="15" customHeight="1" x14ac:dyDescent="0.2">
      <c r="A36" s="185"/>
      <c r="B36" s="578" t="s">
        <v>66</v>
      </c>
      <c r="C36" s="579"/>
      <c r="D36" s="579"/>
      <c r="E36" s="579"/>
      <c r="F36" s="599"/>
      <c r="G36" s="600"/>
      <c r="H36" s="600"/>
      <c r="I36" s="600"/>
      <c r="J36" s="600"/>
      <c r="K36" s="600"/>
      <c r="L36" s="600"/>
      <c r="M36" s="600"/>
      <c r="N36" s="600"/>
      <c r="O36" s="600"/>
      <c r="P36" s="600"/>
      <c r="Q36" s="600"/>
      <c r="R36" s="600"/>
      <c r="S36" s="601"/>
      <c r="T36" s="186"/>
      <c r="U36" s="252"/>
      <c r="V36" s="188"/>
      <c r="W36" s="188"/>
      <c r="X36" s="188"/>
      <c r="Y36" s="188"/>
      <c r="Z36" s="188"/>
      <c r="AA36" s="434"/>
      <c r="AB36" s="434"/>
    </row>
    <row r="37" spans="1:28" s="6" customFormat="1" ht="15" customHeight="1" x14ac:dyDescent="0.2">
      <c r="A37" s="185"/>
      <c r="B37" s="197"/>
      <c r="C37" s="197"/>
      <c r="D37" s="197"/>
      <c r="E37" s="197"/>
      <c r="F37" s="602"/>
      <c r="G37" s="603"/>
      <c r="H37" s="603"/>
      <c r="I37" s="603"/>
      <c r="J37" s="603"/>
      <c r="K37" s="603"/>
      <c r="L37" s="603"/>
      <c r="M37" s="603"/>
      <c r="N37" s="603"/>
      <c r="O37" s="603"/>
      <c r="P37" s="603"/>
      <c r="Q37" s="603"/>
      <c r="R37" s="603"/>
      <c r="S37" s="604"/>
      <c r="T37" s="186"/>
      <c r="U37" s="252"/>
      <c r="V37" s="188"/>
      <c r="W37" s="188"/>
      <c r="X37" s="188"/>
      <c r="Y37" s="188"/>
      <c r="Z37" s="188"/>
      <c r="AA37" s="434"/>
      <c r="AB37" s="434"/>
    </row>
    <row r="38" spans="1:28" ht="3.95" customHeight="1" x14ac:dyDescent="0.2">
      <c r="A38" s="27"/>
      <c r="B38" s="13"/>
      <c r="C38" s="13"/>
      <c r="D38" s="13"/>
      <c r="E38" s="13"/>
      <c r="F38" s="13"/>
      <c r="G38" s="13"/>
      <c r="H38" s="13"/>
      <c r="I38" s="13"/>
      <c r="J38" s="49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252"/>
      <c r="V38" s="188"/>
      <c r="W38" s="188"/>
      <c r="X38" s="188"/>
      <c r="Y38" s="188"/>
      <c r="Z38" s="188"/>
      <c r="AA38" s="434"/>
      <c r="AB38" s="434"/>
    </row>
    <row r="39" spans="1:28" ht="8.1" customHeight="1" x14ac:dyDescent="0.2">
      <c r="G39" s="24"/>
      <c r="H39" s="24"/>
      <c r="I39" s="7"/>
      <c r="J39" s="50"/>
      <c r="K39" s="51"/>
      <c r="L39" s="51"/>
      <c r="M39" s="51"/>
      <c r="N39" s="51"/>
      <c r="O39" s="51"/>
      <c r="P39" s="51"/>
      <c r="Q39" s="51"/>
      <c r="R39" s="51"/>
      <c r="S39" s="51"/>
      <c r="U39" s="252"/>
      <c r="V39" s="188"/>
      <c r="W39" s="188"/>
      <c r="X39" s="188"/>
      <c r="Y39" s="188"/>
      <c r="Z39" s="188"/>
      <c r="AA39" s="434"/>
      <c r="AB39" s="434"/>
    </row>
    <row r="40" spans="1:28" s="6" customFormat="1" ht="15" customHeight="1" x14ac:dyDescent="0.2">
      <c r="A40" s="143"/>
      <c r="B40" s="141" t="s">
        <v>45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4"/>
      <c r="P40" s="4"/>
      <c r="Q40" s="4"/>
      <c r="R40" s="4"/>
      <c r="S40" s="4"/>
      <c r="T40" s="5"/>
      <c r="U40" s="252"/>
      <c r="V40" s="188"/>
      <c r="W40" s="188"/>
      <c r="X40" s="188"/>
      <c r="Y40" s="188"/>
      <c r="Z40" s="188"/>
      <c r="AA40" s="434"/>
      <c r="AB40" s="434"/>
    </row>
    <row r="41" spans="1:28" ht="12" customHeight="1" x14ac:dyDescent="0.2">
      <c r="A41" s="23"/>
      <c r="B41" s="608" t="s">
        <v>217</v>
      </c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T41" s="21"/>
      <c r="U41" s="252"/>
      <c r="V41" s="188"/>
      <c r="W41" s="188"/>
      <c r="X41" s="188"/>
      <c r="Y41" s="188"/>
      <c r="Z41" s="188"/>
      <c r="AA41" s="434"/>
      <c r="AB41" s="434"/>
    </row>
    <row r="42" spans="1:28" ht="18" customHeight="1" x14ac:dyDescent="0.2">
      <c r="A42" s="23"/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P42" s="605"/>
      <c r="Q42" s="606"/>
      <c r="R42" s="606"/>
      <c r="S42" s="607"/>
      <c r="T42" s="21"/>
      <c r="U42" s="252"/>
      <c r="V42" s="188"/>
      <c r="W42" s="188"/>
      <c r="X42" s="188"/>
      <c r="Y42" s="188"/>
      <c r="Z42" s="188"/>
      <c r="AA42" s="434"/>
      <c r="AB42" s="434"/>
    </row>
    <row r="43" spans="1:28" ht="3.95" customHeight="1" x14ac:dyDescent="0.2">
      <c r="A43" s="27"/>
      <c r="B43" s="13"/>
      <c r="C43" s="13"/>
      <c r="D43" s="13"/>
      <c r="E43" s="13"/>
      <c r="F43" s="13"/>
      <c r="G43" s="13"/>
      <c r="H43" s="13"/>
      <c r="I43" s="13"/>
      <c r="J43" s="52"/>
      <c r="K43" s="52"/>
      <c r="L43" s="52"/>
      <c r="M43" s="52"/>
      <c r="N43" s="52"/>
      <c r="O43" s="52"/>
      <c r="P43" s="53"/>
      <c r="Q43" s="53"/>
      <c r="R43" s="53"/>
      <c r="S43" s="52"/>
      <c r="T43" s="14"/>
      <c r="U43" s="252"/>
      <c r="V43" s="188"/>
      <c r="W43" s="188"/>
      <c r="X43" s="188"/>
      <c r="Y43" s="188"/>
      <c r="Z43" s="188"/>
      <c r="AA43" s="434"/>
      <c r="AB43" s="434"/>
    </row>
    <row r="44" spans="1:28" ht="8.1" customHeight="1" x14ac:dyDescent="0.2">
      <c r="E44" s="9"/>
      <c r="F44" s="9"/>
      <c r="G44" s="9"/>
      <c r="H44" s="9"/>
      <c r="J44" s="54"/>
      <c r="K44" s="54"/>
      <c r="L44" s="54"/>
      <c r="M44" s="54"/>
      <c r="N44" s="54"/>
      <c r="O44" s="54"/>
      <c r="P44" s="55"/>
      <c r="Q44" s="55"/>
      <c r="R44" s="55"/>
      <c r="S44" s="54"/>
      <c r="U44" s="252"/>
      <c r="V44" s="188"/>
      <c r="W44" s="188"/>
      <c r="X44" s="188"/>
      <c r="Y44" s="188"/>
      <c r="Z44" s="188"/>
      <c r="AA44" s="434"/>
      <c r="AB44" s="434"/>
    </row>
    <row r="45" spans="1:28" s="6" customFormat="1" ht="15" customHeight="1" x14ac:dyDescent="0.2">
      <c r="A45" s="143"/>
      <c r="B45" s="141" t="s">
        <v>101</v>
      </c>
      <c r="C45" s="141"/>
      <c r="D45" s="141"/>
      <c r="E45" s="141"/>
      <c r="F45" s="141"/>
      <c r="G45" s="141"/>
      <c r="H45" s="14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252"/>
      <c r="V45" s="188"/>
      <c r="W45" s="188"/>
      <c r="X45" s="188"/>
      <c r="Y45" s="188"/>
      <c r="Z45" s="188"/>
      <c r="AA45" s="434"/>
      <c r="AB45" s="434"/>
    </row>
    <row r="46" spans="1:28" ht="5.0999999999999996" customHeight="1" x14ac:dyDescent="0.2">
      <c r="A46" s="23"/>
      <c r="B46" s="26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253"/>
      <c r="Q46" s="253"/>
      <c r="R46" s="253"/>
      <c r="S46" s="253"/>
      <c r="T46" s="254"/>
      <c r="U46" s="252"/>
      <c r="V46" s="188"/>
      <c r="W46" s="188"/>
      <c r="X46" s="188"/>
      <c r="Y46" s="188"/>
      <c r="Z46" s="188"/>
      <c r="AA46" s="434"/>
      <c r="AB46" s="434"/>
    </row>
    <row r="47" spans="1:28" ht="15" customHeight="1" x14ac:dyDescent="0.2">
      <c r="A47" s="23"/>
      <c r="B47" s="567" t="s">
        <v>102</v>
      </c>
      <c r="C47" s="567"/>
      <c r="D47" s="567"/>
      <c r="E47" s="567"/>
      <c r="F47" s="567"/>
      <c r="G47" s="567"/>
      <c r="H47" s="568"/>
      <c r="I47" s="569" t="s">
        <v>61</v>
      </c>
      <c r="J47" s="570"/>
      <c r="K47" s="570"/>
      <c r="L47" s="570"/>
      <c r="M47" s="570"/>
      <c r="N47" s="570"/>
      <c r="O47" s="570"/>
      <c r="P47" s="570"/>
      <c r="Q47" s="570"/>
      <c r="R47" s="570"/>
      <c r="S47" s="571"/>
      <c r="T47" s="255"/>
      <c r="U47" s="252"/>
      <c r="V47" s="188"/>
      <c r="W47" s="188"/>
      <c r="X47" s="188"/>
      <c r="Y47" s="188"/>
      <c r="Z47" s="188"/>
      <c r="AA47" s="434"/>
      <c r="AB47" s="434"/>
    </row>
    <row r="48" spans="1:28" ht="15" customHeight="1" x14ac:dyDescent="0.2">
      <c r="A48" s="23"/>
      <c r="B48" s="567"/>
      <c r="C48" s="567"/>
      <c r="D48" s="567"/>
      <c r="E48" s="567"/>
      <c r="F48" s="567"/>
      <c r="G48" s="567"/>
      <c r="H48" s="568"/>
      <c r="I48" s="572"/>
      <c r="J48" s="573"/>
      <c r="K48" s="573"/>
      <c r="L48" s="573"/>
      <c r="M48" s="573"/>
      <c r="N48" s="573"/>
      <c r="O48" s="573"/>
      <c r="P48" s="573"/>
      <c r="Q48" s="573"/>
      <c r="R48" s="573"/>
      <c r="S48" s="574"/>
      <c r="T48" s="255"/>
      <c r="U48" s="252"/>
      <c r="V48" s="188"/>
      <c r="W48" s="188"/>
      <c r="X48" s="188"/>
      <c r="Y48" s="188"/>
      <c r="Z48" s="188"/>
      <c r="AA48" s="434"/>
      <c r="AB48" s="434"/>
    </row>
    <row r="49" spans="1:28" ht="5.0999999999999996" customHeight="1" x14ac:dyDescent="0.2">
      <c r="A49" s="23"/>
      <c r="B49" s="263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56"/>
      <c r="Q49" s="256"/>
      <c r="R49" s="256"/>
      <c r="S49" s="256"/>
      <c r="T49" s="255"/>
      <c r="U49" s="252"/>
      <c r="V49" s="188"/>
      <c r="W49" s="188"/>
      <c r="X49" s="188"/>
      <c r="Y49" s="188"/>
      <c r="Z49" s="188"/>
      <c r="AA49" s="434"/>
      <c r="AB49" s="434"/>
    </row>
    <row r="50" spans="1:28" s="6" customFormat="1" ht="18" customHeight="1" x14ac:dyDescent="0.2">
      <c r="A50" s="185"/>
      <c r="B50" s="9" t="s">
        <v>103</v>
      </c>
      <c r="C50" s="9"/>
      <c r="D50" s="9"/>
      <c r="E50" s="9"/>
      <c r="F50" s="257"/>
      <c r="G50" s="258"/>
      <c r="H50" s="258"/>
      <c r="I50" s="258"/>
      <c r="J50" s="258"/>
      <c r="K50" s="258"/>
      <c r="L50" s="258"/>
      <c r="M50" s="258"/>
      <c r="N50" s="258"/>
      <c r="O50" s="168"/>
      <c r="P50" s="575" t="s">
        <v>61</v>
      </c>
      <c r="Q50" s="576"/>
      <c r="R50" s="576"/>
      <c r="S50" s="577"/>
      <c r="T50" s="259"/>
      <c r="U50" s="252"/>
      <c r="V50" s="188"/>
      <c r="W50" s="188"/>
      <c r="X50" s="188"/>
      <c r="Y50" s="188"/>
      <c r="Z50" s="188"/>
      <c r="AA50" s="434"/>
      <c r="AB50" s="434"/>
    </row>
    <row r="51" spans="1:28" s="6" customFormat="1" ht="5.0999999999999996" customHeight="1" x14ac:dyDescent="0.2">
      <c r="A51" s="185"/>
      <c r="B51" s="264"/>
      <c r="C51" s="9"/>
      <c r="D51" s="9"/>
      <c r="E51" s="9"/>
      <c r="F51" s="257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9"/>
      <c r="U51" s="252"/>
      <c r="V51" s="188"/>
      <c r="W51" s="188"/>
      <c r="X51" s="188"/>
      <c r="Y51" s="188"/>
      <c r="Z51" s="188"/>
      <c r="AA51" s="434"/>
      <c r="AB51" s="434"/>
    </row>
    <row r="52" spans="1:28" s="6" customFormat="1" ht="15" customHeight="1" x14ac:dyDescent="0.2">
      <c r="A52" s="185"/>
      <c r="B52" s="578" t="s">
        <v>104</v>
      </c>
      <c r="C52" s="579"/>
      <c r="D52" s="579"/>
      <c r="E52" s="580"/>
      <c r="F52" s="581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3"/>
      <c r="T52" s="259"/>
      <c r="U52" s="252"/>
      <c r="V52" s="188"/>
      <c r="W52" s="188"/>
      <c r="X52" s="188"/>
      <c r="Y52" s="188"/>
      <c r="Z52" s="188"/>
      <c r="AA52" s="434"/>
      <c r="AB52" s="434"/>
    </row>
    <row r="53" spans="1:28" s="6" customFormat="1" ht="15" customHeight="1" x14ac:dyDescent="0.2">
      <c r="A53" s="185"/>
      <c r="B53" s="578"/>
      <c r="C53" s="579"/>
      <c r="D53" s="579"/>
      <c r="E53" s="580"/>
      <c r="F53" s="584"/>
      <c r="G53" s="585"/>
      <c r="H53" s="585"/>
      <c r="I53" s="585"/>
      <c r="J53" s="585"/>
      <c r="K53" s="585"/>
      <c r="L53" s="585"/>
      <c r="M53" s="585"/>
      <c r="N53" s="585"/>
      <c r="O53" s="585"/>
      <c r="P53" s="585"/>
      <c r="Q53" s="585"/>
      <c r="R53" s="585"/>
      <c r="S53" s="586"/>
      <c r="T53" s="259"/>
      <c r="U53" s="252"/>
      <c r="V53" s="188"/>
      <c r="W53" s="188"/>
      <c r="X53" s="188"/>
      <c r="Y53" s="188"/>
      <c r="Z53" s="188"/>
      <c r="AA53" s="434"/>
      <c r="AB53" s="434"/>
    </row>
    <row r="54" spans="1:28" s="6" customFormat="1" ht="15" customHeight="1" x14ac:dyDescent="0.2">
      <c r="A54" s="185"/>
      <c r="B54" s="578"/>
      <c r="C54" s="579"/>
      <c r="D54" s="579"/>
      <c r="E54" s="580"/>
      <c r="F54" s="584"/>
      <c r="G54" s="585"/>
      <c r="H54" s="585"/>
      <c r="I54" s="585"/>
      <c r="J54" s="585"/>
      <c r="K54" s="585"/>
      <c r="L54" s="585"/>
      <c r="M54" s="585"/>
      <c r="N54" s="585"/>
      <c r="O54" s="585"/>
      <c r="P54" s="585"/>
      <c r="Q54" s="585"/>
      <c r="R54" s="585"/>
      <c r="S54" s="586"/>
      <c r="T54" s="259"/>
      <c r="U54" s="252"/>
      <c r="V54" s="188"/>
      <c r="W54" s="188"/>
      <c r="X54" s="188"/>
      <c r="Y54" s="188"/>
      <c r="Z54" s="188"/>
      <c r="AA54" s="434"/>
      <c r="AB54" s="434"/>
    </row>
    <row r="55" spans="1:28" s="6" customFormat="1" ht="15" customHeight="1" x14ac:dyDescent="0.2">
      <c r="A55" s="185"/>
      <c r="B55" s="578"/>
      <c r="C55" s="579"/>
      <c r="D55" s="579"/>
      <c r="E55" s="580"/>
      <c r="F55" s="584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6"/>
      <c r="T55" s="259"/>
      <c r="U55" s="252"/>
      <c r="V55" s="188"/>
      <c r="W55" s="188"/>
      <c r="X55" s="188"/>
      <c r="Y55" s="188"/>
      <c r="Z55" s="188"/>
      <c r="AA55" s="434"/>
      <c r="AB55" s="434"/>
    </row>
    <row r="56" spans="1:28" s="6" customFormat="1" ht="15" customHeight="1" x14ac:dyDescent="0.2">
      <c r="A56" s="185"/>
      <c r="B56" s="579"/>
      <c r="C56" s="579"/>
      <c r="D56" s="579"/>
      <c r="E56" s="580"/>
      <c r="F56" s="587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9"/>
      <c r="T56" s="259"/>
      <c r="U56" s="252"/>
      <c r="V56" s="188"/>
      <c r="W56" s="188"/>
      <c r="X56" s="188"/>
      <c r="Y56" s="188"/>
      <c r="Z56" s="188"/>
      <c r="AA56" s="434"/>
      <c r="AB56" s="434"/>
    </row>
    <row r="57" spans="1:28" s="6" customFormat="1" ht="5.0999999999999996" customHeight="1" x14ac:dyDescent="0.2">
      <c r="A57" s="265"/>
      <c r="B57" s="13"/>
      <c r="C57" s="13"/>
      <c r="D57" s="13"/>
      <c r="E57" s="13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1"/>
      <c r="U57" s="252"/>
      <c r="V57" s="188"/>
      <c r="W57" s="188"/>
      <c r="X57" s="188"/>
      <c r="Y57" s="188"/>
      <c r="Z57" s="188"/>
      <c r="AA57" s="434"/>
      <c r="AB57" s="434"/>
    </row>
    <row r="58" spans="1:28" ht="12" customHeight="1" x14ac:dyDescent="0.2">
      <c r="D58" s="9"/>
      <c r="E58" s="9"/>
      <c r="F58" s="9"/>
      <c r="G58" s="9"/>
      <c r="I58" s="54"/>
      <c r="J58" s="54"/>
      <c r="K58" s="54"/>
      <c r="L58" s="54"/>
      <c r="M58" s="54"/>
      <c r="N58" s="54"/>
      <c r="O58" s="55"/>
      <c r="P58" s="55"/>
      <c r="Q58" s="55"/>
      <c r="R58" s="54"/>
      <c r="U58" s="252"/>
      <c r="V58" s="188"/>
      <c r="W58" s="188"/>
      <c r="X58" s="188"/>
      <c r="Y58" s="188"/>
      <c r="Z58" s="188"/>
      <c r="AA58" s="434"/>
      <c r="AB58" s="434"/>
    </row>
    <row r="59" spans="1:28" ht="12" customHeight="1" x14ac:dyDescent="0.2">
      <c r="A59" s="9"/>
      <c r="B59" s="9"/>
      <c r="C59" s="9"/>
      <c r="D59" s="9"/>
      <c r="E59" s="9"/>
      <c r="F59" s="9"/>
      <c r="G59" s="9"/>
      <c r="I59" s="54"/>
      <c r="J59" s="54"/>
      <c r="K59" s="54"/>
      <c r="L59" s="54"/>
      <c r="M59" s="54"/>
      <c r="N59" s="54"/>
      <c r="O59" s="55"/>
      <c r="P59" s="55"/>
      <c r="Q59" s="55"/>
      <c r="R59" s="54"/>
      <c r="U59" s="252"/>
      <c r="V59" s="188"/>
      <c r="W59" s="188"/>
      <c r="X59" s="188"/>
      <c r="Y59" s="188"/>
      <c r="Z59" s="188"/>
      <c r="AA59" s="434"/>
      <c r="AB59" s="434"/>
    </row>
    <row r="60" spans="1:28" ht="12" customHeight="1" x14ac:dyDescent="0.2">
      <c r="A60" s="9"/>
      <c r="B60" s="9"/>
      <c r="C60" s="9"/>
      <c r="D60" s="9"/>
      <c r="E60" s="9"/>
      <c r="F60" s="9"/>
      <c r="G60" s="9"/>
      <c r="I60" s="54"/>
      <c r="J60" s="54"/>
      <c r="K60" s="54"/>
      <c r="L60" s="54"/>
      <c r="M60" s="54"/>
      <c r="N60" s="54"/>
      <c r="O60" s="55"/>
      <c r="P60" s="55"/>
      <c r="Q60" s="55"/>
      <c r="R60" s="54"/>
      <c r="U60" s="252"/>
      <c r="V60" s="188"/>
      <c r="W60" s="188"/>
      <c r="X60" s="188"/>
      <c r="Y60" s="188"/>
      <c r="Z60" s="188"/>
      <c r="AA60" s="434"/>
      <c r="AB60" s="434"/>
    </row>
    <row r="61" spans="1:28" ht="12" customHeight="1" x14ac:dyDescent="0.2">
      <c r="A61" s="13"/>
      <c r="B61" s="13"/>
      <c r="C61" s="13"/>
      <c r="D61" s="13"/>
      <c r="E61" s="9"/>
      <c r="F61" s="9"/>
      <c r="G61" s="9"/>
      <c r="I61" s="54"/>
      <c r="J61" s="54"/>
      <c r="K61" s="54"/>
      <c r="L61" s="54"/>
      <c r="M61" s="54"/>
      <c r="N61" s="54"/>
      <c r="O61" s="55"/>
      <c r="P61" s="55"/>
      <c r="Q61" s="55"/>
      <c r="R61" s="54"/>
      <c r="U61" s="252"/>
      <c r="V61" s="188"/>
      <c r="W61" s="188"/>
      <c r="X61" s="188"/>
      <c r="Y61" s="188"/>
      <c r="Z61" s="188"/>
      <c r="AA61" s="434"/>
      <c r="AB61" s="434"/>
    </row>
    <row r="62" spans="1:28" s="56" customFormat="1" ht="3.95" customHeight="1" x14ac:dyDescent="0.2">
      <c r="A62" s="266"/>
      <c r="B62" s="266"/>
      <c r="C62" s="266"/>
      <c r="T62" s="3"/>
      <c r="U62" s="252"/>
      <c r="V62" s="188"/>
      <c r="W62" s="188"/>
      <c r="X62" s="188"/>
      <c r="Y62" s="188"/>
      <c r="Z62" s="188"/>
      <c r="AA62" s="434"/>
      <c r="AB62" s="434"/>
    </row>
    <row r="63" spans="1:28" ht="11.1" customHeight="1" x14ac:dyDescent="0.2">
      <c r="A63" s="7" t="s">
        <v>6</v>
      </c>
      <c r="B63" s="8" t="s">
        <v>204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U63" s="252"/>
      <c r="V63" s="188"/>
      <c r="W63" s="188"/>
      <c r="X63" s="188"/>
      <c r="Y63" s="188"/>
      <c r="Z63" s="188"/>
      <c r="AA63" s="434"/>
      <c r="AB63" s="434"/>
    </row>
    <row r="64" spans="1:28" ht="11.1" customHeight="1" x14ac:dyDescent="0.2">
      <c r="B64" s="8" t="s">
        <v>205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U64" s="252"/>
      <c r="V64" s="188"/>
      <c r="W64" s="188"/>
      <c r="X64" s="188"/>
      <c r="Y64" s="188"/>
      <c r="Z64" s="188"/>
      <c r="AA64" s="434"/>
      <c r="AB64" s="434"/>
    </row>
    <row r="65" spans="1:28" ht="11.1" customHeight="1" x14ac:dyDescent="0.2">
      <c r="B65" s="8" t="s">
        <v>206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U65" s="252"/>
      <c r="V65" s="188"/>
      <c r="W65" s="188"/>
      <c r="X65" s="188"/>
      <c r="Y65" s="188"/>
      <c r="Z65" s="188"/>
      <c r="AA65" s="434"/>
      <c r="AB65" s="434"/>
    </row>
    <row r="66" spans="1:28" s="56" customFormat="1" ht="3.95" customHeight="1" x14ac:dyDescent="0.2">
      <c r="A66" s="57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3"/>
      <c r="U66" s="252"/>
      <c r="V66" s="188"/>
      <c r="W66" s="188"/>
      <c r="X66" s="188"/>
      <c r="Y66" s="188"/>
      <c r="Z66" s="188"/>
      <c r="AA66" s="434"/>
      <c r="AB66" s="434"/>
    </row>
    <row r="67" spans="1:28" s="56" customFormat="1" ht="12" customHeight="1" x14ac:dyDescent="0.2">
      <c r="A67" s="727" t="str">
        <f>CONCATENATE(Änderungsdoku!$A$2," ",Änderungsdoku!$A$3)</f>
        <v>VWN LiH - Einzelprojekte der Handwerksorganisationen</v>
      </c>
      <c r="B67" s="58"/>
      <c r="C67" s="58"/>
      <c r="D67" s="58"/>
      <c r="E67" s="58"/>
      <c r="F67" s="58"/>
      <c r="G67" s="58"/>
      <c r="H67" s="58"/>
      <c r="T67" s="3"/>
      <c r="U67" s="252"/>
      <c r="V67" s="188"/>
      <c r="W67" s="188"/>
      <c r="X67" s="188"/>
      <c r="Y67" s="188"/>
      <c r="Z67" s="188"/>
      <c r="AA67" s="434"/>
      <c r="AB67" s="434"/>
    </row>
    <row r="68" spans="1:28" s="56" customFormat="1" ht="12" customHeight="1" x14ac:dyDescent="0.2">
      <c r="A68" s="727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  <c r="B68" s="58"/>
      <c r="C68" s="58"/>
      <c r="D68" s="58"/>
      <c r="E68" s="58"/>
      <c r="F68" s="58"/>
      <c r="G68" s="58"/>
      <c r="H68" s="58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3"/>
      <c r="U68" s="252"/>
      <c r="V68" s="188"/>
      <c r="W68" s="188"/>
      <c r="X68" s="188"/>
      <c r="Y68" s="188"/>
      <c r="Z68" s="188"/>
      <c r="AA68" s="434"/>
      <c r="AB68" s="434"/>
    </row>
  </sheetData>
  <sheetProtection password="EF62" sheet="1" objects="1" scenarios="1" selectLockedCells="1" autoFilter="0"/>
  <mergeCells count="32">
    <mergeCell ref="F36:S37"/>
    <mergeCell ref="P42:S42"/>
    <mergeCell ref="Q30:S30"/>
    <mergeCell ref="B41:N42"/>
    <mergeCell ref="B36:E36"/>
    <mergeCell ref="P17:T17"/>
    <mergeCell ref="F28:S28"/>
    <mergeCell ref="Q32:S32"/>
    <mergeCell ref="H30:J30"/>
    <mergeCell ref="H32:J32"/>
    <mergeCell ref="F26:J26"/>
    <mergeCell ref="B47:H48"/>
    <mergeCell ref="I47:S48"/>
    <mergeCell ref="P50:S50"/>
    <mergeCell ref="B52:E56"/>
    <mergeCell ref="F52:S56"/>
    <mergeCell ref="V34:X34"/>
    <mergeCell ref="W6:Y6"/>
    <mergeCell ref="U4:AB4"/>
    <mergeCell ref="H34:J34"/>
    <mergeCell ref="Q34:S34"/>
    <mergeCell ref="K32:O34"/>
    <mergeCell ref="A7:J7"/>
    <mergeCell ref="A22:T23"/>
    <mergeCell ref="A8:J8"/>
    <mergeCell ref="A5:J5"/>
    <mergeCell ref="A20:T21"/>
    <mergeCell ref="A6:J6"/>
    <mergeCell ref="P18:T18"/>
    <mergeCell ref="D9:J9"/>
    <mergeCell ref="A9:C9"/>
    <mergeCell ref="N26:S26"/>
  </mergeCells>
  <dataValidations count="5">
    <dataValidation type="date" allowBlank="1" showErrorMessage="1" errorTitle="Bewilligungszeitraum" error="Der Bewilligungszeitraum muss zwischen 01.01.2014 und 31.12.2023 liegen!" sqref="H32:J32 Q32:S32">
      <formula1>41640</formula1>
      <formula2>45291</formula2>
    </dataValidation>
    <dataValidation type="date" allowBlank="1" showErrorMessage="1" errorTitle="Datum" error="Das Datum muss zwischen 01.01.2014 und 31.12.2023 liegen!" sqref="H30:J30 Q30:S30">
      <formula1>41640</formula1>
      <formula2>45291</formula2>
    </dataValidation>
    <dataValidation type="list" allowBlank="1" showErrorMessage="1" errorTitle="Vorsteuerabzugsberechtigung" error="Nur die Eingabe von vorsteuerabzugsberechtigt oder nicht vorsteuerabzugsberechtigt möglich!" promptTitle="Vorsteuerabzugsberechtigung" prompt="Bitte auswählen!" sqref="I47:S48">
      <formula1>"Bitte auswählen!,überwiegend (größer 50%) aus Zuwendungen der öffentlichen Hand bestritten und das Besserstellungsverbot eingehalten haben., nicht überwiegend aus Zuwendungen der öffentlichen Hand bestritten haben."</formula1>
    </dataValidation>
    <dataValidation type="list" allowBlank="1" showErrorMessage="1" errorTitle="Ergebnis" error="Bitte auswählen!" sqref="P50:S50">
      <formula1>"Bitte auswählen!,ja,nein"</formula1>
    </dataValidation>
    <dataValidation type="date" allowBlank="1" showErrorMessage="1" errorTitle="Erklärungszeitraum" error="Der Erklärungszeitraum muss im Bewilligungszeitraum liegen!" sqref="V34 Q34 H34">
      <formula1>$G$36</formula1>
      <formula2>$P$36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99" r:id="rId4" name="Check Box 3">
              <controlPr defaultSize="0" print="0" autoFill="0" autoLine="0" autoPict="0">
                <anchor moveWithCells="1">
                  <from>
                    <xdr:col>12</xdr:col>
                    <xdr:colOff>152400</xdr:colOff>
                    <xdr:row>5</xdr:row>
                    <xdr:rowOff>180975</xdr:rowOff>
                  </from>
                  <to>
                    <xdr:col>17</xdr:col>
                    <xdr:colOff>123825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00" r:id="rId5" name="Check Box 4">
              <controlPr defaultSize="0" print="0" autoFill="0" autoLine="0" autoPict="0">
                <anchor moveWithCells="1">
                  <from>
                    <xdr:col>12</xdr:col>
                    <xdr:colOff>152400</xdr:colOff>
                    <xdr:row>7</xdr:row>
                    <xdr:rowOff>104775</xdr:rowOff>
                  </from>
                  <to>
                    <xdr:col>17</xdr:col>
                    <xdr:colOff>123825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zoomScaleNormal="100" workbookViewId="0">
      <selection activeCell="P1" sqref="P1:T1"/>
    </sheetView>
  </sheetViews>
  <sheetFormatPr baseColWidth="10" defaultRowHeight="12" customHeight="1" x14ac:dyDescent="0.2"/>
  <cols>
    <col min="1" max="1" width="0.85546875" style="191" customWidth="1"/>
    <col min="2" max="19" width="5.140625" style="191" customWidth="1"/>
    <col min="20" max="20" width="0.85546875" style="191" customWidth="1"/>
    <col min="21" max="16384" width="11.42578125" style="191"/>
  </cols>
  <sheetData>
    <row r="1" spans="1:20" ht="15" customHeight="1" x14ac:dyDescent="0.2">
      <c r="K1" s="267"/>
      <c r="L1" s="267"/>
      <c r="M1" s="267"/>
      <c r="N1" s="206"/>
      <c r="O1" s="22" t="s">
        <v>34</v>
      </c>
      <c r="P1" s="609">
        <f>'Seite 1'!$P$18</f>
        <v>0</v>
      </c>
      <c r="Q1" s="610"/>
      <c r="R1" s="610"/>
      <c r="S1" s="610"/>
      <c r="T1" s="611"/>
    </row>
    <row r="2" spans="1:20" ht="15" customHeight="1" x14ac:dyDescent="0.2">
      <c r="K2" s="267"/>
      <c r="L2" s="267"/>
      <c r="M2" s="267"/>
      <c r="N2" s="206"/>
      <c r="O2" s="22" t="s">
        <v>105</v>
      </c>
      <c r="P2" s="609" t="str">
        <f>'Seite 1'!$Z$10</f>
        <v/>
      </c>
      <c r="Q2" s="610"/>
      <c r="R2" s="610"/>
      <c r="S2" s="610"/>
      <c r="T2" s="616"/>
    </row>
    <row r="3" spans="1:20" ht="15" customHeight="1" x14ac:dyDescent="0.2">
      <c r="K3" s="267"/>
      <c r="L3" s="267"/>
      <c r="M3" s="267"/>
      <c r="N3" s="206"/>
      <c r="O3" s="22" t="s">
        <v>106</v>
      </c>
      <c r="P3" s="609" t="str">
        <f>'Seite 1'!$AA$10</f>
        <v/>
      </c>
      <c r="Q3" s="610"/>
      <c r="R3" s="610"/>
      <c r="S3" s="610"/>
      <c r="T3" s="616"/>
    </row>
    <row r="4" spans="1:20" ht="15" customHeight="1" x14ac:dyDescent="0.2">
      <c r="K4" s="267"/>
      <c r="L4" s="267"/>
      <c r="M4" s="267"/>
      <c r="N4" s="206"/>
      <c r="O4" s="87" t="s">
        <v>35</v>
      </c>
      <c r="P4" s="612">
        <f ca="1">'Seite 1'!$P$17</f>
        <v>44922</v>
      </c>
      <c r="Q4" s="613"/>
      <c r="R4" s="613"/>
      <c r="S4" s="613"/>
      <c r="T4" s="614"/>
    </row>
    <row r="5" spans="1:20" ht="12" customHeight="1" x14ac:dyDescent="0.2">
      <c r="O5" s="269"/>
      <c r="P5" s="269"/>
      <c r="Q5" s="269"/>
      <c r="R5" s="269"/>
    </row>
    <row r="6" spans="1:20" s="190" customFormat="1" ht="15" customHeight="1" x14ac:dyDescent="0.2">
      <c r="A6" s="319"/>
      <c r="B6" s="194" t="s">
        <v>124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1"/>
    </row>
    <row r="7" spans="1:20" ht="5.0999999999999996" customHeight="1" x14ac:dyDescent="0.2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318"/>
      <c r="P7" s="318"/>
      <c r="Q7" s="318"/>
      <c r="R7" s="318"/>
      <c r="S7" s="277"/>
      <c r="T7" s="275"/>
    </row>
    <row r="8" spans="1:20" ht="12" customHeight="1" x14ac:dyDescent="0.2">
      <c r="A8" s="276"/>
      <c r="B8" s="274" t="s">
        <v>107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5"/>
    </row>
    <row r="9" spans="1:20" ht="12" customHeight="1" x14ac:dyDescent="0.2">
      <c r="A9" s="276"/>
      <c r="B9" s="274" t="s">
        <v>108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</row>
    <row r="10" spans="1:20" ht="12" customHeight="1" x14ac:dyDescent="0.2">
      <c r="A10" s="276"/>
      <c r="B10" s="274" t="s">
        <v>109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5"/>
    </row>
    <row r="11" spans="1:20" ht="5.0999999999999996" customHeight="1" x14ac:dyDescent="0.2">
      <c r="A11" s="316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5"/>
    </row>
    <row r="12" spans="1:20" ht="12" customHeight="1" x14ac:dyDescent="0.2">
      <c r="A12" s="2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0"/>
    </row>
    <row r="13" spans="1:20" ht="12" customHeight="1" x14ac:dyDescent="0.2">
      <c r="A13" s="192"/>
      <c r="B13" s="281" t="s">
        <v>110</v>
      </c>
      <c r="C13" s="281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T13" s="282"/>
    </row>
    <row r="14" spans="1:20" ht="5.0999999999999996" customHeight="1" x14ac:dyDescent="0.2">
      <c r="A14" s="314"/>
      <c r="B14" s="320"/>
      <c r="C14" s="320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291"/>
      <c r="P14" s="291"/>
      <c r="Q14" s="291"/>
      <c r="R14" s="291"/>
      <c r="S14" s="291"/>
      <c r="T14" s="294"/>
    </row>
    <row r="15" spans="1:20" ht="5.0999999999999996" customHeight="1" x14ac:dyDescent="0.2">
      <c r="A15" s="315"/>
      <c r="B15" s="283"/>
      <c r="C15" s="283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5"/>
      <c r="P15" s="285"/>
      <c r="Q15" s="285"/>
      <c r="R15" s="285"/>
      <c r="S15" s="285"/>
      <c r="T15" s="286"/>
    </row>
    <row r="16" spans="1:20" ht="12" customHeight="1" x14ac:dyDescent="0.2">
      <c r="A16" s="192"/>
      <c r="B16" s="191" t="s">
        <v>111</v>
      </c>
      <c r="E16" s="288" t="s">
        <v>112</v>
      </c>
      <c r="F16" s="289" t="s">
        <v>113</v>
      </c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T16" s="282"/>
    </row>
    <row r="17" spans="1:20" ht="12" customHeight="1" x14ac:dyDescent="0.2">
      <c r="A17" s="192"/>
      <c r="E17" s="288"/>
      <c r="F17" s="289" t="s">
        <v>114</v>
      </c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T17" s="282"/>
    </row>
    <row r="18" spans="1:20" ht="5.0999999999999996" customHeight="1" x14ac:dyDescent="0.2">
      <c r="A18" s="314"/>
      <c r="B18" s="291"/>
      <c r="C18" s="291"/>
      <c r="D18" s="291"/>
      <c r="E18" s="292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1"/>
      <c r="T18" s="294"/>
    </row>
    <row r="19" spans="1:20" ht="5.0999999999999996" customHeight="1" x14ac:dyDescent="0.2">
      <c r="A19" s="315"/>
      <c r="B19" s="285"/>
      <c r="C19" s="285"/>
      <c r="D19" s="295"/>
      <c r="E19" s="296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85"/>
      <c r="T19" s="286"/>
    </row>
    <row r="20" spans="1:20" ht="12" customHeight="1" x14ac:dyDescent="0.2">
      <c r="A20" s="192"/>
      <c r="B20" s="191" t="s">
        <v>115</v>
      </c>
      <c r="E20" s="288" t="s">
        <v>112</v>
      </c>
      <c r="F20" s="289" t="s">
        <v>116</v>
      </c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T20" s="282"/>
    </row>
    <row r="21" spans="1:20" ht="12" customHeight="1" x14ac:dyDescent="0.2">
      <c r="A21" s="192"/>
      <c r="E21" s="288" t="s">
        <v>112</v>
      </c>
      <c r="F21" s="289" t="s">
        <v>117</v>
      </c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T21" s="282"/>
    </row>
    <row r="22" spans="1:20" ht="12" customHeight="1" x14ac:dyDescent="0.2">
      <c r="A22" s="192"/>
      <c r="E22" s="288" t="s">
        <v>112</v>
      </c>
      <c r="F22" s="289" t="s">
        <v>118</v>
      </c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T22" s="282"/>
    </row>
    <row r="23" spans="1:20" ht="12" customHeight="1" x14ac:dyDescent="0.2">
      <c r="A23" s="192"/>
      <c r="E23" s="288"/>
      <c r="F23" s="289" t="s">
        <v>119</v>
      </c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T23" s="282"/>
    </row>
    <row r="24" spans="1:20" ht="12" customHeight="1" x14ac:dyDescent="0.2">
      <c r="A24" s="192"/>
      <c r="E24" s="288" t="s">
        <v>112</v>
      </c>
      <c r="F24" s="289" t="s">
        <v>120</v>
      </c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T24" s="282"/>
    </row>
    <row r="25" spans="1:20" ht="5.0999999999999996" customHeight="1" x14ac:dyDescent="0.2">
      <c r="A25" s="290"/>
      <c r="B25" s="291"/>
      <c r="C25" s="291"/>
      <c r="D25" s="291"/>
      <c r="E25" s="322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1"/>
      <c r="T25" s="294"/>
    </row>
    <row r="26" spans="1:20" ht="5.0999999999999996" customHeight="1" x14ac:dyDescent="0.2">
      <c r="A26" s="287"/>
      <c r="E26" s="317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T26" s="282"/>
    </row>
    <row r="27" spans="1:20" ht="12" customHeight="1" x14ac:dyDescent="0.2">
      <c r="A27" s="192"/>
      <c r="B27" s="191" t="s">
        <v>125</v>
      </c>
      <c r="E27" s="288" t="s">
        <v>112</v>
      </c>
      <c r="F27" s="289" t="s">
        <v>126</v>
      </c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T27" s="282"/>
    </row>
    <row r="28" spans="1:20" ht="12" customHeight="1" x14ac:dyDescent="0.2">
      <c r="A28" s="287"/>
      <c r="E28" s="288" t="s">
        <v>112</v>
      </c>
      <c r="F28" s="289" t="s">
        <v>127</v>
      </c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T28" s="282"/>
    </row>
    <row r="29" spans="1:20" ht="5.0999999999999996" customHeight="1" x14ac:dyDescent="0.2">
      <c r="A29" s="297"/>
      <c r="B29" s="298"/>
      <c r="C29" s="298"/>
      <c r="D29" s="298"/>
      <c r="E29" s="299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298"/>
      <c r="T29" s="301"/>
    </row>
    <row r="30" spans="1:20" ht="5.0999999999999996" customHeight="1" x14ac:dyDescent="0.2">
      <c r="A30" s="302"/>
      <c r="B30" s="272"/>
      <c r="C30" s="272"/>
      <c r="D30" s="272"/>
      <c r="E30" s="303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272"/>
      <c r="T30" s="273"/>
    </row>
    <row r="31" spans="1:20" ht="12" customHeight="1" x14ac:dyDescent="0.2">
      <c r="A31" s="305" t="s">
        <v>121</v>
      </c>
      <c r="B31" s="277"/>
      <c r="C31" s="277"/>
      <c r="D31" s="277"/>
      <c r="E31" s="306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277"/>
      <c r="T31" s="275"/>
    </row>
    <row r="32" spans="1:20" ht="12" customHeight="1" x14ac:dyDescent="0.2">
      <c r="A32" s="305" t="s">
        <v>122</v>
      </c>
      <c r="B32" s="277"/>
      <c r="C32" s="277"/>
      <c r="D32" s="277"/>
      <c r="E32" s="306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277"/>
      <c r="T32" s="275"/>
    </row>
    <row r="33" spans="1:20" ht="5.0999999999999996" customHeight="1" x14ac:dyDescent="0.2">
      <c r="A33" s="308"/>
      <c r="B33" s="309"/>
      <c r="C33" s="309"/>
      <c r="D33" s="309"/>
      <c r="E33" s="310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09"/>
      <c r="T33" s="312"/>
    </row>
    <row r="34" spans="1:20" ht="5.0999999999999996" customHeight="1" x14ac:dyDescent="0.2">
      <c r="A34" s="192"/>
      <c r="T34" s="282"/>
    </row>
    <row r="35" spans="1:20" ht="12" customHeight="1" x14ac:dyDescent="0.2">
      <c r="A35" s="192"/>
      <c r="T35" s="282"/>
    </row>
    <row r="36" spans="1:20" ht="12" customHeight="1" x14ac:dyDescent="0.2">
      <c r="A36" s="192"/>
      <c r="T36" s="282"/>
    </row>
    <row r="37" spans="1:20" ht="12" customHeight="1" x14ac:dyDescent="0.2">
      <c r="A37" s="192"/>
      <c r="T37" s="282"/>
    </row>
    <row r="38" spans="1:20" ht="12" customHeight="1" x14ac:dyDescent="0.2">
      <c r="A38" s="192"/>
      <c r="T38" s="282"/>
    </row>
    <row r="39" spans="1:20" ht="12" customHeight="1" x14ac:dyDescent="0.2">
      <c r="A39" s="192"/>
      <c r="T39" s="282"/>
    </row>
    <row r="40" spans="1:20" ht="12" customHeight="1" x14ac:dyDescent="0.2">
      <c r="A40" s="192"/>
      <c r="T40" s="282"/>
    </row>
    <row r="41" spans="1:20" ht="12" customHeight="1" x14ac:dyDescent="0.2">
      <c r="A41" s="192"/>
      <c r="T41" s="282"/>
    </row>
    <row r="42" spans="1:20" ht="12" customHeight="1" x14ac:dyDescent="0.2">
      <c r="A42" s="192"/>
      <c r="T42" s="282"/>
    </row>
    <row r="43" spans="1:20" ht="12" customHeight="1" x14ac:dyDescent="0.2">
      <c r="A43" s="192"/>
      <c r="T43" s="282"/>
    </row>
    <row r="44" spans="1:20" ht="12" customHeight="1" x14ac:dyDescent="0.2">
      <c r="A44" s="192"/>
      <c r="T44" s="282"/>
    </row>
    <row r="45" spans="1:20" ht="12" customHeight="1" x14ac:dyDescent="0.2">
      <c r="A45" s="192"/>
      <c r="T45" s="282"/>
    </row>
    <row r="46" spans="1:20" ht="12" customHeight="1" x14ac:dyDescent="0.2">
      <c r="A46" s="192"/>
      <c r="T46" s="282"/>
    </row>
    <row r="47" spans="1:20" ht="12" customHeight="1" x14ac:dyDescent="0.2">
      <c r="A47" s="192"/>
      <c r="T47" s="282"/>
    </row>
    <row r="48" spans="1:20" ht="12" customHeight="1" x14ac:dyDescent="0.2">
      <c r="A48" s="192"/>
      <c r="T48" s="282"/>
    </row>
    <row r="49" spans="1:20" ht="12" customHeight="1" x14ac:dyDescent="0.2">
      <c r="A49" s="192"/>
      <c r="T49" s="282"/>
    </row>
    <row r="50" spans="1:20" ht="12" customHeight="1" x14ac:dyDescent="0.2">
      <c r="A50" s="192"/>
      <c r="T50" s="282"/>
    </row>
    <row r="51" spans="1:20" ht="12" customHeight="1" x14ac:dyDescent="0.2">
      <c r="A51" s="192"/>
      <c r="T51" s="282"/>
    </row>
    <row r="52" spans="1:20" ht="12" customHeight="1" x14ac:dyDescent="0.2">
      <c r="A52" s="192"/>
      <c r="T52" s="282"/>
    </row>
    <row r="53" spans="1:20" ht="12" customHeight="1" x14ac:dyDescent="0.2">
      <c r="A53" s="192"/>
      <c r="T53" s="282"/>
    </row>
    <row r="54" spans="1:20" ht="12" customHeight="1" x14ac:dyDescent="0.2">
      <c r="A54" s="192"/>
      <c r="T54" s="282"/>
    </row>
    <row r="55" spans="1:20" ht="12" customHeight="1" x14ac:dyDescent="0.2">
      <c r="A55" s="192"/>
      <c r="T55" s="282"/>
    </row>
    <row r="56" spans="1:20" ht="12" customHeight="1" x14ac:dyDescent="0.2">
      <c r="A56" s="192"/>
      <c r="T56" s="282"/>
    </row>
    <row r="57" spans="1:20" ht="12" customHeight="1" x14ac:dyDescent="0.2">
      <c r="A57" s="192"/>
      <c r="T57" s="282"/>
    </row>
    <row r="58" spans="1:20" ht="12" customHeight="1" x14ac:dyDescent="0.2">
      <c r="A58" s="192"/>
      <c r="T58" s="282"/>
    </row>
    <row r="59" spans="1:20" ht="12" customHeight="1" x14ac:dyDescent="0.2">
      <c r="A59" s="192"/>
      <c r="T59" s="282"/>
    </row>
    <row r="60" spans="1:20" ht="12" customHeight="1" x14ac:dyDescent="0.2">
      <c r="A60" s="192"/>
      <c r="T60" s="282"/>
    </row>
    <row r="61" spans="1:20" ht="12" customHeight="1" x14ac:dyDescent="0.2">
      <c r="A61" s="192"/>
      <c r="T61" s="282"/>
    </row>
    <row r="62" spans="1:20" ht="12" customHeight="1" x14ac:dyDescent="0.2">
      <c r="A62" s="192"/>
      <c r="T62" s="282"/>
    </row>
    <row r="63" spans="1:20" ht="12" customHeight="1" x14ac:dyDescent="0.2">
      <c r="A63" s="192"/>
      <c r="T63" s="282"/>
    </row>
    <row r="64" spans="1:20" ht="12" customHeight="1" x14ac:dyDescent="0.2">
      <c r="A64" s="192"/>
      <c r="T64" s="282"/>
    </row>
    <row r="65" spans="1:20" ht="12" customHeight="1" x14ac:dyDescent="0.2">
      <c r="A65" s="192"/>
      <c r="T65" s="282"/>
    </row>
    <row r="66" spans="1:20" ht="12" customHeight="1" x14ac:dyDescent="0.2">
      <c r="A66" s="192"/>
      <c r="T66" s="282"/>
    </row>
    <row r="67" spans="1:20" ht="12" customHeight="1" x14ac:dyDescent="0.2">
      <c r="A67" s="192"/>
      <c r="T67" s="282"/>
    </row>
    <row r="68" spans="1:20" ht="12" customHeight="1" x14ac:dyDescent="0.2">
      <c r="A68" s="192"/>
      <c r="T68" s="282"/>
    </row>
    <row r="69" spans="1:20" ht="12" customHeight="1" x14ac:dyDescent="0.2">
      <c r="A69" s="192"/>
      <c r="T69" s="282"/>
    </row>
    <row r="70" spans="1:20" ht="12" customHeight="1" x14ac:dyDescent="0.2">
      <c r="A70" s="192"/>
      <c r="T70" s="282"/>
    </row>
    <row r="71" spans="1:20" ht="5.0999999999999996" customHeight="1" x14ac:dyDescent="0.2">
      <c r="A71" s="192"/>
      <c r="T71" s="282"/>
    </row>
    <row r="72" spans="1:20" ht="12" customHeight="1" x14ac:dyDescent="0.2">
      <c r="A72" s="192"/>
      <c r="B72" s="615" t="s">
        <v>123</v>
      </c>
      <c r="C72" s="615"/>
      <c r="D72" s="615"/>
      <c r="E72" s="615"/>
      <c r="F72" s="615"/>
      <c r="G72" s="615"/>
      <c r="H72" s="615"/>
      <c r="I72" s="615"/>
      <c r="J72" s="615"/>
      <c r="K72" s="615"/>
      <c r="L72" s="615"/>
      <c r="M72" s="615"/>
      <c r="N72" s="615"/>
      <c r="O72" s="615"/>
      <c r="P72" s="615"/>
      <c r="Q72" s="615"/>
      <c r="R72" s="615"/>
      <c r="S72" s="615"/>
      <c r="T72" s="282"/>
    </row>
    <row r="73" spans="1:20" ht="5.0999999999999996" customHeight="1" x14ac:dyDescent="0.2">
      <c r="A73" s="193"/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301"/>
    </row>
    <row r="75" spans="1:20" ht="12" customHeight="1" x14ac:dyDescent="0.2">
      <c r="A75" s="1" t="str">
        <f>'Seite 1'!$A$67</f>
        <v>VWN LiH - Einzelprojekte der Handwerksorganisationen</v>
      </c>
      <c r="B75" s="313"/>
      <c r="C75" s="313"/>
    </row>
    <row r="76" spans="1:20" ht="12" customHeight="1" x14ac:dyDescent="0.2">
      <c r="A76" s="1" t="str">
        <f>'Seite 1'!$A$68</f>
        <v>Formularversion: V 2.0 vom 02.01.23 - öffentlich -</v>
      </c>
      <c r="B76" s="313"/>
      <c r="C76" s="313"/>
    </row>
  </sheetData>
  <sheetProtection password="EF62" sheet="1" objects="1" scenarios="1" autoFilter="0"/>
  <mergeCells count="5">
    <mergeCell ref="P1:T1"/>
    <mergeCell ref="P4:T4"/>
    <mergeCell ref="B72:S72"/>
    <mergeCell ref="P3:T3"/>
    <mergeCell ref="P2:T2"/>
  </mergeCells>
  <conditionalFormatting sqref="P1:T1 P4:T4">
    <cfRule type="cellIs" dxfId="125" priority="3" stopIfTrue="1" operator="equal">
      <formula>0</formula>
    </cfRule>
  </conditionalFormatting>
  <conditionalFormatting sqref="P3:T3">
    <cfRule type="cellIs" dxfId="124" priority="2" stopIfTrue="1" operator="equal">
      <formula>0</formula>
    </cfRule>
  </conditionalFormatting>
  <conditionalFormatting sqref="P2:T2">
    <cfRule type="cellIs" dxfId="123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P68"/>
  <sheetViews>
    <sheetView showGridLines="0" zoomScaleNormal="100" workbookViewId="0">
      <selection activeCell="F10" sqref="F10:I10"/>
    </sheetView>
  </sheetViews>
  <sheetFormatPr baseColWidth="10" defaultRowHeight="12.75" customHeight="1" x14ac:dyDescent="0.2"/>
  <cols>
    <col min="1" max="1" width="0.85546875" style="61" customWidth="1"/>
    <col min="2" max="11" width="5.140625" style="61" customWidth="1"/>
    <col min="12" max="12" width="19.7109375" style="61" customWidth="1"/>
    <col min="13" max="13" width="1.7109375" style="61" customWidth="1"/>
    <col min="14" max="14" width="19.7109375" style="61" customWidth="1"/>
    <col min="15" max="15" width="0.85546875" style="61" customWidth="1"/>
    <col min="16" max="16" width="15.7109375" style="61" hidden="1" customWidth="1"/>
    <col min="17" max="16384" width="11.42578125" style="61"/>
  </cols>
  <sheetData>
    <row r="1" spans="1:16" ht="15" customHeight="1" x14ac:dyDescent="0.2">
      <c r="A1" s="88"/>
      <c r="M1" s="22" t="s">
        <v>34</v>
      </c>
      <c r="N1" s="609">
        <f>'Seite 1'!$P$18</f>
        <v>0</v>
      </c>
      <c r="O1" s="611"/>
      <c r="P1" s="187"/>
    </row>
    <row r="2" spans="1:16" ht="15" customHeight="1" x14ac:dyDescent="0.2">
      <c r="A2" s="88"/>
      <c r="M2" s="22" t="s">
        <v>105</v>
      </c>
      <c r="N2" s="609" t="str">
        <f>'Seite 1'!$Z$11</f>
        <v/>
      </c>
      <c r="O2" s="616"/>
      <c r="P2" s="187"/>
    </row>
    <row r="3" spans="1:16" ht="15" customHeight="1" x14ac:dyDescent="0.2">
      <c r="A3" s="88"/>
      <c r="M3" s="22" t="s">
        <v>106</v>
      </c>
      <c r="N3" s="609" t="str">
        <f>'Seite 1'!$AA$11</f>
        <v/>
      </c>
      <c r="O3" s="616"/>
      <c r="P3" s="187"/>
    </row>
    <row r="4" spans="1:16" ht="1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7" t="s">
        <v>35</v>
      </c>
      <c r="N4" s="612">
        <f ca="1">'Seite 1'!$P$17</f>
        <v>44922</v>
      </c>
      <c r="O4" s="614"/>
      <c r="P4" s="187"/>
    </row>
    <row r="5" spans="1:16" ht="12" customHeight="1" x14ac:dyDescent="0.2">
      <c r="P5" s="187"/>
    </row>
    <row r="6" spans="1:16" s="6" customFormat="1" ht="15" customHeight="1" x14ac:dyDescent="0.2">
      <c r="A6" s="143"/>
      <c r="B6" s="141" t="s">
        <v>128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187"/>
    </row>
    <row r="7" spans="1:16" s="6" customFormat="1" ht="3.95" customHeight="1" x14ac:dyDescent="0.2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P7" s="187"/>
    </row>
    <row r="8" spans="1:16" s="6" customFormat="1" ht="15" customHeight="1" x14ac:dyDescent="0.2">
      <c r="A8" s="165"/>
      <c r="B8" s="164" t="s">
        <v>37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187"/>
    </row>
    <row r="9" spans="1:16" s="6" customFormat="1" ht="3.95" customHeight="1" x14ac:dyDescent="0.2">
      <c r="A9" s="123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188"/>
    </row>
    <row r="10" spans="1:16" s="166" customFormat="1" ht="18" customHeight="1" x14ac:dyDescent="0.2">
      <c r="A10" s="167"/>
      <c r="B10" s="168" t="s">
        <v>46</v>
      </c>
      <c r="C10" s="169"/>
      <c r="D10" s="169"/>
      <c r="E10" s="169"/>
      <c r="F10" s="617" t="s">
        <v>61</v>
      </c>
      <c r="G10" s="618"/>
      <c r="H10" s="618"/>
      <c r="I10" s="619"/>
      <c r="J10" s="169"/>
      <c r="K10" s="169"/>
      <c r="L10" s="620" t="str">
        <f>CONCATENATE("Bescheid vom 
",
IF(MAX('Seite 1'!$H$30,'Seite 1'!$Q$30)=0,"__.__.____",TEXT(MAX('Seite 1'!$H$30,'Seite 1'!$Q$30),"TT.MM.JJJJ")))</f>
        <v>Bescheid vom 
__.__.____</v>
      </c>
      <c r="M10" s="169"/>
      <c r="N10" s="620" t="s">
        <v>189</v>
      </c>
      <c r="O10" s="170"/>
      <c r="P10" s="189"/>
    </row>
    <row r="11" spans="1:16" s="166" customFormat="1" ht="3.95" customHeight="1" x14ac:dyDescent="0.2">
      <c r="A11" s="167"/>
      <c r="B11" s="168"/>
      <c r="C11" s="169"/>
      <c r="D11" s="169"/>
      <c r="E11" s="169"/>
      <c r="F11" s="169"/>
      <c r="G11" s="169"/>
      <c r="H11" s="169"/>
      <c r="I11" s="169"/>
      <c r="J11" s="169"/>
      <c r="K11" s="169"/>
      <c r="L11" s="621"/>
      <c r="M11" s="169"/>
      <c r="N11" s="621"/>
      <c r="O11" s="170"/>
      <c r="P11" s="189"/>
    </row>
    <row r="12" spans="1:16" s="166" customFormat="1" ht="18" customHeight="1" x14ac:dyDescent="0.2">
      <c r="A12" s="167"/>
      <c r="J12" s="169"/>
      <c r="K12" s="169"/>
      <c r="L12" s="622"/>
      <c r="M12" s="169"/>
      <c r="N12" s="622"/>
      <c r="O12" s="170"/>
      <c r="P12" s="189"/>
    </row>
    <row r="13" spans="1:16" s="166" customFormat="1" ht="15" customHeight="1" x14ac:dyDescent="0.2">
      <c r="A13" s="167"/>
      <c r="B13" s="171"/>
      <c r="C13" s="169"/>
      <c r="D13" s="93"/>
      <c r="E13" s="93"/>
      <c r="J13" s="169"/>
      <c r="K13" s="169"/>
      <c r="L13" s="251" t="s">
        <v>8</v>
      </c>
      <c r="M13" s="172"/>
      <c r="N13" s="251" t="str">
        <f>IF(F10="brutto","Betrag (brutto) in €",IF(F10="netto","Betrag (netto) in €","Betrag in €"))</f>
        <v>Betrag in €</v>
      </c>
      <c r="O13" s="173"/>
      <c r="P13" s="189"/>
    </row>
    <row r="14" spans="1:16" s="166" customFormat="1" ht="15" customHeight="1" x14ac:dyDescent="0.2">
      <c r="A14" s="167"/>
      <c r="B14" s="200" t="s">
        <v>1</v>
      </c>
      <c r="C14" s="198" t="s">
        <v>67</v>
      </c>
      <c r="D14" s="61"/>
      <c r="E14" s="61"/>
      <c r="F14" s="61"/>
      <c r="G14" s="61"/>
      <c r="H14" s="169"/>
      <c r="I14" s="169"/>
      <c r="J14" s="169"/>
      <c r="K14" s="169"/>
      <c r="M14" s="172"/>
      <c r="O14" s="173"/>
      <c r="P14" s="189"/>
    </row>
    <row r="15" spans="1:16" s="166" customFormat="1" ht="15" customHeight="1" x14ac:dyDescent="0.2">
      <c r="A15" s="167"/>
      <c r="B15" s="201" t="s">
        <v>51</v>
      </c>
      <c r="C15" s="199" t="s">
        <v>68</v>
      </c>
      <c r="D15" s="93"/>
      <c r="E15" s="93"/>
      <c r="F15" s="93"/>
      <c r="G15" s="93"/>
      <c r="H15" s="169"/>
      <c r="I15" s="169"/>
      <c r="J15" s="169"/>
      <c r="K15" s="169"/>
      <c r="L15" s="515">
        <f>SUMPRODUCT(ROUND(L16:L17,2))</f>
        <v>0</v>
      </c>
      <c r="M15" s="172"/>
      <c r="N15" s="515">
        <f>SUMPRODUCT(ROUND(N16:N17,2))</f>
        <v>0</v>
      </c>
      <c r="O15" s="173"/>
      <c r="P15" s="189"/>
    </row>
    <row r="16" spans="1:16" s="166" customFormat="1" ht="15" customHeight="1" x14ac:dyDescent="0.2">
      <c r="A16" s="167"/>
      <c r="B16" s="201" t="s">
        <v>69</v>
      </c>
      <c r="C16" s="199" t="s">
        <v>99</v>
      </c>
      <c r="D16" s="93"/>
      <c r="E16" s="93"/>
      <c r="F16" s="93"/>
      <c r="G16" s="93"/>
      <c r="H16" s="169"/>
      <c r="I16" s="169"/>
      <c r="J16" s="169"/>
      <c r="K16" s="169"/>
      <c r="L16" s="481"/>
      <c r="M16" s="172"/>
      <c r="N16" s="517">
        <f>'Belegliste 1.1'!$V$24</f>
        <v>0</v>
      </c>
      <c r="O16" s="173"/>
      <c r="P16" s="189"/>
    </row>
    <row r="17" spans="1:16" s="166" customFormat="1" ht="15" customHeight="1" x14ac:dyDescent="0.2">
      <c r="A17" s="167"/>
      <c r="B17" s="201" t="s">
        <v>70</v>
      </c>
      <c r="C17" s="199" t="s">
        <v>100</v>
      </c>
      <c r="D17" s="93"/>
      <c r="E17" s="93"/>
      <c r="F17" s="93"/>
      <c r="G17" s="93"/>
      <c r="H17" s="169"/>
      <c r="I17" s="169"/>
      <c r="J17" s="169"/>
      <c r="K17" s="169"/>
      <c r="L17" s="481"/>
      <c r="M17" s="172"/>
      <c r="N17" s="517">
        <f>'Belegliste 1.1'!$V$26</f>
        <v>0</v>
      </c>
      <c r="O17" s="173"/>
      <c r="P17" s="189"/>
    </row>
    <row r="18" spans="1:16" s="166" customFormat="1" ht="15" customHeight="1" x14ac:dyDescent="0.2">
      <c r="A18" s="167"/>
      <c r="B18" s="201" t="s">
        <v>52</v>
      </c>
      <c r="C18" s="199" t="s">
        <v>71</v>
      </c>
      <c r="D18" s="93"/>
      <c r="E18" s="93"/>
      <c r="F18" s="93"/>
      <c r="G18" s="93"/>
      <c r="H18" s="169"/>
      <c r="I18" s="169"/>
      <c r="J18" s="169"/>
      <c r="K18" s="169"/>
      <c r="L18" s="484"/>
      <c r="M18" s="172"/>
      <c r="N18" s="518">
        <f>'Belegliste 1.2'!$K$12</f>
        <v>0</v>
      </c>
      <c r="O18" s="173"/>
      <c r="P18" s="189"/>
    </row>
    <row r="19" spans="1:16" s="166" customFormat="1" ht="15" customHeight="1" x14ac:dyDescent="0.2">
      <c r="A19" s="167"/>
      <c r="B19" s="163"/>
      <c r="C19" s="202" t="str">
        <f>CONCATENATE("Summe ",C14)</f>
        <v>Summe Personalausgaben</v>
      </c>
      <c r="D19" s="93"/>
      <c r="E19" s="93"/>
      <c r="F19" s="93"/>
      <c r="G19" s="93"/>
      <c r="H19" s="169"/>
      <c r="I19" s="169"/>
      <c r="J19" s="169"/>
      <c r="K19" s="169"/>
      <c r="L19" s="516">
        <f>SUMPRODUCT(ROUND(L16:L18,2))</f>
        <v>0</v>
      </c>
      <c r="M19" s="172"/>
      <c r="N19" s="516">
        <f>SUMPRODUCT(ROUND(N16:N18,2))</f>
        <v>0</v>
      </c>
      <c r="O19" s="173"/>
      <c r="P19" s="189"/>
    </row>
    <row r="20" spans="1:16" s="166" customFormat="1" ht="3.95" customHeight="1" x14ac:dyDescent="0.2">
      <c r="A20" s="167"/>
      <c r="B20" s="163"/>
      <c r="C20" s="93"/>
      <c r="D20" s="93"/>
      <c r="E20" s="93"/>
      <c r="F20" s="93"/>
      <c r="G20" s="93"/>
      <c r="H20" s="169"/>
      <c r="I20" s="169"/>
      <c r="J20" s="169"/>
      <c r="K20" s="169"/>
      <c r="L20" s="174"/>
      <c r="M20" s="172"/>
      <c r="N20" s="135"/>
      <c r="O20" s="173"/>
      <c r="P20" s="189"/>
    </row>
    <row r="21" spans="1:16" s="166" customFormat="1" ht="15" customHeight="1" x14ac:dyDescent="0.2">
      <c r="A21" s="167"/>
      <c r="B21" s="200" t="s">
        <v>2</v>
      </c>
      <c r="C21" s="198" t="s">
        <v>72</v>
      </c>
      <c r="D21" s="93"/>
      <c r="E21" s="93"/>
      <c r="F21" s="93"/>
      <c r="G21" s="93"/>
      <c r="H21" s="169"/>
      <c r="I21" s="169"/>
      <c r="J21" s="169"/>
      <c r="K21" s="169"/>
      <c r="L21" s="174"/>
      <c r="M21" s="172"/>
      <c r="N21" s="135"/>
      <c r="O21" s="173"/>
      <c r="P21" s="189"/>
    </row>
    <row r="22" spans="1:16" s="166" customFormat="1" ht="15" customHeight="1" x14ac:dyDescent="0.2">
      <c r="A22" s="167"/>
      <c r="B22" s="201" t="s">
        <v>53</v>
      </c>
      <c r="C22" s="199" t="s">
        <v>73</v>
      </c>
      <c r="D22" s="93"/>
      <c r="E22" s="93"/>
      <c r="F22" s="93"/>
      <c r="G22" s="93"/>
      <c r="H22" s="169"/>
      <c r="I22" s="169"/>
      <c r="J22" s="169"/>
      <c r="K22" s="169"/>
      <c r="L22" s="498"/>
      <c r="M22" s="172"/>
      <c r="N22" s="515">
        <f>IF($F$10="Bitte auswählen!",0,IF($F$10="Netto",'Belegliste 2.1'!$H$12,IF($F$10="Brutto",'Belegliste 2.1'!$G$12,0)))</f>
        <v>0</v>
      </c>
      <c r="O22" s="173"/>
      <c r="P22" s="189"/>
    </row>
    <row r="23" spans="1:16" s="166" customFormat="1" ht="15" customHeight="1" x14ac:dyDescent="0.2">
      <c r="A23" s="167"/>
      <c r="B23" s="201" t="s">
        <v>54</v>
      </c>
      <c r="C23" s="199" t="s">
        <v>74</v>
      </c>
      <c r="D23" s="93"/>
      <c r="E23" s="93"/>
      <c r="F23" s="93"/>
      <c r="G23" s="93"/>
      <c r="H23" s="169"/>
      <c r="I23" s="169"/>
      <c r="J23" s="169"/>
      <c r="K23" s="169"/>
      <c r="L23" s="481"/>
      <c r="M23" s="172"/>
      <c r="N23" s="517">
        <f>IF($F$10="Bitte auswählen!",0,IF($F$10="Netto",'Belegliste 2.2'!$H$12,IF($F$10="Brutto",'Belegliste 2.2'!$G$12,0)))</f>
        <v>0</v>
      </c>
      <c r="O23" s="173"/>
      <c r="P23" s="189"/>
    </row>
    <row r="24" spans="1:16" s="166" customFormat="1" ht="15" customHeight="1" x14ac:dyDescent="0.2">
      <c r="A24" s="167"/>
      <c r="B24" s="201" t="s">
        <v>55</v>
      </c>
      <c r="C24" s="199" t="s">
        <v>75</v>
      </c>
      <c r="D24" s="93"/>
      <c r="E24" s="93"/>
      <c r="F24" s="93"/>
      <c r="G24" s="93"/>
      <c r="H24" s="169"/>
      <c r="I24" s="169"/>
      <c r="J24" s="169"/>
      <c r="K24" s="169"/>
      <c r="L24" s="481"/>
      <c r="M24" s="172"/>
      <c r="N24" s="517">
        <f>IF($F$10="Bitte auswählen!",0,IF($F$10="Netto",'Belegliste 2.3'!$H$12,IF($F$10="Brutto",'Belegliste 2.3'!$G$12,0)))</f>
        <v>0</v>
      </c>
      <c r="O24" s="173"/>
      <c r="P24" s="189"/>
    </row>
    <row r="25" spans="1:16" s="166" customFormat="1" ht="15" customHeight="1" x14ac:dyDescent="0.2">
      <c r="A25" s="167"/>
      <c r="B25" s="201" t="s">
        <v>76</v>
      </c>
      <c r="C25" s="199" t="s">
        <v>77</v>
      </c>
      <c r="D25" s="93"/>
      <c r="E25" s="93"/>
      <c r="F25" s="93"/>
      <c r="G25" s="93"/>
      <c r="H25" s="169"/>
      <c r="I25" s="169"/>
      <c r="J25" s="169"/>
      <c r="K25" s="169"/>
      <c r="L25" s="481"/>
      <c r="M25" s="172"/>
      <c r="N25" s="517">
        <f>IF($F$10="Bitte auswählen!",0,IF($F$10="Netto",'Belegliste 2.4'!$H$12,IF($F$10="Brutto",'Belegliste 2.4'!$G$12,0)))</f>
        <v>0</v>
      </c>
      <c r="O25" s="173"/>
      <c r="P25" s="189"/>
    </row>
    <row r="26" spans="1:16" s="166" customFormat="1" ht="15" customHeight="1" x14ac:dyDescent="0.2">
      <c r="A26" s="167"/>
      <c r="B26" s="201" t="s">
        <v>78</v>
      </c>
      <c r="C26" s="199" t="s">
        <v>79</v>
      </c>
      <c r="D26" s="93"/>
      <c r="E26" s="93"/>
      <c r="F26" s="93"/>
      <c r="G26" s="93"/>
      <c r="H26" s="169"/>
      <c r="I26" s="169"/>
      <c r="J26" s="169"/>
      <c r="K26" s="169"/>
      <c r="L26" s="481"/>
      <c r="M26" s="172"/>
      <c r="N26" s="517">
        <f>IF($F$10="Bitte auswählen!",0,IF($F$10="Netto",'Belegliste 2.5'!$H$12,IF($F$10="Brutto",'Belegliste 2.5'!$G$12,0)))</f>
        <v>0</v>
      </c>
      <c r="O26" s="173"/>
      <c r="P26" s="189"/>
    </row>
    <row r="27" spans="1:16" s="166" customFormat="1" ht="15" customHeight="1" x14ac:dyDescent="0.2">
      <c r="A27" s="167"/>
      <c r="B27" s="201" t="s">
        <v>80</v>
      </c>
      <c r="C27" s="199" t="s">
        <v>81</v>
      </c>
      <c r="D27" s="93"/>
      <c r="E27" s="93"/>
      <c r="F27" s="93"/>
      <c r="G27" s="93"/>
      <c r="H27" s="169"/>
      <c r="I27" s="169"/>
      <c r="J27" s="169"/>
      <c r="K27" s="169"/>
      <c r="L27" s="484"/>
      <c r="M27" s="172"/>
      <c r="N27" s="518">
        <f>IF($F$10="Bitte auswählen!",0,IF($F$10="Netto",'Belegliste 2.6'!$H$12,IF($F$10="Brutto",'Belegliste 2.6'!$G$12,0)))</f>
        <v>0</v>
      </c>
      <c r="O27" s="173"/>
      <c r="P27" s="189"/>
    </row>
    <row r="28" spans="1:16" s="166" customFormat="1" ht="15" customHeight="1" x14ac:dyDescent="0.2">
      <c r="A28" s="167"/>
      <c r="B28" s="201"/>
      <c r="C28" s="202" t="str">
        <f>CONCATENATE("Summe ",C21)</f>
        <v>Summe Sachausgaben</v>
      </c>
      <c r="D28" s="93"/>
      <c r="E28" s="93"/>
      <c r="F28" s="93"/>
      <c r="G28" s="93"/>
      <c r="H28" s="169"/>
      <c r="I28" s="169"/>
      <c r="J28" s="169"/>
      <c r="K28" s="169"/>
      <c r="L28" s="516">
        <f>SUMPRODUCT(ROUND(L22:L27,2))</f>
        <v>0</v>
      </c>
      <c r="M28" s="172"/>
      <c r="N28" s="516">
        <f>SUMPRODUCT(ROUND(N22:N27,2))</f>
        <v>0</v>
      </c>
      <c r="O28" s="173"/>
      <c r="P28" s="189"/>
    </row>
    <row r="29" spans="1:16" s="166" customFormat="1" ht="3.95" customHeight="1" x14ac:dyDescent="0.2">
      <c r="A29" s="167"/>
      <c r="B29" s="163"/>
      <c r="C29" s="93"/>
      <c r="D29" s="93"/>
      <c r="E29" s="93"/>
      <c r="F29" s="93"/>
      <c r="G29" s="93"/>
      <c r="H29" s="169"/>
      <c r="I29" s="169"/>
      <c r="J29" s="169"/>
      <c r="K29" s="169"/>
      <c r="L29" s="174"/>
      <c r="M29" s="172"/>
      <c r="N29" s="135"/>
      <c r="O29" s="173"/>
      <c r="P29" s="189"/>
    </row>
    <row r="30" spans="1:16" s="166" customFormat="1" ht="15" customHeight="1" x14ac:dyDescent="0.2">
      <c r="A30" s="167"/>
      <c r="B30" s="88" t="s">
        <v>22</v>
      </c>
      <c r="C30" s="93"/>
      <c r="D30" s="93"/>
      <c r="E30" s="93"/>
      <c r="F30" s="93"/>
      <c r="G30" s="93"/>
      <c r="H30" s="170"/>
      <c r="I30" s="169"/>
      <c r="J30" s="169"/>
      <c r="K30" s="169"/>
      <c r="L30" s="516">
        <f>L19+L28</f>
        <v>0</v>
      </c>
      <c r="M30" s="172"/>
      <c r="N30" s="516">
        <f>N19+N28</f>
        <v>0</v>
      </c>
      <c r="O30" s="173"/>
      <c r="P30" s="189"/>
    </row>
    <row r="31" spans="1:16" s="166" customFormat="1" ht="3.95" customHeight="1" x14ac:dyDescent="0.2">
      <c r="A31" s="175"/>
      <c r="B31" s="176"/>
      <c r="C31" s="176"/>
      <c r="D31" s="176"/>
      <c r="E31" s="176"/>
      <c r="F31" s="176"/>
      <c r="G31" s="176"/>
      <c r="H31" s="176"/>
      <c r="I31" s="177"/>
      <c r="J31" s="177"/>
      <c r="K31" s="177"/>
      <c r="L31" s="177"/>
      <c r="M31" s="178"/>
      <c r="N31" s="178"/>
      <c r="O31" s="179"/>
      <c r="P31" s="189"/>
    </row>
    <row r="32" spans="1:16" s="166" customFormat="1" ht="12" customHeight="1" x14ac:dyDescent="0.2">
      <c r="A32" s="124"/>
      <c r="B32" s="93"/>
      <c r="C32" s="93"/>
      <c r="D32" s="93"/>
      <c r="E32" s="93"/>
      <c r="F32" s="93"/>
      <c r="G32" s="93"/>
      <c r="M32" s="180"/>
      <c r="N32" s="180"/>
      <c r="O32" s="180"/>
      <c r="P32" s="189"/>
    </row>
    <row r="33" spans="1:16" s="166" customFormat="1" ht="15" customHeight="1" x14ac:dyDescent="0.2">
      <c r="A33" s="165"/>
      <c r="B33" s="164" t="s">
        <v>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2"/>
      <c r="P33" s="189"/>
    </row>
    <row r="34" spans="1:16" s="166" customFormat="1" ht="3.95" customHeight="1" x14ac:dyDescent="0.2">
      <c r="A34" s="181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  <c r="P34" s="189"/>
    </row>
    <row r="35" spans="1:16" s="166" customFormat="1" ht="15" customHeight="1" x14ac:dyDescent="0.2">
      <c r="A35" s="125"/>
      <c r="B35" s="93"/>
      <c r="C35" s="93"/>
      <c r="D35" s="93"/>
      <c r="E35" s="93"/>
      <c r="F35" s="93"/>
      <c r="G35" s="93"/>
      <c r="H35" s="93"/>
      <c r="I35" s="169"/>
      <c r="J35" s="169"/>
      <c r="K35" s="169"/>
      <c r="L35" s="620" t="str">
        <f>L10</f>
        <v>Bescheid vom 
__.__.____</v>
      </c>
      <c r="M35" s="169"/>
      <c r="N35" s="620" t="str">
        <f>N10</f>
        <v>Abrechnung mit
diesem Nachweis</v>
      </c>
      <c r="O35" s="170"/>
      <c r="P35" s="189"/>
    </row>
    <row r="36" spans="1:16" s="166" customFormat="1" ht="3.95" customHeight="1" x14ac:dyDescent="0.2">
      <c r="A36" s="125"/>
      <c r="B36" s="93"/>
      <c r="C36" s="93"/>
      <c r="D36" s="93"/>
      <c r="E36" s="93"/>
      <c r="F36" s="93"/>
      <c r="G36" s="93"/>
      <c r="H36" s="93"/>
      <c r="I36" s="169"/>
      <c r="J36" s="169"/>
      <c r="K36" s="169"/>
      <c r="L36" s="621"/>
      <c r="M36" s="169"/>
      <c r="N36" s="621"/>
      <c r="O36" s="170"/>
      <c r="P36" s="189"/>
    </row>
    <row r="37" spans="1:16" s="166" customFormat="1" ht="15" customHeight="1" x14ac:dyDescent="0.2">
      <c r="A37" s="125"/>
      <c r="B37" s="93"/>
      <c r="C37" s="93"/>
      <c r="D37" s="93"/>
      <c r="E37" s="93"/>
      <c r="F37" s="93"/>
      <c r="G37" s="93"/>
      <c r="H37" s="93"/>
      <c r="I37" s="169"/>
      <c r="J37" s="169"/>
      <c r="K37" s="169"/>
      <c r="L37" s="622"/>
      <c r="M37" s="169"/>
      <c r="N37" s="622"/>
      <c r="O37" s="170"/>
      <c r="P37" s="189"/>
    </row>
    <row r="38" spans="1:16" s="166" customFormat="1" ht="15" customHeight="1" x14ac:dyDescent="0.2">
      <c r="A38" s="94"/>
      <c r="D38" s="93"/>
      <c r="E38" s="93"/>
      <c r="F38" s="93"/>
      <c r="G38" s="93"/>
      <c r="H38" s="93"/>
      <c r="I38" s="169"/>
      <c r="J38" s="169"/>
      <c r="K38" s="169"/>
      <c r="L38" s="251" t="s">
        <v>8</v>
      </c>
      <c r="M38" s="169"/>
      <c r="N38" s="251" t="s">
        <v>8</v>
      </c>
      <c r="O38" s="170"/>
      <c r="P38" s="189"/>
    </row>
    <row r="39" spans="1:16" s="166" customFormat="1" ht="15" customHeight="1" x14ac:dyDescent="0.2">
      <c r="A39" s="94"/>
      <c r="B39" s="203" t="s">
        <v>82</v>
      </c>
      <c r="C39" s="198" t="s">
        <v>83</v>
      </c>
      <c r="D39" s="93"/>
      <c r="E39" s="93"/>
      <c r="F39" s="93"/>
      <c r="G39" s="93"/>
      <c r="H39" s="93"/>
      <c r="I39" s="169"/>
      <c r="J39" s="169"/>
      <c r="K39" s="169"/>
      <c r="L39" s="249"/>
      <c r="M39" s="169"/>
      <c r="N39" s="249"/>
      <c r="O39" s="170"/>
      <c r="P39" s="189"/>
    </row>
    <row r="40" spans="1:16" s="166" customFormat="1" ht="15" customHeight="1" x14ac:dyDescent="0.2">
      <c r="A40" s="94"/>
      <c r="B40" s="231" t="s">
        <v>84</v>
      </c>
      <c r="C40" s="199" t="s">
        <v>98</v>
      </c>
      <c r="D40" s="93"/>
      <c r="E40" s="93"/>
      <c r="F40" s="93"/>
      <c r="G40" s="93"/>
      <c r="H40" s="93"/>
      <c r="I40" s="169"/>
      <c r="J40" s="169"/>
      <c r="K40" s="169"/>
      <c r="L40" s="498"/>
      <c r="M40" s="169"/>
      <c r="N40" s="515">
        <f>'Belegliste Einnahmen'!F13</f>
        <v>0</v>
      </c>
      <c r="O40" s="170"/>
      <c r="P40" s="189"/>
    </row>
    <row r="41" spans="1:16" s="166" customFormat="1" ht="15" customHeight="1" x14ac:dyDescent="0.2">
      <c r="A41" s="94"/>
      <c r="B41" s="231" t="s">
        <v>85</v>
      </c>
      <c r="C41" s="199" t="s">
        <v>86</v>
      </c>
      <c r="D41" s="93"/>
      <c r="E41" s="93"/>
      <c r="F41" s="93"/>
      <c r="G41" s="93"/>
      <c r="H41" s="93"/>
      <c r="I41" s="169"/>
      <c r="J41" s="169"/>
      <c r="K41" s="169"/>
      <c r="L41" s="481"/>
      <c r="M41" s="169"/>
      <c r="N41" s="517">
        <f>'Belegliste Einnahmen'!F14</f>
        <v>0</v>
      </c>
      <c r="O41" s="170"/>
      <c r="P41" s="189"/>
    </row>
    <row r="42" spans="1:16" s="166" customFormat="1" ht="15" customHeight="1" x14ac:dyDescent="0.2">
      <c r="A42" s="94"/>
      <c r="B42" s="231" t="s">
        <v>87</v>
      </c>
      <c r="C42" s="199" t="s">
        <v>88</v>
      </c>
      <c r="D42" s="93"/>
      <c r="E42" s="93"/>
      <c r="F42" s="93"/>
      <c r="G42" s="93"/>
      <c r="H42" s="93"/>
      <c r="I42" s="169"/>
      <c r="J42" s="169"/>
      <c r="K42" s="169"/>
      <c r="L42" s="484"/>
      <c r="M42" s="169"/>
      <c r="N42" s="518">
        <f>'Belegliste Einnahmen'!F15</f>
        <v>0</v>
      </c>
      <c r="O42" s="170"/>
      <c r="P42" s="189"/>
    </row>
    <row r="43" spans="1:16" s="166" customFormat="1" ht="15" customHeight="1" x14ac:dyDescent="0.2">
      <c r="A43" s="94"/>
      <c r="B43" s="93"/>
      <c r="C43" s="202" t="str">
        <f>CONCATENATE("Summe ",C39)</f>
        <v>Summe Private Mittel</v>
      </c>
      <c r="D43" s="93"/>
      <c r="E43" s="93"/>
      <c r="F43" s="93"/>
      <c r="G43" s="93"/>
      <c r="H43" s="93"/>
      <c r="I43" s="169"/>
      <c r="J43" s="169"/>
      <c r="K43" s="169"/>
      <c r="L43" s="516">
        <f>SUMPRODUCT(ROUND(L40:L42,2))</f>
        <v>0</v>
      </c>
      <c r="M43" s="169"/>
      <c r="N43" s="516">
        <f>SUMPRODUCT(ROUND(N40:N42,2))</f>
        <v>0</v>
      </c>
      <c r="O43" s="170"/>
      <c r="P43" s="189"/>
    </row>
    <row r="44" spans="1:16" s="166" customFormat="1" ht="3.95" customHeight="1" x14ac:dyDescent="0.2">
      <c r="A44" s="167"/>
      <c r="B44" s="162"/>
      <c r="C44" s="88"/>
      <c r="D44" s="88"/>
      <c r="E44" s="88"/>
      <c r="F44" s="88"/>
      <c r="G44" s="88"/>
      <c r="H44" s="169"/>
      <c r="I44" s="169"/>
      <c r="J44" s="169"/>
      <c r="K44" s="169"/>
      <c r="L44" s="134"/>
      <c r="M44" s="169"/>
      <c r="N44" s="174"/>
      <c r="O44" s="170"/>
      <c r="P44" s="189"/>
    </row>
    <row r="45" spans="1:16" s="166" customFormat="1" ht="15" customHeight="1" x14ac:dyDescent="0.2">
      <c r="A45" s="94"/>
      <c r="B45" s="203" t="s">
        <v>89</v>
      </c>
      <c r="C45" s="198" t="s">
        <v>90</v>
      </c>
      <c r="D45" s="93"/>
      <c r="E45" s="93"/>
      <c r="F45" s="93"/>
      <c r="G45" s="93"/>
      <c r="H45" s="93"/>
      <c r="I45" s="169"/>
      <c r="J45" s="169"/>
      <c r="K45" s="169"/>
      <c r="L45" s="246"/>
      <c r="M45" s="169"/>
      <c r="N45" s="246"/>
      <c r="O45" s="170"/>
      <c r="P45" s="189"/>
    </row>
    <row r="46" spans="1:16" s="166" customFormat="1" ht="15" customHeight="1" x14ac:dyDescent="0.2">
      <c r="A46" s="94"/>
      <c r="B46" s="231" t="s">
        <v>91</v>
      </c>
      <c r="C46" s="199" t="s">
        <v>92</v>
      </c>
      <c r="D46" s="93"/>
      <c r="E46" s="93"/>
      <c r="F46" s="93"/>
      <c r="G46" s="93"/>
      <c r="H46" s="93"/>
      <c r="I46" s="169"/>
      <c r="J46" s="169"/>
      <c r="K46" s="169"/>
      <c r="L46" s="498"/>
      <c r="M46" s="169"/>
      <c r="N46" s="515">
        <f>'Belegliste Einnahmen'!F16</f>
        <v>0</v>
      </c>
      <c r="O46" s="170"/>
      <c r="P46" s="189"/>
    </row>
    <row r="47" spans="1:16" s="166" customFormat="1" ht="15" customHeight="1" x14ac:dyDescent="0.2">
      <c r="A47" s="94"/>
      <c r="B47" s="231" t="s">
        <v>93</v>
      </c>
      <c r="C47" s="199" t="s">
        <v>94</v>
      </c>
      <c r="D47" s="93"/>
      <c r="E47" s="93"/>
      <c r="F47" s="93"/>
      <c r="G47" s="93"/>
      <c r="H47" s="93"/>
      <c r="I47" s="169"/>
      <c r="J47" s="169"/>
      <c r="K47" s="169"/>
      <c r="L47" s="481"/>
      <c r="M47" s="169"/>
      <c r="N47" s="517">
        <f>'Belegliste Einnahmen'!F17</f>
        <v>0</v>
      </c>
      <c r="O47" s="170"/>
      <c r="P47" s="189"/>
    </row>
    <row r="48" spans="1:16" s="166" customFormat="1" ht="15" customHeight="1" x14ac:dyDescent="0.2">
      <c r="A48" s="94"/>
      <c r="B48" s="231" t="s">
        <v>95</v>
      </c>
      <c r="C48" s="199" t="s">
        <v>96</v>
      </c>
      <c r="D48" s="93"/>
      <c r="E48" s="93"/>
      <c r="F48" s="93"/>
      <c r="G48" s="93"/>
      <c r="H48" s="93"/>
      <c r="I48" s="169"/>
      <c r="J48" s="169"/>
      <c r="K48" s="169"/>
      <c r="L48" s="484"/>
      <c r="M48" s="169"/>
      <c r="N48" s="517">
        <f>'Belegliste Einnahmen'!F18</f>
        <v>0</v>
      </c>
      <c r="O48" s="170"/>
      <c r="P48" s="189"/>
    </row>
    <row r="49" spans="1:16" s="166" customFormat="1" ht="15" customHeight="1" x14ac:dyDescent="0.2">
      <c r="A49" s="94"/>
      <c r="B49" s="93"/>
      <c r="C49" s="202" t="str">
        <f>CONCATENATE("Summe ",C45)</f>
        <v>Summe Öffentliche Mittel</v>
      </c>
      <c r="D49" s="93"/>
      <c r="E49" s="93"/>
      <c r="F49" s="93"/>
      <c r="G49" s="93"/>
      <c r="H49" s="93"/>
      <c r="I49" s="169"/>
      <c r="J49" s="169"/>
      <c r="K49" s="169"/>
      <c r="L49" s="516">
        <f>SUMPRODUCT(ROUND(L46:L48,2))</f>
        <v>0</v>
      </c>
      <c r="M49" s="169"/>
      <c r="N49" s="516">
        <f>SUMPRODUCT(ROUND(N46:N48,2))</f>
        <v>0</v>
      </c>
      <c r="O49" s="170"/>
      <c r="P49" s="189"/>
    </row>
    <row r="50" spans="1:16" s="166" customFormat="1" ht="3.95" customHeight="1" x14ac:dyDescent="0.2">
      <c r="A50" s="167"/>
      <c r="B50" s="162"/>
      <c r="C50" s="88"/>
      <c r="D50" s="88"/>
      <c r="E50" s="88"/>
      <c r="F50" s="88"/>
      <c r="G50" s="88"/>
      <c r="H50" s="169"/>
      <c r="I50" s="169"/>
      <c r="J50" s="169"/>
      <c r="K50" s="169"/>
      <c r="L50" s="134"/>
      <c r="M50" s="169"/>
      <c r="N50" s="174"/>
      <c r="O50" s="170"/>
      <c r="P50" s="189"/>
    </row>
    <row r="51" spans="1:16" s="166" customFormat="1" ht="15" customHeight="1" x14ac:dyDescent="0.2">
      <c r="A51" s="167"/>
      <c r="B51" s="203" t="s">
        <v>97</v>
      </c>
      <c r="C51" s="88" t="s">
        <v>186</v>
      </c>
      <c r="D51" s="88"/>
      <c r="E51" s="88"/>
      <c r="F51" s="88"/>
      <c r="G51" s="88"/>
      <c r="H51" s="169"/>
      <c r="I51" s="169"/>
      <c r="J51" s="169"/>
      <c r="K51" s="169"/>
      <c r="L51" s="516">
        <f>ROUND('Seite 1'!P42,2)</f>
        <v>0</v>
      </c>
      <c r="M51" s="169"/>
      <c r="N51" s="516">
        <f>'Belegliste Einnahmen'!F19</f>
        <v>0</v>
      </c>
      <c r="O51" s="170"/>
      <c r="P51" s="189"/>
    </row>
    <row r="52" spans="1:16" s="166" customFormat="1" ht="3.95" customHeight="1" x14ac:dyDescent="0.2">
      <c r="A52" s="167"/>
      <c r="B52" s="162"/>
      <c r="C52" s="88"/>
      <c r="D52" s="88"/>
      <c r="E52" s="88"/>
      <c r="F52" s="88"/>
      <c r="G52" s="88"/>
      <c r="H52" s="169"/>
      <c r="I52" s="169"/>
      <c r="J52" s="169"/>
      <c r="K52" s="169"/>
      <c r="L52" s="134"/>
      <c r="M52" s="169"/>
      <c r="N52" s="174"/>
      <c r="O52" s="170"/>
      <c r="P52" s="189"/>
    </row>
    <row r="53" spans="1:16" s="166" customFormat="1" ht="15" customHeight="1" x14ac:dyDescent="0.2">
      <c r="A53" s="167"/>
      <c r="B53" s="88" t="s">
        <v>10</v>
      </c>
      <c r="C53" s="88"/>
      <c r="D53" s="88"/>
      <c r="E53" s="88"/>
      <c r="F53" s="88"/>
      <c r="G53" s="88"/>
      <c r="H53" s="169"/>
      <c r="I53" s="169"/>
      <c r="J53" s="169"/>
      <c r="K53" s="170"/>
      <c r="L53" s="516">
        <f>L43+L49+L51</f>
        <v>0</v>
      </c>
      <c r="M53" s="169"/>
      <c r="N53" s="516">
        <f>N43+N49+ROUND(N51,2)</f>
        <v>0</v>
      </c>
      <c r="O53" s="170"/>
      <c r="P53" s="189"/>
    </row>
    <row r="54" spans="1:16" s="166" customFormat="1" ht="3.95" customHeight="1" x14ac:dyDescent="0.2">
      <c r="A54" s="126"/>
      <c r="B54" s="127"/>
      <c r="C54" s="127"/>
      <c r="D54" s="127"/>
      <c r="E54" s="127"/>
      <c r="F54" s="127"/>
      <c r="G54" s="127"/>
      <c r="H54" s="176"/>
      <c r="I54" s="176"/>
      <c r="J54" s="176"/>
      <c r="K54" s="176"/>
      <c r="L54" s="176"/>
      <c r="M54" s="176"/>
      <c r="N54" s="176"/>
      <c r="O54" s="184"/>
      <c r="P54" s="189"/>
    </row>
    <row r="55" spans="1:16" ht="12" customHeight="1" x14ac:dyDescent="0.2">
      <c r="P55" s="189"/>
    </row>
    <row r="56" spans="1:16" ht="12.75" customHeight="1" x14ac:dyDescent="0.2">
      <c r="P56" s="189"/>
    </row>
    <row r="57" spans="1:16" ht="12.75" customHeight="1" x14ac:dyDescent="0.2">
      <c r="P57" s="189"/>
    </row>
    <row r="58" spans="1:16" ht="12.75" customHeight="1" x14ac:dyDescent="0.2">
      <c r="P58" s="189"/>
    </row>
    <row r="59" spans="1:16" ht="12.75" customHeight="1" x14ac:dyDescent="0.2">
      <c r="P59" s="189"/>
    </row>
    <row r="60" spans="1:16" ht="12.75" customHeight="1" x14ac:dyDescent="0.2">
      <c r="P60" s="189"/>
    </row>
    <row r="61" spans="1:16" ht="12.75" customHeight="1" x14ac:dyDescent="0.2">
      <c r="P61" s="189"/>
    </row>
    <row r="62" spans="1:16" ht="12.75" customHeight="1" x14ac:dyDescent="0.2">
      <c r="P62" s="187"/>
    </row>
    <row r="63" spans="1:16" ht="12" customHeight="1" x14ac:dyDescent="0.2">
      <c r="P63" s="187"/>
    </row>
    <row r="64" spans="1:16" ht="3.95" customHeight="1" x14ac:dyDescent="0.2">
      <c r="A64" s="69"/>
      <c r="B64" s="69"/>
      <c r="C64" s="69"/>
      <c r="D64" s="69"/>
      <c r="M64" s="68"/>
      <c r="N64" s="68"/>
      <c r="P64" s="187"/>
    </row>
    <row r="65" spans="1:16" ht="12" customHeight="1" x14ac:dyDescent="0.2">
      <c r="B65" s="67" t="s">
        <v>6</v>
      </c>
      <c r="C65" s="66" t="s">
        <v>32</v>
      </c>
      <c r="D65" s="66"/>
      <c r="E65" s="66"/>
      <c r="F65" s="66"/>
      <c r="G65" s="66"/>
      <c r="H65" s="66"/>
      <c r="I65" s="66"/>
      <c r="J65" s="66"/>
      <c r="K65" s="66"/>
      <c r="L65" s="66"/>
      <c r="M65" s="63"/>
      <c r="N65" s="63"/>
      <c r="P65" s="187"/>
    </row>
    <row r="66" spans="1:16" ht="3.95" customHeight="1" x14ac:dyDescent="0.2">
      <c r="A66" s="6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3"/>
      <c r="N66" s="63"/>
      <c r="P66" s="187"/>
    </row>
    <row r="67" spans="1:16" ht="12" customHeight="1" x14ac:dyDescent="0.2">
      <c r="A67" s="1" t="str">
        <f>'Seite 1'!$A$67</f>
        <v>VWN LiH - Einzelprojekte der Handwerksorganisationen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P67" s="187"/>
    </row>
    <row r="68" spans="1:16" ht="12" customHeight="1" x14ac:dyDescent="0.2">
      <c r="A68" s="1" t="str">
        <f>'Seite 1'!$A$68</f>
        <v>Formularversion: V 2.0 vom 02.01.23 - öffentlich -</v>
      </c>
      <c r="P68" s="187"/>
    </row>
  </sheetData>
  <sheetProtection password="EF62" sheet="1" objects="1" scenarios="1" autoFilter="0"/>
  <mergeCells count="9">
    <mergeCell ref="N1:O1"/>
    <mergeCell ref="N4:O4"/>
    <mergeCell ref="F10:I10"/>
    <mergeCell ref="N2:O2"/>
    <mergeCell ref="N3:O3"/>
    <mergeCell ref="N10:N12"/>
    <mergeCell ref="N35:N37"/>
    <mergeCell ref="L10:L12"/>
    <mergeCell ref="L35:L37"/>
  </mergeCells>
  <conditionalFormatting sqref="N1:O4">
    <cfRule type="cellIs" dxfId="122" priority="7" stopIfTrue="1" operator="equal">
      <formula>0</formula>
    </cfRule>
  </conditionalFormatting>
  <conditionalFormatting sqref="B25:K28 M25:M27 M28:N28">
    <cfRule type="expression" dxfId="121" priority="23" stopIfTrue="1">
      <formula>#REF!=0</formula>
    </cfRule>
  </conditionalFormatting>
  <dataValidations count="1">
    <dataValidation type="list" allowBlank="1" showErrorMessage="1" errorTitle="Abrechnung" error="Bitte auswählen!" sqref="F10:I10">
      <formula1>"Bitte auswählen!,Brutto,Netto"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showGridLines="0" zoomScaleNormal="100" workbookViewId="0">
      <selection activeCell="I16" sqref="I16"/>
    </sheetView>
  </sheetViews>
  <sheetFormatPr baseColWidth="10" defaultRowHeight="12" x14ac:dyDescent="0.2"/>
  <cols>
    <col min="1" max="1" width="1.7109375" style="472" customWidth="1"/>
    <col min="2" max="2" width="6.7109375" style="472" customWidth="1"/>
    <col min="3" max="7" width="10.7109375" style="472" customWidth="1"/>
    <col min="8" max="8" width="1.7109375" style="472" customWidth="1"/>
    <col min="9" max="9" width="22.7109375" style="472" customWidth="1"/>
    <col min="10" max="10" width="5.7109375" style="472" customWidth="1"/>
    <col min="11" max="11" width="22.7109375" style="472" customWidth="1"/>
    <col min="12" max="12" width="1.7109375" style="472" customWidth="1"/>
    <col min="13" max="13" width="22.7109375" style="472" customWidth="1"/>
    <col min="14" max="14" width="1.7109375" style="472" customWidth="1"/>
    <col min="15" max="15" width="22.7109375" style="472" customWidth="1"/>
    <col min="16" max="16" width="1.7109375" style="472" customWidth="1"/>
    <col min="17" max="17" width="22.7109375" style="472" customWidth="1"/>
    <col min="18" max="18" width="1.7109375" style="472" customWidth="1"/>
    <col min="19" max="16384" width="11.42578125" style="472"/>
  </cols>
  <sheetData>
    <row r="1" spans="1:18" ht="15" customHeight="1" x14ac:dyDescent="0.2">
      <c r="B1" s="623" t="str">
        <f>IF('Seite 1'!$U$10=0,"Dieser zahlenmäßige Nachweis ist nur mit der Einreichung des Verwendungsnachweises für den gesamten Bewilligungszeitraum vorzulegen!",IF(AND('Seite 1'!U8=TRUE,'Seite 1'!U9=FALSE),"Dieser zahlenmäßige Nachweis für den gesamten Bewilligungszeitraum ist nicht mit dem Zwischennachweis vorzulegen!",""))</f>
        <v>Dieser zahlenmäßige Nachweis ist nur mit der Einreichung des Verwendungsnachweises für den gesamten Bewilligungszeitraum vorzulegen!</v>
      </c>
      <c r="C1" s="624"/>
      <c r="D1" s="624"/>
      <c r="E1" s="624"/>
      <c r="F1" s="624"/>
      <c r="G1" s="625"/>
      <c r="H1" s="22"/>
      <c r="I1" s="22"/>
      <c r="J1" s="22"/>
      <c r="L1" s="22"/>
      <c r="P1" s="22" t="s">
        <v>34</v>
      </c>
      <c r="Q1" s="609">
        <f>'Seite 1'!$P$18</f>
        <v>0</v>
      </c>
      <c r="R1" s="616"/>
    </row>
    <row r="2" spans="1:18" ht="15" customHeight="1" x14ac:dyDescent="0.2">
      <c r="B2" s="626"/>
      <c r="C2" s="627"/>
      <c r="D2" s="627"/>
      <c r="E2" s="627"/>
      <c r="F2" s="627"/>
      <c r="G2" s="628"/>
      <c r="H2" s="22"/>
      <c r="I2" s="22"/>
      <c r="J2" s="22"/>
      <c r="L2" s="22"/>
      <c r="P2" s="22" t="s">
        <v>105</v>
      </c>
      <c r="Q2" s="609" t="str">
        <f>'Seite 1'!$Z$12</f>
        <v/>
      </c>
      <c r="R2" s="616"/>
    </row>
    <row r="3" spans="1:18" ht="15" customHeight="1" x14ac:dyDescent="0.2">
      <c r="B3" s="626"/>
      <c r="C3" s="627"/>
      <c r="D3" s="627"/>
      <c r="E3" s="627"/>
      <c r="F3" s="627"/>
      <c r="G3" s="628"/>
      <c r="H3" s="22"/>
      <c r="I3" s="22"/>
      <c r="J3" s="22"/>
      <c r="L3" s="22"/>
      <c r="P3" s="22" t="s">
        <v>106</v>
      </c>
      <c r="Q3" s="609" t="str">
        <f>'Seite 1'!$AA$12</f>
        <v/>
      </c>
      <c r="R3" s="616"/>
    </row>
    <row r="4" spans="1:18" s="6" customFormat="1" ht="15" customHeight="1" x14ac:dyDescent="0.2">
      <c r="B4" s="629"/>
      <c r="C4" s="630"/>
      <c r="D4" s="630"/>
      <c r="E4" s="630"/>
      <c r="F4" s="630"/>
      <c r="G4" s="631"/>
      <c r="H4" s="268"/>
      <c r="I4" s="268"/>
      <c r="J4" s="268"/>
      <c r="L4" s="268"/>
      <c r="P4" s="87" t="s">
        <v>35</v>
      </c>
      <c r="Q4" s="632">
        <f ca="1">'Seite 1'!$P$17</f>
        <v>44922</v>
      </c>
      <c r="R4" s="633"/>
    </row>
    <row r="5" spans="1:18" s="6" customFormat="1" ht="3.9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6" customFormat="1" ht="15" customHeight="1" x14ac:dyDescent="0.2">
      <c r="A6" s="522"/>
      <c r="B6" s="141" t="s">
        <v>197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8" s="6" customFormat="1" ht="3.95" customHeight="1" x14ac:dyDescent="0.2">
      <c r="B7" s="475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</row>
    <row r="8" spans="1:18" s="6" customFormat="1" ht="15" customHeight="1" x14ac:dyDescent="0.2">
      <c r="A8" s="165"/>
      <c r="B8" s="164" t="s">
        <v>37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2"/>
    </row>
    <row r="9" spans="1:18" s="3" customFormat="1" ht="3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2" customHeight="1" x14ac:dyDescent="0.2">
      <c r="A10" s="473"/>
      <c r="B10" s="475"/>
      <c r="C10" s="474"/>
      <c r="D10" s="474"/>
      <c r="E10" s="474"/>
      <c r="F10" s="474"/>
      <c r="G10" s="474"/>
      <c r="H10" s="474"/>
      <c r="I10" s="620" t="str">
        <f>CONCATENATE("Bescheid vom 
",
IF(MAX('Seite 1'!$H$30,'Seite 1'!$Q$30)=0,"__.__.____",TEXT(MAX('Seite 1'!$H$30,'Seite 1'!$Q$30),"TT.MM.JJJJ")))</f>
        <v>Bescheid vom 
__.__.____</v>
      </c>
      <c r="J10" s="475"/>
      <c r="K10" s="637" t="s">
        <v>192</v>
      </c>
      <c r="L10" s="475"/>
      <c r="M10" s="637" t="s">
        <v>192</v>
      </c>
      <c r="N10" s="475"/>
      <c r="O10" s="637" t="s">
        <v>192</v>
      </c>
      <c r="P10" s="475"/>
      <c r="Q10" s="634" t="s">
        <v>190</v>
      </c>
      <c r="R10" s="476"/>
    </row>
    <row r="11" spans="1:18" ht="12" customHeight="1" x14ac:dyDescent="0.2">
      <c r="A11" s="473"/>
      <c r="B11" s="475"/>
      <c r="C11" s="474"/>
      <c r="D11" s="474"/>
      <c r="E11" s="474"/>
      <c r="F11" s="474"/>
      <c r="G11" s="474"/>
      <c r="H11" s="474"/>
      <c r="I11" s="621"/>
      <c r="J11" s="475"/>
      <c r="K11" s="638"/>
      <c r="L11" s="475"/>
      <c r="M11" s="638"/>
      <c r="N11" s="475"/>
      <c r="O11" s="638"/>
      <c r="P11" s="475"/>
      <c r="Q11" s="635"/>
      <c r="R11" s="476"/>
    </row>
    <row r="12" spans="1:18" ht="12" customHeight="1" x14ac:dyDescent="0.2">
      <c r="A12" s="473"/>
      <c r="B12" s="475"/>
      <c r="C12" s="474"/>
      <c r="D12" s="474"/>
      <c r="E12" s="474"/>
      <c r="F12" s="474"/>
      <c r="G12" s="474"/>
      <c r="H12" s="474"/>
      <c r="I12" s="622"/>
      <c r="J12" s="477"/>
      <c r="K12" s="527" t="str">
        <f>IF('Seite 1'!W9="","____",'Seite 1'!W9)</f>
        <v>____</v>
      </c>
      <c r="L12" s="477"/>
      <c r="M12" s="527" t="str">
        <f>IF('Seite 1'!X9="","____",'Seite 1'!X9)</f>
        <v>____</v>
      </c>
      <c r="N12" s="477"/>
      <c r="O12" s="527" t="str">
        <f>IF('Seite 1'!Y9="","____",'Seite 1'!Y9)</f>
        <v>____</v>
      </c>
      <c r="P12" s="477"/>
      <c r="Q12" s="636"/>
      <c r="R12" s="476"/>
    </row>
    <row r="13" spans="1:18" ht="15" customHeight="1" x14ac:dyDescent="0.2">
      <c r="A13" s="473"/>
      <c r="B13" s="475"/>
      <c r="C13" s="474"/>
      <c r="D13" s="474"/>
      <c r="E13" s="474"/>
      <c r="F13" s="474"/>
      <c r="G13" s="474"/>
      <c r="H13" s="474"/>
      <c r="I13" s="251" t="s">
        <v>8</v>
      </c>
      <c r="J13" s="477"/>
      <c r="K13" s="251" t="str">
        <f>'Seite 3 ZN'!$N$13</f>
        <v>Betrag in €</v>
      </c>
      <c r="L13" s="477"/>
      <c r="M13" s="251" t="str">
        <f>'Seite 3 ZN'!$N$13</f>
        <v>Betrag in €</v>
      </c>
      <c r="N13" s="477"/>
      <c r="O13" s="251" t="str">
        <f>'Seite 3 ZN'!$N$13</f>
        <v>Betrag in €</v>
      </c>
      <c r="P13" s="477"/>
      <c r="Q13" s="251" t="str">
        <f>'Seite 3 ZN'!$N$13</f>
        <v>Betrag in €</v>
      </c>
      <c r="R13" s="476"/>
    </row>
    <row r="14" spans="1:18" ht="15" customHeight="1" x14ac:dyDescent="0.2">
      <c r="A14" s="473"/>
      <c r="B14" s="519" t="str">
        <f>'Seite 3 ZN'!B14</f>
        <v>1.</v>
      </c>
      <c r="C14" s="267" t="str">
        <f>'Seite 3 ZN'!C14</f>
        <v>Personalausgaben</v>
      </c>
      <c r="D14" s="281"/>
      <c r="E14" s="281"/>
      <c r="F14" s="281"/>
      <c r="G14" s="281"/>
      <c r="H14" s="474"/>
      <c r="I14" s="169"/>
      <c r="J14" s="474"/>
      <c r="K14" s="169"/>
      <c r="L14" s="474"/>
      <c r="M14" s="169"/>
      <c r="N14" s="474"/>
      <c r="O14" s="169"/>
      <c r="P14" s="474"/>
      <c r="Q14" s="169"/>
      <c r="R14" s="476"/>
    </row>
    <row r="15" spans="1:18" ht="15" customHeight="1" x14ac:dyDescent="0.2">
      <c r="A15" s="473"/>
      <c r="B15" s="520" t="str">
        <f>'Seite 3 ZN'!B15</f>
        <v>1.1</v>
      </c>
      <c r="C15" s="191" t="str">
        <f>'Seite 3 ZN'!C15</f>
        <v>Bezüge für Festangestellte inkl. Sozialabgaben, BG</v>
      </c>
      <c r="D15" s="191"/>
      <c r="E15" s="191"/>
      <c r="F15" s="191"/>
      <c r="G15" s="191"/>
      <c r="H15" s="474"/>
      <c r="I15" s="515">
        <f>SUMPRODUCT(ROUND(I16:I17,2))</f>
        <v>0</v>
      </c>
      <c r="J15" s="479"/>
      <c r="K15" s="515">
        <f>SUMPRODUCT(ROUND(K16:K17,2))</f>
        <v>0</v>
      </c>
      <c r="L15" s="479"/>
      <c r="M15" s="515">
        <f>SUMPRODUCT(ROUND(M16:M17,2))</f>
        <v>0</v>
      </c>
      <c r="N15" s="479"/>
      <c r="O15" s="478">
        <f>IF(OR('Seite 1'!$Q$32="",'Seite 1'!$Q$34=""),0,IF(YEAR('Seite 1'!$Q$32)=YEAR('Seite 1'!$Q$34),'Seite 3 ZN'!N15,0))</f>
        <v>0</v>
      </c>
      <c r="P15" s="479"/>
      <c r="Q15" s="480">
        <f>SUMPRODUCT(($K$12:$O$12&lt;&gt;"____")*(ROUND(K15:O15,2)))</f>
        <v>0</v>
      </c>
      <c r="R15" s="476"/>
    </row>
    <row r="16" spans="1:18" ht="15" customHeight="1" x14ac:dyDescent="0.2">
      <c r="A16" s="473"/>
      <c r="B16" s="520" t="str">
        <f>'Seite 3 ZN'!B16</f>
        <v>1.1.1</v>
      </c>
      <c r="C16" s="191" t="str">
        <f>'Seite 3 ZN'!C16</f>
        <v>Arbeitsentgelt (Gesamtbruttoentgelt)</v>
      </c>
      <c r="D16" s="191"/>
      <c r="E16" s="191"/>
      <c r="F16" s="191"/>
      <c r="G16" s="191"/>
      <c r="H16" s="474"/>
      <c r="I16" s="481"/>
      <c r="J16" s="479"/>
      <c r="K16" s="481"/>
      <c r="L16" s="479"/>
      <c r="M16" s="481"/>
      <c r="N16" s="479"/>
      <c r="O16" s="482">
        <f>IF(OR('Seite 1'!$Q$32="",'Seite 1'!$Q$34=""),0,IF(YEAR('Seite 1'!$Q$32)=YEAR('Seite 1'!$Q$34),'Seite 3 ZN'!N16,0))</f>
        <v>0</v>
      </c>
      <c r="P16" s="479"/>
      <c r="Q16" s="483">
        <f t="shared" ref="Q16:Q19" si="0">SUMPRODUCT(($K$12:$O$12&lt;&gt;"____")*(ROUND(K16:O16,2)))</f>
        <v>0</v>
      </c>
      <c r="R16" s="476"/>
    </row>
    <row r="17" spans="1:18" ht="15" customHeight="1" x14ac:dyDescent="0.2">
      <c r="A17" s="473"/>
      <c r="B17" s="520" t="str">
        <f>'Seite 3 ZN'!B17</f>
        <v>1.1.2</v>
      </c>
      <c r="C17" s="191" t="str">
        <f>'Seite 3 ZN'!C17</f>
        <v>Pauschale für Sozialabgaben inkl. Berufsgenossenschaft</v>
      </c>
      <c r="D17" s="191"/>
      <c r="E17" s="191"/>
      <c r="F17" s="191"/>
      <c r="G17" s="191"/>
      <c r="H17" s="474"/>
      <c r="I17" s="481"/>
      <c r="J17" s="479"/>
      <c r="K17" s="481"/>
      <c r="L17" s="479"/>
      <c r="M17" s="481"/>
      <c r="N17" s="479"/>
      <c r="O17" s="482">
        <f>IF(OR('Seite 1'!$Q$32="",'Seite 1'!$Q$34=""),0,IF(YEAR('Seite 1'!$Q$32)=YEAR('Seite 1'!$Q$34),'Seite 3 ZN'!N17,0))</f>
        <v>0</v>
      </c>
      <c r="P17" s="479"/>
      <c r="Q17" s="483">
        <f t="shared" si="0"/>
        <v>0</v>
      </c>
      <c r="R17" s="476"/>
    </row>
    <row r="18" spans="1:18" ht="15" customHeight="1" x14ac:dyDescent="0.2">
      <c r="A18" s="473"/>
      <c r="B18" s="520" t="str">
        <f>'Seite 3 ZN'!B18</f>
        <v>1.2</v>
      </c>
      <c r="C18" s="191" t="str">
        <f>'Seite 3 ZN'!C18</f>
        <v>Bezüge für Honorarkräfte</v>
      </c>
      <c r="D18" s="191"/>
      <c r="E18" s="191"/>
      <c r="F18" s="191"/>
      <c r="G18" s="191"/>
      <c r="H18" s="474"/>
      <c r="I18" s="484"/>
      <c r="J18" s="479"/>
      <c r="K18" s="484"/>
      <c r="L18" s="479"/>
      <c r="M18" s="484"/>
      <c r="N18" s="479"/>
      <c r="O18" s="485">
        <f>IF(OR('Seite 1'!$Q$32="",'Seite 1'!$Q$34=""),0,IF(YEAR('Seite 1'!$Q$32)=YEAR('Seite 1'!$Q$34),'Seite 3 ZN'!N18,0))</f>
        <v>0</v>
      </c>
      <c r="P18" s="479"/>
      <c r="Q18" s="486">
        <f t="shared" si="0"/>
        <v>0</v>
      </c>
      <c r="R18" s="476"/>
    </row>
    <row r="19" spans="1:18" ht="15" customHeight="1" x14ac:dyDescent="0.2">
      <c r="A19" s="473"/>
      <c r="B19" s="520"/>
      <c r="C19" s="267" t="str">
        <f>'Seite 3 ZN'!C19</f>
        <v>Summe Personalausgaben</v>
      </c>
      <c r="D19" s="267"/>
      <c r="E19" s="267"/>
      <c r="F19" s="267"/>
      <c r="G19" s="267"/>
      <c r="H19" s="474"/>
      <c r="I19" s="516">
        <f>SUMPRODUCT(ROUND(I16:I18,2))</f>
        <v>0</v>
      </c>
      <c r="J19" s="479"/>
      <c r="K19" s="516">
        <f>SUMPRODUCT(ROUND(K16:K18,2))</f>
        <v>0</v>
      </c>
      <c r="L19" s="479"/>
      <c r="M19" s="516">
        <f>SUMPRODUCT(ROUND(M16:M18,2))</f>
        <v>0</v>
      </c>
      <c r="N19" s="479"/>
      <c r="O19" s="487">
        <f>IF(OR('Seite 1'!$Q$32="",'Seite 1'!$Q$34=""),0,IF(YEAR('Seite 1'!$Q$32)=YEAR('Seite 1'!$Q$34),'Seite 3 ZN'!N19,0))</f>
        <v>0</v>
      </c>
      <c r="P19" s="479"/>
      <c r="Q19" s="488">
        <f t="shared" si="0"/>
        <v>0</v>
      </c>
      <c r="R19" s="476"/>
    </row>
    <row r="20" spans="1:18" ht="3.95" customHeight="1" x14ac:dyDescent="0.2">
      <c r="A20" s="473"/>
      <c r="B20" s="520"/>
      <c r="C20" s="191"/>
      <c r="D20" s="191"/>
      <c r="E20" s="191"/>
      <c r="F20" s="191"/>
      <c r="G20" s="191"/>
      <c r="H20" s="474"/>
      <c r="I20" s="479"/>
      <c r="J20" s="479"/>
      <c r="K20" s="479"/>
      <c r="L20" s="479"/>
      <c r="M20" s="479"/>
      <c r="N20" s="479"/>
      <c r="O20" s="479"/>
      <c r="P20" s="479"/>
      <c r="Q20" s="489"/>
      <c r="R20" s="476"/>
    </row>
    <row r="21" spans="1:18" ht="15" customHeight="1" x14ac:dyDescent="0.2">
      <c r="A21" s="473"/>
      <c r="B21" s="519" t="str">
        <f>'Seite 3 ZN'!B21</f>
        <v>2.</v>
      </c>
      <c r="C21" s="267" t="str">
        <f>'Seite 3 ZN'!C21</f>
        <v>Sachausgaben</v>
      </c>
      <c r="D21" s="191"/>
      <c r="E21" s="191"/>
      <c r="F21" s="191"/>
      <c r="G21" s="191"/>
      <c r="H21" s="474"/>
      <c r="I21" s="479"/>
      <c r="J21" s="479"/>
      <c r="K21" s="479"/>
      <c r="L21" s="479"/>
      <c r="M21" s="479"/>
      <c r="N21" s="479"/>
      <c r="O21" s="479"/>
      <c r="P21" s="479"/>
      <c r="Q21" s="489"/>
      <c r="R21" s="476"/>
    </row>
    <row r="22" spans="1:18" ht="15" customHeight="1" x14ac:dyDescent="0.2">
      <c r="A22" s="473"/>
      <c r="B22" s="520" t="str">
        <f>'Seite 3 ZN'!B22</f>
        <v>2.1</v>
      </c>
      <c r="C22" s="523" t="str">
        <f>'Seite 3 ZN'!C22</f>
        <v>geringwertige Wirtschaftsgüter, Verbrauchsmaterial</v>
      </c>
      <c r="D22" s="191"/>
      <c r="E22" s="191"/>
      <c r="F22" s="191"/>
      <c r="G22" s="191"/>
      <c r="H22" s="474"/>
      <c r="I22" s="498"/>
      <c r="J22" s="479"/>
      <c r="K22" s="498"/>
      <c r="L22" s="479"/>
      <c r="M22" s="498"/>
      <c r="N22" s="479"/>
      <c r="O22" s="478">
        <f>IF(OR('Seite 1'!$Q$32="",'Seite 1'!$Q$34=""),0,IF(YEAR('Seite 1'!$Q$32)=YEAR('Seite 1'!$Q$34),'Seite 3 ZN'!N22,0))</f>
        <v>0</v>
      </c>
      <c r="P22" s="479"/>
      <c r="Q22" s="480">
        <f>SUMPRODUCT(($K$12:$O$12&lt;&gt;"____")*(ROUND(K22:O22,2)))</f>
        <v>0</v>
      </c>
      <c r="R22" s="476"/>
    </row>
    <row r="23" spans="1:18" ht="15" customHeight="1" x14ac:dyDescent="0.2">
      <c r="A23" s="473"/>
      <c r="B23" s="520" t="str">
        <f>'Seite 3 ZN'!B23</f>
        <v>2.2</v>
      </c>
      <c r="C23" s="523" t="str">
        <f>'Seite 3 ZN'!C23</f>
        <v>Abschreibungen, Miete/Leasing für Betriebsausstattung</v>
      </c>
      <c r="D23" s="191"/>
      <c r="E23" s="191"/>
      <c r="F23" s="191"/>
      <c r="G23" s="191"/>
      <c r="H23" s="474"/>
      <c r="I23" s="481"/>
      <c r="J23" s="479"/>
      <c r="K23" s="481"/>
      <c r="L23" s="479"/>
      <c r="M23" s="481"/>
      <c r="N23" s="479"/>
      <c r="O23" s="482">
        <f>IF(OR('Seite 1'!$Q$32="",'Seite 1'!$Q$34=""),0,IF(YEAR('Seite 1'!$Q$32)=YEAR('Seite 1'!$Q$34),'Seite 3 ZN'!N23,0))</f>
        <v>0</v>
      </c>
      <c r="P23" s="479"/>
      <c r="Q23" s="483">
        <f t="shared" ref="Q23:Q27" si="1">SUMPRODUCT(($K$12:$O$12&lt;&gt;"____")*(ROUND(K23:O23,2)))</f>
        <v>0</v>
      </c>
      <c r="R23" s="476"/>
    </row>
    <row r="24" spans="1:18" ht="15" customHeight="1" x14ac:dyDescent="0.2">
      <c r="A24" s="473"/>
      <c r="B24" s="520" t="str">
        <f>'Seite 3 ZN'!B24</f>
        <v>2.3</v>
      </c>
      <c r="C24" s="523" t="str">
        <f>'Seite 3 ZN'!C24</f>
        <v>Miete/Mietnebenkosten</v>
      </c>
      <c r="D24" s="191"/>
      <c r="E24" s="191"/>
      <c r="F24" s="191"/>
      <c r="G24" s="191"/>
      <c r="H24" s="474"/>
      <c r="I24" s="481"/>
      <c r="J24" s="479"/>
      <c r="K24" s="481"/>
      <c r="L24" s="479"/>
      <c r="M24" s="481"/>
      <c r="N24" s="479"/>
      <c r="O24" s="482">
        <f>IF(OR('Seite 1'!$Q$32="",'Seite 1'!$Q$34=""),0,IF(YEAR('Seite 1'!$Q$32)=YEAR('Seite 1'!$Q$34),'Seite 3 ZN'!N24,0))</f>
        <v>0</v>
      </c>
      <c r="P24" s="479"/>
      <c r="Q24" s="483">
        <f t="shared" si="1"/>
        <v>0</v>
      </c>
      <c r="R24" s="476"/>
    </row>
    <row r="25" spans="1:18" ht="15" customHeight="1" x14ac:dyDescent="0.2">
      <c r="A25" s="473"/>
      <c r="B25" s="520" t="str">
        <f>'Seite 3 ZN'!B25</f>
        <v>2.4</v>
      </c>
      <c r="C25" s="523" t="str">
        <f>'Seite 3 ZN'!C25</f>
        <v>Sonstige Sachausgaben</v>
      </c>
      <c r="D25" s="191"/>
      <c r="E25" s="191"/>
      <c r="F25" s="191"/>
      <c r="G25" s="191"/>
      <c r="H25" s="474"/>
      <c r="I25" s="481"/>
      <c r="J25" s="479"/>
      <c r="K25" s="481"/>
      <c r="L25" s="479"/>
      <c r="M25" s="481"/>
      <c r="N25" s="479"/>
      <c r="O25" s="482">
        <f>IF(OR('Seite 1'!$Q$32="",'Seite 1'!$Q$34=""),0,IF(YEAR('Seite 1'!$Q$32)=YEAR('Seite 1'!$Q$34),'Seite 3 ZN'!N25,0))</f>
        <v>0</v>
      </c>
      <c r="P25" s="479"/>
      <c r="Q25" s="483">
        <f t="shared" si="1"/>
        <v>0</v>
      </c>
      <c r="R25" s="476"/>
    </row>
    <row r="26" spans="1:18" ht="15" customHeight="1" x14ac:dyDescent="0.2">
      <c r="A26" s="473"/>
      <c r="B26" s="520" t="str">
        <f>'Seite 3 ZN'!B26</f>
        <v>2.5</v>
      </c>
      <c r="C26" s="523" t="str">
        <f>'Seite 3 ZN'!C26</f>
        <v>Ausgaben für Dienstreisen</v>
      </c>
      <c r="D26" s="191"/>
      <c r="E26" s="191"/>
      <c r="F26" s="191"/>
      <c r="G26" s="191"/>
      <c r="H26" s="474"/>
      <c r="I26" s="481"/>
      <c r="J26" s="479"/>
      <c r="K26" s="481"/>
      <c r="L26" s="479"/>
      <c r="M26" s="481"/>
      <c r="N26" s="479"/>
      <c r="O26" s="482">
        <f>IF(OR('Seite 1'!$Q$32="",'Seite 1'!$Q$34=""),0,IF(YEAR('Seite 1'!$Q$32)=YEAR('Seite 1'!$Q$34),'Seite 3 ZN'!N26,0))</f>
        <v>0</v>
      </c>
      <c r="P26" s="479"/>
      <c r="Q26" s="483">
        <f t="shared" si="1"/>
        <v>0</v>
      </c>
      <c r="R26" s="476"/>
    </row>
    <row r="27" spans="1:18" ht="15" customHeight="1" x14ac:dyDescent="0.2">
      <c r="A27" s="473"/>
      <c r="B27" s="520" t="str">
        <f>'Seite 3 ZN'!B27</f>
        <v>2.6</v>
      </c>
      <c r="C27" s="523" t="str">
        <f>'Seite 3 ZN'!C27</f>
        <v>Ausgaben für Leistungen externer Einrichtungen</v>
      </c>
      <c r="D27" s="191"/>
      <c r="E27" s="191"/>
      <c r="F27" s="191"/>
      <c r="G27" s="191"/>
      <c r="H27" s="474"/>
      <c r="I27" s="484"/>
      <c r="J27" s="479"/>
      <c r="K27" s="484"/>
      <c r="L27" s="479"/>
      <c r="M27" s="484"/>
      <c r="N27" s="479"/>
      <c r="O27" s="485">
        <f>IF(OR('Seite 1'!$Q$32="",'Seite 1'!$Q$34=""),0,IF(YEAR('Seite 1'!$Q$32)=YEAR('Seite 1'!$Q$34),'Seite 3 ZN'!N27,0))</f>
        <v>0</v>
      </c>
      <c r="P27" s="479"/>
      <c r="Q27" s="486">
        <f t="shared" si="1"/>
        <v>0</v>
      </c>
      <c r="R27" s="476"/>
    </row>
    <row r="28" spans="1:18" ht="15" customHeight="1" x14ac:dyDescent="0.2">
      <c r="A28" s="473"/>
      <c r="B28" s="520"/>
      <c r="C28" s="267" t="str">
        <f>'Seite 3 ZN'!C28</f>
        <v>Summe Sachausgaben</v>
      </c>
      <c r="D28" s="267"/>
      <c r="E28" s="267"/>
      <c r="F28" s="267"/>
      <c r="G28" s="267"/>
      <c r="H28" s="474"/>
      <c r="I28" s="516">
        <f>SUMPRODUCT(ROUND(I22:I27,2))</f>
        <v>0</v>
      </c>
      <c r="J28" s="479"/>
      <c r="K28" s="516">
        <f>SUMPRODUCT(ROUND(K22:K27,2))</f>
        <v>0</v>
      </c>
      <c r="L28" s="479"/>
      <c r="M28" s="516">
        <f>SUMPRODUCT(ROUND(M22:M27,2))</f>
        <v>0</v>
      </c>
      <c r="N28" s="479"/>
      <c r="O28" s="487">
        <f>IF(OR('Seite 1'!$Q$32="",'Seite 1'!$Q$34=""),0,IF(YEAR('Seite 1'!$Q$32)=YEAR('Seite 1'!$Q$34),'Seite 3 ZN'!N28,0))</f>
        <v>0</v>
      </c>
      <c r="P28" s="479"/>
      <c r="Q28" s="488">
        <f>SUMPRODUCT(($K$12:$O$12&lt;&gt;"____")*(ROUND(K28:O28,2)))</f>
        <v>0</v>
      </c>
      <c r="R28" s="476"/>
    </row>
    <row r="29" spans="1:18" ht="3.95" customHeight="1" x14ac:dyDescent="0.2">
      <c r="A29" s="473"/>
      <c r="B29" s="520"/>
      <c r="C29" s="191"/>
      <c r="D29" s="191"/>
      <c r="E29" s="191"/>
      <c r="F29" s="191"/>
      <c r="G29" s="191"/>
      <c r="H29" s="474"/>
      <c r="I29" s="174"/>
      <c r="J29" s="479"/>
      <c r="K29" s="479"/>
      <c r="L29" s="479"/>
      <c r="M29" s="479"/>
      <c r="N29" s="479"/>
      <c r="O29" s="479"/>
      <c r="P29" s="479"/>
      <c r="Q29" s="489"/>
      <c r="R29" s="476"/>
    </row>
    <row r="30" spans="1:18" ht="15" customHeight="1" x14ac:dyDescent="0.2">
      <c r="A30" s="473"/>
      <c r="B30" s="267" t="str">
        <f>'Seite 3 ZN'!B30</f>
        <v>Gesamtsumme der zuwendungsfähigen Ausgaben</v>
      </c>
      <c r="C30" s="281"/>
      <c r="D30" s="281"/>
      <c r="E30" s="281"/>
      <c r="F30" s="281"/>
      <c r="G30" s="281"/>
      <c r="H30" s="474"/>
      <c r="I30" s="516">
        <f>I19+I28</f>
        <v>0</v>
      </c>
      <c r="J30" s="479"/>
      <c r="K30" s="516">
        <f>K19+K28</f>
        <v>0</v>
      </c>
      <c r="L30" s="479"/>
      <c r="M30" s="516">
        <f>M19+M28</f>
        <v>0</v>
      </c>
      <c r="N30" s="479"/>
      <c r="O30" s="501">
        <f>IF(OR('Seite 1'!$Q$32="",'Seite 1'!$Q$34=""),0,IF(YEAR('Seite 1'!$Q$32)=YEAR('Seite 1'!$Q$34),'Seite 3 ZN'!N30,0))</f>
        <v>0</v>
      </c>
      <c r="P30" s="479"/>
      <c r="Q30" s="488">
        <f>SUMPRODUCT(($K$12:$O$12&lt;&gt;"____")*(ROUND(K30:O30,2)))</f>
        <v>0</v>
      </c>
      <c r="R30" s="476"/>
    </row>
    <row r="31" spans="1:18" ht="3.95" customHeight="1" x14ac:dyDescent="0.2">
      <c r="A31" s="524"/>
      <c r="B31" s="521"/>
      <c r="C31" s="490"/>
      <c r="D31" s="490"/>
      <c r="E31" s="490"/>
      <c r="F31" s="490"/>
      <c r="G31" s="490"/>
      <c r="H31" s="490"/>
      <c r="I31" s="491"/>
      <c r="J31" s="491"/>
      <c r="K31" s="491"/>
      <c r="L31" s="491"/>
      <c r="M31" s="491"/>
      <c r="N31" s="491"/>
      <c r="O31" s="491"/>
      <c r="P31" s="491"/>
      <c r="Q31" s="492"/>
      <c r="R31" s="493"/>
    </row>
    <row r="32" spans="1:18" ht="12" customHeight="1" x14ac:dyDescent="0.2">
      <c r="B32" s="494"/>
      <c r="C32" s="281"/>
      <c r="D32" s="281"/>
      <c r="E32" s="281"/>
      <c r="F32" s="281"/>
      <c r="G32" s="281"/>
    </row>
    <row r="33" spans="1:18" ht="15" customHeight="1" x14ac:dyDescent="0.2">
      <c r="A33" s="165"/>
      <c r="B33" s="164" t="s">
        <v>38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</row>
    <row r="34" spans="1:18" ht="3.95" customHeight="1" x14ac:dyDescent="0.2">
      <c r="A34" s="473"/>
      <c r="B34" s="525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74"/>
      <c r="N34" s="474"/>
      <c r="O34" s="474"/>
      <c r="P34" s="474"/>
      <c r="Q34" s="474"/>
      <c r="R34" s="495"/>
    </row>
    <row r="35" spans="1:18" ht="12" customHeight="1" x14ac:dyDescent="0.2">
      <c r="A35" s="473"/>
      <c r="B35" s="281"/>
      <c r="C35" s="281"/>
      <c r="D35" s="281"/>
      <c r="E35" s="281"/>
      <c r="F35" s="281"/>
      <c r="G35" s="281"/>
      <c r="H35" s="281"/>
      <c r="I35" s="620" t="str">
        <f>I10</f>
        <v>Bescheid vom 
__.__.____</v>
      </c>
      <c r="J35" s="475"/>
      <c r="K35" s="637" t="str">
        <f>K10</f>
        <v>Abrechnung für 
Haushaltsjahr</v>
      </c>
      <c r="L35" s="475"/>
      <c r="M35" s="637" t="str">
        <f>M10</f>
        <v>Abrechnung für 
Haushaltsjahr</v>
      </c>
      <c r="N35" s="475"/>
      <c r="O35" s="637" t="str">
        <f>O10</f>
        <v>Abrechnung für 
Haushaltsjahr</v>
      </c>
      <c r="P35" s="475"/>
      <c r="Q35" s="634" t="str">
        <f>Q10</f>
        <v>Gesamt-
betrag</v>
      </c>
      <c r="R35" s="496"/>
    </row>
    <row r="36" spans="1:18" ht="12" customHeight="1" x14ac:dyDescent="0.2">
      <c r="A36" s="473"/>
      <c r="B36" s="281"/>
      <c r="C36" s="281"/>
      <c r="D36" s="281"/>
      <c r="E36" s="281"/>
      <c r="F36" s="281"/>
      <c r="G36" s="281"/>
      <c r="H36" s="281"/>
      <c r="I36" s="621"/>
      <c r="J36" s="475"/>
      <c r="K36" s="638"/>
      <c r="L36" s="475"/>
      <c r="M36" s="638"/>
      <c r="N36" s="475"/>
      <c r="O36" s="638"/>
      <c r="P36" s="475"/>
      <c r="Q36" s="635"/>
      <c r="R36" s="497"/>
    </row>
    <row r="37" spans="1:18" ht="12" customHeight="1" x14ac:dyDescent="0.2">
      <c r="A37" s="473"/>
      <c r="B37" s="281"/>
      <c r="C37" s="281"/>
      <c r="D37" s="281"/>
      <c r="E37" s="281"/>
      <c r="F37" s="281"/>
      <c r="G37" s="281"/>
      <c r="H37" s="281"/>
      <c r="I37" s="622"/>
      <c r="J37" s="477"/>
      <c r="K37" s="527" t="str">
        <f>K12</f>
        <v>____</v>
      </c>
      <c r="L37" s="477"/>
      <c r="M37" s="527" t="str">
        <f>M12</f>
        <v>____</v>
      </c>
      <c r="N37" s="477"/>
      <c r="O37" s="527" t="str">
        <f>O12</f>
        <v>____</v>
      </c>
      <c r="P37" s="477"/>
      <c r="Q37" s="636"/>
      <c r="R37" s="497"/>
    </row>
    <row r="38" spans="1:18" ht="15" customHeight="1" x14ac:dyDescent="0.2">
      <c r="A38" s="473"/>
      <c r="B38" s="281"/>
      <c r="C38" s="281"/>
      <c r="D38" s="281"/>
      <c r="E38" s="281"/>
      <c r="F38" s="281"/>
      <c r="G38" s="281"/>
      <c r="H38" s="281"/>
      <c r="I38" s="251" t="s">
        <v>8</v>
      </c>
      <c r="J38" s="477"/>
      <c r="K38" s="251" t="s">
        <v>8</v>
      </c>
      <c r="L38" s="477"/>
      <c r="M38" s="251" t="s">
        <v>8</v>
      </c>
      <c r="N38" s="477"/>
      <c r="O38" s="251" t="s">
        <v>8</v>
      </c>
      <c r="P38" s="477"/>
      <c r="Q38" s="251" t="s">
        <v>8</v>
      </c>
      <c r="R38" s="497"/>
    </row>
    <row r="39" spans="1:18" ht="15" customHeight="1" x14ac:dyDescent="0.2">
      <c r="A39" s="473"/>
      <c r="B39" s="519" t="str">
        <f>'Seite 3 ZN'!B39</f>
        <v>3.</v>
      </c>
      <c r="C39" s="267" t="str">
        <f>'Seite 3 ZN'!C39</f>
        <v>Private Mittel</v>
      </c>
      <c r="D39" s="281"/>
      <c r="E39" s="281"/>
      <c r="F39" s="281"/>
      <c r="G39" s="281"/>
      <c r="H39" s="281"/>
      <c r="I39" s="251"/>
      <c r="J39" s="474"/>
      <c r="K39" s="251"/>
      <c r="L39" s="474"/>
      <c r="M39" s="251"/>
      <c r="N39" s="474"/>
      <c r="O39" s="251"/>
      <c r="P39" s="474"/>
      <c r="Q39" s="251"/>
      <c r="R39" s="497"/>
    </row>
    <row r="40" spans="1:18" ht="15" customHeight="1" x14ac:dyDescent="0.2">
      <c r="A40" s="473"/>
      <c r="B40" s="520" t="str">
        <f>'Seite 3 ZN'!B40</f>
        <v>3.1</v>
      </c>
      <c r="C40" s="523" t="str">
        <f>'Seite 3 ZN'!C40</f>
        <v>Eigenmittel</v>
      </c>
      <c r="D40" s="191"/>
      <c r="E40" s="191"/>
      <c r="F40" s="191"/>
      <c r="G40" s="191"/>
      <c r="H40" s="474"/>
      <c r="I40" s="498"/>
      <c r="J40" s="479"/>
      <c r="K40" s="498"/>
      <c r="L40" s="479"/>
      <c r="M40" s="498"/>
      <c r="N40" s="479"/>
      <c r="O40" s="478">
        <f>IF(OR('Seite 1'!$Q$32="",'Seite 1'!$Q$34=""),0,IF(YEAR('Seite 1'!$Q$32)=YEAR('Seite 1'!$Q$34),'Seite 3 ZN'!N40,0))</f>
        <v>0</v>
      </c>
      <c r="P40" s="479"/>
      <c r="Q40" s="480">
        <f>SUMPRODUCT(($K$12:$O$12&lt;&gt;"____")*(ROUND(K40:O40,2)))</f>
        <v>0</v>
      </c>
      <c r="R40" s="476"/>
    </row>
    <row r="41" spans="1:18" ht="15" customHeight="1" x14ac:dyDescent="0.2">
      <c r="A41" s="473"/>
      <c r="B41" s="520" t="str">
        <f>'Seite 3 ZN'!B41</f>
        <v>3.2</v>
      </c>
      <c r="C41" s="523" t="str">
        <f>'Seite 3 ZN'!C41</f>
        <v>Einnahmen von Dritten</v>
      </c>
      <c r="D41" s="191"/>
      <c r="E41" s="191"/>
      <c r="F41" s="191"/>
      <c r="G41" s="191"/>
      <c r="H41" s="474"/>
      <c r="I41" s="481"/>
      <c r="J41" s="479"/>
      <c r="K41" s="481"/>
      <c r="L41" s="479"/>
      <c r="M41" s="481"/>
      <c r="N41" s="479"/>
      <c r="O41" s="482">
        <f>IF(OR('Seite 1'!$Q$32="",'Seite 1'!$Q$34=""),0,IF(YEAR('Seite 1'!$Q$32)=YEAR('Seite 1'!$Q$34),'Seite 3 ZN'!N41,0))</f>
        <v>0</v>
      </c>
      <c r="P41" s="479"/>
      <c r="Q41" s="499">
        <f>SUMPRODUCT(($K$12:$O$12&lt;&gt;"____")*(ROUND(K41:O41,2)))</f>
        <v>0</v>
      </c>
      <c r="R41" s="476"/>
    </row>
    <row r="42" spans="1:18" ht="15" customHeight="1" x14ac:dyDescent="0.2">
      <c r="A42" s="473"/>
      <c r="B42" s="520" t="str">
        <f>'Seite 3 ZN'!B42</f>
        <v>3.3</v>
      </c>
      <c r="C42" s="523" t="str">
        <f>'Seite 3 ZN'!C42</f>
        <v>Mittel von Stiftungen, Spenden, sonstiges</v>
      </c>
      <c r="D42" s="191"/>
      <c r="E42" s="191"/>
      <c r="F42" s="191"/>
      <c r="G42" s="191"/>
      <c r="H42" s="474"/>
      <c r="I42" s="484"/>
      <c r="J42" s="479"/>
      <c r="K42" s="484"/>
      <c r="L42" s="479"/>
      <c r="M42" s="484"/>
      <c r="N42" s="479"/>
      <c r="O42" s="482">
        <f>IF(OR('Seite 1'!$Q$32="",'Seite 1'!$Q$34=""),0,IF(YEAR('Seite 1'!$Q$32)=YEAR('Seite 1'!$Q$34),'Seite 3 ZN'!N42,0))</f>
        <v>0</v>
      </c>
      <c r="P42" s="479"/>
      <c r="Q42" s="483">
        <f>SUMPRODUCT(($K$12:$O$12&lt;&gt;"____")*(ROUND(K42:O42,2)))</f>
        <v>0</v>
      </c>
      <c r="R42" s="476"/>
    </row>
    <row r="43" spans="1:18" ht="15" customHeight="1" x14ac:dyDescent="0.2">
      <c r="A43" s="473"/>
      <c r="B43" s="267"/>
      <c r="C43" s="267" t="str">
        <f>'Seite 3 ZN'!C43</f>
        <v>Summe Private Mittel</v>
      </c>
      <c r="D43" s="267"/>
      <c r="E43" s="267"/>
      <c r="F43" s="267"/>
      <c r="G43" s="267"/>
      <c r="H43" s="474"/>
      <c r="I43" s="516">
        <f>SUMPRODUCT(ROUND(I40:I42,2))</f>
        <v>0</v>
      </c>
      <c r="J43" s="479"/>
      <c r="K43" s="516">
        <f>SUMPRODUCT(ROUND(K40:K42,2))</f>
        <v>0</v>
      </c>
      <c r="L43" s="479"/>
      <c r="M43" s="516">
        <f>SUMPRODUCT(ROUND(M40:M42,2))</f>
        <v>0</v>
      </c>
      <c r="N43" s="479"/>
      <c r="O43" s="487">
        <f>IF(OR('Seite 1'!$Q$32="",'Seite 1'!$Q$34=""),0,IF(YEAR('Seite 1'!$Q$32)=YEAR('Seite 1'!$Q$34),'Seite 3 ZN'!N43,0))</f>
        <v>0</v>
      </c>
      <c r="P43" s="479"/>
      <c r="Q43" s="488">
        <f>SUMPRODUCT(($K$12:$O$12&lt;&gt;"____")*(ROUND(K43:O43,2)))</f>
        <v>0</v>
      </c>
      <c r="R43" s="476"/>
    </row>
    <row r="44" spans="1:18" ht="3.95" customHeight="1" x14ac:dyDescent="0.2">
      <c r="A44" s="473"/>
      <c r="B44" s="520"/>
      <c r="C44" s="191"/>
      <c r="D44" s="191"/>
      <c r="E44" s="191"/>
      <c r="F44" s="191"/>
      <c r="G44" s="191"/>
      <c r="H44" s="474"/>
      <c r="I44" s="134"/>
      <c r="J44" s="479"/>
      <c r="K44" s="134"/>
      <c r="L44" s="479"/>
      <c r="M44" s="134"/>
      <c r="N44" s="479"/>
      <c r="O44" s="134"/>
      <c r="P44" s="479"/>
      <c r="Q44" s="479"/>
      <c r="R44" s="476"/>
    </row>
    <row r="45" spans="1:18" ht="15" customHeight="1" x14ac:dyDescent="0.2">
      <c r="A45" s="473"/>
      <c r="B45" s="519" t="str">
        <f>'Seite 3 ZN'!B45</f>
        <v>4.</v>
      </c>
      <c r="C45" s="267" t="str">
        <f>'Seite 3 ZN'!C45</f>
        <v>Öffentliche Mittel</v>
      </c>
      <c r="D45" s="281"/>
      <c r="E45" s="281"/>
      <c r="F45" s="281"/>
      <c r="G45" s="281"/>
      <c r="H45" s="474"/>
      <c r="I45" s="251"/>
      <c r="J45" s="479"/>
      <c r="K45" s="251"/>
      <c r="L45" s="479"/>
      <c r="M45" s="251"/>
      <c r="N45" s="479"/>
      <c r="O45" s="500"/>
      <c r="P45" s="479"/>
      <c r="Q45" s="479"/>
      <c r="R45" s="476"/>
    </row>
    <row r="46" spans="1:18" ht="15" customHeight="1" x14ac:dyDescent="0.2">
      <c r="A46" s="473"/>
      <c r="B46" s="520" t="str">
        <f>'Seite 3 ZN'!B46</f>
        <v>4.1</v>
      </c>
      <c r="C46" s="523" t="str">
        <f>'Seite 3 ZN'!C46</f>
        <v>Bundesmittel</v>
      </c>
      <c r="D46" s="191"/>
      <c r="E46" s="191"/>
      <c r="F46" s="191"/>
      <c r="G46" s="191"/>
      <c r="H46" s="474"/>
      <c r="I46" s="498"/>
      <c r="J46" s="479"/>
      <c r="K46" s="498"/>
      <c r="L46" s="479"/>
      <c r="M46" s="498"/>
      <c r="N46" s="479"/>
      <c r="O46" s="478">
        <f>IF(OR('Seite 1'!$Q$32="",'Seite 1'!$Q$34=""),0,IF(YEAR('Seite 1'!$Q$32)=YEAR('Seite 1'!$Q$34),'Seite 3 ZN'!N46,0))</f>
        <v>0</v>
      </c>
      <c r="P46" s="479"/>
      <c r="Q46" s="480">
        <f>SUMPRODUCT(($K$12:$O$12&lt;&gt;"____")*(ROUND(K46:O46,2)))</f>
        <v>0</v>
      </c>
      <c r="R46" s="476"/>
    </row>
    <row r="47" spans="1:18" ht="15" customHeight="1" x14ac:dyDescent="0.2">
      <c r="A47" s="473"/>
      <c r="B47" s="520" t="str">
        <f>'Seite 3 ZN'!B47</f>
        <v>4.2</v>
      </c>
      <c r="C47" s="523" t="str">
        <f>'Seite 3 ZN'!C47</f>
        <v>Sonstige Mittel des Freistaats Thüringen</v>
      </c>
      <c r="D47" s="191"/>
      <c r="E47" s="191"/>
      <c r="F47" s="191"/>
      <c r="G47" s="191"/>
      <c r="H47" s="474"/>
      <c r="I47" s="481"/>
      <c r="J47" s="479"/>
      <c r="K47" s="481"/>
      <c r="L47" s="479"/>
      <c r="M47" s="481"/>
      <c r="N47" s="479"/>
      <c r="O47" s="482">
        <f>IF(OR('Seite 1'!$Q$32="",'Seite 1'!$Q$34=""),0,IF(YEAR('Seite 1'!$Q$32)=YEAR('Seite 1'!$Q$34),'Seite 3 ZN'!N47,0))</f>
        <v>0</v>
      </c>
      <c r="P47" s="479"/>
      <c r="Q47" s="483">
        <f>SUMPRODUCT(($K$12:$O$12&lt;&gt;"____")*(ROUND(K47:O47,2)))</f>
        <v>0</v>
      </c>
      <c r="R47" s="476"/>
    </row>
    <row r="48" spans="1:18" ht="15" customHeight="1" x14ac:dyDescent="0.2">
      <c r="A48" s="473"/>
      <c r="B48" s="520" t="str">
        <f>'Seite 3 ZN'!B48</f>
        <v>4.3</v>
      </c>
      <c r="C48" s="523" t="str">
        <f>'Seite 3 ZN'!C48</f>
        <v>Kommunale Mittel</v>
      </c>
      <c r="D48" s="191"/>
      <c r="E48" s="191"/>
      <c r="F48" s="191"/>
      <c r="G48" s="191"/>
      <c r="H48" s="474"/>
      <c r="I48" s="484"/>
      <c r="J48" s="479"/>
      <c r="K48" s="484"/>
      <c r="L48" s="479"/>
      <c r="M48" s="484"/>
      <c r="N48" s="479"/>
      <c r="O48" s="482">
        <f>IF(OR('Seite 1'!$Q$32="",'Seite 1'!$Q$34=""),0,IF(YEAR('Seite 1'!$Q$32)=YEAR('Seite 1'!$Q$34),'Seite 3 ZN'!N48,0))</f>
        <v>0</v>
      </c>
      <c r="P48" s="479"/>
      <c r="Q48" s="483">
        <f>SUMPRODUCT(($K$12:$O$12&lt;&gt;"____")*(ROUND(K48:O48,2)))</f>
        <v>0</v>
      </c>
      <c r="R48" s="476"/>
    </row>
    <row r="49" spans="1:18" ht="15" customHeight="1" x14ac:dyDescent="0.2">
      <c r="A49" s="473"/>
      <c r="B49" s="520"/>
      <c r="C49" s="267" t="str">
        <f>'Seite 3 ZN'!C49</f>
        <v>Summe Öffentliche Mittel</v>
      </c>
      <c r="D49" s="267"/>
      <c r="E49" s="267"/>
      <c r="F49" s="267"/>
      <c r="G49" s="267"/>
      <c r="H49" s="474"/>
      <c r="I49" s="516">
        <f>SUMPRODUCT(ROUND(I46:I48,2))</f>
        <v>0</v>
      </c>
      <c r="J49" s="479"/>
      <c r="K49" s="516">
        <f>SUMPRODUCT(ROUND(K46:K48,2))</f>
        <v>0</v>
      </c>
      <c r="L49" s="479"/>
      <c r="M49" s="516">
        <f>SUMPRODUCT(ROUND(M46:M48,2))</f>
        <v>0</v>
      </c>
      <c r="N49" s="479"/>
      <c r="O49" s="487">
        <f>IF(OR('Seite 1'!$Q$32="",'Seite 1'!$Q$34=""),0,IF(YEAR('Seite 1'!$Q$32)=YEAR('Seite 1'!$Q$34),'Seite 3 ZN'!N49,0))</f>
        <v>0</v>
      </c>
      <c r="P49" s="479"/>
      <c r="Q49" s="488">
        <f>SUMPRODUCT(($K$12:$O$12&lt;&gt;"____")*(ROUND(K49:O49,2)))</f>
        <v>0</v>
      </c>
      <c r="R49" s="476"/>
    </row>
    <row r="50" spans="1:18" ht="3.95" customHeight="1" x14ac:dyDescent="0.2">
      <c r="A50" s="473"/>
      <c r="B50" s="520"/>
      <c r="C50" s="191"/>
      <c r="D50" s="191"/>
      <c r="E50" s="191"/>
      <c r="F50" s="191"/>
      <c r="G50" s="191"/>
      <c r="H50" s="474"/>
      <c r="I50" s="134"/>
      <c r="J50" s="479"/>
      <c r="K50" s="134"/>
      <c r="L50" s="479"/>
      <c r="M50" s="134"/>
      <c r="N50" s="479"/>
      <c r="O50" s="134"/>
      <c r="P50" s="479"/>
      <c r="Q50" s="479"/>
      <c r="R50" s="476"/>
    </row>
    <row r="51" spans="1:18" ht="15" customHeight="1" x14ac:dyDescent="0.2">
      <c r="A51" s="473"/>
      <c r="B51" s="519" t="str">
        <f>'Seite 3 ZN'!B51</f>
        <v>5.</v>
      </c>
      <c r="C51" s="267" t="str">
        <f>'Seite 3 ZN'!C51</f>
        <v>bewilligte | ausgezahlte Mittel (abzgl. Rückzahlungen)</v>
      </c>
      <c r="D51" s="281"/>
      <c r="E51" s="281"/>
      <c r="F51" s="281"/>
      <c r="G51" s="281"/>
      <c r="H51" s="474"/>
      <c r="I51" s="534"/>
      <c r="J51" s="479"/>
      <c r="K51" s="534"/>
      <c r="L51" s="479"/>
      <c r="M51" s="534"/>
      <c r="N51" s="479"/>
      <c r="O51" s="501">
        <f>IF(OR('Seite 1'!$Q$32="",'Seite 1'!$Q$34=""),0,IF(YEAR('Seite 1'!$Q$32)=YEAR('Seite 1'!$Q$34),'Seite 3 ZN'!N51,0))</f>
        <v>0</v>
      </c>
      <c r="P51" s="479"/>
      <c r="Q51" s="488">
        <f>SUMPRODUCT(($K$12:$O$12&lt;&gt;"____")*(ROUND(K51:O51,2)))</f>
        <v>0</v>
      </c>
      <c r="R51" s="476"/>
    </row>
    <row r="52" spans="1:18" ht="3.95" customHeight="1" x14ac:dyDescent="0.2">
      <c r="A52" s="473"/>
      <c r="B52" s="520"/>
      <c r="C52" s="267"/>
      <c r="D52" s="267"/>
      <c r="E52" s="267"/>
      <c r="F52" s="267"/>
      <c r="G52" s="267"/>
      <c r="H52" s="474"/>
      <c r="I52" s="134"/>
      <c r="J52" s="479"/>
      <c r="K52" s="134"/>
      <c r="L52" s="479"/>
      <c r="M52" s="134"/>
      <c r="N52" s="479"/>
      <c r="O52" s="134"/>
      <c r="P52" s="479"/>
      <c r="Q52" s="479"/>
      <c r="R52" s="476"/>
    </row>
    <row r="53" spans="1:18" ht="15" customHeight="1" x14ac:dyDescent="0.2">
      <c r="A53" s="473"/>
      <c r="B53" s="519" t="str">
        <f>'Seite 3 ZN'!B53</f>
        <v>Gesamtsumme der Finanzierung</v>
      </c>
      <c r="C53" s="267"/>
      <c r="D53" s="267"/>
      <c r="E53" s="267"/>
      <c r="F53" s="267"/>
      <c r="G53" s="267"/>
      <c r="H53" s="474"/>
      <c r="I53" s="516">
        <f>I43+I49+ROUND(I51,2)</f>
        <v>0</v>
      </c>
      <c r="J53" s="479"/>
      <c r="K53" s="516">
        <f>K43+K49+ROUND(K51,2)</f>
        <v>0</v>
      </c>
      <c r="L53" s="479"/>
      <c r="M53" s="516">
        <f>M43+M49+ROUND(M51,2)</f>
        <v>0</v>
      </c>
      <c r="N53" s="479"/>
      <c r="O53" s="501">
        <f>IF(OR('Seite 1'!$Q$32="",'Seite 1'!$Q$34=""),0,IF(YEAR('Seite 1'!$Q$32)=YEAR('Seite 1'!$Q$34),'Seite 3 ZN'!N53,0))</f>
        <v>0</v>
      </c>
      <c r="P53" s="479"/>
      <c r="Q53" s="488">
        <f>SUMPRODUCT(($K$12:$O$12&lt;&gt;"____")*(ROUND(K53:O53,2)))</f>
        <v>0</v>
      </c>
      <c r="R53" s="476"/>
    </row>
    <row r="54" spans="1:18" ht="3.95" customHeight="1" x14ac:dyDescent="0.2">
      <c r="A54" s="524"/>
      <c r="B54" s="526"/>
      <c r="C54" s="502"/>
      <c r="D54" s="502"/>
      <c r="E54" s="502"/>
      <c r="F54" s="502"/>
      <c r="G54" s="502"/>
      <c r="H54" s="490"/>
      <c r="I54" s="490"/>
      <c r="J54" s="490"/>
      <c r="K54" s="490"/>
      <c r="L54" s="490"/>
      <c r="M54" s="490"/>
      <c r="N54" s="490"/>
      <c r="O54" s="490"/>
      <c r="P54" s="490"/>
      <c r="Q54" s="490"/>
      <c r="R54" s="493"/>
    </row>
    <row r="55" spans="1:18" ht="12" customHeight="1" x14ac:dyDescent="0.2">
      <c r="B55" s="503"/>
      <c r="C55" s="504"/>
      <c r="D55" s="504"/>
      <c r="E55" s="504"/>
      <c r="F55" s="504"/>
      <c r="G55" s="504"/>
    </row>
    <row r="56" spans="1:18" ht="15" customHeight="1" x14ac:dyDescent="0.2">
      <c r="A56" s="165"/>
      <c r="B56" s="164" t="s">
        <v>187</v>
      </c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2"/>
    </row>
    <row r="57" spans="1:18" ht="3.95" customHeight="1" x14ac:dyDescent="0.2">
      <c r="A57" s="473"/>
      <c r="B57" s="529"/>
      <c r="C57" s="505"/>
      <c r="D57" s="505"/>
      <c r="E57" s="505"/>
      <c r="F57" s="505"/>
      <c r="G57" s="505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495"/>
    </row>
    <row r="58" spans="1:18" ht="15" customHeight="1" x14ac:dyDescent="0.2">
      <c r="A58" s="473"/>
      <c r="B58" s="530"/>
      <c r="C58" s="289" t="s">
        <v>188</v>
      </c>
      <c r="D58" s="504"/>
      <c r="E58" s="504"/>
      <c r="F58" s="504"/>
      <c r="G58" s="504"/>
      <c r="H58" s="474"/>
      <c r="I58" s="507">
        <f>I30-I53</f>
        <v>0</v>
      </c>
      <c r="J58" s="474"/>
      <c r="K58" s="474"/>
      <c r="L58" s="474"/>
      <c r="M58" s="474"/>
      <c r="N58" s="474"/>
      <c r="O58" s="474"/>
      <c r="P58" s="474"/>
      <c r="Q58" s="474"/>
      <c r="R58" s="476"/>
    </row>
    <row r="59" spans="1:18" ht="3.95" customHeight="1" x14ac:dyDescent="0.2">
      <c r="A59" s="524"/>
      <c r="B59" s="531"/>
      <c r="C59" s="502"/>
      <c r="D59" s="502"/>
      <c r="E59" s="502"/>
      <c r="F59" s="502"/>
      <c r="G59" s="502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3"/>
    </row>
    <row r="60" spans="1:18" s="19" customFormat="1" ht="12" customHeight="1" x14ac:dyDescent="0.2">
      <c r="A60" s="532"/>
      <c r="B60" s="15"/>
      <c r="C60" s="15"/>
      <c r="D60" s="15"/>
      <c r="E60" s="15"/>
      <c r="F60" s="15"/>
      <c r="G60" s="15"/>
      <c r="K60" s="15"/>
      <c r="M60" s="15"/>
    </row>
    <row r="61" spans="1:18" s="511" customFormat="1" ht="3.95" customHeight="1" x14ac:dyDescent="0.2">
      <c r="B61" s="508"/>
      <c r="C61" s="509"/>
      <c r="D61" s="510"/>
      <c r="E61" s="510"/>
      <c r="F61" s="510"/>
      <c r="G61" s="510"/>
      <c r="R61" s="512"/>
    </row>
    <row r="62" spans="1:18" s="3" customFormat="1" ht="12" customHeight="1" x14ac:dyDescent="0.2">
      <c r="A62" s="7" t="s">
        <v>6</v>
      </c>
      <c r="B62" s="8" t="s">
        <v>32</v>
      </c>
      <c r="D62" s="250"/>
      <c r="E62" s="250"/>
      <c r="F62" s="250"/>
      <c r="G62" s="250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513"/>
    </row>
    <row r="63" spans="1:18" s="3" customFormat="1" ht="3.95" customHeight="1" x14ac:dyDescent="0.2">
      <c r="B63" s="7"/>
      <c r="C63" s="250"/>
      <c r="D63" s="250"/>
      <c r="E63" s="250"/>
      <c r="F63" s="250"/>
      <c r="G63" s="250"/>
      <c r="H63" s="513"/>
      <c r="I63" s="513"/>
      <c r="J63" s="513"/>
      <c r="K63" s="513"/>
      <c r="L63" s="513"/>
      <c r="M63" s="513"/>
      <c r="N63" s="513"/>
      <c r="O63" s="513"/>
      <c r="P63" s="513"/>
      <c r="Q63" s="513"/>
      <c r="R63" s="513"/>
    </row>
    <row r="64" spans="1:18" s="514" customFormat="1" ht="12" customHeight="1" x14ac:dyDescent="0.2">
      <c r="A64" s="1" t="str">
        <f>'Seite 1'!$A$67</f>
        <v>VWN LiH - Einzelprojekte der Handwerksorganisationen</v>
      </c>
    </row>
    <row r="65" spans="1:1" s="514" customFormat="1" ht="12" customHeight="1" x14ac:dyDescent="0.2">
      <c r="A65" s="1" t="str">
        <f>'Seite 1'!$A$68</f>
        <v>Formularversion: V 2.0 vom 02.01.23 - öffentlich -</v>
      </c>
    </row>
  </sheetData>
  <sheetProtection password="EF62" sheet="1" objects="1" scenarios="1" autoFilter="0"/>
  <mergeCells count="15">
    <mergeCell ref="I10:I12"/>
    <mergeCell ref="I35:I37"/>
    <mergeCell ref="B1:G4"/>
    <mergeCell ref="Q1:R1"/>
    <mergeCell ref="Q2:R2"/>
    <mergeCell ref="Q3:R3"/>
    <mergeCell ref="Q4:R4"/>
    <mergeCell ref="Q10:Q12"/>
    <mergeCell ref="Q35:Q37"/>
    <mergeCell ref="K10:K11"/>
    <mergeCell ref="M10:M11"/>
    <mergeCell ref="O10:O11"/>
    <mergeCell ref="K35:K36"/>
    <mergeCell ref="M35:M36"/>
    <mergeCell ref="O35:O36"/>
  </mergeCells>
  <conditionalFormatting sqref="B1:G4">
    <cfRule type="cellIs" dxfId="120" priority="10" stopIfTrue="1" operator="equal">
      <formula>""</formula>
    </cfRule>
  </conditionalFormatting>
  <conditionalFormatting sqref="K10:M30 K35:M53">
    <cfRule type="expression" dxfId="119" priority="9" stopIfTrue="1">
      <formula>K$12="____"</formula>
    </cfRule>
  </conditionalFormatting>
  <conditionalFormatting sqref="Q1:R4">
    <cfRule type="cellIs" dxfId="118" priority="11" stopIfTrue="1" operator="equal">
      <formula>0</formula>
    </cfRule>
  </conditionalFormatting>
  <conditionalFormatting sqref="I58">
    <cfRule type="cellIs" dxfId="117" priority="8" stopIfTrue="1" operator="notEqual">
      <formula>0</formula>
    </cfRule>
  </conditionalFormatting>
  <printOptions horizontalCentered="1"/>
  <pageMargins left="0.19685039370078741" right="0.19685039370078741" top="0.59055118110236227" bottom="0.19685039370078741" header="0.19685039370078741" footer="0.19685039370078741"/>
  <pageSetup paperSize="9" scale="71" orientation="landscape" r:id="rId1"/>
  <headerFooter>
    <oddFooter>&amp;C&amp;9&amp;A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showGridLines="0" zoomScaleNormal="100" workbookViewId="0">
      <selection activeCell="A46" sqref="A46:I46"/>
    </sheetView>
  </sheetViews>
  <sheetFormatPr baseColWidth="10" defaultRowHeight="12.75" customHeight="1" x14ac:dyDescent="0.2"/>
  <cols>
    <col min="1" max="1" width="0.85546875" style="61" customWidth="1"/>
    <col min="2" max="18" width="5.140625" style="61" customWidth="1"/>
    <col min="19" max="19" width="5.140625" style="62" customWidth="1"/>
    <col min="20" max="20" width="0.85546875" style="61" customWidth="1"/>
    <col min="21" max="16384" width="11.42578125" style="61"/>
  </cols>
  <sheetData>
    <row r="1" spans="1:20" ht="15" customHeight="1" x14ac:dyDescent="0.2">
      <c r="A1" s="88"/>
      <c r="O1" s="22" t="s">
        <v>34</v>
      </c>
      <c r="P1" s="609">
        <f>'Seite 1'!$P$18</f>
        <v>0</v>
      </c>
      <c r="Q1" s="610"/>
      <c r="R1" s="610"/>
      <c r="S1" s="610"/>
      <c r="T1" s="616"/>
    </row>
    <row r="2" spans="1:20" ht="15" customHeight="1" x14ac:dyDescent="0.2">
      <c r="A2" s="88"/>
      <c r="O2" s="22" t="s">
        <v>105</v>
      </c>
      <c r="P2" s="609" t="str">
        <f>'Seite 1'!$Z$13</f>
        <v/>
      </c>
      <c r="Q2" s="610"/>
      <c r="R2" s="610"/>
      <c r="S2" s="610"/>
      <c r="T2" s="616"/>
    </row>
    <row r="3" spans="1:20" ht="15" customHeight="1" x14ac:dyDescent="0.2">
      <c r="A3" s="88"/>
      <c r="O3" s="22" t="s">
        <v>106</v>
      </c>
      <c r="P3" s="609" t="str">
        <f>'Seite 1'!$AA$13</f>
        <v/>
      </c>
      <c r="Q3" s="610"/>
      <c r="R3" s="610"/>
      <c r="S3" s="610"/>
      <c r="T3" s="616"/>
    </row>
    <row r="4" spans="1:20" ht="15" customHeight="1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87" t="s">
        <v>35</v>
      </c>
      <c r="P4" s="612">
        <f ca="1">'Seite 1'!$P$17</f>
        <v>44922</v>
      </c>
      <c r="Q4" s="639"/>
      <c r="R4" s="639"/>
      <c r="S4" s="639"/>
      <c r="T4" s="640"/>
    </row>
    <row r="5" spans="1:20" ht="12" customHeight="1" x14ac:dyDescent="0.2"/>
    <row r="6" spans="1:20" s="84" customFormat="1" ht="15" customHeight="1" x14ac:dyDescent="0.2">
      <c r="A6" s="160"/>
      <c r="B6" s="161" t="s">
        <v>198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5"/>
    </row>
    <row r="7" spans="1:20" ht="3.95" customHeight="1" x14ac:dyDescent="0.2">
      <c r="A7" s="83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82"/>
      <c r="T7" s="81"/>
    </row>
    <row r="8" spans="1:20" ht="18" customHeight="1" x14ac:dyDescent="0.2">
      <c r="A8" s="80"/>
      <c r="B8" s="61" t="s">
        <v>21</v>
      </c>
      <c r="O8" s="79"/>
      <c r="P8" s="79"/>
      <c r="Q8" s="79"/>
      <c r="R8" s="79"/>
      <c r="T8" s="76"/>
    </row>
    <row r="9" spans="1:20" ht="3.95" customHeight="1" x14ac:dyDescent="0.2">
      <c r="A9" s="80"/>
      <c r="O9" s="79"/>
      <c r="P9" s="79"/>
      <c r="Q9" s="79"/>
      <c r="R9" s="79"/>
      <c r="S9" s="79"/>
      <c r="T9" s="76"/>
    </row>
    <row r="10" spans="1:20" ht="18" customHeight="1" x14ac:dyDescent="0.2">
      <c r="A10" s="80"/>
      <c r="B10" s="156" t="s">
        <v>20</v>
      </c>
      <c r="C10" s="61" t="s">
        <v>47</v>
      </c>
      <c r="P10" s="62"/>
      <c r="Q10" s="78"/>
      <c r="R10" s="78"/>
      <c r="T10" s="76"/>
    </row>
    <row r="11" spans="1:20" ht="3.95" customHeight="1" x14ac:dyDescent="0.2">
      <c r="A11" s="80"/>
      <c r="B11" s="156"/>
      <c r="P11" s="62"/>
      <c r="Q11" s="78"/>
      <c r="R11" s="78"/>
      <c r="T11" s="76"/>
    </row>
    <row r="12" spans="1:20" ht="18" customHeight="1" x14ac:dyDescent="0.2">
      <c r="A12" s="80"/>
      <c r="B12" s="156" t="s">
        <v>20</v>
      </c>
      <c r="C12" s="61" t="s">
        <v>200</v>
      </c>
      <c r="P12" s="62"/>
      <c r="Q12" s="78"/>
      <c r="R12" s="78"/>
      <c r="T12" s="76"/>
    </row>
    <row r="13" spans="1:20" ht="3.95" customHeight="1" x14ac:dyDescent="0.2">
      <c r="A13" s="80"/>
      <c r="B13" s="156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T13" s="76"/>
    </row>
    <row r="14" spans="1:20" s="191" customFormat="1" ht="18" customHeight="1" x14ac:dyDescent="0.2">
      <c r="A14" s="192"/>
      <c r="B14" s="244" t="s">
        <v>20</v>
      </c>
      <c r="C14" s="648" t="s">
        <v>201</v>
      </c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282"/>
    </row>
    <row r="15" spans="1:20" s="191" customFormat="1" ht="12" customHeight="1" x14ac:dyDescent="0.2">
      <c r="A15" s="192"/>
      <c r="B15" s="244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8"/>
      <c r="T15" s="282"/>
    </row>
    <row r="16" spans="1:20" ht="3.95" customHeight="1" x14ac:dyDescent="0.2">
      <c r="A16" s="80"/>
      <c r="B16" s="156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T16" s="76"/>
    </row>
    <row r="17" spans="1:25" ht="18" customHeight="1" x14ac:dyDescent="0.2">
      <c r="A17" s="80"/>
      <c r="B17" s="156" t="s">
        <v>20</v>
      </c>
      <c r="C17" s="191" t="s">
        <v>195</v>
      </c>
      <c r="D17" s="528"/>
      <c r="E17" s="528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76"/>
    </row>
    <row r="18" spans="1:25" s="151" customFormat="1" ht="3.95" customHeight="1" x14ac:dyDescent="0.2">
      <c r="A18" s="152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3"/>
      <c r="Q18" s="153"/>
      <c r="R18" s="153"/>
      <c r="S18" s="154"/>
      <c r="T18" s="155"/>
    </row>
    <row r="19" spans="1:25" s="233" customFormat="1" ht="18" customHeight="1" x14ac:dyDescent="0.2">
      <c r="A19" s="245"/>
      <c r="B19" s="244" t="s">
        <v>20</v>
      </c>
      <c r="C19" s="191" t="s">
        <v>196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S19" s="242"/>
      <c r="T19" s="234"/>
    </row>
    <row r="20" spans="1:25" s="233" customFormat="1" ht="5.0999999999999996" customHeight="1" x14ac:dyDescent="0.2">
      <c r="A20" s="235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S20" s="242"/>
      <c r="T20" s="234"/>
    </row>
    <row r="21" spans="1:25" s="233" customFormat="1" ht="18" customHeight="1" x14ac:dyDescent="0.2">
      <c r="A21" s="237"/>
      <c r="C21" s="238"/>
      <c r="D21" s="239" t="s">
        <v>62</v>
      </c>
      <c r="E21" s="239"/>
      <c r="F21" s="239"/>
      <c r="G21" s="240"/>
      <c r="I21" s="238"/>
      <c r="J21" s="239" t="s">
        <v>63</v>
      </c>
      <c r="K21" s="239"/>
      <c r="L21" s="239"/>
      <c r="M21" s="240"/>
      <c r="S21" s="236"/>
      <c r="T21" s="241"/>
      <c r="U21" s="236"/>
      <c r="V21" s="236"/>
      <c r="W21" s="236"/>
      <c r="X21" s="236"/>
      <c r="Y21" s="236"/>
    </row>
    <row r="22" spans="1:25" s="233" customFormat="1" ht="5.0999999999999996" customHeight="1" x14ac:dyDescent="0.2">
      <c r="A22" s="237"/>
      <c r="B22" s="242"/>
      <c r="C22" s="243"/>
      <c r="D22" s="243"/>
      <c r="E22" s="243"/>
      <c r="F22" s="243"/>
      <c r="G22" s="242"/>
      <c r="H22" s="242"/>
      <c r="I22" s="242"/>
      <c r="J22" s="242"/>
      <c r="K22" s="242"/>
      <c r="L22" s="242"/>
      <c r="M22" s="242"/>
      <c r="S22" s="242"/>
      <c r="T22" s="234"/>
    </row>
    <row r="23" spans="1:25" s="233" customFormat="1" ht="18" customHeight="1" x14ac:dyDescent="0.2">
      <c r="A23" s="237"/>
      <c r="C23" s="191" t="s">
        <v>64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S23" s="191"/>
      <c r="T23" s="234"/>
    </row>
    <row r="24" spans="1:25" s="151" customFormat="1" ht="3.95" customHeight="1" x14ac:dyDescent="0.2">
      <c r="A24" s="159"/>
      <c r="B24" s="157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3"/>
      <c r="Q24" s="153"/>
      <c r="R24" s="153"/>
      <c r="S24" s="154"/>
      <c r="T24" s="155"/>
    </row>
    <row r="25" spans="1:25" ht="18" customHeight="1" x14ac:dyDescent="0.2">
      <c r="A25" s="80"/>
      <c r="B25" s="156" t="s">
        <v>20</v>
      </c>
      <c r="C25" s="652" t="s">
        <v>48</v>
      </c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76"/>
    </row>
    <row r="26" spans="1:25" ht="12" customHeight="1" x14ac:dyDescent="0.2">
      <c r="A26" s="80"/>
      <c r="B26" s="156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76"/>
    </row>
    <row r="27" spans="1:25" ht="12" customHeight="1" x14ac:dyDescent="0.2">
      <c r="A27" s="80"/>
      <c r="B27" s="156"/>
      <c r="C27" s="652"/>
      <c r="D27" s="652"/>
      <c r="E27" s="652"/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76"/>
    </row>
    <row r="28" spans="1:25" ht="3.95" customHeight="1" x14ac:dyDescent="0.2">
      <c r="A28" s="80"/>
      <c r="B28" s="156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76"/>
    </row>
    <row r="29" spans="1:25" s="9" customFormat="1" ht="18" customHeight="1" x14ac:dyDescent="0.2">
      <c r="A29" s="23"/>
      <c r="B29" s="158" t="s">
        <v>20</v>
      </c>
      <c r="C29" s="567" t="s">
        <v>49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7"/>
      <c r="S29" s="567"/>
      <c r="T29" s="21"/>
    </row>
    <row r="30" spans="1:25" s="9" customFormat="1" ht="12" customHeight="1" x14ac:dyDescent="0.2">
      <c r="A30" s="23"/>
      <c r="B30" s="158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7"/>
      <c r="S30" s="567"/>
      <c r="T30" s="21"/>
    </row>
    <row r="31" spans="1:25" ht="3.95" customHeight="1" x14ac:dyDescent="0.2">
      <c r="A31" s="80"/>
      <c r="B31" s="156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76"/>
    </row>
    <row r="32" spans="1:25" ht="18" customHeight="1" x14ac:dyDescent="0.2">
      <c r="A32" s="80"/>
      <c r="B32" s="156" t="s">
        <v>20</v>
      </c>
      <c r="C32" s="652" t="s">
        <v>50</v>
      </c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76"/>
    </row>
    <row r="33" spans="1:20" ht="12" customHeight="1" x14ac:dyDescent="0.2">
      <c r="A33" s="77"/>
      <c r="C33" s="652"/>
      <c r="D33" s="652"/>
      <c r="E33" s="652"/>
      <c r="F33" s="652"/>
      <c r="G33" s="652"/>
      <c r="H33" s="652"/>
      <c r="I33" s="652"/>
      <c r="J33" s="652"/>
      <c r="K33" s="652"/>
      <c r="L33" s="652"/>
      <c r="M33" s="652"/>
      <c r="N33" s="652"/>
      <c r="O33" s="652"/>
      <c r="P33" s="652"/>
      <c r="Q33" s="652"/>
      <c r="R33" s="652"/>
      <c r="S33" s="652"/>
      <c r="T33" s="76"/>
    </row>
    <row r="34" spans="1:20" ht="3.95" customHeight="1" x14ac:dyDescent="0.2">
      <c r="A34" s="7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3"/>
      <c r="T34" s="72"/>
    </row>
    <row r="35" spans="1:20" ht="12" customHeight="1" x14ac:dyDescent="0.2"/>
    <row r="36" spans="1:20" s="190" customFormat="1" ht="15" customHeight="1" x14ac:dyDescent="0.2">
      <c r="A36" s="196"/>
      <c r="B36" s="194" t="s">
        <v>199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5"/>
    </row>
    <row r="37" spans="1:20" s="191" customFormat="1" ht="3.95" customHeight="1" x14ac:dyDescent="0.2">
      <c r="A37" s="192"/>
      <c r="B37" s="646" t="s">
        <v>218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6"/>
      <c r="O37" s="646"/>
      <c r="P37" s="646"/>
      <c r="Q37" s="646"/>
      <c r="R37" s="646"/>
      <c r="S37" s="646"/>
      <c r="T37" s="647"/>
    </row>
    <row r="38" spans="1:20" s="191" customFormat="1" ht="12" customHeight="1" x14ac:dyDescent="0.2">
      <c r="A38" s="192"/>
      <c r="B38" s="648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648"/>
      <c r="R38" s="648"/>
      <c r="S38" s="648"/>
      <c r="T38" s="649"/>
    </row>
    <row r="39" spans="1:20" s="191" customFormat="1" ht="12" customHeight="1" x14ac:dyDescent="0.2">
      <c r="A39" s="192"/>
      <c r="B39" s="648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9"/>
    </row>
    <row r="40" spans="1:20" s="191" customFormat="1" ht="12" customHeight="1" x14ac:dyDescent="0.2">
      <c r="A40" s="192"/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9"/>
    </row>
    <row r="41" spans="1:20" s="191" customFormat="1" ht="3.95" customHeight="1" x14ac:dyDescent="0.2">
      <c r="A41" s="193"/>
      <c r="B41" s="650"/>
      <c r="C41" s="650"/>
      <c r="D41" s="650"/>
      <c r="E41" s="650"/>
      <c r="F41" s="650"/>
      <c r="G41" s="650"/>
      <c r="H41" s="650"/>
      <c r="I41" s="650"/>
      <c r="J41" s="650"/>
      <c r="K41" s="650"/>
      <c r="L41" s="650"/>
      <c r="M41" s="650"/>
      <c r="N41" s="650"/>
      <c r="O41" s="650"/>
      <c r="P41" s="650"/>
      <c r="Q41" s="650"/>
      <c r="R41" s="650"/>
      <c r="S41" s="650"/>
      <c r="T41" s="651"/>
    </row>
    <row r="42" spans="1:20" ht="12" customHeight="1" x14ac:dyDescent="0.2"/>
    <row r="43" spans="1:20" ht="12" customHeight="1" x14ac:dyDescent="0.2"/>
    <row r="44" spans="1:20" ht="12" customHeight="1" x14ac:dyDescent="0.2"/>
    <row r="45" spans="1:20" s="70" customFormat="1" ht="12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61"/>
      <c r="K45" s="71"/>
      <c r="L45" s="71"/>
      <c r="M45" s="71"/>
      <c r="N45" s="71"/>
      <c r="O45" s="71"/>
      <c r="P45" s="71"/>
      <c r="Q45" s="71"/>
    </row>
    <row r="46" spans="1:20" s="16" customFormat="1" ht="12" customHeight="1" x14ac:dyDescent="0.2">
      <c r="A46" s="645"/>
      <c r="B46" s="645"/>
      <c r="C46" s="645"/>
      <c r="D46" s="645"/>
      <c r="E46" s="645"/>
      <c r="F46" s="645"/>
      <c r="G46" s="645"/>
      <c r="H46" s="645"/>
      <c r="I46" s="645"/>
      <c r="J46" s="61"/>
      <c r="K46" s="644"/>
      <c r="L46" s="644"/>
      <c r="M46" s="644"/>
      <c r="N46" s="644"/>
      <c r="O46" s="644"/>
      <c r="P46" s="644"/>
      <c r="Q46" s="644"/>
      <c r="R46" s="644"/>
      <c r="S46" s="644"/>
      <c r="T46" s="644"/>
    </row>
    <row r="47" spans="1:20" s="16" customFormat="1" ht="12" customHeight="1" x14ac:dyDescent="0.2">
      <c r="A47" s="643"/>
      <c r="B47" s="643"/>
      <c r="C47" s="643"/>
      <c r="D47" s="643"/>
      <c r="E47" s="643"/>
      <c r="F47" s="643"/>
      <c r="G47" s="643"/>
      <c r="H47" s="642">
        <f ca="1">IF('Seite 1'!$P$17="","",'Seite 1'!$P$17)</f>
        <v>44922</v>
      </c>
      <c r="I47" s="642"/>
      <c r="J47" s="61"/>
      <c r="K47" s="641"/>
      <c r="L47" s="641"/>
      <c r="M47" s="641"/>
      <c r="N47" s="641"/>
      <c r="O47" s="641"/>
      <c r="P47" s="641"/>
      <c r="Q47" s="641"/>
      <c r="R47" s="641"/>
      <c r="S47" s="641"/>
      <c r="T47" s="641"/>
    </row>
    <row r="48" spans="1:20" s="18" customFormat="1" ht="12" customHeight="1" x14ac:dyDescent="0.2">
      <c r="A48" s="17" t="s">
        <v>0</v>
      </c>
      <c r="B48" s="17"/>
      <c r="C48" s="17"/>
      <c r="D48" s="17"/>
      <c r="E48" s="17"/>
      <c r="F48" s="17"/>
      <c r="G48" s="17"/>
      <c r="H48" s="17"/>
      <c r="K48" s="17" t="s">
        <v>19</v>
      </c>
      <c r="L48" s="17"/>
      <c r="M48" s="17"/>
      <c r="N48" s="17"/>
      <c r="O48" s="17"/>
      <c r="P48" s="17"/>
      <c r="Q48" s="17"/>
      <c r="R48" s="17"/>
      <c r="S48" s="17"/>
      <c r="T48" s="17"/>
    </row>
    <row r="49" spans="1:20" s="18" customFormat="1" ht="12" customHeight="1" x14ac:dyDescent="0.2">
      <c r="A49" s="108"/>
      <c r="B49" s="108"/>
      <c r="C49" s="108"/>
      <c r="D49" s="108"/>
      <c r="E49" s="108"/>
      <c r="F49" s="108"/>
      <c r="G49" s="108"/>
      <c r="H49" s="108"/>
      <c r="K49" s="108" t="s">
        <v>31</v>
      </c>
      <c r="L49" s="108"/>
      <c r="M49" s="108"/>
      <c r="N49" s="108"/>
      <c r="O49" s="108"/>
      <c r="P49" s="108"/>
      <c r="Q49" s="108"/>
      <c r="R49" s="108"/>
      <c r="S49" s="108"/>
      <c r="T49" s="108"/>
    </row>
    <row r="50" spans="1:20" ht="12" customHeight="1" x14ac:dyDescent="0.2">
      <c r="A50" s="65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3"/>
      <c r="O50" s="63"/>
      <c r="P50" s="63"/>
      <c r="Q50" s="63"/>
      <c r="R50" s="63"/>
      <c r="S50" s="63"/>
    </row>
    <row r="51" spans="1:20" ht="12" customHeight="1" x14ac:dyDescent="0.2">
      <c r="A51" s="65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3"/>
      <c r="O51" s="63"/>
      <c r="P51" s="63"/>
      <c r="Q51" s="63"/>
      <c r="R51" s="63"/>
      <c r="S51" s="63"/>
    </row>
    <row r="52" spans="1:20" ht="15" customHeight="1" x14ac:dyDescent="0.2">
      <c r="A52" s="132" t="s">
        <v>36</v>
      </c>
      <c r="B52" s="108"/>
      <c r="C52" s="108"/>
      <c r="D52" s="108"/>
      <c r="E52" s="108"/>
      <c r="F52" s="108"/>
      <c r="G52" s="108"/>
      <c r="H52" s="108"/>
      <c r="I52" s="64"/>
      <c r="J52" s="64"/>
      <c r="K52" s="64"/>
      <c r="L52" s="64"/>
      <c r="M52" s="64"/>
      <c r="N52" s="63"/>
      <c r="O52" s="63"/>
      <c r="P52" s="63"/>
      <c r="Q52" s="63"/>
      <c r="R52" s="63"/>
      <c r="S52" s="63"/>
    </row>
    <row r="53" spans="1:20" ht="15" customHeight="1" x14ac:dyDescent="0.2">
      <c r="A53" s="15" t="s">
        <v>193</v>
      </c>
      <c r="B53" s="108"/>
      <c r="C53" s="108"/>
      <c r="D53" s="108"/>
      <c r="E53" s="108"/>
      <c r="F53" s="108"/>
      <c r="G53" s="108"/>
      <c r="H53" s="108"/>
      <c r="I53" s="64"/>
      <c r="J53" s="64"/>
      <c r="K53" s="64"/>
      <c r="L53" s="64"/>
      <c r="M53" s="64"/>
      <c r="N53" s="63"/>
      <c r="O53" s="63"/>
      <c r="P53" s="63"/>
      <c r="Q53" s="63"/>
      <c r="R53" s="63"/>
      <c r="S53" s="63"/>
    </row>
    <row r="54" spans="1:20" ht="15" customHeight="1" x14ac:dyDescent="0.2">
      <c r="A54" s="15" t="s">
        <v>60</v>
      </c>
      <c r="B54" s="108"/>
      <c r="C54" s="108"/>
      <c r="D54" s="108"/>
      <c r="E54" s="108"/>
      <c r="F54" s="108"/>
      <c r="G54" s="108"/>
      <c r="H54" s="108"/>
      <c r="I54" s="64"/>
      <c r="J54" s="64"/>
      <c r="K54" s="64"/>
      <c r="L54" s="64"/>
      <c r="M54" s="64"/>
      <c r="N54" s="63"/>
      <c r="O54" s="63"/>
      <c r="P54" s="63"/>
      <c r="Q54" s="63"/>
      <c r="R54" s="63"/>
      <c r="S54" s="63"/>
    </row>
    <row r="55" spans="1:20" ht="15" customHeight="1" x14ac:dyDescent="0.2">
      <c r="A55" s="15" t="s">
        <v>194</v>
      </c>
      <c r="B55" s="108"/>
      <c r="C55" s="18"/>
      <c r="D55" s="108"/>
      <c r="E55" s="108"/>
      <c r="F55" s="108"/>
      <c r="G55" s="108"/>
      <c r="H55" s="108"/>
      <c r="I55" s="64"/>
      <c r="J55" s="64"/>
      <c r="K55" s="64"/>
      <c r="L55" s="64"/>
      <c r="M55" s="64"/>
      <c r="N55" s="63"/>
      <c r="O55" s="63"/>
      <c r="P55" s="63"/>
      <c r="Q55" s="63"/>
      <c r="R55" s="63"/>
      <c r="S55" s="63"/>
    </row>
    <row r="56" spans="1:20" ht="12" customHeight="1" x14ac:dyDescent="0.2">
      <c r="A56" s="15"/>
      <c r="B56" s="108"/>
      <c r="C56" s="18"/>
      <c r="D56" s="108"/>
      <c r="E56" s="108"/>
      <c r="F56" s="108"/>
      <c r="G56" s="108"/>
      <c r="H56" s="108"/>
      <c r="I56" s="64"/>
      <c r="J56" s="64"/>
      <c r="K56" s="64"/>
      <c r="L56" s="64"/>
      <c r="M56" s="64"/>
      <c r="N56" s="63"/>
      <c r="O56" s="63"/>
      <c r="P56" s="63"/>
      <c r="Q56" s="63"/>
      <c r="R56" s="63"/>
      <c r="S56" s="63"/>
    </row>
    <row r="57" spans="1:20" ht="12" customHeight="1" x14ac:dyDescent="0.2">
      <c r="A57" s="15"/>
      <c r="B57" s="108"/>
      <c r="C57" s="18"/>
      <c r="D57" s="108"/>
      <c r="E57" s="108"/>
      <c r="F57" s="108"/>
      <c r="G57" s="108"/>
      <c r="H57" s="108"/>
      <c r="I57" s="64"/>
      <c r="J57" s="64"/>
      <c r="K57" s="64"/>
      <c r="L57" s="64"/>
      <c r="M57" s="64"/>
      <c r="N57" s="63"/>
      <c r="O57" s="63"/>
      <c r="P57" s="63"/>
      <c r="Q57" s="63"/>
      <c r="R57" s="63"/>
      <c r="S57" s="63"/>
    </row>
    <row r="58" spans="1:20" ht="12" customHeight="1" x14ac:dyDescent="0.2">
      <c r="A58" s="65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3"/>
      <c r="O58" s="63"/>
      <c r="P58" s="63"/>
      <c r="Q58" s="63"/>
      <c r="R58" s="63"/>
      <c r="S58" s="63"/>
    </row>
    <row r="59" spans="1:20" ht="12" customHeight="1" x14ac:dyDescent="0.2">
      <c r="A59" s="65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3"/>
      <c r="O59" s="63"/>
      <c r="P59" s="63"/>
      <c r="Q59" s="63"/>
      <c r="R59" s="63"/>
      <c r="S59" s="63"/>
    </row>
    <row r="60" spans="1:20" ht="12" customHeight="1" x14ac:dyDescent="0.2">
      <c r="A60" s="65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3"/>
      <c r="O60" s="63"/>
      <c r="P60" s="63"/>
      <c r="Q60" s="63"/>
      <c r="R60" s="63"/>
      <c r="S60" s="63"/>
    </row>
    <row r="61" spans="1:20" ht="12" customHeight="1" x14ac:dyDescent="0.2">
      <c r="A61" s="65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3"/>
      <c r="O61" s="63"/>
      <c r="P61" s="63"/>
      <c r="Q61" s="63"/>
      <c r="R61" s="63"/>
      <c r="S61" s="63"/>
    </row>
    <row r="62" spans="1:20" ht="12" customHeight="1" x14ac:dyDescent="0.2">
      <c r="A62" s="65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  <c r="S62" s="63"/>
    </row>
    <row r="63" spans="1:20" ht="12" customHeight="1" x14ac:dyDescent="0.2">
      <c r="A63" s="65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3"/>
      <c r="O63" s="63"/>
      <c r="P63" s="63"/>
      <c r="Q63" s="63"/>
      <c r="R63" s="63"/>
      <c r="S63" s="63"/>
    </row>
    <row r="64" spans="1:20" ht="12" customHeight="1" x14ac:dyDescent="0.2">
      <c r="A64" s="65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3"/>
      <c r="O64" s="63"/>
      <c r="P64" s="63"/>
      <c r="Q64" s="63"/>
      <c r="R64" s="63"/>
      <c r="S64" s="63"/>
    </row>
    <row r="65" spans="1:19" ht="12" customHeight="1" x14ac:dyDescent="0.2">
      <c r="A65" s="6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3"/>
      <c r="O65" s="63"/>
      <c r="P65" s="63"/>
      <c r="Q65" s="63"/>
      <c r="R65" s="63"/>
      <c r="S65" s="63"/>
    </row>
    <row r="66" spans="1:19" ht="12" customHeight="1" x14ac:dyDescent="0.2">
      <c r="A66" s="6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3"/>
      <c r="O66" s="63"/>
      <c r="P66" s="63"/>
      <c r="Q66" s="63"/>
      <c r="R66" s="63"/>
      <c r="S66" s="63"/>
    </row>
    <row r="67" spans="1:19" ht="12" customHeight="1" x14ac:dyDescent="0.2">
      <c r="A67" s="6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3"/>
      <c r="O67" s="63"/>
      <c r="P67" s="63"/>
      <c r="Q67" s="63"/>
      <c r="R67" s="63"/>
      <c r="S67" s="63"/>
    </row>
    <row r="68" spans="1:19" ht="6.95" customHeight="1" x14ac:dyDescent="0.2"/>
    <row r="69" spans="1:19" ht="3.95" customHeight="1" x14ac:dyDescent="0.2">
      <c r="A69" s="69"/>
      <c r="B69" s="69"/>
      <c r="C69" s="69"/>
      <c r="D69" s="69"/>
      <c r="N69" s="68"/>
      <c r="O69" s="68"/>
      <c r="P69" s="68"/>
      <c r="Q69" s="68"/>
      <c r="R69" s="68"/>
      <c r="S69" s="68"/>
    </row>
    <row r="70" spans="1:19" ht="12" customHeight="1" x14ac:dyDescent="0.2">
      <c r="B70" s="67" t="s">
        <v>6</v>
      </c>
      <c r="C70" s="66" t="s">
        <v>32</v>
      </c>
      <c r="D70" s="66"/>
      <c r="E70" s="66"/>
      <c r="F70" s="66"/>
      <c r="G70" s="66"/>
      <c r="H70" s="66"/>
      <c r="I70" s="66"/>
      <c r="J70" s="66"/>
      <c r="K70" s="66"/>
      <c r="L70" s="64"/>
      <c r="M70" s="64"/>
      <c r="N70" s="63"/>
      <c r="O70" s="63"/>
      <c r="P70" s="63"/>
      <c r="Q70" s="63"/>
      <c r="R70" s="63"/>
      <c r="S70" s="63"/>
    </row>
    <row r="71" spans="1:19" ht="3.95" customHeight="1" x14ac:dyDescent="0.2">
      <c r="A71" s="6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3"/>
      <c r="O71" s="63"/>
      <c r="P71" s="63"/>
      <c r="Q71" s="63"/>
      <c r="R71" s="63"/>
      <c r="S71" s="63"/>
    </row>
    <row r="72" spans="1:19" ht="12" customHeight="1" x14ac:dyDescent="0.2">
      <c r="A72" s="1" t="str">
        <f>'Seite 1'!$A$67</f>
        <v>VWN LiH - Einzelprojekte der Handwerksorganisationen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" customHeight="1" x14ac:dyDescent="0.2">
      <c r="A73" s="1" t="str">
        <f>'Seite 1'!$A$68</f>
        <v>Formularversion: V 2.0 vom 02.01.23 - öffentlich -</v>
      </c>
      <c r="S73" s="61"/>
    </row>
  </sheetData>
  <sheetProtection password="EF62" sheet="1" objects="1" scenarios="1" selectLockedCells="1" autoFilter="0"/>
  <mergeCells count="14">
    <mergeCell ref="P1:T1"/>
    <mergeCell ref="P4:T4"/>
    <mergeCell ref="K47:T47"/>
    <mergeCell ref="H47:I47"/>
    <mergeCell ref="A47:G47"/>
    <mergeCell ref="K46:T46"/>
    <mergeCell ref="A46:I46"/>
    <mergeCell ref="B37:T41"/>
    <mergeCell ref="C25:S27"/>
    <mergeCell ref="C29:S30"/>
    <mergeCell ref="C32:S33"/>
    <mergeCell ref="P2:T2"/>
    <mergeCell ref="P3:T3"/>
    <mergeCell ref="C14:S15"/>
  </mergeCells>
  <conditionalFormatting sqref="P1:T1 P4:T4">
    <cfRule type="cellIs" dxfId="116" priority="3" stopIfTrue="1" operator="equal">
      <formula>0</formula>
    </cfRule>
  </conditionalFormatting>
  <conditionalFormatting sqref="P3:T3">
    <cfRule type="cellIs" dxfId="115" priority="2" stopIfTrue="1" operator="equal">
      <formula>0</formula>
    </cfRule>
  </conditionalFormatting>
  <conditionalFormatting sqref="P2:T2">
    <cfRule type="cellIs" dxfId="114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593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9525</xdr:rowOff>
                  </from>
                  <to>
                    <xdr:col>2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94" r:id="rId5" name="Check Box 2">
              <controlPr defaultSize="0" autoFill="0" autoLine="0" autoPict="0">
                <anchor moveWithCells="1">
                  <from>
                    <xdr:col>8</xdr:col>
                    <xdr:colOff>19050</xdr:colOff>
                    <xdr:row>20</xdr:row>
                    <xdr:rowOff>9525</xdr:rowOff>
                  </from>
                  <to>
                    <xdr:col>8</xdr:col>
                    <xdr:colOff>323850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1"/>
  <sheetViews>
    <sheetView showGridLines="0" topLeftCell="B18" zoomScaleNormal="100" zoomScaleSheetLayoutView="100" workbookViewId="0">
      <selection activeCell="D32" sqref="D32:E32"/>
    </sheetView>
  </sheetViews>
  <sheetFormatPr baseColWidth="10" defaultRowHeight="12" x14ac:dyDescent="0.2"/>
  <cols>
    <col min="1" max="1" width="5.7109375" style="335" hidden="1" customWidth="1"/>
    <col min="2" max="2" width="5.7109375" style="335" customWidth="1"/>
    <col min="3" max="3" width="16.7109375" style="335" customWidth="1"/>
    <col min="4" max="5" width="12.7109375" style="335" customWidth="1"/>
    <col min="6" max="6" width="1.7109375" style="335" customWidth="1"/>
    <col min="7" max="7" width="12.7109375" style="335" customWidth="1"/>
    <col min="8" max="8" width="35.7109375" style="335" customWidth="1"/>
    <col min="9" max="9" width="5.7109375" style="335" customWidth="1"/>
    <col min="10" max="21" width="10.7109375" style="335" customWidth="1"/>
    <col min="22" max="22" width="12.7109375" style="335" customWidth="1"/>
    <col min="23" max="23" width="5.7109375" style="433" hidden="1" customWidth="1"/>
    <col min="24" max="25" width="11.42578125" style="327"/>
    <col min="26" max="16384" width="11.42578125" style="335"/>
  </cols>
  <sheetData>
    <row r="1" spans="1:23" ht="12" hidden="1" customHeight="1" x14ac:dyDescent="0.2">
      <c r="A1" s="323"/>
      <c r="B1" s="324"/>
      <c r="C1" s="324"/>
      <c r="D1" s="324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6"/>
    </row>
    <row r="2" spans="1:23" ht="12" hidden="1" customHeight="1" x14ac:dyDescent="0.2">
      <c r="A2" s="323"/>
      <c r="B2" s="324"/>
      <c r="C2" s="324"/>
      <c r="D2" s="324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6"/>
    </row>
    <row r="3" spans="1:23" ht="12" hidden="1" customHeight="1" x14ac:dyDescent="0.2">
      <c r="A3" s="323"/>
      <c r="B3" s="324"/>
      <c r="C3" s="324"/>
      <c r="D3" s="324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6"/>
    </row>
    <row r="4" spans="1:23" ht="12" hidden="1" customHeight="1" x14ac:dyDescent="0.2">
      <c r="A4" s="323"/>
      <c r="B4" s="130" t="s">
        <v>33</v>
      </c>
      <c r="C4" s="324"/>
      <c r="D4" s="324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6"/>
    </row>
    <row r="5" spans="1:23" ht="12" hidden="1" customHeight="1" x14ac:dyDescent="0.2">
      <c r="A5" s="323"/>
      <c r="B5" s="328" t="str">
        <f>"$B$18:$V$"&amp;LOOKUP(2,1/(W1:W780=1),ROW(W:W))</f>
        <v>$B$18:$V$30</v>
      </c>
      <c r="C5" s="324"/>
      <c r="D5" s="324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9"/>
      <c r="V5" s="329"/>
      <c r="W5" s="326"/>
    </row>
    <row r="6" spans="1:23" ht="12" hidden="1" customHeight="1" x14ac:dyDescent="0.2">
      <c r="A6" s="323"/>
      <c r="B6" s="130"/>
      <c r="C6" s="324"/>
      <c r="D6" s="324"/>
      <c r="E6" s="325"/>
      <c r="F6" s="325"/>
      <c r="G6" s="330" t="s">
        <v>129</v>
      </c>
      <c r="H6" s="331" t="s">
        <v>130</v>
      </c>
      <c r="I6" s="332">
        <f>IF(U19="",0.000000000001,VLOOKUP(U19,G7:H17,2,FALSE))</f>
        <v>9.9999999999999998E-13</v>
      </c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9"/>
      <c r="V6" s="329"/>
      <c r="W6" s="326"/>
    </row>
    <row r="7" spans="1:23" ht="12" hidden="1" customHeight="1" x14ac:dyDescent="0.2">
      <c r="A7" s="323"/>
      <c r="B7" s="130"/>
      <c r="C7" s="324"/>
      <c r="D7" s="324"/>
      <c r="E7" s="325"/>
      <c r="F7" s="325"/>
      <c r="G7" s="330" t="s">
        <v>131</v>
      </c>
      <c r="H7" s="331">
        <v>9.9999999999999998E-13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9"/>
      <c r="V7" s="329"/>
      <c r="W7" s="326"/>
    </row>
    <row r="8" spans="1:23" ht="12" hidden="1" customHeight="1" x14ac:dyDescent="0.2">
      <c r="A8" s="323"/>
      <c r="B8" s="130"/>
      <c r="C8" s="324"/>
      <c r="D8" s="324"/>
      <c r="E8" s="325"/>
      <c r="F8" s="325"/>
      <c r="G8" s="330">
        <v>2014</v>
      </c>
      <c r="H8" s="333">
        <v>251</v>
      </c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9"/>
      <c r="V8" s="329"/>
      <c r="W8" s="326"/>
    </row>
    <row r="9" spans="1:23" ht="12" hidden="1" customHeight="1" x14ac:dyDescent="0.2">
      <c r="A9" s="323"/>
      <c r="B9" s="130"/>
      <c r="C9" s="324"/>
      <c r="D9" s="324"/>
      <c r="E9" s="325"/>
      <c r="F9" s="325"/>
      <c r="G9" s="330">
        <v>2015</v>
      </c>
      <c r="H9" s="333">
        <v>254</v>
      </c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9"/>
      <c r="V9" s="329"/>
      <c r="W9" s="326"/>
    </row>
    <row r="10" spans="1:23" ht="12" hidden="1" customHeight="1" x14ac:dyDescent="0.2">
      <c r="A10" s="323"/>
      <c r="B10" s="130"/>
      <c r="C10" s="324"/>
      <c r="D10" s="324"/>
      <c r="E10" s="325"/>
      <c r="F10" s="325"/>
      <c r="G10" s="330">
        <v>2016</v>
      </c>
      <c r="H10" s="333">
        <v>253</v>
      </c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9"/>
      <c r="V10" s="329"/>
      <c r="W10" s="326"/>
    </row>
    <row r="11" spans="1:23" ht="12" hidden="1" customHeight="1" x14ac:dyDescent="0.2">
      <c r="A11" s="323"/>
      <c r="B11" s="130"/>
      <c r="C11" s="324"/>
      <c r="D11" s="324"/>
      <c r="E11" s="325"/>
      <c r="F11" s="325"/>
      <c r="G11" s="330">
        <v>2017</v>
      </c>
      <c r="H11" s="333">
        <v>251</v>
      </c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9"/>
      <c r="V11" s="329"/>
      <c r="W11" s="326"/>
    </row>
    <row r="12" spans="1:23" ht="12" hidden="1" customHeight="1" x14ac:dyDescent="0.2">
      <c r="A12" s="323"/>
      <c r="B12" s="130"/>
      <c r="C12" s="324"/>
      <c r="D12" s="324"/>
      <c r="E12" s="325"/>
      <c r="F12" s="325"/>
      <c r="G12" s="330">
        <v>2018</v>
      </c>
      <c r="H12" s="333">
        <v>251</v>
      </c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9"/>
      <c r="V12" s="329"/>
      <c r="W12" s="326"/>
    </row>
    <row r="13" spans="1:23" ht="12" hidden="1" customHeight="1" x14ac:dyDescent="0.2">
      <c r="A13" s="323"/>
      <c r="B13" s="130"/>
      <c r="C13" s="324"/>
      <c r="D13" s="324"/>
      <c r="E13" s="325"/>
      <c r="F13" s="325"/>
      <c r="G13" s="330">
        <v>2019</v>
      </c>
      <c r="H13" s="334">
        <v>250</v>
      </c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9"/>
      <c r="V13" s="329"/>
      <c r="W13" s="326"/>
    </row>
    <row r="14" spans="1:23" ht="12" hidden="1" customHeight="1" x14ac:dyDescent="0.2">
      <c r="A14" s="323"/>
      <c r="B14" s="130"/>
      <c r="C14" s="324"/>
      <c r="D14" s="324"/>
      <c r="E14" s="325"/>
      <c r="F14" s="325"/>
      <c r="G14" s="330">
        <v>2020</v>
      </c>
      <c r="H14" s="333">
        <v>255</v>
      </c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9"/>
      <c r="V14" s="329"/>
      <c r="W14" s="326"/>
    </row>
    <row r="15" spans="1:23" ht="12" hidden="1" customHeight="1" x14ac:dyDescent="0.2">
      <c r="A15" s="323"/>
      <c r="B15" s="130"/>
      <c r="C15" s="324"/>
      <c r="D15" s="324"/>
      <c r="E15" s="325"/>
      <c r="F15" s="325"/>
      <c r="G15" s="330">
        <v>2021</v>
      </c>
      <c r="H15" s="334">
        <v>255</v>
      </c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9"/>
      <c r="V15" s="329"/>
      <c r="W15" s="326"/>
    </row>
    <row r="16" spans="1:23" ht="12" hidden="1" customHeight="1" x14ac:dyDescent="0.2">
      <c r="A16" s="323"/>
      <c r="B16" s="130"/>
      <c r="C16" s="324"/>
      <c r="D16" s="324"/>
      <c r="E16" s="325"/>
      <c r="F16" s="325"/>
      <c r="G16" s="330">
        <v>2022</v>
      </c>
      <c r="H16" s="334">
        <v>252</v>
      </c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9"/>
      <c r="V16" s="329"/>
      <c r="W16" s="326"/>
    </row>
    <row r="17" spans="1:25" ht="12" hidden="1" customHeight="1" x14ac:dyDescent="0.2">
      <c r="A17" s="323"/>
      <c r="B17" s="130"/>
      <c r="C17" s="324"/>
      <c r="D17" s="324"/>
      <c r="E17" s="325"/>
      <c r="F17" s="325"/>
      <c r="G17" s="330">
        <v>2023</v>
      </c>
      <c r="H17" s="334">
        <v>250</v>
      </c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9"/>
      <c r="V17" s="329"/>
      <c r="W17" s="326"/>
    </row>
    <row r="18" spans="1:25" ht="15" customHeight="1" x14ac:dyDescent="0.2">
      <c r="A18" s="323"/>
      <c r="B18" s="336" t="str">
        <f>'Seite 3 ZN'!B14</f>
        <v>1.</v>
      </c>
      <c r="C18" s="119" t="str">
        <f>'Seite 3 ZN'!C14</f>
        <v>Personalausgaben</v>
      </c>
      <c r="D18" s="337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T18" s="22" t="s">
        <v>34</v>
      </c>
      <c r="U18" s="609">
        <f>'Seite 1'!$P$18</f>
        <v>0</v>
      </c>
      <c r="V18" s="616"/>
      <c r="W18" s="326"/>
    </row>
    <row r="19" spans="1:25" ht="15" customHeight="1" x14ac:dyDescent="0.2">
      <c r="A19" s="323"/>
      <c r="B19" s="339" t="str">
        <f>'Seite 3 ZN'!B15</f>
        <v>1.1</v>
      </c>
      <c r="C19" s="340" t="str">
        <f>'Seite 3 ZN'!C15</f>
        <v>Bezüge für Festangestellte inkl. Sozialabgaben, BG</v>
      </c>
      <c r="D19" s="144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T19" s="22" t="s">
        <v>132</v>
      </c>
      <c r="U19" s="609" t="str">
        <f>'Seite 1'!$Z$14</f>
        <v/>
      </c>
      <c r="V19" s="616"/>
      <c r="W19" s="326"/>
      <c r="Y19" s="335"/>
    </row>
    <row r="20" spans="1:25" ht="15" customHeight="1" x14ac:dyDescent="0.2">
      <c r="A20" s="323"/>
      <c r="B20" s="339" t="str">
        <f>'Seite 3 ZN'!B16</f>
        <v>1.1.1</v>
      </c>
      <c r="C20" s="340" t="str">
        <f>'Seite 3 ZN'!C16</f>
        <v>Arbeitsentgelt (Gesamtbruttoentgelt)</v>
      </c>
      <c r="D20" s="144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T20" s="22" t="s">
        <v>106</v>
      </c>
      <c r="U20" s="609" t="str">
        <f>'Seite 1'!$AA$14</f>
        <v/>
      </c>
      <c r="V20" s="616"/>
      <c r="W20" s="326"/>
      <c r="Y20" s="335"/>
    </row>
    <row r="21" spans="1:25" ht="15" customHeight="1" x14ac:dyDescent="0.2">
      <c r="A21" s="323"/>
      <c r="B21" s="339" t="str">
        <f>'Seite 3 ZN'!B17</f>
        <v>1.1.2</v>
      </c>
      <c r="C21" s="335" t="str">
        <f>'Seite 3 ZN'!C17</f>
        <v>Pauschale für Sozialabgaben inkl. Berufsgenossenschaft</v>
      </c>
      <c r="D21" s="144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T21" s="268" t="s">
        <v>35</v>
      </c>
      <c r="U21" s="632">
        <f ca="1">'Seite 1'!$P$17</f>
        <v>44922</v>
      </c>
      <c r="V21" s="633"/>
      <c r="W21" s="326"/>
      <c r="Y21" s="335"/>
    </row>
    <row r="22" spans="1:25" ht="15" customHeight="1" x14ac:dyDescent="0.2">
      <c r="A22" s="323"/>
      <c r="U22" s="89"/>
      <c r="V22" s="89" t="str">
        <f>'Seite 1'!$A$67</f>
        <v>VWN LiH - Einzelprojekte der Handwerksorganisationen</v>
      </c>
      <c r="W22" s="326"/>
    </row>
    <row r="23" spans="1:25" ht="15" customHeight="1" x14ac:dyDescent="0.2">
      <c r="A23" s="323"/>
      <c r="U23" s="90"/>
      <c r="V23" s="90" t="str">
        <f>'Seite 1'!$A$68</f>
        <v>Formularversion: V 2.0 vom 02.01.23 - öffentlich -</v>
      </c>
      <c r="W23" s="326"/>
    </row>
    <row r="24" spans="1:25" ht="18" customHeight="1" x14ac:dyDescent="0.2">
      <c r="A24" s="323"/>
      <c r="B24" s="341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444" t="str">
        <f>C20</f>
        <v>Arbeitsentgelt (Gesamtbruttoentgelt)</v>
      </c>
      <c r="Q24" s="344"/>
      <c r="R24" s="344"/>
      <c r="S24" s="344"/>
      <c r="T24" s="345"/>
      <c r="U24" s="344"/>
      <c r="V24" s="346">
        <f>SUMPRODUCT((G31:G780="projektbezogenes Arbeitsentgelt (Gesamtbruttoentgelt)")*ROUND(V31:V780,2))</f>
        <v>0</v>
      </c>
      <c r="W24" s="326"/>
    </row>
    <row r="25" spans="1:25" ht="5.0999999999999996" customHeight="1" x14ac:dyDescent="0.2">
      <c r="A25" s="323"/>
      <c r="V25" s="347"/>
      <c r="W25" s="326"/>
    </row>
    <row r="26" spans="1:25" s="347" customFormat="1" ht="18" customHeight="1" x14ac:dyDescent="0.2">
      <c r="A26" s="348"/>
      <c r="B26" s="341"/>
      <c r="C26" s="342"/>
      <c r="D26" s="342"/>
      <c r="E26" s="342"/>
      <c r="F26" s="342"/>
      <c r="G26" s="344"/>
      <c r="H26" s="344"/>
      <c r="I26" s="344"/>
      <c r="J26" s="349"/>
      <c r="K26" s="349"/>
      <c r="L26" s="349"/>
      <c r="M26" s="349"/>
      <c r="N26" s="349"/>
      <c r="O26" s="342"/>
      <c r="P26" s="343" t="str">
        <f>C21</f>
        <v>Pauschale für Sozialabgaben inkl. Berufsgenossenschaft</v>
      </c>
      <c r="Q26" s="344"/>
      <c r="R26" s="344"/>
      <c r="S26" s="344"/>
      <c r="T26" s="345"/>
      <c r="U26" s="350">
        <v>0.20399999999999999</v>
      </c>
      <c r="V26" s="346">
        <f>SUMPRODUCT((G31:G780=P26)*ROUND(V31:V780,2))</f>
        <v>0</v>
      </c>
      <c r="W26" s="326"/>
      <c r="X26" s="327"/>
      <c r="Y26" s="327"/>
    </row>
    <row r="27" spans="1:25" ht="12" customHeight="1" x14ac:dyDescent="0.2">
      <c r="A27" s="323"/>
      <c r="W27" s="326"/>
    </row>
    <row r="28" spans="1:25" ht="15" customHeight="1" x14ac:dyDescent="0.2">
      <c r="A28" s="323"/>
      <c r="B28" s="95" t="str">
        <f ca="1">CONCATENATE("Belegliste¹ für Ausgabenart ",$B$20," ",$C$20," und ",B21," ",C21," - Aktenzeichen ",IF($U$18=0,"__________",$U$18)," - Nachweis vom ",IF($U$21=0,"_________",TEXT($U$21,"TT.MM.JJJJ")))</f>
        <v>Belegliste¹ für Ausgabenart 1.1.1 Arbeitsentgelt (Gesamtbruttoentgelt) und 1.1.2 Pauschale für Sozialabgaben inkl. Berufsgenossenschaft - Aktenzeichen __________ - Nachweis vom 27.12.2022</v>
      </c>
      <c r="C28" s="95"/>
      <c r="D28" s="95"/>
      <c r="W28" s="326"/>
    </row>
    <row r="29" spans="1:25" ht="5.0999999999999996" customHeight="1" x14ac:dyDescent="0.2">
      <c r="A29" s="323"/>
      <c r="W29" s="326"/>
    </row>
    <row r="30" spans="1:25" ht="24" customHeight="1" thickBot="1" x14ac:dyDescent="0.25">
      <c r="A30" s="323"/>
      <c r="B30" s="655" t="s">
        <v>133</v>
      </c>
      <c r="C30" s="656"/>
      <c r="D30" s="656"/>
      <c r="E30" s="656"/>
      <c r="F30" s="657"/>
      <c r="G30" s="658" t="s">
        <v>134</v>
      </c>
      <c r="H30" s="659"/>
      <c r="I30" s="660"/>
      <c r="J30" s="351" t="str">
        <f>IF(OR($U$19="",$U$19="____",$U$19=0),"",DATE($U$19,COLUMN()-9,1))</f>
        <v/>
      </c>
      <c r="K30" s="351" t="str">
        <f t="shared" ref="K30:U30" si="0">IF(OR($U$19="",$U$19="____",$U$19=0),"",DATE($U$19,COLUMN()-9,1))</f>
        <v/>
      </c>
      <c r="L30" s="351" t="str">
        <f t="shared" si="0"/>
        <v/>
      </c>
      <c r="M30" s="351" t="str">
        <f t="shared" si="0"/>
        <v/>
      </c>
      <c r="N30" s="351" t="str">
        <f t="shared" si="0"/>
        <v/>
      </c>
      <c r="O30" s="351" t="str">
        <f t="shared" si="0"/>
        <v/>
      </c>
      <c r="P30" s="351" t="str">
        <f t="shared" si="0"/>
        <v/>
      </c>
      <c r="Q30" s="351" t="str">
        <f t="shared" si="0"/>
        <v/>
      </c>
      <c r="R30" s="351" t="str">
        <f t="shared" si="0"/>
        <v/>
      </c>
      <c r="S30" s="351" t="str">
        <f t="shared" si="0"/>
        <v/>
      </c>
      <c r="T30" s="351" t="str">
        <f t="shared" si="0"/>
        <v/>
      </c>
      <c r="U30" s="351" t="str">
        <f t="shared" si="0"/>
        <v/>
      </c>
      <c r="V30" s="352" t="s">
        <v>135</v>
      </c>
      <c r="W30" s="326">
        <v>1</v>
      </c>
    </row>
    <row r="31" spans="1:25" ht="15" customHeight="1" thickTop="1" x14ac:dyDescent="0.2">
      <c r="A31" s="323"/>
      <c r="B31" s="353"/>
      <c r="C31" s="347"/>
      <c r="D31" s="347"/>
      <c r="E31" s="347"/>
      <c r="F31" s="354"/>
      <c r="G31" s="355" t="s">
        <v>136</v>
      </c>
      <c r="H31" s="356"/>
      <c r="I31" s="357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9"/>
      <c r="W31" s="326"/>
    </row>
    <row r="32" spans="1:25" ht="15" customHeight="1" x14ac:dyDescent="0.2">
      <c r="A32" s="323"/>
      <c r="B32" s="360" t="s">
        <v>137</v>
      </c>
      <c r="C32" s="347"/>
      <c r="D32" s="653"/>
      <c r="E32" s="654"/>
      <c r="F32" s="361"/>
      <c r="G32" s="362" t="s">
        <v>138</v>
      </c>
      <c r="H32" s="363"/>
      <c r="I32" s="364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6"/>
      <c r="W32" s="326"/>
    </row>
    <row r="33" spans="1:25" ht="15" customHeight="1" x14ac:dyDescent="0.2">
      <c r="A33" s="367">
        <f>IF($D35="Stundenanteil",1,0)</f>
        <v>0</v>
      </c>
      <c r="B33" s="360" t="s">
        <v>139</v>
      </c>
      <c r="C33" s="347"/>
      <c r="D33" s="653"/>
      <c r="E33" s="654"/>
      <c r="F33" s="361"/>
      <c r="G33" s="368" t="s">
        <v>140</v>
      </c>
      <c r="H33" s="369"/>
      <c r="I33" s="364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66"/>
      <c r="W33" s="326"/>
    </row>
    <row r="34" spans="1:25" ht="15" customHeight="1" x14ac:dyDescent="0.2">
      <c r="A34" s="367">
        <f>IF($D35="Stundenanteil",1,0)</f>
        <v>0</v>
      </c>
      <c r="B34" s="353"/>
      <c r="C34" s="347"/>
      <c r="D34" s="347"/>
      <c r="E34" s="347"/>
      <c r="F34" s="354"/>
      <c r="G34" s="371" t="s">
        <v>141</v>
      </c>
      <c r="H34" s="372"/>
      <c r="I34" s="373" t="s">
        <v>142</v>
      </c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5">
        <f t="shared" ref="V34:V39" si="1">SUMPRODUCT(ROUND(J34:U34,2))</f>
        <v>0</v>
      </c>
      <c r="W34" s="326"/>
    </row>
    <row r="35" spans="1:25" ht="15" customHeight="1" x14ac:dyDescent="0.2">
      <c r="A35" s="367">
        <f>IF($D35="Stundenanteil",1,0)</f>
        <v>0</v>
      </c>
      <c r="B35" s="360" t="s">
        <v>143</v>
      </c>
      <c r="C35" s="347"/>
      <c r="D35" s="653" t="s">
        <v>61</v>
      </c>
      <c r="E35" s="654"/>
      <c r="F35" s="361"/>
      <c r="G35" s="371" t="s">
        <v>144</v>
      </c>
      <c r="H35" s="376" t="s">
        <v>145</v>
      </c>
      <c r="I35" s="373" t="s">
        <v>142</v>
      </c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5">
        <f t="shared" si="1"/>
        <v>0</v>
      </c>
      <c r="W35" s="326"/>
    </row>
    <row r="36" spans="1:25" ht="15" customHeight="1" x14ac:dyDescent="0.2">
      <c r="A36" s="367">
        <f>IF($D35="Stundenanteil",1,0)</f>
        <v>0</v>
      </c>
      <c r="B36" s="353"/>
      <c r="C36" s="347"/>
      <c r="D36" s="347"/>
      <c r="E36" s="347"/>
      <c r="F36" s="354"/>
      <c r="G36" s="371"/>
      <c r="H36" s="376" t="s">
        <v>146</v>
      </c>
      <c r="I36" s="377" t="s">
        <v>142</v>
      </c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5">
        <f t="shared" si="1"/>
        <v>0</v>
      </c>
      <c r="W36" s="326"/>
    </row>
    <row r="37" spans="1:25" ht="15" hidden="1" customHeight="1" x14ac:dyDescent="0.2">
      <c r="A37" s="367"/>
      <c r="B37" s="353"/>
      <c r="C37" s="347"/>
      <c r="F37" s="354"/>
      <c r="G37" s="378" t="s">
        <v>147</v>
      </c>
      <c r="H37" s="379"/>
      <c r="I37" s="380" t="s">
        <v>142</v>
      </c>
      <c r="J37" s="381">
        <f>IF(ROUND(J34,2)-ROUND(J35,2)=0,0,ROUND(J36,2)/(ROUND(J34,2)-ROUND(J35,2))*ROUND(J35,2))</f>
        <v>0</v>
      </c>
      <c r="K37" s="381">
        <f t="shared" ref="K37:U37" si="2">IF(ROUND(K34,2)-ROUND(K35,2)=0,0,ROUND(K36,2)/(ROUND(K34,2)-ROUND(K35,2))*ROUND(K35,2))</f>
        <v>0</v>
      </c>
      <c r="L37" s="381">
        <f t="shared" si="2"/>
        <v>0</v>
      </c>
      <c r="M37" s="381">
        <f t="shared" si="2"/>
        <v>0</v>
      </c>
      <c r="N37" s="381">
        <f t="shared" si="2"/>
        <v>0</v>
      </c>
      <c r="O37" s="381">
        <f t="shared" si="2"/>
        <v>0</v>
      </c>
      <c r="P37" s="381">
        <f t="shared" si="2"/>
        <v>0</v>
      </c>
      <c r="Q37" s="381">
        <f t="shared" si="2"/>
        <v>0</v>
      </c>
      <c r="R37" s="381">
        <f t="shared" si="2"/>
        <v>0</v>
      </c>
      <c r="S37" s="381">
        <f t="shared" si="2"/>
        <v>0</v>
      </c>
      <c r="T37" s="381">
        <f t="shared" si="2"/>
        <v>0</v>
      </c>
      <c r="U37" s="381">
        <f t="shared" si="2"/>
        <v>0</v>
      </c>
      <c r="V37" s="382">
        <f t="shared" si="1"/>
        <v>0</v>
      </c>
      <c r="W37" s="326"/>
    </row>
    <row r="38" spans="1:25" ht="15" hidden="1" customHeight="1" x14ac:dyDescent="0.2">
      <c r="A38" s="367"/>
      <c r="B38" s="353"/>
      <c r="C38" s="347"/>
      <c r="F38" s="354"/>
      <c r="G38" s="378" t="s">
        <v>148</v>
      </c>
      <c r="H38" s="379"/>
      <c r="I38" s="380" t="s">
        <v>142</v>
      </c>
      <c r="J38" s="381">
        <f>(ROUND(J36,2)+ROUND(J37,10))*ROUND($E44,0)/($I$6-ROUND($E44,0))</f>
        <v>0</v>
      </c>
      <c r="K38" s="381">
        <f t="shared" ref="K38:U38" si="3">(ROUND(K36,2)+ROUND(K37,10))*ROUND($E44,0)/($I$6-ROUND($E44,0))</f>
        <v>0</v>
      </c>
      <c r="L38" s="381">
        <f t="shared" si="3"/>
        <v>0</v>
      </c>
      <c r="M38" s="381">
        <f t="shared" si="3"/>
        <v>0</v>
      </c>
      <c r="N38" s="381">
        <f t="shared" si="3"/>
        <v>0</v>
      </c>
      <c r="O38" s="381">
        <f t="shared" si="3"/>
        <v>0</v>
      </c>
      <c r="P38" s="381">
        <f t="shared" si="3"/>
        <v>0</v>
      </c>
      <c r="Q38" s="381">
        <f t="shared" si="3"/>
        <v>0</v>
      </c>
      <c r="R38" s="381">
        <f t="shared" si="3"/>
        <v>0</v>
      </c>
      <c r="S38" s="381">
        <f t="shared" si="3"/>
        <v>0</v>
      </c>
      <c r="T38" s="381">
        <f t="shared" si="3"/>
        <v>0</v>
      </c>
      <c r="U38" s="381">
        <f t="shared" si="3"/>
        <v>0</v>
      </c>
      <c r="V38" s="382">
        <f t="shared" si="1"/>
        <v>0</v>
      </c>
      <c r="W38" s="326"/>
    </row>
    <row r="39" spans="1:25" ht="15" hidden="1" customHeight="1" x14ac:dyDescent="0.2">
      <c r="A39" s="367"/>
      <c r="B39" s="353"/>
      <c r="C39" s="347"/>
      <c r="D39" s="347"/>
      <c r="E39" s="347"/>
      <c r="F39" s="354"/>
      <c r="G39" s="378" t="s">
        <v>149</v>
      </c>
      <c r="H39" s="379"/>
      <c r="I39" s="380" t="s">
        <v>142</v>
      </c>
      <c r="J39" s="381">
        <f>ROUND(J36,2)+ROUND(J37,10)+ROUND(J38,10)</f>
        <v>0</v>
      </c>
      <c r="K39" s="381">
        <f t="shared" ref="K39:U39" si="4">ROUND(K36,2)+ROUND(K37,10)+ROUND(K38,10)</f>
        <v>0</v>
      </c>
      <c r="L39" s="381">
        <f t="shared" si="4"/>
        <v>0</v>
      </c>
      <c r="M39" s="381">
        <f t="shared" si="4"/>
        <v>0</v>
      </c>
      <c r="N39" s="381">
        <f t="shared" si="4"/>
        <v>0</v>
      </c>
      <c r="O39" s="381">
        <f t="shared" si="4"/>
        <v>0</v>
      </c>
      <c r="P39" s="381">
        <f t="shared" si="4"/>
        <v>0</v>
      </c>
      <c r="Q39" s="381">
        <f t="shared" si="4"/>
        <v>0</v>
      </c>
      <c r="R39" s="381">
        <f t="shared" si="4"/>
        <v>0</v>
      </c>
      <c r="S39" s="381">
        <f t="shared" si="4"/>
        <v>0</v>
      </c>
      <c r="T39" s="381">
        <f t="shared" si="4"/>
        <v>0</v>
      </c>
      <c r="U39" s="381">
        <f t="shared" si="4"/>
        <v>0</v>
      </c>
      <c r="V39" s="382">
        <f t="shared" si="1"/>
        <v>0</v>
      </c>
      <c r="W39" s="326"/>
    </row>
    <row r="40" spans="1:25" ht="15" customHeight="1" x14ac:dyDescent="0.2">
      <c r="A40" s="323"/>
      <c r="B40" s="360" t="s">
        <v>150</v>
      </c>
      <c r="C40" s="347"/>
      <c r="D40" s="347"/>
      <c r="E40" s="347"/>
      <c r="F40" s="354"/>
      <c r="G40" s="383" t="str">
        <f>IF(D35="Stundenanteil","Errechneter Stellenanteil",IF(D35="Stellenanteil","Stellenanteil:",""))</f>
        <v/>
      </c>
      <c r="H40" s="384"/>
      <c r="I40" s="385"/>
      <c r="J40" s="386">
        <f>IF(AND($D35="Stellenanteil",$E45&gt;0,J42&gt;0),ROUND($E45,4),IF(AND($D35="Stundenanteil",J34&gt;0),ROUND(J39/ROUND(J34,2),4),0))</f>
        <v>0</v>
      </c>
      <c r="K40" s="386">
        <f t="shared" ref="K40:U40" si="5">IF(AND($D35="Stellenanteil",$E45&gt;0,K42&gt;0),ROUND($E45,4),IF(AND($D35="Stundenanteil",K34&gt;0),ROUND(K39/ROUND(K34,2),4),0))</f>
        <v>0</v>
      </c>
      <c r="L40" s="386">
        <f t="shared" si="5"/>
        <v>0</v>
      </c>
      <c r="M40" s="386">
        <f t="shared" si="5"/>
        <v>0</v>
      </c>
      <c r="N40" s="386">
        <f t="shared" si="5"/>
        <v>0</v>
      </c>
      <c r="O40" s="386">
        <f t="shared" si="5"/>
        <v>0</v>
      </c>
      <c r="P40" s="386">
        <f t="shared" si="5"/>
        <v>0</v>
      </c>
      <c r="Q40" s="386">
        <f t="shared" si="5"/>
        <v>0</v>
      </c>
      <c r="R40" s="386">
        <f t="shared" si="5"/>
        <v>0</v>
      </c>
      <c r="S40" s="386">
        <f t="shared" si="5"/>
        <v>0</v>
      </c>
      <c r="T40" s="386">
        <f t="shared" si="5"/>
        <v>0</v>
      </c>
      <c r="U40" s="386">
        <f t="shared" si="5"/>
        <v>0</v>
      </c>
      <c r="V40" s="387">
        <f>SUMPRODUCT(ROUND(J40:U40,4))</f>
        <v>0</v>
      </c>
      <c r="W40" s="326"/>
    </row>
    <row r="41" spans="1:25" ht="15" customHeight="1" x14ac:dyDescent="0.2">
      <c r="A41" s="323"/>
      <c r="B41" s="353"/>
      <c r="C41" s="388" t="s">
        <v>151</v>
      </c>
      <c r="E41" s="389"/>
      <c r="F41" s="354"/>
      <c r="G41" s="368" t="s">
        <v>152</v>
      </c>
      <c r="H41" s="369"/>
      <c r="I41" s="364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66"/>
      <c r="W41" s="326"/>
    </row>
    <row r="42" spans="1:25" ht="15" customHeight="1" x14ac:dyDescent="0.2">
      <c r="A42" s="323"/>
      <c r="B42" s="353"/>
      <c r="F42" s="390"/>
      <c r="G42" s="391" t="s">
        <v>153</v>
      </c>
      <c r="H42" s="392"/>
      <c r="I42" s="393" t="s">
        <v>154</v>
      </c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75">
        <f>SUMPRODUCT(ROUND(J42:U42,2))</f>
        <v>0</v>
      </c>
      <c r="W42" s="326"/>
    </row>
    <row r="43" spans="1:25" ht="15" customHeight="1" x14ac:dyDescent="0.2">
      <c r="A43" s="367">
        <f>IF($D35="Stundenanteil",1,0)</f>
        <v>0</v>
      </c>
      <c r="B43" s="353"/>
      <c r="C43" s="388" t="str">
        <f>IF(D35="Stundenanteil","wöchentliche Arbeitszeit (in h):","")</f>
        <v/>
      </c>
      <c r="D43" s="347"/>
      <c r="E43" s="395"/>
      <c r="F43" s="390"/>
      <c r="G43" s="371"/>
      <c r="H43" s="372"/>
      <c r="I43" s="393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7"/>
      <c r="W43" s="326"/>
    </row>
    <row r="44" spans="1:25" ht="15" customHeight="1" x14ac:dyDescent="0.2">
      <c r="A44" s="367">
        <f>IF($D35="Stundenanteil",1,0)</f>
        <v>0</v>
      </c>
      <c r="B44" s="353"/>
      <c r="C44" s="388" t="str">
        <f>IF(D35="Stundenanteil","Urlaubsanspruch (in AT):","")</f>
        <v/>
      </c>
      <c r="D44" s="347"/>
      <c r="E44" s="398"/>
      <c r="F44" s="354"/>
      <c r="G44" s="368" t="s">
        <v>155</v>
      </c>
      <c r="H44" s="369"/>
      <c r="I44" s="364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370"/>
      <c r="V44" s="366"/>
      <c r="W44" s="326"/>
    </row>
    <row r="45" spans="1:25" ht="15" customHeight="1" x14ac:dyDescent="0.2">
      <c r="A45" s="367">
        <f>IF($D35="Stellenanteil",1,0)</f>
        <v>0</v>
      </c>
      <c r="B45" s="353"/>
      <c r="C45" s="388" t="str">
        <f>IF(D35="Stellenanteil","Stellenanteil (in %):","")</f>
        <v/>
      </c>
      <c r="D45" s="347"/>
      <c r="E45" s="399"/>
      <c r="F45" s="354"/>
      <c r="G45" s="391" t="s">
        <v>156</v>
      </c>
      <c r="H45" s="392"/>
      <c r="I45" s="393" t="s">
        <v>154</v>
      </c>
      <c r="J45" s="400">
        <f>ROUND(ROUND(J42,2)*J40,2)</f>
        <v>0</v>
      </c>
      <c r="K45" s="400">
        <f t="shared" ref="K45:U45" si="6">ROUND(ROUND(K42,2)*K40,2)</f>
        <v>0</v>
      </c>
      <c r="L45" s="400">
        <f t="shared" si="6"/>
        <v>0</v>
      </c>
      <c r="M45" s="400">
        <f t="shared" si="6"/>
        <v>0</v>
      </c>
      <c r="N45" s="400">
        <f t="shared" si="6"/>
        <v>0</v>
      </c>
      <c r="O45" s="400">
        <f t="shared" si="6"/>
        <v>0</v>
      </c>
      <c r="P45" s="400">
        <f t="shared" si="6"/>
        <v>0</v>
      </c>
      <c r="Q45" s="400">
        <f t="shared" si="6"/>
        <v>0</v>
      </c>
      <c r="R45" s="400">
        <f t="shared" si="6"/>
        <v>0</v>
      </c>
      <c r="S45" s="400">
        <f t="shared" si="6"/>
        <v>0</v>
      </c>
      <c r="T45" s="400">
        <f t="shared" si="6"/>
        <v>0</v>
      </c>
      <c r="U45" s="400">
        <f t="shared" si="6"/>
        <v>0</v>
      </c>
      <c r="V45" s="375">
        <f>SUMPRODUCT(ROUND(J45:U45,2))</f>
        <v>0</v>
      </c>
      <c r="W45" s="326"/>
    </row>
    <row r="46" spans="1:25" ht="15" customHeight="1" x14ac:dyDescent="0.2">
      <c r="A46" s="323"/>
      <c r="B46" s="353"/>
      <c r="C46" s="347"/>
      <c r="D46" s="347"/>
      <c r="E46" s="347"/>
      <c r="F46" s="354"/>
      <c r="G46" s="401" t="str">
        <f>$P$26</f>
        <v>Pauschale für Sozialabgaben inkl. Berufsgenossenschaft</v>
      </c>
      <c r="H46" s="372"/>
      <c r="I46" s="393" t="s">
        <v>154</v>
      </c>
      <c r="J46" s="400">
        <f>ROUND(J45*$U$26,2)</f>
        <v>0</v>
      </c>
      <c r="K46" s="400">
        <f t="shared" ref="K46:U46" si="7">ROUND(K45*$U$26,2)</f>
        <v>0</v>
      </c>
      <c r="L46" s="400">
        <f t="shared" si="7"/>
        <v>0</v>
      </c>
      <c r="M46" s="400">
        <f t="shared" si="7"/>
        <v>0</v>
      </c>
      <c r="N46" s="400">
        <f t="shared" si="7"/>
        <v>0</v>
      </c>
      <c r="O46" s="400">
        <f t="shared" si="7"/>
        <v>0</v>
      </c>
      <c r="P46" s="400">
        <f t="shared" si="7"/>
        <v>0</v>
      </c>
      <c r="Q46" s="400">
        <f t="shared" si="7"/>
        <v>0</v>
      </c>
      <c r="R46" s="400">
        <f t="shared" si="7"/>
        <v>0</v>
      </c>
      <c r="S46" s="400">
        <f t="shared" si="7"/>
        <v>0</v>
      </c>
      <c r="T46" s="400">
        <f t="shared" si="7"/>
        <v>0</v>
      </c>
      <c r="U46" s="400">
        <f t="shared" si="7"/>
        <v>0</v>
      </c>
      <c r="V46" s="375">
        <f>SUMPRODUCT(ROUND(J46:U46,2))</f>
        <v>0</v>
      </c>
      <c r="W46" s="326"/>
    </row>
    <row r="47" spans="1:25" ht="15" customHeight="1" x14ac:dyDescent="0.2">
      <c r="A47" s="323"/>
      <c r="B47" s="360" t="s">
        <v>157</v>
      </c>
      <c r="C47" s="347"/>
      <c r="D47" s="347"/>
      <c r="E47" s="347"/>
      <c r="F47" s="354"/>
      <c r="G47" s="371"/>
      <c r="H47" s="372"/>
      <c r="I47" s="393"/>
      <c r="J47" s="396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7"/>
      <c r="W47" s="326"/>
      <c r="Y47" s="335"/>
    </row>
    <row r="48" spans="1:25" ht="15" customHeight="1" x14ac:dyDescent="0.2">
      <c r="A48" s="323"/>
      <c r="B48" s="353"/>
      <c r="C48" s="402"/>
      <c r="D48" s="403">
        <v>1</v>
      </c>
      <c r="E48" s="403">
        <v>2</v>
      </c>
      <c r="F48" s="390"/>
      <c r="G48" s="404" t="s">
        <v>158</v>
      </c>
      <c r="I48" s="405" t="s">
        <v>154</v>
      </c>
      <c r="J48" s="406">
        <f>IF(AND($D49=J$30,$E49=J$30),ROUND($D54,2)+ROUND($E54,2),IF($D49=J$30,$D54,IF($E49=J$30,$E54,0)))</f>
        <v>0</v>
      </c>
      <c r="K48" s="406">
        <f t="shared" ref="K48:U48" si="8">IF(AND($D49=K$30,$E49=K$30),ROUND($D54,2)+ROUND($E54,2),IF($D49=K$30,$D54,IF($E49=K$30,$E54,0)))</f>
        <v>0</v>
      </c>
      <c r="L48" s="406">
        <f t="shared" si="8"/>
        <v>0</v>
      </c>
      <c r="M48" s="406">
        <f t="shared" si="8"/>
        <v>0</v>
      </c>
      <c r="N48" s="406">
        <f t="shared" si="8"/>
        <v>0</v>
      </c>
      <c r="O48" s="406">
        <f t="shared" si="8"/>
        <v>0</v>
      </c>
      <c r="P48" s="406">
        <f t="shared" si="8"/>
        <v>0</v>
      </c>
      <c r="Q48" s="406">
        <f t="shared" si="8"/>
        <v>0</v>
      </c>
      <c r="R48" s="406">
        <f t="shared" si="8"/>
        <v>0</v>
      </c>
      <c r="S48" s="406">
        <f t="shared" si="8"/>
        <v>0</v>
      </c>
      <c r="T48" s="406">
        <f t="shared" si="8"/>
        <v>0</v>
      </c>
      <c r="U48" s="406">
        <f t="shared" si="8"/>
        <v>0</v>
      </c>
      <c r="V48" s="407">
        <f>SUMPRODUCT(ROUND(J48:U48,2))</f>
        <v>0</v>
      </c>
      <c r="W48" s="326"/>
      <c r="Y48" s="335"/>
    </row>
    <row r="49" spans="1:25" ht="15" customHeight="1" x14ac:dyDescent="0.2">
      <c r="A49" s="323"/>
      <c r="B49" s="408"/>
      <c r="C49" s="409" t="s">
        <v>159</v>
      </c>
      <c r="D49" s="410"/>
      <c r="E49" s="410"/>
      <c r="F49" s="390"/>
      <c r="G49" s="411" t="s">
        <v>160</v>
      </c>
      <c r="H49" s="369"/>
      <c r="I49" s="364"/>
      <c r="J49" s="412">
        <f>IF(OR($D51=0,$D52=0),0,IF(AND(J$30&gt;=$D51,J$30&lt;=$D52),"X",""))</f>
        <v>0</v>
      </c>
      <c r="K49" s="412">
        <f t="shared" ref="K49:U49" si="9">IF(OR($D51=0,$D52=0),0,IF(AND(K$30&gt;=$D51,K$30&lt;=$D52),"X",""))</f>
        <v>0</v>
      </c>
      <c r="L49" s="412">
        <f t="shared" si="9"/>
        <v>0</v>
      </c>
      <c r="M49" s="412">
        <f t="shared" si="9"/>
        <v>0</v>
      </c>
      <c r="N49" s="412">
        <f t="shared" si="9"/>
        <v>0</v>
      </c>
      <c r="O49" s="412">
        <f t="shared" si="9"/>
        <v>0</v>
      </c>
      <c r="P49" s="412">
        <f t="shared" si="9"/>
        <v>0</v>
      </c>
      <c r="Q49" s="412">
        <f t="shared" si="9"/>
        <v>0</v>
      </c>
      <c r="R49" s="412">
        <f t="shared" si="9"/>
        <v>0</v>
      </c>
      <c r="S49" s="412">
        <f t="shared" si="9"/>
        <v>0</v>
      </c>
      <c r="T49" s="412">
        <f t="shared" si="9"/>
        <v>0</v>
      </c>
      <c r="U49" s="412">
        <f t="shared" si="9"/>
        <v>0</v>
      </c>
      <c r="V49" s="413"/>
      <c r="W49" s="326"/>
      <c r="Y49" s="335"/>
    </row>
    <row r="50" spans="1:25" ht="15" customHeight="1" x14ac:dyDescent="0.2">
      <c r="A50" s="323"/>
      <c r="B50" s="408"/>
      <c r="C50" s="409" t="s">
        <v>161</v>
      </c>
      <c r="D50" s="414"/>
      <c r="E50" s="415"/>
      <c r="F50" s="390"/>
      <c r="G50" s="391" t="s">
        <v>156</v>
      </c>
      <c r="H50" s="416"/>
      <c r="I50" s="393" t="s">
        <v>154</v>
      </c>
      <c r="J50" s="400">
        <f>IF(OR($D51=0,$D52=0),0,IF($D49=J$30,MIN(ROUND($D54,2),ROUND(ROUND($D54,2)/$D53*SUMPRODUCT(($J49:$U49="X")*(ROUND($J40:$U40,4))),2)),0))</f>
        <v>0</v>
      </c>
      <c r="K50" s="400">
        <f t="shared" ref="K50:U50" si="10">IF(OR($D51=0,$D52=0),0,IF($D49=K$30,MIN(ROUND($D54,2),ROUND(ROUND($D54,2)/$D53*SUMPRODUCT(($J49:$U49="X")*(ROUND($J40:$U40,4))),2)),0))</f>
        <v>0</v>
      </c>
      <c r="L50" s="400">
        <f t="shared" si="10"/>
        <v>0</v>
      </c>
      <c r="M50" s="400">
        <f t="shared" si="10"/>
        <v>0</v>
      </c>
      <c r="N50" s="400">
        <f t="shared" si="10"/>
        <v>0</v>
      </c>
      <c r="O50" s="400">
        <f t="shared" si="10"/>
        <v>0</v>
      </c>
      <c r="P50" s="400">
        <f t="shared" si="10"/>
        <v>0</v>
      </c>
      <c r="Q50" s="400">
        <f t="shared" si="10"/>
        <v>0</v>
      </c>
      <c r="R50" s="400">
        <f t="shared" si="10"/>
        <v>0</v>
      </c>
      <c r="S50" s="400">
        <f t="shared" si="10"/>
        <v>0</v>
      </c>
      <c r="T50" s="400">
        <f t="shared" si="10"/>
        <v>0</v>
      </c>
      <c r="U50" s="400">
        <f t="shared" si="10"/>
        <v>0</v>
      </c>
      <c r="V50" s="375">
        <f>SUMPRODUCT(ROUND(J50:U50,2))</f>
        <v>0</v>
      </c>
      <c r="W50" s="326"/>
      <c r="Y50" s="335"/>
    </row>
    <row r="51" spans="1:25" ht="15" customHeight="1" x14ac:dyDescent="0.2">
      <c r="A51" s="323"/>
      <c r="B51" s="353"/>
      <c r="C51" s="417" t="s">
        <v>162</v>
      </c>
      <c r="D51" s="418"/>
      <c r="E51" s="418"/>
      <c r="F51" s="390"/>
      <c r="G51" s="401" t="str">
        <f>$P$26</f>
        <v>Pauschale für Sozialabgaben inkl. Berufsgenossenschaft</v>
      </c>
      <c r="H51" s="416"/>
      <c r="I51" s="393" t="s">
        <v>154</v>
      </c>
      <c r="J51" s="400">
        <f>ROUND(J50*$U$26,2)</f>
        <v>0</v>
      </c>
      <c r="K51" s="400">
        <f t="shared" ref="K51:U51" si="11">ROUND(K50*$U$26,2)</f>
        <v>0</v>
      </c>
      <c r="L51" s="400">
        <f t="shared" si="11"/>
        <v>0</v>
      </c>
      <c r="M51" s="400">
        <f t="shared" si="11"/>
        <v>0</v>
      </c>
      <c r="N51" s="400">
        <f t="shared" si="11"/>
        <v>0</v>
      </c>
      <c r="O51" s="400">
        <f t="shared" si="11"/>
        <v>0</v>
      </c>
      <c r="P51" s="400">
        <f t="shared" si="11"/>
        <v>0</v>
      </c>
      <c r="Q51" s="400">
        <f t="shared" si="11"/>
        <v>0</v>
      </c>
      <c r="R51" s="400">
        <f t="shared" si="11"/>
        <v>0</v>
      </c>
      <c r="S51" s="400">
        <f t="shared" si="11"/>
        <v>0</v>
      </c>
      <c r="T51" s="400">
        <f t="shared" si="11"/>
        <v>0</v>
      </c>
      <c r="U51" s="400">
        <f t="shared" si="11"/>
        <v>0</v>
      </c>
      <c r="V51" s="375">
        <f>SUMPRODUCT(ROUND(J51:U51,2))</f>
        <v>0</v>
      </c>
      <c r="W51" s="326"/>
      <c r="Y51" s="335"/>
    </row>
    <row r="52" spans="1:25" ht="15" customHeight="1" x14ac:dyDescent="0.2">
      <c r="A52" s="323"/>
      <c r="B52" s="353"/>
      <c r="C52" s="417" t="s">
        <v>163</v>
      </c>
      <c r="D52" s="418"/>
      <c r="E52" s="418"/>
      <c r="F52" s="390"/>
      <c r="G52" s="411" t="s">
        <v>164</v>
      </c>
      <c r="H52" s="369"/>
      <c r="I52" s="364"/>
      <c r="J52" s="412">
        <f>IF(OR($E51=0,$E52=0),0,IF(AND(J$30&gt;=$E51,J$30&lt;=$E52),"X",""))</f>
        <v>0</v>
      </c>
      <c r="K52" s="412">
        <f t="shared" ref="K52:U52" si="12">IF(OR($E51=0,$E52=0),0,IF(AND(K$30&gt;=$E51,K$30&lt;=$E52),"X",""))</f>
        <v>0</v>
      </c>
      <c r="L52" s="412">
        <f t="shared" si="12"/>
        <v>0</v>
      </c>
      <c r="M52" s="412">
        <f t="shared" si="12"/>
        <v>0</v>
      </c>
      <c r="N52" s="412">
        <f t="shared" si="12"/>
        <v>0</v>
      </c>
      <c r="O52" s="412">
        <f t="shared" si="12"/>
        <v>0</v>
      </c>
      <c r="P52" s="412">
        <f t="shared" si="12"/>
        <v>0</v>
      </c>
      <c r="Q52" s="412">
        <f t="shared" si="12"/>
        <v>0</v>
      </c>
      <c r="R52" s="412">
        <f t="shared" si="12"/>
        <v>0</v>
      </c>
      <c r="S52" s="412">
        <f t="shared" si="12"/>
        <v>0</v>
      </c>
      <c r="T52" s="412">
        <f t="shared" si="12"/>
        <v>0</v>
      </c>
      <c r="U52" s="412">
        <f t="shared" si="12"/>
        <v>0</v>
      </c>
      <c r="V52" s="396"/>
      <c r="W52" s="326"/>
      <c r="Y52" s="335"/>
    </row>
    <row r="53" spans="1:25" ht="15" customHeight="1" x14ac:dyDescent="0.2">
      <c r="A53" s="323"/>
      <c r="B53" s="353"/>
      <c r="C53" s="417" t="s">
        <v>165</v>
      </c>
      <c r="D53" s="419" t="str">
        <f>IF(OR(D51=0,D52=0),"",DATEDIF(D51,D52,"m")+1)</f>
        <v/>
      </c>
      <c r="E53" s="419" t="str">
        <f>IF(OR(E51=0,E52=0),"",DATEDIF(E51,E52,"m")+1)</f>
        <v/>
      </c>
      <c r="F53" s="390"/>
      <c r="G53" s="391" t="s">
        <v>156</v>
      </c>
      <c r="H53" s="416"/>
      <c r="I53" s="393" t="s">
        <v>154</v>
      </c>
      <c r="J53" s="400">
        <f>IF(OR($E51=0,$E52=0),0,IF($E49=J$30,MIN(ROUND($E54,2),ROUND(ROUND($E54,2)/$E53*SUMPRODUCT(($J52:$U52="X")*(ROUND($J40:$U40,4))),2)),0))</f>
        <v>0</v>
      </c>
      <c r="K53" s="400">
        <f t="shared" ref="K53:U53" si="13">IF(OR($E51=0,$E52=0),0,IF($E49=K$30,MIN(ROUND($E54,2),ROUND(ROUND($E54,2)/$E53*SUMPRODUCT(($J52:$U52="X")*(ROUND($J40:$U40,4))),2)),0))</f>
        <v>0</v>
      </c>
      <c r="L53" s="400">
        <f t="shared" si="13"/>
        <v>0</v>
      </c>
      <c r="M53" s="400">
        <f t="shared" si="13"/>
        <v>0</v>
      </c>
      <c r="N53" s="400">
        <f t="shared" si="13"/>
        <v>0</v>
      </c>
      <c r="O53" s="400">
        <f t="shared" si="13"/>
        <v>0</v>
      </c>
      <c r="P53" s="400">
        <f t="shared" si="13"/>
        <v>0</v>
      </c>
      <c r="Q53" s="400">
        <f t="shared" si="13"/>
        <v>0</v>
      </c>
      <c r="R53" s="400">
        <f t="shared" si="13"/>
        <v>0</v>
      </c>
      <c r="S53" s="400">
        <f t="shared" si="13"/>
        <v>0</v>
      </c>
      <c r="T53" s="400">
        <f t="shared" si="13"/>
        <v>0</v>
      </c>
      <c r="U53" s="400">
        <f t="shared" si="13"/>
        <v>0</v>
      </c>
      <c r="V53" s="375">
        <f>SUMPRODUCT(ROUND(J53:U53,2))</f>
        <v>0</v>
      </c>
      <c r="W53" s="326"/>
      <c r="Y53" s="335"/>
    </row>
    <row r="54" spans="1:25" ht="15" customHeight="1" x14ac:dyDescent="0.2">
      <c r="A54" s="323"/>
      <c r="B54" s="353"/>
      <c r="C54" s="409" t="s">
        <v>166</v>
      </c>
      <c r="D54" s="389"/>
      <c r="E54" s="389"/>
      <c r="F54" s="390"/>
      <c r="G54" s="420" t="str">
        <f>$P$26</f>
        <v>Pauschale für Sozialabgaben inkl. Berufsgenossenschaft</v>
      </c>
      <c r="H54" s="421"/>
      <c r="I54" s="422" t="s">
        <v>154</v>
      </c>
      <c r="J54" s="423">
        <f>ROUND(J53*$U$26,2)</f>
        <v>0</v>
      </c>
      <c r="K54" s="423">
        <f t="shared" ref="K54:U54" si="14">ROUND(K53*$U$26,2)</f>
        <v>0</v>
      </c>
      <c r="L54" s="423">
        <f t="shared" si="14"/>
        <v>0</v>
      </c>
      <c r="M54" s="423">
        <f t="shared" si="14"/>
        <v>0</v>
      </c>
      <c r="N54" s="423">
        <f t="shared" si="14"/>
        <v>0</v>
      </c>
      <c r="O54" s="423">
        <f t="shared" si="14"/>
        <v>0</v>
      </c>
      <c r="P54" s="423">
        <f t="shared" si="14"/>
        <v>0</v>
      </c>
      <c r="Q54" s="423">
        <f t="shared" si="14"/>
        <v>0</v>
      </c>
      <c r="R54" s="423">
        <f t="shared" si="14"/>
        <v>0</v>
      </c>
      <c r="S54" s="423">
        <f t="shared" si="14"/>
        <v>0</v>
      </c>
      <c r="T54" s="423">
        <f t="shared" si="14"/>
        <v>0</v>
      </c>
      <c r="U54" s="423">
        <f t="shared" si="14"/>
        <v>0</v>
      </c>
      <c r="V54" s="424">
        <f>SUMPRODUCT(ROUND(J54:U54,2))</f>
        <v>0</v>
      </c>
      <c r="W54" s="326"/>
      <c r="Y54" s="335"/>
    </row>
    <row r="55" spans="1:25" ht="15" customHeight="1" thickBot="1" x14ac:dyDescent="0.25">
      <c r="A55" s="323"/>
      <c r="B55" s="425"/>
      <c r="C55" s="426"/>
      <c r="D55" s="426"/>
      <c r="E55" s="426"/>
      <c r="F55" s="427"/>
      <c r="G55" s="428"/>
      <c r="H55" s="429"/>
      <c r="I55" s="430"/>
      <c r="J55" s="431"/>
      <c r="K55" s="431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2"/>
      <c r="W55" s="326">
        <f>IF(COUNTIF(V31:V55,"&gt;0")&gt;0,1,0)</f>
        <v>0</v>
      </c>
      <c r="Y55" s="335"/>
    </row>
    <row r="56" spans="1:25" ht="15" customHeight="1" thickTop="1" x14ac:dyDescent="0.2">
      <c r="A56" s="323"/>
      <c r="B56" s="353"/>
      <c r="C56" s="347"/>
      <c r="D56" s="347"/>
      <c r="E56" s="347"/>
      <c r="F56" s="354"/>
      <c r="G56" s="355" t="s">
        <v>136</v>
      </c>
      <c r="H56" s="356"/>
      <c r="I56" s="357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9"/>
      <c r="W56" s="326"/>
    </row>
    <row r="57" spans="1:25" ht="15" customHeight="1" x14ac:dyDescent="0.2">
      <c r="A57" s="323"/>
      <c r="B57" s="360" t="s">
        <v>137</v>
      </c>
      <c r="C57" s="347"/>
      <c r="D57" s="653"/>
      <c r="E57" s="654"/>
      <c r="F57" s="361"/>
      <c r="G57" s="362" t="s">
        <v>138</v>
      </c>
      <c r="H57" s="363"/>
      <c r="I57" s="364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6"/>
      <c r="W57" s="326"/>
    </row>
    <row r="58" spans="1:25" ht="15" customHeight="1" x14ac:dyDescent="0.2">
      <c r="A58" s="367">
        <f>IF($D60="Stundenanteil",1,0)</f>
        <v>0</v>
      </c>
      <c r="B58" s="360" t="s">
        <v>139</v>
      </c>
      <c r="C58" s="347"/>
      <c r="D58" s="653"/>
      <c r="E58" s="654"/>
      <c r="F58" s="361"/>
      <c r="G58" s="368" t="s">
        <v>140</v>
      </c>
      <c r="H58" s="369"/>
      <c r="I58" s="364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66"/>
      <c r="W58" s="326"/>
    </row>
    <row r="59" spans="1:25" ht="15" customHeight="1" x14ac:dyDescent="0.2">
      <c r="A59" s="367">
        <f>IF($D60="Stundenanteil",1,0)</f>
        <v>0</v>
      </c>
      <c r="B59" s="353"/>
      <c r="C59" s="347"/>
      <c r="D59" s="347"/>
      <c r="E59" s="347"/>
      <c r="F59" s="354"/>
      <c r="G59" s="371" t="s">
        <v>141</v>
      </c>
      <c r="H59" s="372"/>
      <c r="I59" s="373" t="s">
        <v>142</v>
      </c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5">
        <f t="shared" ref="V59:V64" si="15">SUMPRODUCT(ROUND(J59:U59,2))</f>
        <v>0</v>
      </c>
      <c r="W59" s="326"/>
    </row>
    <row r="60" spans="1:25" ht="15" customHeight="1" x14ac:dyDescent="0.2">
      <c r="A60" s="367">
        <f>IF($D60="Stundenanteil",1,0)</f>
        <v>0</v>
      </c>
      <c r="B60" s="360" t="s">
        <v>143</v>
      </c>
      <c r="C60" s="347"/>
      <c r="D60" s="653" t="s">
        <v>61</v>
      </c>
      <c r="E60" s="654"/>
      <c r="F60" s="361"/>
      <c r="G60" s="371" t="s">
        <v>144</v>
      </c>
      <c r="H60" s="376" t="s">
        <v>145</v>
      </c>
      <c r="I60" s="373" t="s">
        <v>142</v>
      </c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5">
        <f t="shared" si="15"/>
        <v>0</v>
      </c>
      <c r="W60" s="326"/>
    </row>
    <row r="61" spans="1:25" ht="15" customHeight="1" x14ac:dyDescent="0.2">
      <c r="A61" s="367">
        <f>IF($D60="Stundenanteil",1,0)</f>
        <v>0</v>
      </c>
      <c r="B61" s="353"/>
      <c r="C61" s="347"/>
      <c r="D61" s="347"/>
      <c r="E61" s="347"/>
      <c r="F61" s="354"/>
      <c r="G61" s="371"/>
      <c r="H61" s="376" t="s">
        <v>146</v>
      </c>
      <c r="I61" s="377" t="s">
        <v>142</v>
      </c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5">
        <f t="shared" si="15"/>
        <v>0</v>
      </c>
      <c r="W61" s="326"/>
    </row>
    <row r="62" spans="1:25" ht="15" hidden="1" customHeight="1" x14ac:dyDescent="0.2">
      <c r="A62" s="367"/>
      <c r="B62" s="353"/>
      <c r="C62" s="347"/>
      <c r="F62" s="354"/>
      <c r="G62" s="378" t="s">
        <v>147</v>
      </c>
      <c r="H62" s="379"/>
      <c r="I62" s="380" t="s">
        <v>142</v>
      </c>
      <c r="J62" s="381">
        <f>IF(ROUND(J59,2)-ROUND(J60,2)=0,0,ROUND(J61,2)/(ROUND(J59,2)-ROUND(J60,2))*ROUND(J60,2))</f>
        <v>0</v>
      </c>
      <c r="K62" s="381">
        <f t="shared" ref="K62:U62" si="16">IF(ROUND(K59,2)-ROUND(K60,2)=0,0,ROUND(K61,2)/(ROUND(K59,2)-ROUND(K60,2))*ROUND(K60,2))</f>
        <v>0</v>
      </c>
      <c r="L62" s="381">
        <f t="shared" si="16"/>
        <v>0</v>
      </c>
      <c r="M62" s="381">
        <f t="shared" si="16"/>
        <v>0</v>
      </c>
      <c r="N62" s="381">
        <f t="shared" si="16"/>
        <v>0</v>
      </c>
      <c r="O62" s="381">
        <f t="shared" si="16"/>
        <v>0</v>
      </c>
      <c r="P62" s="381">
        <f t="shared" si="16"/>
        <v>0</v>
      </c>
      <c r="Q62" s="381">
        <f t="shared" si="16"/>
        <v>0</v>
      </c>
      <c r="R62" s="381">
        <f t="shared" si="16"/>
        <v>0</v>
      </c>
      <c r="S62" s="381">
        <f t="shared" si="16"/>
        <v>0</v>
      </c>
      <c r="T62" s="381">
        <f t="shared" si="16"/>
        <v>0</v>
      </c>
      <c r="U62" s="381">
        <f t="shared" si="16"/>
        <v>0</v>
      </c>
      <c r="V62" s="382">
        <f t="shared" si="15"/>
        <v>0</v>
      </c>
      <c r="W62" s="326"/>
    </row>
    <row r="63" spans="1:25" ht="15" hidden="1" customHeight="1" x14ac:dyDescent="0.2">
      <c r="A63" s="367"/>
      <c r="B63" s="353"/>
      <c r="C63" s="347"/>
      <c r="F63" s="354"/>
      <c r="G63" s="378" t="s">
        <v>148</v>
      </c>
      <c r="H63" s="379"/>
      <c r="I63" s="380" t="s">
        <v>142</v>
      </c>
      <c r="J63" s="381">
        <f>(ROUND(J61,2)+ROUND(J62,10))*ROUND($E69,0)/($I$6-ROUND($E69,0))</f>
        <v>0</v>
      </c>
      <c r="K63" s="381">
        <f t="shared" ref="K63:U63" si="17">(ROUND(K61,2)+ROUND(K62,10))*ROUND($E69,0)/($I$6-ROUND($E69,0))</f>
        <v>0</v>
      </c>
      <c r="L63" s="381">
        <f t="shared" si="17"/>
        <v>0</v>
      </c>
      <c r="M63" s="381">
        <f t="shared" si="17"/>
        <v>0</v>
      </c>
      <c r="N63" s="381">
        <f t="shared" si="17"/>
        <v>0</v>
      </c>
      <c r="O63" s="381">
        <f t="shared" si="17"/>
        <v>0</v>
      </c>
      <c r="P63" s="381">
        <f t="shared" si="17"/>
        <v>0</v>
      </c>
      <c r="Q63" s="381">
        <f t="shared" si="17"/>
        <v>0</v>
      </c>
      <c r="R63" s="381">
        <f t="shared" si="17"/>
        <v>0</v>
      </c>
      <c r="S63" s="381">
        <f t="shared" si="17"/>
        <v>0</v>
      </c>
      <c r="T63" s="381">
        <f t="shared" si="17"/>
        <v>0</v>
      </c>
      <c r="U63" s="381">
        <f t="shared" si="17"/>
        <v>0</v>
      </c>
      <c r="V63" s="382">
        <f t="shared" si="15"/>
        <v>0</v>
      </c>
      <c r="W63" s="326"/>
    </row>
    <row r="64" spans="1:25" ht="15" hidden="1" customHeight="1" x14ac:dyDescent="0.2">
      <c r="A64" s="367"/>
      <c r="B64" s="353"/>
      <c r="C64" s="347"/>
      <c r="D64" s="347"/>
      <c r="E64" s="347"/>
      <c r="F64" s="354"/>
      <c r="G64" s="378" t="s">
        <v>149</v>
      </c>
      <c r="H64" s="379"/>
      <c r="I64" s="380" t="s">
        <v>142</v>
      </c>
      <c r="J64" s="381">
        <f>ROUND(J61,2)+ROUND(J62,10)+ROUND(J63,10)</f>
        <v>0</v>
      </c>
      <c r="K64" s="381">
        <f t="shared" ref="K64:U64" si="18">ROUND(K61,2)+ROUND(K62,10)+ROUND(K63,10)</f>
        <v>0</v>
      </c>
      <c r="L64" s="381">
        <f t="shared" si="18"/>
        <v>0</v>
      </c>
      <c r="M64" s="381">
        <f t="shared" si="18"/>
        <v>0</v>
      </c>
      <c r="N64" s="381">
        <f t="shared" si="18"/>
        <v>0</v>
      </c>
      <c r="O64" s="381">
        <f t="shared" si="18"/>
        <v>0</v>
      </c>
      <c r="P64" s="381">
        <f t="shared" si="18"/>
        <v>0</v>
      </c>
      <c r="Q64" s="381">
        <f t="shared" si="18"/>
        <v>0</v>
      </c>
      <c r="R64" s="381">
        <f t="shared" si="18"/>
        <v>0</v>
      </c>
      <c r="S64" s="381">
        <f t="shared" si="18"/>
        <v>0</v>
      </c>
      <c r="T64" s="381">
        <f t="shared" si="18"/>
        <v>0</v>
      </c>
      <c r="U64" s="381">
        <f t="shared" si="18"/>
        <v>0</v>
      </c>
      <c r="V64" s="382">
        <f t="shared" si="15"/>
        <v>0</v>
      </c>
      <c r="W64" s="326"/>
    </row>
    <row r="65" spans="1:25" ht="15" customHeight="1" x14ac:dyDescent="0.2">
      <c r="A65" s="323"/>
      <c r="B65" s="360" t="s">
        <v>150</v>
      </c>
      <c r="C65" s="347"/>
      <c r="D65" s="347"/>
      <c r="E65" s="347"/>
      <c r="F65" s="354"/>
      <c r="G65" s="383" t="str">
        <f>IF(D60="Stundenanteil","Errechneter Stellenanteil",IF(D60="Stellenanteil","Stellenanteil:",""))</f>
        <v/>
      </c>
      <c r="H65" s="384"/>
      <c r="I65" s="385"/>
      <c r="J65" s="386">
        <f>IF(AND($D60="Stellenanteil",$E70&gt;0,J67&gt;0),ROUND($E70,4),IF(AND($D60="Stundenanteil",J59&gt;0),ROUND(J64/ROUND(J59,2),4),0))</f>
        <v>0</v>
      </c>
      <c r="K65" s="386">
        <f t="shared" ref="K65:U65" si="19">IF(AND($D60="Stellenanteil",$E70&gt;0,K67&gt;0),ROUND($E70,4),IF(AND($D60="Stundenanteil",K59&gt;0),ROUND(K64/ROUND(K59,2),4),0))</f>
        <v>0</v>
      </c>
      <c r="L65" s="386">
        <f t="shared" si="19"/>
        <v>0</v>
      </c>
      <c r="M65" s="386">
        <f t="shared" si="19"/>
        <v>0</v>
      </c>
      <c r="N65" s="386">
        <f t="shared" si="19"/>
        <v>0</v>
      </c>
      <c r="O65" s="386">
        <f t="shared" si="19"/>
        <v>0</v>
      </c>
      <c r="P65" s="386">
        <f t="shared" si="19"/>
        <v>0</v>
      </c>
      <c r="Q65" s="386">
        <f t="shared" si="19"/>
        <v>0</v>
      </c>
      <c r="R65" s="386">
        <f t="shared" si="19"/>
        <v>0</v>
      </c>
      <c r="S65" s="386">
        <f t="shared" si="19"/>
        <v>0</v>
      </c>
      <c r="T65" s="386">
        <f t="shared" si="19"/>
        <v>0</v>
      </c>
      <c r="U65" s="386">
        <f t="shared" si="19"/>
        <v>0</v>
      </c>
      <c r="V65" s="387">
        <f>SUMPRODUCT(ROUND(J65:U65,4))</f>
        <v>0</v>
      </c>
      <c r="W65" s="326"/>
    </row>
    <row r="66" spans="1:25" ht="15" customHeight="1" x14ac:dyDescent="0.2">
      <c r="A66" s="323"/>
      <c r="B66" s="353"/>
      <c r="C66" s="388" t="s">
        <v>151</v>
      </c>
      <c r="E66" s="389"/>
      <c r="F66" s="354"/>
      <c r="G66" s="368" t="s">
        <v>152</v>
      </c>
      <c r="H66" s="369"/>
      <c r="I66" s="364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66"/>
      <c r="W66" s="326"/>
    </row>
    <row r="67" spans="1:25" ht="15" customHeight="1" x14ac:dyDescent="0.2">
      <c r="A67" s="323"/>
      <c r="B67" s="353"/>
      <c r="F67" s="390"/>
      <c r="G67" s="391" t="s">
        <v>153</v>
      </c>
      <c r="H67" s="392"/>
      <c r="I67" s="393" t="s">
        <v>154</v>
      </c>
      <c r="J67" s="394"/>
      <c r="K67" s="394"/>
      <c r="L67" s="394"/>
      <c r="M67" s="394"/>
      <c r="N67" s="394"/>
      <c r="O67" s="394"/>
      <c r="P67" s="394"/>
      <c r="Q67" s="394"/>
      <c r="R67" s="394"/>
      <c r="S67" s="394"/>
      <c r="T67" s="394"/>
      <c r="U67" s="394"/>
      <c r="V67" s="375">
        <f>SUMPRODUCT(ROUND(J67:U67,2))</f>
        <v>0</v>
      </c>
      <c r="W67" s="326"/>
    </row>
    <row r="68" spans="1:25" ht="15" customHeight="1" x14ac:dyDescent="0.2">
      <c r="A68" s="367">
        <f>IF($D60="Stundenanteil",1,0)</f>
        <v>0</v>
      </c>
      <c r="B68" s="353"/>
      <c r="C68" s="388" t="str">
        <f>IF(D60="Stundenanteil","wöchentliche Arbeitszeit (in h):","")</f>
        <v/>
      </c>
      <c r="D68" s="347"/>
      <c r="E68" s="395"/>
      <c r="F68" s="390"/>
      <c r="G68" s="371"/>
      <c r="H68" s="372"/>
      <c r="I68" s="393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7"/>
      <c r="W68" s="326"/>
    </row>
    <row r="69" spans="1:25" ht="15" customHeight="1" x14ac:dyDescent="0.2">
      <c r="A69" s="367">
        <f>IF($D60="Stundenanteil",1,0)</f>
        <v>0</v>
      </c>
      <c r="B69" s="353"/>
      <c r="C69" s="388" t="str">
        <f>IF(D60="Stundenanteil","Urlaubsanspruch (in AT):","")</f>
        <v/>
      </c>
      <c r="D69" s="347"/>
      <c r="E69" s="398"/>
      <c r="F69" s="354"/>
      <c r="G69" s="368" t="s">
        <v>155</v>
      </c>
      <c r="H69" s="369"/>
      <c r="I69" s="364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66"/>
      <c r="W69" s="326"/>
    </row>
    <row r="70" spans="1:25" ht="15" customHeight="1" x14ac:dyDescent="0.2">
      <c r="A70" s="367">
        <f>IF($D60="Stellenanteil",1,0)</f>
        <v>0</v>
      </c>
      <c r="B70" s="353"/>
      <c r="C70" s="388" t="str">
        <f>IF(D60="Stellenanteil","Stellenanteil (in %):","")</f>
        <v/>
      </c>
      <c r="D70" s="347"/>
      <c r="E70" s="399"/>
      <c r="F70" s="354"/>
      <c r="G70" s="391" t="s">
        <v>156</v>
      </c>
      <c r="H70" s="392"/>
      <c r="I70" s="393" t="s">
        <v>154</v>
      </c>
      <c r="J70" s="400">
        <f>ROUND(ROUND(J67,2)*J65,2)</f>
        <v>0</v>
      </c>
      <c r="K70" s="400">
        <f t="shared" ref="K70:U70" si="20">ROUND(ROUND(K67,2)*K65,2)</f>
        <v>0</v>
      </c>
      <c r="L70" s="400">
        <f t="shared" si="20"/>
        <v>0</v>
      </c>
      <c r="M70" s="400">
        <f t="shared" si="20"/>
        <v>0</v>
      </c>
      <c r="N70" s="400">
        <f t="shared" si="20"/>
        <v>0</v>
      </c>
      <c r="O70" s="400">
        <f t="shared" si="20"/>
        <v>0</v>
      </c>
      <c r="P70" s="400">
        <f t="shared" si="20"/>
        <v>0</v>
      </c>
      <c r="Q70" s="400">
        <f t="shared" si="20"/>
        <v>0</v>
      </c>
      <c r="R70" s="400">
        <f t="shared" si="20"/>
        <v>0</v>
      </c>
      <c r="S70" s="400">
        <f t="shared" si="20"/>
        <v>0</v>
      </c>
      <c r="T70" s="400">
        <f t="shared" si="20"/>
        <v>0</v>
      </c>
      <c r="U70" s="400">
        <f t="shared" si="20"/>
        <v>0</v>
      </c>
      <c r="V70" s="375">
        <f>SUMPRODUCT(ROUND(J70:U70,2))</f>
        <v>0</v>
      </c>
      <c r="W70" s="326"/>
    </row>
    <row r="71" spans="1:25" ht="15" customHeight="1" x14ac:dyDescent="0.2">
      <c r="A71" s="323"/>
      <c r="B71" s="353"/>
      <c r="C71" s="347"/>
      <c r="D71" s="347"/>
      <c r="E71" s="347"/>
      <c r="F71" s="354"/>
      <c r="G71" s="401" t="str">
        <f>$P$26</f>
        <v>Pauschale für Sozialabgaben inkl. Berufsgenossenschaft</v>
      </c>
      <c r="H71" s="372"/>
      <c r="I71" s="393" t="s">
        <v>154</v>
      </c>
      <c r="J71" s="400">
        <f>ROUND(J70*$U$26,2)</f>
        <v>0</v>
      </c>
      <c r="K71" s="400">
        <f t="shared" ref="K71:U71" si="21">ROUND(K70*$U$26,2)</f>
        <v>0</v>
      </c>
      <c r="L71" s="400">
        <f t="shared" si="21"/>
        <v>0</v>
      </c>
      <c r="M71" s="400">
        <f t="shared" si="21"/>
        <v>0</v>
      </c>
      <c r="N71" s="400">
        <f t="shared" si="21"/>
        <v>0</v>
      </c>
      <c r="O71" s="400">
        <f t="shared" si="21"/>
        <v>0</v>
      </c>
      <c r="P71" s="400">
        <f t="shared" si="21"/>
        <v>0</v>
      </c>
      <c r="Q71" s="400">
        <f t="shared" si="21"/>
        <v>0</v>
      </c>
      <c r="R71" s="400">
        <f t="shared" si="21"/>
        <v>0</v>
      </c>
      <c r="S71" s="400">
        <f t="shared" si="21"/>
        <v>0</v>
      </c>
      <c r="T71" s="400">
        <f t="shared" si="21"/>
        <v>0</v>
      </c>
      <c r="U71" s="400">
        <f t="shared" si="21"/>
        <v>0</v>
      </c>
      <c r="V71" s="375">
        <f>SUMPRODUCT(ROUND(J71:U71,2))</f>
        <v>0</v>
      </c>
      <c r="W71" s="326"/>
    </row>
    <row r="72" spans="1:25" ht="15" customHeight="1" x14ac:dyDescent="0.2">
      <c r="A72" s="323"/>
      <c r="B72" s="360" t="s">
        <v>157</v>
      </c>
      <c r="C72" s="347"/>
      <c r="D72" s="347"/>
      <c r="E72" s="347"/>
      <c r="F72" s="354"/>
      <c r="G72" s="371"/>
      <c r="H72" s="372"/>
      <c r="I72" s="393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7"/>
      <c r="W72" s="326"/>
      <c r="Y72" s="335"/>
    </row>
    <row r="73" spans="1:25" ht="15" customHeight="1" x14ac:dyDescent="0.2">
      <c r="A73" s="323"/>
      <c r="B73" s="353"/>
      <c r="C73" s="402"/>
      <c r="D73" s="403">
        <v>1</v>
      </c>
      <c r="E73" s="403">
        <v>2</v>
      </c>
      <c r="F73" s="390"/>
      <c r="G73" s="404" t="s">
        <v>158</v>
      </c>
      <c r="I73" s="405" t="s">
        <v>154</v>
      </c>
      <c r="J73" s="406">
        <f t="shared" ref="J73:U73" si="22">IF(AND($D74=J$30,$E74=J$30),ROUND($D79,2)+ROUND($E79,2),IF($D74=J$30,$D79,IF($E74=J$30,$E79,0)))</f>
        <v>0</v>
      </c>
      <c r="K73" s="406">
        <f t="shared" si="22"/>
        <v>0</v>
      </c>
      <c r="L73" s="406">
        <f t="shared" si="22"/>
        <v>0</v>
      </c>
      <c r="M73" s="406">
        <f t="shared" si="22"/>
        <v>0</v>
      </c>
      <c r="N73" s="406">
        <f t="shared" si="22"/>
        <v>0</v>
      </c>
      <c r="O73" s="406">
        <f t="shared" si="22"/>
        <v>0</v>
      </c>
      <c r="P73" s="406">
        <f t="shared" si="22"/>
        <v>0</v>
      </c>
      <c r="Q73" s="406">
        <f t="shared" si="22"/>
        <v>0</v>
      </c>
      <c r="R73" s="406">
        <f t="shared" si="22"/>
        <v>0</v>
      </c>
      <c r="S73" s="406">
        <f t="shared" si="22"/>
        <v>0</v>
      </c>
      <c r="T73" s="406">
        <f t="shared" si="22"/>
        <v>0</v>
      </c>
      <c r="U73" s="406">
        <f t="shared" si="22"/>
        <v>0</v>
      </c>
      <c r="V73" s="407">
        <f>SUMPRODUCT(ROUND(J73:U73,2))</f>
        <v>0</v>
      </c>
      <c r="W73" s="326"/>
      <c r="Y73" s="335"/>
    </row>
    <row r="74" spans="1:25" ht="15" customHeight="1" x14ac:dyDescent="0.2">
      <c r="A74" s="323"/>
      <c r="B74" s="408"/>
      <c r="C74" s="409" t="s">
        <v>159</v>
      </c>
      <c r="D74" s="410"/>
      <c r="E74" s="410"/>
      <c r="F74" s="390"/>
      <c r="G74" s="411" t="s">
        <v>160</v>
      </c>
      <c r="H74" s="369"/>
      <c r="I74" s="364"/>
      <c r="J74" s="412">
        <f>IF(OR($D76=0,$D77=0),0,IF(AND(J$30&gt;=$D76,J$30&lt;=$D77),"X",""))</f>
        <v>0</v>
      </c>
      <c r="K74" s="412">
        <f t="shared" ref="K74:U74" si="23">IF(OR($D76=0,$D77=0),0,IF(AND(K$30&gt;=$D76,K$30&lt;=$D77),"X",""))</f>
        <v>0</v>
      </c>
      <c r="L74" s="412">
        <f t="shared" si="23"/>
        <v>0</v>
      </c>
      <c r="M74" s="412">
        <f t="shared" si="23"/>
        <v>0</v>
      </c>
      <c r="N74" s="412">
        <f t="shared" si="23"/>
        <v>0</v>
      </c>
      <c r="O74" s="412">
        <f t="shared" si="23"/>
        <v>0</v>
      </c>
      <c r="P74" s="412">
        <f t="shared" si="23"/>
        <v>0</v>
      </c>
      <c r="Q74" s="412">
        <f t="shared" si="23"/>
        <v>0</v>
      </c>
      <c r="R74" s="412">
        <f t="shared" si="23"/>
        <v>0</v>
      </c>
      <c r="S74" s="412">
        <f t="shared" si="23"/>
        <v>0</v>
      </c>
      <c r="T74" s="412">
        <f t="shared" si="23"/>
        <v>0</v>
      </c>
      <c r="U74" s="412">
        <f t="shared" si="23"/>
        <v>0</v>
      </c>
      <c r="V74" s="413"/>
      <c r="W74" s="326"/>
      <c r="Y74" s="335"/>
    </row>
    <row r="75" spans="1:25" ht="15" customHeight="1" x14ac:dyDescent="0.2">
      <c r="A75" s="323"/>
      <c r="B75" s="408"/>
      <c r="C75" s="409" t="s">
        <v>161</v>
      </c>
      <c r="D75" s="414"/>
      <c r="E75" s="415"/>
      <c r="F75" s="390"/>
      <c r="G75" s="391" t="s">
        <v>156</v>
      </c>
      <c r="H75" s="416"/>
      <c r="I75" s="393" t="s">
        <v>154</v>
      </c>
      <c r="J75" s="400">
        <f>IF(OR($D76=0,$D77=0),0,IF($D74=J$30,MIN(ROUND($D79,2),ROUND(ROUND($D79,2)/$D78*SUMPRODUCT(($J74:$U74="X")*(ROUND($J65:$U65,4))),2)),0))</f>
        <v>0</v>
      </c>
      <c r="K75" s="400">
        <f t="shared" ref="K75:U75" si="24">IF(OR($D76=0,$D77=0),0,IF($D74=K$30,MIN(ROUND($D79,2),ROUND(ROUND($D79,2)/$D78*SUMPRODUCT(($J74:$U74="X")*(ROUND($J65:$U65,4))),2)),0))</f>
        <v>0</v>
      </c>
      <c r="L75" s="400">
        <f t="shared" si="24"/>
        <v>0</v>
      </c>
      <c r="M75" s="400">
        <f t="shared" si="24"/>
        <v>0</v>
      </c>
      <c r="N75" s="400">
        <f t="shared" si="24"/>
        <v>0</v>
      </c>
      <c r="O75" s="400">
        <f t="shared" si="24"/>
        <v>0</v>
      </c>
      <c r="P75" s="400">
        <f t="shared" si="24"/>
        <v>0</v>
      </c>
      <c r="Q75" s="400">
        <f t="shared" si="24"/>
        <v>0</v>
      </c>
      <c r="R75" s="400">
        <f t="shared" si="24"/>
        <v>0</v>
      </c>
      <c r="S75" s="400">
        <f t="shared" si="24"/>
        <v>0</v>
      </c>
      <c r="T75" s="400">
        <f t="shared" si="24"/>
        <v>0</v>
      </c>
      <c r="U75" s="400">
        <f t="shared" si="24"/>
        <v>0</v>
      </c>
      <c r="V75" s="375">
        <f>SUMPRODUCT(ROUND(J75:U75,2))</f>
        <v>0</v>
      </c>
      <c r="W75" s="326"/>
      <c r="Y75" s="335"/>
    </row>
    <row r="76" spans="1:25" ht="15" customHeight="1" x14ac:dyDescent="0.2">
      <c r="A76" s="323"/>
      <c r="B76" s="353"/>
      <c r="C76" s="417" t="s">
        <v>162</v>
      </c>
      <c r="D76" s="418"/>
      <c r="E76" s="418"/>
      <c r="F76" s="390"/>
      <c r="G76" s="401" t="str">
        <f>$P$26</f>
        <v>Pauschale für Sozialabgaben inkl. Berufsgenossenschaft</v>
      </c>
      <c r="H76" s="416"/>
      <c r="I76" s="393" t="s">
        <v>154</v>
      </c>
      <c r="J76" s="400">
        <f t="shared" ref="J76:U76" si="25">ROUND(J75*$U$26,2)</f>
        <v>0</v>
      </c>
      <c r="K76" s="400">
        <f t="shared" si="25"/>
        <v>0</v>
      </c>
      <c r="L76" s="400">
        <f t="shared" si="25"/>
        <v>0</v>
      </c>
      <c r="M76" s="400">
        <f t="shared" si="25"/>
        <v>0</v>
      </c>
      <c r="N76" s="400">
        <f t="shared" si="25"/>
        <v>0</v>
      </c>
      <c r="O76" s="400">
        <f t="shared" si="25"/>
        <v>0</v>
      </c>
      <c r="P76" s="400">
        <f t="shared" si="25"/>
        <v>0</v>
      </c>
      <c r="Q76" s="400">
        <f t="shared" si="25"/>
        <v>0</v>
      </c>
      <c r="R76" s="400">
        <f t="shared" si="25"/>
        <v>0</v>
      </c>
      <c r="S76" s="400">
        <f t="shared" si="25"/>
        <v>0</v>
      </c>
      <c r="T76" s="400">
        <f t="shared" si="25"/>
        <v>0</v>
      </c>
      <c r="U76" s="400">
        <f t="shared" si="25"/>
        <v>0</v>
      </c>
      <c r="V76" s="375">
        <f>SUMPRODUCT(ROUND(J76:U76,2))</f>
        <v>0</v>
      </c>
      <c r="W76" s="326"/>
      <c r="Y76" s="335"/>
    </row>
    <row r="77" spans="1:25" ht="15" customHeight="1" x14ac:dyDescent="0.2">
      <c r="A77" s="323"/>
      <c r="B77" s="353"/>
      <c r="C77" s="417" t="s">
        <v>163</v>
      </c>
      <c r="D77" s="418"/>
      <c r="E77" s="418"/>
      <c r="F77" s="390"/>
      <c r="G77" s="411" t="s">
        <v>164</v>
      </c>
      <c r="H77" s="369"/>
      <c r="I77" s="364"/>
      <c r="J77" s="412">
        <f t="shared" ref="J77:U77" si="26">IF(OR($E76=0,$E77=0),0,IF(AND(J$30&gt;=$E76,J$30&lt;=$E77),"X",""))</f>
        <v>0</v>
      </c>
      <c r="K77" s="412">
        <f t="shared" si="26"/>
        <v>0</v>
      </c>
      <c r="L77" s="412">
        <f t="shared" si="26"/>
        <v>0</v>
      </c>
      <c r="M77" s="412">
        <f t="shared" si="26"/>
        <v>0</v>
      </c>
      <c r="N77" s="412">
        <f t="shared" si="26"/>
        <v>0</v>
      </c>
      <c r="O77" s="412">
        <f t="shared" si="26"/>
        <v>0</v>
      </c>
      <c r="P77" s="412">
        <f t="shared" si="26"/>
        <v>0</v>
      </c>
      <c r="Q77" s="412">
        <f t="shared" si="26"/>
        <v>0</v>
      </c>
      <c r="R77" s="412">
        <f t="shared" si="26"/>
        <v>0</v>
      </c>
      <c r="S77" s="412">
        <f t="shared" si="26"/>
        <v>0</v>
      </c>
      <c r="T77" s="412">
        <f t="shared" si="26"/>
        <v>0</v>
      </c>
      <c r="U77" s="412">
        <f t="shared" si="26"/>
        <v>0</v>
      </c>
      <c r="V77" s="396"/>
      <c r="W77" s="326"/>
      <c r="Y77" s="335"/>
    </row>
    <row r="78" spans="1:25" ht="15" customHeight="1" x14ac:dyDescent="0.2">
      <c r="A78" s="323"/>
      <c r="B78" s="353"/>
      <c r="C78" s="417" t="s">
        <v>165</v>
      </c>
      <c r="D78" s="419" t="str">
        <f>IF(OR(D76=0,D77=0),"",DATEDIF(D76,D77,"m")+1)</f>
        <v/>
      </c>
      <c r="E78" s="419" t="str">
        <f>IF(OR(E76=0,E77=0),"",DATEDIF(E76,E77,"m")+1)</f>
        <v/>
      </c>
      <c r="F78" s="390"/>
      <c r="G78" s="391" t="s">
        <v>156</v>
      </c>
      <c r="H78" s="416"/>
      <c r="I78" s="393" t="s">
        <v>154</v>
      </c>
      <c r="J78" s="400">
        <f>IF(OR($E76=0,$E77=0),0,IF($E74=J$30,MIN(ROUND($E79,2),ROUND(ROUND($E79,2)/$E78*SUMPRODUCT(($J77:$U77="X")*(ROUND($J65:$U65,4))),2)),0))</f>
        <v>0</v>
      </c>
      <c r="K78" s="400">
        <f t="shared" ref="K78:U78" si="27">IF(OR($E76=0,$E77=0),0,IF($E74=K$30,MIN(ROUND($E79,2),ROUND(ROUND($E79,2)/$E78*SUMPRODUCT(($J77:$U77="X")*(ROUND($J65:$U65,4))),2)),0))</f>
        <v>0</v>
      </c>
      <c r="L78" s="400">
        <f t="shared" si="27"/>
        <v>0</v>
      </c>
      <c r="M78" s="400">
        <f t="shared" si="27"/>
        <v>0</v>
      </c>
      <c r="N78" s="400">
        <f t="shared" si="27"/>
        <v>0</v>
      </c>
      <c r="O78" s="400">
        <f t="shared" si="27"/>
        <v>0</v>
      </c>
      <c r="P78" s="400">
        <f t="shared" si="27"/>
        <v>0</v>
      </c>
      <c r="Q78" s="400">
        <f t="shared" si="27"/>
        <v>0</v>
      </c>
      <c r="R78" s="400">
        <f t="shared" si="27"/>
        <v>0</v>
      </c>
      <c r="S78" s="400">
        <f t="shared" si="27"/>
        <v>0</v>
      </c>
      <c r="T78" s="400">
        <f t="shared" si="27"/>
        <v>0</v>
      </c>
      <c r="U78" s="400">
        <f t="shared" si="27"/>
        <v>0</v>
      </c>
      <c r="V78" s="375">
        <f>SUMPRODUCT(ROUND(J78:U78,2))</f>
        <v>0</v>
      </c>
      <c r="W78" s="326"/>
      <c r="Y78" s="335"/>
    </row>
    <row r="79" spans="1:25" ht="15" customHeight="1" x14ac:dyDescent="0.2">
      <c r="A79" s="323"/>
      <c r="B79" s="353"/>
      <c r="C79" s="409" t="s">
        <v>166</v>
      </c>
      <c r="D79" s="389"/>
      <c r="E79" s="389"/>
      <c r="F79" s="390"/>
      <c r="G79" s="420" t="str">
        <f>$P$26</f>
        <v>Pauschale für Sozialabgaben inkl. Berufsgenossenschaft</v>
      </c>
      <c r="H79" s="421"/>
      <c r="I79" s="422" t="s">
        <v>154</v>
      </c>
      <c r="J79" s="423">
        <f t="shared" ref="J79:U79" si="28">ROUND(J78*$U$26,2)</f>
        <v>0</v>
      </c>
      <c r="K79" s="423">
        <f t="shared" si="28"/>
        <v>0</v>
      </c>
      <c r="L79" s="423">
        <f t="shared" si="28"/>
        <v>0</v>
      </c>
      <c r="M79" s="423">
        <f t="shared" si="28"/>
        <v>0</v>
      </c>
      <c r="N79" s="423">
        <f t="shared" si="28"/>
        <v>0</v>
      </c>
      <c r="O79" s="423">
        <f t="shared" si="28"/>
        <v>0</v>
      </c>
      <c r="P79" s="423">
        <f t="shared" si="28"/>
        <v>0</v>
      </c>
      <c r="Q79" s="423">
        <f t="shared" si="28"/>
        <v>0</v>
      </c>
      <c r="R79" s="423">
        <f t="shared" si="28"/>
        <v>0</v>
      </c>
      <c r="S79" s="423">
        <f t="shared" si="28"/>
        <v>0</v>
      </c>
      <c r="T79" s="423">
        <f t="shared" si="28"/>
        <v>0</v>
      </c>
      <c r="U79" s="423">
        <f t="shared" si="28"/>
        <v>0</v>
      </c>
      <c r="V79" s="424">
        <f>SUMPRODUCT(ROUND(J79:U79,2))</f>
        <v>0</v>
      </c>
      <c r="W79" s="326"/>
      <c r="Y79" s="335"/>
    </row>
    <row r="80" spans="1:25" ht="15" customHeight="1" thickBot="1" x14ac:dyDescent="0.25">
      <c r="A80" s="323"/>
      <c r="B80" s="425"/>
      <c r="C80" s="426"/>
      <c r="D80" s="426"/>
      <c r="E80" s="426"/>
      <c r="F80" s="427"/>
      <c r="G80" s="428"/>
      <c r="H80" s="429"/>
      <c r="I80" s="430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2"/>
      <c r="W80" s="326">
        <f>IF(COUNTIF(V56:V80,"&gt;0")&gt;0,1,0)</f>
        <v>0</v>
      </c>
      <c r="Y80" s="335"/>
    </row>
    <row r="81" spans="1:23" ht="15" customHeight="1" thickTop="1" x14ac:dyDescent="0.2">
      <c r="A81" s="323"/>
      <c r="B81" s="353"/>
      <c r="C81" s="347"/>
      <c r="D81" s="347"/>
      <c r="E81" s="347"/>
      <c r="F81" s="354"/>
      <c r="G81" s="355" t="s">
        <v>136</v>
      </c>
      <c r="H81" s="356"/>
      <c r="I81" s="357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9"/>
      <c r="W81" s="326"/>
    </row>
    <row r="82" spans="1:23" ht="15" customHeight="1" x14ac:dyDescent="0.2">
      <c r="A82" s="323"/>
      <c r="B82" s="360" t="s">
        <v>137</v>
      </c>
      <c r="C82" s="347"/>
      <c r="D82" s="653"/>
      <c r="E82" s="654"/>
      <c r="F82" s="361"/>
      <c r="G82" s="362" t="s">
        <v>138</v>
      </c>
      <c r="H82" s="363"/>
      <c r="I82" s="364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6"/>
      <c r="W82" s="326"/>
    </row>
    <row r="83" spans="1:23" ht="15" customHeight="1" x14ac:dyDescent="0.2">
      <c r="A83" s="367">
        <f>IF($D85="Stundenanteil",1,0)</f>
        <v>0</v>
      </c>
      <c r="B83" s="360" t="s">
        <v>139</v>
      </c>
      <c r="C83" s="347"/>
      <c r="D83" s="653"/>
      <c r="E83" s="654"/>
      <c r="F83" s="361"/>
      <c r="G83" s="368" t="s">
        <v>140</v>
      </c>
      <c r="H83" s="369"/>
      <c r="I83" s="364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66"/>
      <c r="W83" s="326"/>
    </row>
    <row r="84" spans="1:23" ht="15" customHeight="1" x14ac:dyDescent="0.2">
      <c r="A84" s="367">
        <f>IF($D85="Stundenanteil",1,0)</f>
        <v>0</v>
      </c>
      <c r="B84" s="353"/>
      <c r="C84" s="347"/>
      <c r="D84" s="347"/>
      <c r="E84" s="347"/>
      <c r="F84" s="354"/>
      <c r="G84" s="371" t="s">
        <v>141</v>
      </c>
      <c r="H84" s="372"/>
      <c r="I84" s="373" t="s">
        <v>142</v>
      </c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5">
        <f t="shared" ref="V84:V89" si="29">SUMPRODUCT(ROUND(J84:U84,2))</f>
        <v>0</v>
      </c>
      <c r="W84" s="326"/>
    </row>
    <row r="85" spans="1:23" ht="15" customHeight="1" x14ac:dyDescent="0.2">
      <c r="A85" s="367">
        <f>IF($D85="Stundenanteil",1,0)</f>
        <v>0</v>
      </c>
      <c r="B85" s="360" t="s">
        <v>143</v>
      </c>
      <c r="C85" s="347"/>
      <c r="D85" s="653" t="s">
        <v>61</v>
      </c>
      <c r="E85" s="654"/>
      <c r="F85" s="361"/>
      <c r="G85" s="371" t="s">
        <v>144</v>
      </c>
      <c r="H85" s="376" t="s">
        <v>145</v>
      </c>
      <c r="I85" s="373" t="s">
        <v>142</v>
      </c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5">
        <f t="shared" si="29"/>
        <v>0</v>
      </c>
      <c r="W85" s="326"/>
    </row>
    <row r="86" spans="1:23" ht="15" customHeight="1" x14ac:dyDescent="0.2">
      <c r="A86" s="367">
        <f>IF($D85="Stundenanteil",1,0)</f>
        <v>0</v>
      </c>
      <c r="B86" s="353"/>
      <c r="C86" s="347"/>
      <c r="D86" s="347"/>
      <c r="E86" s="347"/>
      <c r="F86" s="354"/>
      <c r="G86" s="371"/>
      <c r="H86" s="376" t="s">
        <v>146</v>
      </c>
      <c r="I86" s="377" t="s">
        <v>142</v>
      </c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5">
        <f t="shared" si="29"/>
        <v>0</v>
      </c>
      <c r="W86" s="326"/>
    </row>
    <row r="87" spans="1:23" ht="15" hidden="1" customHeight="1" x14ac:dyDescent="0.2">
      <c r="A87" s="367"/>
      <c r="B87" s="353"/>
      <c r="C87" s="347"/>
      <c r="F87" s="354"/>
      <c r="G87" s="378" t="s">
        <v>147</v>
      </c>
      <c r="H87" s="379"/>
      <c r="I87" s="380" t="s">
        <v>142</v>
      </c>
      <c r="J87" s="381">
        <f>IF(ROUND(J84,2)-ROUND(J85,2)=0,0,ROUND(J86,2)/(ROUND(J84,2)-ROUND(J85,2))*ROUND(J85,2))</f>
        <v>0</v>
      </c>
      <c r="K87" s="381">
        <f t="shared" ref="K87:U87" si="30">IF(ROUND(K84,2)-ROUND(K85,2)=0,0,ROUND(K86,2)/(ROUND(K84,2)-ROUND(K85,2))*ROUND(K85,2))</f>
        <v>0</v>
      </c>
      <c r="L87" s="381">
        <f t="shared" si="30"/>
        <v>0</v>
      </c>
      <c r="M87" s="381">
        <f t="shared" si="30"/>
        <v>0</v>
      </c>
      <c r="N87" s="381">
        <f t="shared" si="30"/>
        <v>0</v>
      </c>
      <c r="O87" s="381">
        <f t="shared" si="30"/>
        <v>0</v>
      </c>
      <c r="P87" s="381">
        <f t="shared" si="30"/>
        <v>0</v>
      </c>
      <c r="Q87" s="381">
        <f t="shared" si="30"/>
        <v>0</v>
      </c>
      <c r="R87" s="381">
        <f t="shared" si="30"/>
        <v>0</v>
      </c>
      <c r="S87" s="381">
        <f t="shared" si="30"/>
        <v>0</v>
      </c>
      <c r="T87" s="381">
        <f t="shared" si="30"/>
        <v>0</v>
      </c>
      <c r="U87" s="381">
        <f t="shared" si="30"/>
        <v>0</v>
      </c>
      <c r="V87" s="382">
        <f t="shared" si="29"/>
        <v>0</v>
      </c>
      <c r="W87" s="326"/>
    </row>
    <row r="88" spans="1:23" ht="15" hidden="1" customHeight="1" x14ac:dyDescent="0.2">
      <c r="A88" s="367"/>
      <c r="B88" s="353"/>
      <c r="C88" s="347"/>
      <c r="F88" s="354"/>
      <c r="G88" s="378" t="s">
        <v>148</v>
      </c>
      <c r="H88" s="379"/>
      <c r="I88" s="380" t="s">
        <v>142</v>
      </c>
      <c r="J88" s="381">
        <f>(ROUND(J86,2)+ROUND(J87,10))*ROUND($E94,0)/($I$6-ROUND($E94,0))</f>
        <v>0</v>
      </c>
      <c r="K88" s="381">
        <f t="shared" ref="K88:U88" si="31">(ROUND(K86,2)+ROUND(K87,10))*ROUND($E94,0)/($I$6-ROUND($E94,0))</f>
        <v>0</v>
      </c>
      <c r="L88" s="381">
        <f t="shared" si="31"/>
        <v>0</v>
      </c>
      <c r="M88" s="381">
        <f t="shared" si="31"/>
        <v>0</v>
      </c>
      <c r="N88" s="381">
        <f t="shared" si="31"/>
        <v>0</v>
      </c>
      <c r="O88" s="381">
        <f t="shared" si="31"/>
        <v>0</v>
      </c>
      <c r="P88" s="381">
        <f t="shared" si="31"/>
        <v>0</v>
      </c>
      <c r="Q88" s="381">
        <f t="shared" si="31"/>
        <v>0</v>
      </c>
      <c r="R88" s="381">
        <f t="shared" si="31"/>
        <v>0</v>
      </c>
      <c r="S88" s="381">
        <f t="shared" si="31"/>
        <v>0</v>
      </c>
      <c r="T88" s="381">
        <f t="shared" si="31"/>
        <v>0</v>
      </c>
      <c r="U88" s="381">
        <f t="shared" si="31"/>
        <v>0</v>
      </c>
      <c r="V88" s="382">
        <f t="shared" si="29"/>
        <v>0</v>
      </c>
      <c r="W88" s="326"/>
    </row>
    <row r="89" spans="1:23" ht="15" hidden="1" customHeight="1" x14ac:dyDescent="0.2">
      <c r="A89" s="367"/>
      <c r="B89" s="353"/>
      <c r="C89" s="347"/>
      <c r="D89" s="347"/>
      <c r="E89" s="347"/>
      <c r="F89" s="354"/>
      <c r="G89" s="378" t="s">
        <v>149</v>
      </c>
      <c r="H89" s="379"/>
      <c r="I89" s="380" t="s">
        <v>142</v>
      </c>
      <c r="J89" s="381">
        <f>ROUND(J86,2)+ROUND(J87,10)+ROUND(J88,10)</f>
        <v>0</v>
      </c>
      <c r="K89" s="381">
        <f t="shared" ref="K89:U89" si="32">ROUND(K86,2)+ROUND(K87,10)+ROUND(K88,10)</f>
        <v>0</v>
      </c>
      <c r="L89" s="381">
        <f t="shared" si="32"/>
        <v>0</v>
      </c>
      <c r="M89" s="381">
        <f t="shared" si="32"/>
        <v>0</v>
      </c>
      <c r="N89" s="381">
        <f t="shared" si="32"/>
        <v>0</v>
      </c>
      <c r="O89" s="381">
        <f t="shared" si="32"/>
        <v>0</v>
      </c>
      <c r="P89" s="381">
        <f t="shared" si="32"/>
        <v>0</v>
      </c>
      <c r="Q89" s="381">
        <f t="shared" si="32"/>
        <v>0</v>
      </c>
      <c r="R89" s="381">
        <f t="shared" si="32"/>
        <v>0</v>
      </c>
      <c r="S89" s="381">
        <f t="shared" si="32"/>
        <v>0</v>
      </c>
      <c r="T89" s="381">
        <f t="shared" si="32"/>
        <v>0</v>
      </c>
      <c r="U89" s="381">
        <f t="shared" si="32"/>
        <v>0</v>
      </c>
      <c r="V89" s="382">
        <f t="shared" si="29"/>
        <v>0</v>
      </c>
      <c r="W89" s="326"/>
    </row>
    <row r="90" spans="1:23" ht="15" customHeight="1" x14ac:dyDescent="0.2">
      <c r="A90" s="323"/>
      <c r="B90" s="360" t="s">
        <v>150</v>
      </c>
      <c r="C90" s="347"/>
      <c r="D90" s="347"/>
      <c r="E90" s="347"/>
      <c r="F90" s="354"/>
      <c r="G90" s="383" t="str">
        <f>IF(D85="Stundenanteil","Errechneter Stellenanteil",IF(D85="Stellenanteil","Stellenanteil:",""))</f>
        <v/>
      </c>
      <c r="H90" s="384"/>
      <c r="I90" s="385"/>
      <c r="J90" s="386">
        <f>IF(AND($D85="Stellenanteil",$E95&gt;0,J92&gt;0),ROUND($E95,4),IF(AND($D85="Stundenanteil",J84&gt;0),ROUND(J89/ROUND(J84,2),4),0))</f>
        <v>0</v>
      </c>
      <c r="K90" s="386">
        <f t="shared" ref="K90:U90" si="33">IF(AND($D85="Stellenanteil",$E95&gt;0,K92&gt;0),ROUND($E95,4),IF(AND($D85="Stundenanteil",K84&gt;0),ROUND(K89/ROUND(K84,2),4),0))</f>
        <v>0</v>
      </c>
      <c r="L90" s="386">
        <f t="shared" si="33"/>
        <v>0</v>
      </c>
      <c r="M90" s="386">
        <f t="shared" si="33"/>
        <v>0</v>
      </c>
      <c r="N90" s="386">
        <f t="shared" si="33"/>
        <v>0</v>
      </c>
      <c r="O90" s="386">
        <f t="shared" si="33"/>
        <v>0</v>
      </c>
      <c r="P90" s="386">
        <f t="shared" si="33"/>
        <v>0</v>
      </c>
      <c r="Q90" s="386">
        <f t="shared" si="33"/>
        <v>0</v>
      </c>
      <c r="R90" s="386">
        <f t="shared" si="33"/>
        <v>0</v>
      </c>
      <c r="S90" s="386">
        <f t="shared" si="33"/>
        <v>0</v>
      </c>
      <c r="T90" s="386">
        <f t="shared" si="33"/>
        <v>0</v>
      </c>
      <c r="U90" s="386">
        <f t="shared" si="33"/>
        <v>0</v>
      </c>
      <c r="V90" s="387">
        <f>SUMPRODUCT(ROUND(J90:U90,4))</f>
        <v>0</v>
      </c>
      <c r="W90" s="326"/>
    </row>
    <row r="91" spans="1:23" ht="15" customHeight="1" x14ac:dyDescent="0.2">
      <c r="A91" s="323"/>
      <c r="B91" s="353"/>
      <c r="C91" s="388" t="s">
        <v>151</v>
      </c>
      <c r="E91" s="389"/>
      <c r="F91" s="354"/>
      <c r="G91" s="368" t="s">
        <v>152</v>
      </c>
      <c r="H91" s="369"/>
      <c r="I91" s="364"/>
      <c r="J91" s="370"/>
      <c r="K91" s="370"/>
      <c r="L91" s="370"/>
      <c r="M91" s="370"/>
      <c r="N91" s="370"/>
      <c r="O91" s="370"/>
      <c r="P91" s="370"/>
      <c r="Q91" s="370"/>
      <c r="R91" s="370"/>
      <c r="S91" s="370"/>
      <c r="T91" s="370"/>
      <c r="U91" s="370"/>
      <c r="V91" s="366"/>
      <c r="W91" s="326"/>
    </row>
    <row r="92" spans="1:23" ht="15" customHeight="1" x14ac:dyDescent="0.2">
      <c r="A92" s="323"/>
      <c r="B92" s="353"/>
      <c r="F92" s="390"/>
      <c r="G92" s="391" t="s">
        <v>153</v>
      </c>
      <c r="H92" s="392"/>
      <c r="I92" s="393" t="s">
        <v>154</v>
      </c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75">
        <f>SUMPRODUCT(ROUND(J92:U92,2))</f>
        <v>0</v>
      </c>
      <c r="W92" s="326"/>
    </row>
    <row r="93" spans="1:23" ht="15" customHeight="1" x14ac:dyDescent="0.2">
      <c r="A93" s="367">
        <f>IF($D85="Stundenanteil",1,0)</f>
        <v>0</v>
      </c>
      <c r="B93" s="353"/>
      <c r="C93" s="388" t="str">
        <f>IF(D85="Stundenanteil","wöchentliche Arbeitszeit (in h):","")</f>
        <v/>
      </c>
      <c r="D93" s="347"/>
      <c r="E93" s="395"/>
      <c r="F93" s="390"/>
      <c r="G93" s="371"/>
      <c r="H93" s="372"/>
      <c r="I93" s="393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7"/>
      <c r="W93" s="326"/>
    </row>
    <row r="94" spans="1:23" ht="15" customHeight="1" x14ac:dyDescent="0.2">
      <c r="A94" s="367">
        <f>IF($D85="Stundenanteil",1,0)</f>
        <v>0</v>
      </c>
      <c r="B94" s="353"/>
      <c r="C94" s="388" t="str">
        <f>IF(D85="Stundenanteil","Urlaubsanspruch (in AT):","")</f>
        <v/>
      </c>
      <c r="D94" s="347"/>
      <c r="E94" s="398"/>
      <c r="F94" s="354"/>
      <c r="G94" s="368" t="s">
        <v>155</v>
      </c>
      <c r="H94" s="369"/>
      <c r="I94" s="364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66"/>
      <c r="W94" s="326"/>
    </row>
    <row r="95" spans="1:23" ht="15" customHeight="1" x14ac:dyDescent="0.2">
      <c r="A95" s="367">
        <f>IF($D85="Stellenanteil",1,0)</f>
        <v>0</v>
      </c>
      <c r="B95" s="353"/>
      <c r="C95" s="388" t="str">
        <f>IF(D85="Stellenanteil","Stellenanteil (in %):","")</f>
        <v/>
      </c>
      <c r="D95" s="347"/>
      <c r="E95" s="399"/>
      <c r="F95" s="354"/>
      <c r="G95" s="391" t="s">
        <v>156</v>
      </c>
      <c r="H95" s="392"/>
      <c r="I95" s="393" t="s">
        <v>154</v>
      </c>
      <c r="J95" s="400">
        <f>ROUND(ROUND(J92,2)*J90,2)</f>
        <v>0</v>
      </c>
      <c r="K95" s="400">
        <f t="shared" ref="K95:U95" si="34">ROUND(ROUND(K92,2)*K90,2)</f>
        <v>0</v>
      </c>
      <c r="L95" s="400">
        <f t="shared" si="34"/>
        <v>0</v>
      </c>
      <c r="M95" s="400">
        <f t="shared" si="34"/>
        <v>0</v>
      </c>
      <c r="N95" s="400">
        <f t="shared" si="34"/>
        <v>0</v>
      </c>
      <c r="O95" s="400">
        <f t="shared" si="34"/>
        <v>0</v>
      </c>
      <c r="P95" s="400">
        <f t="shared" si="34"/>
        <v>0</v>
      </c>
      <c r="Q95" s="400">
        <f t="shared" si="34"/>
        <v>0</v>
      </c>
      <c r="R95" s="400">
        <f t="shared" si="34"/>
        <v>0</v>
      </c>
      <c r="S95" s="400">
        <f t="shared" si="34"/>
        <v>0</v>
      </c>
      <c r="T95" s="400">
        <f t="shared" si="34"/>
        <v>0</v>
      </c>
      <c r="U95" s="400">
        <f t="shared" si="34"/>
        <v>0</v>
      </c>
      <c r="V95" s="375">
        <f>SUMPRODUCT(ROUND(J95:U95,2))</f>
        <v>0</v>
      </c>
      <c r="W95" s="326"/>
    </row>
    <row r="96" spans="1:23" ht="15" customHeight="1" x14ac:dyDescent="0.2">
      <c r="A96" s="323"/>
      <c r="B96" s="353"/>
      <c r="C96" s="347"/>
      <c r="D96" s="347"/>
      <c r="E96" s="347"/>
      <c r="F96" s="354"/>
      <c r="G96" s="401" t="str">
        <f>$P$26</f>
        <v>Pauschale für Sozialabgaben inkl. Berufsgenossenschaft</v>
      </c>
      <c r="H96" s="372"/>
      <c r="I96" s="393" t="s">
        <v>154</v>
      </c>
      <c r="J96" s="400">
        <f>ROUND(J95*$U$26,2)</f>
        <v>0</v>
      </c>
      <c r="K96" s="400">
        <f t="shared" ref="K96:U96" si="35">ROUND(K95*$U$26,2)</f>
        <v>0</v>
      </c>
      <c r="L96" s="400">
        <f t="shared" si="35"/>
        <v>0</v>
      </c>
      <c r="M96" s="400">
        <f t="shared" si="35"/>
        <v>0</v>
      </c>
      <c r="N96" s="400">
        <f t="shared" si="35"/>
        <v>0</v>
      </c>
      <c r="O96" s="400">
        <f t="shared" si="35"/>
        <v>0</v>
      </c>
      <c r="P96" s="400">
        <f t="shared" si="35"/>
        <v>0</v>
      </c>
      <c r="Q96" s="400">
        <f t="shared" si="35"/>
        <v>0</v>
      </c>
      <c r="R96" s="400">
        <f t="shared" si="35"/>
        <v>0</v>
      </c>
      <c r="S96" s="400">
        <f t="shared" si="35"/>
        <v>0</v>
      </c>
      <c r="T96" s="400">
        <f t="shared" si="35"/>
        <v>0</v>
      </c>
      <c r="U96" s="400">
        <f t="shared" si="35"/>
        <v>0</v>
      </c>
      <c r="V96" s="375">
        <f>SUMPRODUCT(ROUND(J96:U96,2))</f>
        <v>0</v>
      </c>
      <c r="W96" s="326"/>
    </row>
    <row r="97" spans="1:25" ht="15" customHeight="1" x14ac:dyDescent="0.2">
      <c r="A97" s="323"/>
      <c r="B97" s="360" t="s">
        <v>157</v>
      </c>
      <c r="C97" s="347"/>
      <c r="D97" s="347"/>
      <c r="E97" s="347"/>
      <c r="F97" s="354"/>
      <c r="G97" s="371"/>
      <c r="H97" s="372"/>
      <c r="I97" s="393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7"/>
      <c r="W97" s="326"/>
      <c r="Y97" s="335"/>
    </row>
    <row r="98" spans="1:25" ht="15" customHeight="1" x14ac:dyDescent="0.2">
      <c r="A98" s="323"/>
      <c r="B98" s="353"/>
      <c r="C98" s="402"/>
      <c r="D98" s="403">
        <v>1</v>
      </c>
      <c r="E98" s="403">
        <v>2</v>
      </c>
      <c r="F98" s="390"/>
      <c r="G98" s="404" t="s">
        <v>158</v>
      </c>
      <c r="I98" s="405" t="s">
        <v>154</v>
      </c>
      <c r="J98" s="406">
        <f t="shared" ref="J98:U98" si="36">IF(AND($D99=J$30,$E99=J$30),ROUND($D104,2)+ROUND($E104,2),IF($D99=J$30,$D104,IF($E99=J$30,$E104,0)))</f>
        <v>0</v>
      </c>
      <c r="K98" s="406">
        <f t="shared" si="36"/>
        <v>0</v>
      </c>
      <c r="L98" s="406">
        <f t="shared" si="36"/>
        <v>0</v>
      </c>
      <c r="M98" s="406">
        <f t="shared" si="36"/>
        <v>0</v>
      </c>
      <c r="N98" s="406">
        <f t="shared" si="36"/>
        <v>0</v>
      </c>
      <c r="O98" s="406">
        <f t="shared" si="36"/>
        <v>0</v>
      </c>
      <c r="P98" s="406">
        <f t="shared" si="36"/>
        <v>0</v>
      </c>
      <c r="Q98" s="406">
        <f t="shared" si="36"/>
        <v>0</v>
      </c>
      <c r="R98" s="406">
        <f t="shared" si="36"/>
        <v>0</v>
      </c>
      <c r="S98" s="406">
        <f t="shared" si="36"/>
        <v>0</v>
      </c>
      <c r="T98" s="406">
        <f t="shared" si="36"/>
        <v>0</v>
      </c>
      <c r="U98" s="406">
        <f t="shared" si="36"/>
        <v>0</v>
      </c>
      <c r="V98" s="407">
        <f>SUMPRODUCT(ROUND(J98:U98,2))</f>
        <v>0</v>
      </c>
      <c r="W98" s="326"/>
      <c r="Y98" s="335"/>
    </row>
    <row r="99" spans="1:25" ht="15" customHeight="1" x14ac:dyDescent="0.2">
      <c r="A99" s="323"/>
      <c r="B99" s="408"/>
      <c r="C99" s="409" t="s">
        <v>159</v>
      </c>
      <c r="D99" s="410"/>
      <c r="E99" s="410"/>
      <c r="F99" s="390"/>
      <c r="G99" s="411" t="s">
        <v>160</v>
      </c>
      <c r="H99" s="369"/>
      <c r="I99" s="364"/>
      <c r="J99" s="412">
        <f>IF(OR($D101=0,$D102=0),0,IF(AND(J$30&gt;=$D101,J$30&lt;=$D102),"X",""))</f>
        <v>0</v>
      </c>
      <c r="K99" s="412">
        <f t="shared" ref="K99:U99" si="37">IF(OR($D101=0,$D102=0),0,IF(AND(K$30&gt;=$D101,K$30&lt;=$D102),"X",""))</f>
        <v>0</v>
      </c>
      <c r="L99" s="412">
        <f t="shared" si="37"/>
        <v>0</v>
      </c>
      <c r="M99" s="412">
        <f t="shared" si="37"/>
        <v>0</v>
      </c>
      <c r="N99" s="412">
        <f t="shared" si="37"/>
        <v>0</v>
      </c>
      <c r="O99" s="412">
        <f t="shared" si="37"/>
        <v>0</v>
      </c>
      <c r="P99" s="412">
        <f t="shared" si="37"/>
        <v>0</v>
      </c>
      <c r="Q99" s="412">
        <f t="shared" si="37"/>
        <v>0</v>
      </c>
      <c r="R99" s="412">
        <f t="shared" si="37"/>
        <v>0</v>
      </c>
      <c r="S99" s="412">
        <f t="shared" si="37"/>
        <v>0</v>
      </c>
      <c r="T99" s="412">
        <f t="shared" si="37"/>
        <v>0</v>
      </c>
      <c r="U99" s="412">
        <f t="shared" si="37"/>
        <v>0</v>
      </c>
      <c r="V99" s="413"/>
      <c r="W99" s="326"/>
      <c r="Y99" s="335"/>
    </row>
    <row r="100" spans="1:25" ht="15" customHeight="1" x14ac:dyDescent="0.2">
      <c r="A100" s="323"/>
      <c r="B100" s="408"/>
      <c r="C100" s="409" t="s">
        <v>161</v>
      </c>
      <c r="D100" s="414"/>
      <c r="E100" s="415"/>
      <c r="F100" s="390"/>
      <c r="G100" s="391" t="s">
        <v>156</v>
      </c>
      <c r="H100" s="416"/>
      <c r="I100" s="393" t="s">
        <v>154</v>
      </c>
      <c r="J100" s="400">
        <f>IF(OR($D101=0,$D102=0),0,IF($D99=J$30,MIN(ROUND($D104,2),ROUND(ROUND($D104,2)/$D103*SUMPRODUCT(($J99:$U99="X")*(ROUND($J90:$U90,4))),2)),0))</f>
        <v>0</v>
      </c>
      <c r="K100" s="400">
        <f t="shared" ref="K100:U100" si="38">IF(OR($D101=0,$D102=0),0,IF($D99=K$30,MIN(ROUND($D104,2),ROUND(ROUND($D104,2)/$D103*SUMPRODUCT(($J99:$U99="X")*(ROUND($J90:$U90,4))),2)),0))</f>
        <v>0</v>
      </c>
      <c r="L100" s="400">
        <f t="shared" si="38"/>
        <v>0</v>
      </c>
      <c r="M100" s="400">
        <f t="shared" si="38"/>
        <v>0</v>
      </c>
      <c r="N100" s="400">
        <f t="shared" si="38"/>
        <v>0</v>
      </c>
      <c r="O100" s="400">
        <f t="shared" si="38"/>
        <v>0</v>
      </c>
      <c r="P100" s="400">
        <f t="shared" si="38"/>
        <v>0</v>
      </c>
      <c r="Q100" s="400">
        <f t="shared" si="38"/>
        <v>0</v>
      </c>
      <c r="R100" s="400">
        <f t="shared" si="38"/>
        <v>0</v>
      </c>
      <c r="S100" s="400">
        <f t="shared" si="38"/>
        <v>0</v>
      </c>
      <c r="T100" s="400">
        <f t="shared" si="38"/>
        <v>0</v>
      </c>
      <c r="U100" s="400">
        <f t="shared" si="38"/>
        <v>0</v>
      </c>
      <c r="V100" s="375">
        <f>SUMPRODUCT(ROUND(J100:U100,2))</f>
        <v>0</v>
      </c>
      <c r="W100" s="326"/>
      <c r="Y100" s="335"/>
    </row>
    <row r="101" spans="1:25" ht="15" customHeight="1" x14ac:dyDescent="0.2">
      <c r="A101" s="323"/>
      <c r="B101" s="353"/>
      <c r="C101" s="417" t="s">
        <v>162</v>
      </c>
      <c r="D101" s="418"/>
      <c r="E101" s="418"/>
      <c r="F101" s="390"/>
      <c r="G101" s="401" t="str">
        <f>$P$26</f>
        <v>Pauschale für Sozialabgaben inkl. Berufsgenossenschaft</v>
      </c>
      <c r="H101" s="416"/>
      <c r="I101" s="393" t="s">
        <v>154</v>
      </c>
      <c r="J101" s="400">
        <f t="shared" ref="J101:U101" si="39">ROUND(J100*$U$26,2)</f>
        <v>0</v>
      </c>
      <c r="K101" s="400">
        <f t="shared" si="39"/>
        <v>0</v>
      </c>
      <c r="L101" s="400">
        <f t="shared" si="39"/>
        <v>0</v>
      </c>
      <c r="M101" s="400">
        <f t="shared" si="39"/>
        <v>0</v>
      </c>
      <c r="N101" s="400">
        <f t="shared" si="39"/>
        <v>0</v>
      </c>
      <c r="O101" s="400">
        <f t="shared" si="39"/>
        <v>0</v>
      </c>
      <c r="P101" s="400">
        <f t="shared" si="39"/>
        <v>0</v>
      </c>
      <c r="Q101" s="400">
        <f t="shared" si="39"/>
        <v>0</v>
      </c>
      <c r="R101" s="400">
        <f t="shared" si="39"/>
        <v>0</v>
      </c>
      <c r="S101" s="400">
        <f t="shared" si="39"/>
        <v>0</v>
      </c>
      <c r="T101" s="400">
        <f t="shared" si="39"/>
        <v>0</v>
      </c>
      <c r="U101" s="400">
        <f t="shared" si="39"/>
        <v>0</v>
      </c>
      <c r="V101" s="375">
        <f>SUMPRODUCT(ROUND(J101:U101,2))</f>
        <v>0</v>
      </c>
      <c r="W101" s="326"/>
      <c r="Y101" s="335"/>
    </row>
    <row r="102" spans="1:25" ht="15" customHeight="1" x14ac:dyDescent="0.2">
      <c r="A102" s="323"/>
      <c r="B102" s="353"/>
      <c r="C102" s="417" t="s">
        <v>163</v>
      </c>
      <c r="D102" s="418"/>
      <c r="E102" s="418"/>
      <c r="F102" s="390"/>
      <c r="G102" s="411" t="s">
        <v>164</v>
      </c>
      <c r="H102" s="369"/>
      <c r="I102" s="364"/>
      <c r="J102" s="412">
        <f t="shared" ref="J102:U102" si="40">IF(OR($E101=0,$E102=0),0,IF(AND(J$30&gt;=$E101,J$30&lt;=$E102),"X",""))</f>
        <v>0</v>
      </c>
      <c r="K102" s="412">
        <f t="shared" si="40"/>
        <v>0</v>
      </c>
      <c r="L102" s="412">
        <f t="shared" si="40"/>
        <v>0</v>
      </c>
      <c r="M102" s="412">
        <f t="shared" si="40"/>
        <v>0</v>
      </c>
      <c r="N102" s="412">
        <f t="shared" si="40"/>
        <v>0</v>
      </c>
      <c r="O102" s="412">
        <f t="shared" si="40"/>
        <v>0</v>
      </c>
      <c r="P102" s="412">
        <f t="shared" si="40"/>
        <v>0</v>
      </c>
      <c r="Q102" s="412">
        <f t="shared" si="40"/>
        <v>0</v>
      </c>
      <c r="R102" s="412">
        <f t="shared" si="40"/>
        <v>0</v>
      </c>
      <c r="S102" s="412">
        <f t="shared" si="40"/>
        <v>0</v>
      </c>
      <c r="T102" s="412">
        <f t="shared" si="40"/>
        <v>0</v>
      </c>
      <c r="U102" s="412">
        <f t="shared" si="40"/>
        <v>0</v>
      </c>
      <c r="V102" s="396"/>
      <c r="W102" s="326"/>
      <c r="Y102" s="335"/>
    </row>
    <row r="103" spans="1:25" ht="15" customHeight="1" x14ac:dyDescent="0.2">
      <c r="A103" s="323"/>
      <c r="B103" s="353"/>
      <c r="C103" s="417" t="s">
        <v>165</v>
      </c>
      <c r="D103" s="419" t="str">
        <f>IF(OR(D101=0,D102=0),"",DATEDIF(D101,D102,"m")+1)</f>
        <v/>
      </c>
      <c r="E103" s="419" t="str">
        <f>IF(OR(E101=0,E102=0),"",DATEDIF(E101,E102,"m")+1)</f>
        <v/>
      </c>
      <c r="F103" s="390"/>
      <c r="G103" s="391" t="s">
        <v>156</v>
      </c>
      <c r="H103" s="416"/>
      <c r="I103" s="393" t="s">
        <v>154</v>
      </c>
      <c r="J103" s="400">
        <f>IF(OR($E101=0,$E102=0),0,IF($E99=J$30,MIN(ROUND($E104,2),ROUND(ROUND($E104,2)/$E103*SUMPRODUCT(($J102:$U102="X")*(ROUND($J90:$U90,4))),2)),0))</f>
        <v>0</v>
      </c>
      <c r="K103" s="400">
        <f t="shared" ref="K103:U103" si="41">IF(OR($E101=0,$E102=0),0,IF($E99=K$30,MIN(ROUND($E104,2),ROUND(ROUND($E104,2)/$E103*SUMPRODUCT(($J102:$U102="X")*(ROUND($J90:$U90,4))),2)),0))</f>
        <v>0</v>
      </c>
      <c r="L103" s="400">
        <f t="shared" si="41"/>
        <v>0</v>
      </c>
      <c r="M103" s="400">
        <f t="shared" si="41"/>
        <v>0</v>
      </c>
      <c r="N103" s="400">
        <f t="shared" si="41"/>
        <v>0</v>
      </c>
      <c r="O103" s="400">
        <f t="shared" si="41"/>
        <v>0</v>
      </c>
      <c r="P103" s="400">
        <f t="shared" si="41"/>
        <v>0</v>
      </c>
      <c r="Q103" s="400">
        <f t="shared" si="41"/>
        <v>0</v>
      </c>
      <c r="R103" s="400">
        <f t="shared" si="41"/>
        <v>0</v>
      </c>
      <c r="S103" s="400">
        <f t="shared" si="41"/>
        <v>0</v>
      </c>
      <c r="T103" s="400">
        <f t="shared" si="41"/>
        <v>0</v>
      </c>
      <c r="U103" s="400">
        <f t="shared" si="41"/>
        <v>0</v>
      </c>
      <c r="V103" s="375">
        <f>SUMPRODUCT(ROUND(J103:U103,2))</f>
        <v>0</v>
      </c>
      <c r="W103" s="326"/>
      <c r="Y103" s="335"/>
    </row>
    <row r="104" spans="1:25" ht="15" customHeight="1" x14ac:dyDescent="0.2">
      <c r="A104" s="323"/>
      <c r="B104" s="353"/>
      <c r="C104" s="409" t="s">
        <v>166</v>
      </c>
      <c r="D104" s="389"/>
      <c r="E104" s="389"/>
      <c r="F104" s="390"/>
      <c r="G104" s="420" t="str">
        <f>$P$26</f>
        <v>Pauschale für Sozialabgaben inkl. Berufsgenossenschaft</v>
      </c>
      <c r="H104" s="421"/>
      <c r="I104" s="422" t="s">
        <v>154</v>
      </c>
      <c r="J104" s="423">
        <f t="shared" ref="J104:U104" si="42">ROUND(J103*$U$26,2)</f>
        <v>0</v>
      </c>
      <c r="K104" s="423">
        <f t="shared" si="42"/>
        <v>0</v>
      </c>
      <c r="L104" s="423">
        <f t="shared" si="42"/>
        <v>0</v>
      </c>
      <c r="M104" s="423">
        <f t="shared" si="42"/>
        <v>0</v>
      </c>
      <c r="N104" s="423">
        <f t="shared" si="42"/>
        <v>0</v>
      </c>
      <c r="O104" s="423">
        <f t="shared" si="42"/>
        <v>0</v>
      </c>
      <c r="P104" s="423">
        <f t="shared" si="42"/>
        <v>0</v>
      </c>
      <c r="Q104" s="423">
        <f t="shared" si="42"/>
        <v>0</v>
      </c>
      <c r="R104" s="423">
        <f t="shared" si="42"/>
        <v>0</v>
      </c>
      <c r="S104" s="423">
        <f t="shared" si="42"/>
        <v>0</v>
      </c>
      <c r="T104" s="423">
        <f t="shared" si="42"/>
        <v>0</v>
      </c>
      <c r="U104" s="423">
        <f t="shared" si="42"/>
        <v>0</v>
      </c>
      <c r="V104" s="424">
        <f>SUMPRODUCT(ROUND(J104:U104,2))</f>
        <v>0</v>
      </c>
      <c r="W104" s="326"/>
      <c r="Y104" s="335"/>
    </row>
    <row r="105" spans="1:25" ht="15" customHeight="1" thickBot="1" x14ac:dyDescent="0.25">
      <c r="A105" s="323"/>
      <c r="B105" s="425"/>
      <c r="C105" s="426"/>
      <c r="D105" s="426"/>
      <c r="E105" s="426"/>
      <c r="F105" s="427"/>
      <c r="G105" s="428"/>
      <c r="H105" s="429"/>
      <c r="I105" s="430"/>
      <c r="J105" s="431"/>
      <c r="K105" s="431"/>
      <c r="L105" s="431"/>
      <c r="M105" s="431"/>
      <c r="N105" s="431"/>
      <c r="O105" s="431"/>
      <c r="P105" s="431"/>
      <c r="Q105" s="431"/>
      <c r="R105" s="431"/>
      <c r="S105" s="431"/>
      <c r="T105" s="431"/>
      <c r="U105" s="431"/>
      <c r="V105" s="432"/>
      <c r="W105" s="326">
        <f>IF(COUNTIF(V81:V105,"&gt;0")&gt;0,1,0)</f>
        <v>0</v>
      </c>
      <c r="Y105" s="335"/>
    </row>
    <row r="106" spans="1:25" ht="15" customHeight="1" thickTop="1" x14ac:dyDescent="0.2">
      <c r="A106" s="323"/>
      <c r="B106" s="353"/>
      <c r="C106" s="347"/>
      <c r="D106" s="347"/>
      <c r="E106" s="347"/>
      <c r="F106" s="354"/>
      <c r="G106" s="355" t="s">
        <v>136</v>
      </c>
      <c r="H106" s="356"/>
      <c r="I106" s="357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9"/>
      <c r="W106" s="326"/>
    </row>
    <row r="107" spans="1:25" ht="15" customHeight="1" x14ac:dyDescent="0.2">
      <c r="A107" s="323"/>
      <c r="B107" s="360" t="s">
        <v>137</v>
      </c>
      <c r="C107" s="347"/>
      <c r="D107" s="653"/>
      <c r="E107" s="654"/>
      <c r="F107" s="361"/>
      <c r="G107" s="362" t="s">
        <v>138</v>
      </c>
      <c r="H107" s="363"/>
      <c r="I107" s="364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6"/>
      <c r="W107" s="326"/>
    </row>
    <row r="108" spans="1:25" ht="15" customHeight="1" x14ac:dyDescent="0.2">
      <c r="A108" s="367">
        <f>IF($D110="Stundenanteil",1,0)</f>
        <v>0</v>
      </c>
      <c r="B108" s="360" t="s">
        <v>139</v>
      </c>
      <c r="C108" s="347"/>
      <c r="D108" s="653"/>
      <c r="E108" s="654"/>
      <c r="F108" s="361"/>
      <c r="G108" s="368" t="s">
        <v>140</v>
      </c>
      <c r="H108" s="369"/>
      <c r="I108" s="364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66"/>
      <c r="W108" s="326"/>
    </row>
    <row r="109" spans="1:25" ht="15" customHeight="1" x14ac:dyDescent="0.2">
      <c r="A109" s="367">
        <f>IF($D110="Stundenanteil",1,0)</f>
        <v>0</v>
      </c>
      <c r="B109" s="353"/>
      <c r="C109" s="347"/>
      <c r="D109" s="347"/>
      <c r="E109" s="347"/>
      <c r="F109" s="354"/>
      <c r="G109" s="371" t="s">
        <v>141</v>
      </c>
      <c r="H109" s="372"/>
      <c r="I109" s="373" t="s">
        <v>142</v>
      </c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5">
        <f t="shared" ref="V109:V114" si="43">SUMPRODUCT(ROUND(J109:U109,2))</f>
        <v>0</v>
      </c>
      <c r="W109" s="326"/>
    </row>
    <row r="110" spans="1:25" ht="15" customHeight="1" x14ac:dyDescent="0.2">
      <c r="A110" s="367">
        <f>IF($D110="Stundenanteil",1,0)</f>
        <v>0</v>
      </c>
      <c r="B110" s="360" t="s">
        <v>143</v>
      </c>
      <c r="C110" s="347"/>
      <c r="D110" s="653" t="s">
        <v>61</v>
      </c>
      <c r="E110" s="654"/>
      <c r="F110" s="361"/>
      <c r="G110" s="371" t="s">
        <v>144</v>
      </c>
      <c r="H110" s="376" t="s">
        <v>145</v>
      </c>
      <c r="I110" s="373" t="s">
        <v>142</v>
      </c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5">
        <f t="shared" si="43"/>
        <v>0</v>
      </c>
      <c r="W110" s="326"/>
    </row>
    <row r="111" spans="1:25" ht="15" customHeight="1" x14ac:dyDescent="0.2">
      <c r="A111" s="367">
        <f>IF($D110="Stundenanteil",1,0)</f>
        <v>0</v>
      </c>
      <c r="B111" s="353"/>
      <c r="C111" s="347"/>
      <c r="D111" s="347"/>
      <c r="E111" s="347"/>
      <c r="F111" s="354"/>
      <c r="G111" s="371"/>
      <c r="H111" s="376" t="s">
        <v>146</v>
      </c>
      <c r="I111" s="377" t="s">
        <v>142</v>
      </c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5">
        <f t="shared" si="43"/>
        <v>0</v>
      </c>
      <c r="W111" s="326"/>
    </row>
    <row r="112" spans="1:25" ht="15" hidden="1" customHeight="1" x14ac:dyDescent="0.2">
      <c r="A112" s="367"/>
      <c r="B112" s="353"/>
      <c r="C112" s="347"/>
      <c r="F112" s="354"/>
      <c r="G112" s="378" t="s">
        <v>147</v>
      </c>
      <c r="H112" s="379"/>
      <c r="I112" s="380" t="s">
        <v>142</v>
      </c>
      <c r="J112" s="381">
        <f>IF(ROUND(J109,2)-ROUND(J110,2)=0,0,ROUND(J111,2)/(ROUND(J109,2)-ROUND(J110,2))*ROUND(J110,2))</f>
        <v>0</v>
      </c>
      <c r="K112" s="381">
        <f t="shared" ref="K112:U112" si="44">IF(ROUND(K109,2)-ROUND(K110,2)=0,0,ROUND(K111,2)/(ROUND(K109,2)-ROUND(K110,2))*ROUND(K110,2))</f>
        <v>0</v>
      </c>
      <c r="L112" s="381">
        <f t="shared" si="44"/>
        <v>0</v>
      </c>
      <c r="M112" s="381">
        <f t="shared" si="44"/>
        <v>0</v>
      </c>
      <c r="N112" s="381">
        <f t="shared" si="44"/>
        <v>0</v>
      </c>
      <c r="O112" s="381">
        <f t="shared" si="44"/>
        <v>0</v>
      </c>
      <c r="P112" s="381">
        <f t="shared" si="44"/>
        <v>0</v>
      </c>
      <c r="Q112" s="381">
        <f t="shared" si="44"/>
        <v>0</v>
      </c>
      <c r="R112" s="381">
        <f t="shared" si="44"/>
        <v>0</v>
      </c>
      <c r="S112" s="381">
        <f t="shared" si="44"/>
        <v>0</v>
      </c>
      <c r="T112" s="381">
        <f t="shared" si="44"/>
        <v>0</v>
      </c>
      <c r="U112" s="381">
        <f t="shared" si="44"/>
        <v>0</v>
      </c>
      <c r="V112" s="382">
        <f t="shared" si="43"/>
        <v>0</v>
      </c>
      <c r="W112" s="326"/>
    </row>
    <row r="113" spans="1:25" ht="15" hidden="1" customHeight="1" x14ac:dyDescent="0.2">
      <c r="A113" s="367"/>
      <c r="B113" s="353"/>
      <c r="C113" s="347"/>
      <c r="F113" s="354"/>
      <c r="G113" s="378" t="s">
        <v>148</v>
      </c>
      <c r="H113" s="379"/>
      <c r="I113" s="380" t="s">
        <v>142</v>
      </c>
      <c r="J113" s="381">
        <f>(ROUND(J111,2)+ROUND(J112,10))*ROUND($E119,0)/($I$6-ROUND($E119,0))</f>
        <v>0</v>
      </c>
      <c r="K113" s="381">
        <f t="shared" ref="K113:U113" si="45">(ROUND(K111,2)+ROUND(K112,10))*ROUND($E119,0)/($I$6-ROUND($E119,0))</f>
        <v>0</v>
      </c>
      <c r="L113" s="381">
        <f t="shared" si="45"/>
        <v>0</v>
      </c>
      <c r="M113" s="381">
        <f t="shared" si="45"/>
        <v>0</v>
      </c>
      <c r="N113" s="381">
        <f t="shared" si="45"/>
        <v>0</v>
      </c>
      <c r="O113" s="381">
        <f t="shared" si="45"/>
        <v>0</v>
      </c>
      <c r="P113" s="381">
        <f t="shared" si="45"/>
        <v>0</v>
      </c>
      <c r="Q113" s="381">
        <f t="shared" si="45"/>
        <v>0</v>
      </c>
      <c r="R113" s="381">
        <f t="shared" si="45"/>
        <v>0</v>
      </c>
      <c r="S113" s="381">
        <f t="shared" si="45"/>
        <v>0</v>
      </c>
      <c r="T113" s="381">
        <f t="shared" si="45"/>
        <v>0</v>
      </c>
      <c r="U113" s="381">
        <f t="shared" si="45"/>
        <v>0</v>
      </c>
      <c r="V113" s="382">
        <f t="shared" si="43"/>
        <v>0</v>
      </c>
      <c r="W113" s="326"/>
    </row>
    <row r="114" spans="1:25" ht="15" hidden="1" customHeight="1" x14ac:dyDescent="0.2">
      <c r="A114" s="367"/>
      <c r="B114" s="353"/>
      <c r="C114" s="347"/>
      <c r="D114" s="347"/>
      <c r="E114" s="347"/>
      <c r="F114" s="354"/>
      <c r="G114" s="378" t="s">
        <v>149</v>
      </c>
      <c r="H114" s="379"/>
      <c r="I114" s="380" t="s">
        <v>142</v>
      </c>
      <c r="J114" s="381">
        <f>ROUND(J111,2)+ROUND(J112,10)+ROUND(J113,10)</f>
        <v>0</v>
      </c>
      <c r="K114" s="381">
        <f t="shared" ref="K114:U114" si="46">ROUND(K111,2)+ROUND(K112,10)+ROUND(K113,10)</f>
        <v>0</v>
      </c>
      <c r="L114" s="381">
        <f t="shared" si="46"/>
        <v>0</v>
      </c>
      <c r="M114" s="381">
        <f t="shared" si="46"/>
        <v>0</v>
      </c>
      <c r="N114" s="381">
        <f t="shared" si="46"/>
        <v>0</v>
      </c>
      <c r="O114" s="381">
        <f t="shared" si="46"/>
        <v>0</v>
      </c>
      <c r="P114" s="381">
        <f t="shared" si="46"/>
        <v>0</v>
      </c>
      <c r="Q114" s="381">
        <f t="shared" si="46"/>
        <v>0</v>
      </c>
      <c r="R114" s="381">
        <f t="shared" si="46"/>
        <v>0</v>
      </c>
      <c r="S114" s="381">
        <f t="shared" si="46"/>
        <v>0</v>
      </c>
      <c r="T114" s="381">
        <f t="shared" si="46"/>
        <v>0</v>
      </c>
      <c r="U114" s="381">
        <f t="shared" si="46"/>
        <v>0</v>
      </c>
      <c r="V114" s="382">
        <f t="shared" si="43"/>
        <v>0</v>
      </c>
      <c r="W114" s="326"/>
    </row>
    <row r="115" spans="1:25" ht="15" customHeight="1" x14ac:dyDescent="0.2">
      <c r="A115" s="323"/>
      <c r="B115" s="360" t="s">
        <v>150</v>
      </c>
      <c r="C115" s="347"/>
      <c r="D115" s="347"/>
      <c r="E115" s="347"/>
      <c r="F115" s="354"/>
      <c r="G115" s="383" t="str">
        <f>IF(D110="Stundenanteil","Errechneter Stellenanteil",IF(D110="Stellenanteil","Stellenanteil:",""))</f>
        <v/>
      </c>
      <c r="H115" s="384"/>
      <c r="I115" s="385"/>
      <c r="J115" s="386">
        <f>IF(AND($D110="Stellenanteil",$E120&gt;0,J117&gt;0),ROUND($E120,4),IF(AND($D110="Stundenanteil",J109&gt;0),ROUND(J114/ROUND(J109,2),4),0))</f>
        <v>0</v>
      </c>
      <c r="K115" s="386">
        <f t="shared" ref="K115:U115" si="47">IF(AND($D110="Stellenanteil",$E120&gt;0,K117&gt;0),ROUND($E120,4),IF(AND($D110="Stundenanteil",K109&gt;0),ROUND(K114/ROUND(K109,2),4),0))</f>
        <v>0</v>
      </c>
      <c r="L115" s="386">
        <f t="shared" si="47"/>
        <v>0</v>
      </c>
      <c r="M115" s="386">
        <f t="shared" si="47"/>
        <v>0</v>
      </c>
      <c r="N115" s="386">
        <f t="shared" si="47"/>
        <v>0</v>
      </c>
      <c r="O115" s="386">
        <f t="shared" si="47"/>
        <v>0</v>
      </c>
      <c r="P115" s="386">
        <f t="shared" si="47"/>
        <v>0</v>
      </c>
      <c r="Q115" s="386">
        <f t="shared" si="47"/>
        <v>0</v>
      </c>
      <c r="R115" s="386">
        <f t="shared" si="47"/>
        <v>0</v>
      </c>
      <c r="S115" s="386">
        <f t="shared" si="47"/>
        <v>0</v>
      </c>
      <c r="T115" s="386">
        <f t="shared" si="47"/>
        <v>0</v>
      </c>
      <c r="U115" s="386">
        <f t="shared" si="47"/>
        <v>0</v>
      </c>
      <c r="V115" s="387">
        <f>SUMPRODUCT(ROUND(J115:U115,4))</f>
        <v>0</v>
      </c>
      <c r="W115" s="326"/>
    </row>
    <row r="116" spans="1:25" ht="15" customHeight="1" x14ac:dyDescent="0.2">
      <c r="A116" s="323"/>
      <c r="B116" s="353"/>
      <c r="C116" s="388" t="s">
        <v>151</v>
      </c>
      <c r="E116" s="389"/>
      <c r="F116" s="354"/>
      <c r="G116" s="368" t="s">
        <v>152</v>
      </c>
      <c r="H116" s="369"/>
      <c r="I116" s="364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66"/>
      <c r="W116" s="326"/>
    </row>
    <row r="117" spans="1:25" ht="15" customHeight="1" x14ac:dyDescent="0.2">
      <c r="A117" s="323"/>
      <c r="B117" s="353"/>
      <c r="F117" s="390"/>
      <c r="G117" s="391" t="s">
        <v>153</v>
      </c>
      <c r="H117" s="392"/>
      <c r="I117" s="393" t="s">
        <v>154</v>
      </c>
      <c r="J117" s="394"/>
      <c r="K117" s="394"/>
      <c r="L117" s="394"/>
      <c r="M117" s="394"/>
      <c r="N117" s="394"/>
      <c r="O117" s="394"/>
      <c r="P117" s="394"/>
      <c r="Q117" s="394"/>
      <c r="R117" s="394"/>
      <c r="S117" s="394"/>
      <c r="T117" s="394"/>
      <c r="U117" s="394"/>
      <c r="V117" s="375">
        <f>SUMPRODUCT(ROUND(J117:U117,2))</f>
        <v>0</v>
      </c>
      <c r="W117" s="326"/>
    </row>
    <row r="118" spans="1:25" ht="15" customHeight="1" x14ac:dyDescent="0.2">
      <c r="A118" s="367">
        <f>IF($D110="Stundenanteil",1,0)</f>
        <v>0</v>
      </c>
      <c r="B118" s="353"/>
      <c r="C118" s="388" t="str">
        <f>IF(D110="Stundenanteil","wöchentliche Arbeitszeit (in h):","")</f>
        <v/>
      </c>
      <c r="D118" s="347"/>
      <c r="E118" s="395"/>
      <c r="F118" s="390"/>
      <c r="G118" s="371"/>
      <c r="H118" s="372"/>
      <c r="I118" s="393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7"/>
      <c r="W118" s="326"/>
    </row>
    <row r="119" spans="1:25" ht="15" customHeight="1" x14ac:dyDescent="0.2">
      <c r="A119" s="367">
        <f>IF($D110="Stundenanteil",1,0)</f>
        <v>0</v>
      </c>
      <c r="B119" s="353"/>
      <c r="C119" s="388" t="str">
        <f>IF(D110="Stundenanteil","Urlaubsanspruch (in AT):","")</f>
        <v/>
      </c>
      <c r="D119" s="347"/>
      <c r="E119" s="398"/>
      <c r="F119" s="354"/>
      <c r="G119" s="368" t="s">
        <v>155</v>
      </c>
      <c r="H119" s="369"/>
      <c r="I119" s="364"/>
      <c r="J119" s="370"/>
      <c r="K119" s="370"/>
      <c r="L119" s="370"/>
      <c r="M119" s="370"/>
      <c r="N119" s="370"/>
      <c r="O119" s="370"/>
      <c r="P119" s="370"/>
      <c r="Q119" s="370"/>
      <c r="R119" s="370"/>
      <c r="S119" s="370"/>
      <c r="T119" s="370"/>
      <c r="U119" s="370"/>
      <c r="V119" s="366"/>
      <c r="W119" s="326"/>
    </row>
    <row r="120" spans="1:25" ht="15" customHeight="1" x14ac:dyDescent="0.2">
      <c r="A120" s="367">
        <f>IF($D110="Stellenanteil",1,0)</f>
        <v>0</v>
      </c>
      <c r="B120" s="353"/>
      <c r="C120" s="388" t="str">
        <f>IF(D110="Stellenanteil","Stellenanteil (in %):","")</f>
        <v/>
      </c>
      <c r="D120" s="347"/>
      <c r="E120" s="399"/>
      <c r="F120" s="354"/>
      <c r="G120" s="391" t="s">
        <v>156</v>
      </c>
      <c r="H120" s="392"/>
      <c r="I120" s="393" t="s">
        <v>154</v>
      </c>
      <c r="J120" s="400">
        <f>ROUND(ROUND(J117,2)*J115,2)</f>
        <v>0</v>
      </c>
      <c r="K120" s="400">
        <f t="shared" ref="K120:U120" si="48">ROUND(ROUND(K117,2)*K115,2)</f>
        <v>0</v>
      </c>
      <c r="L120" s="400">
        <f t="shared" si="48"/>
        <v>0</v>
      </c>
      <c r="M120" s="400">
        <f t="shared" si="48"/>
        <v>0</v>
      </c>
      <c r="N120" s="400">
        <f t="shared" si="48"/>
        <v>0</v>
      </c>
      <c r="O120" s="400">
        <f t="shared" si="48"/>
        <v>0</v>
      </c>
      <c r="P120" s="400">
        <f t="shared" si="48"/>
        <v>0</v>
      </c>
      <c r="Q120" s="400">
        <f t="shared" si="48"/>
        <v>0</v>
      </c>
      <c r="R120" s="400">
        <f t="shared" si="48"/>
        <v>0</v>
      </c>
      <c r="S120" s="400">
        <f t="shared" si="48"/>
        <v>0</v>
      </c>
      <c r="T120" s="400">
        <f t="shared" si="48"/>
        <v>0</v>
      </c>
      <c r="U120" s="400">
        <f t="shared" si="48"/>
        <v>0</v>
      </c>
      <c r="V120" s="375">
        <f>SUMPRODUCT(ROUND(J120:U120,2))</f>
        <v>0</v>
      </c>
      <c r="W120" s="326"/>
    </row>
    <row r="121" spans="1:25" ht="15" customHeight="1" x14ac:dyDescent="0.2">
      <c r="A121" s="323"/>
      <c r="B121" s="353"/>
      <c r="C121" s="347"/>
      <c r="D121" s="347"/>
      <c r="E121" s="347"/>
      <c r="F121" s="354"/>
      <c r="G121" s="401" t="str">
        <f>$P$26</f>
        <v>Pauschale für Sozialabgaben inkl. Berufsgenossenschaft</v>
      </c>
      <c r="H121" s="372"/>
      <c r="I121" s="393" t="s">
        <v>154</v>
      </c>
      <c r="J121" s="400">
        <f>ROUND(J120*$U$26,2)</f>
        <v>0</v>
      </c>
      <c r="K121" s="400">
        <f t="shared" ref="K121:U121" si="49">ROUND(K120*$U$26,2)</f>
        <v>0</v>
      </c>
      <c r="L121" s="400">
        <f t="shared" si="49"/>
        <v>0</v>
      </c>
      <c r="M121" s="400">
        <f t="shared" si="49"/>
        <v>0</v>
      </c>
      <c r="N121" s="400">
        <f t="shared" si="49"/>
        <v>0</v>
      </c>
      <c r="O121" s="400">
        <f t="shared" si="49"/>
        <v>0</v>
      </c>
      <c r="P121" s="400">
        <f t="shared" si="49"/>
        <v>0</v>
      </c>
      <c r="Q121" s="400">
        <f t="shared" si="49"/>
        <v>0</v>
      </c>
      <c r="R121" s="400">
        <f t="shared" si="49"/>
        <v>0</v>
      </c>
      <c r="S121" s="400">
        <f t="shared" si="49"/>
        <v>0</v>
      </c>
      <c r="T121" s="400">
        <f t="shared" si="49"/>
        <v>0</v>
      </c>
      <c r="U121" s="400">
        <f t="shared" si="49"/>
        <v>0</v>
      </c>
      <c r="V121" s="375">
        <f>SUMPRODUCT(ROUND(J121:U121,2))</f>
        <v>0</v>
      </c>
      <c r="W121" s="326"/>
    </row>
    <row r="122" spans="1:25" ht="15" customHeight="1" x14ac:dyDescent="0.2">
      <c r="A122" s="323"/>
      <c r="B122" s="360" t="s">
        <v>157</v>
      </c>
      <c r="C122" s="347"/>
      <c r="D122" s="347"/>
      <c r="E122" s="347"/>
      <c r="F122" s="354"/>
      <c r="G122" s="371"/>
      <c r="H122" s="372"/>
      <c r="I122" s="393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7"/>
      <c r="W122" s="326"/>
      <c r="Y122" s="335"/>
    </row>
    <row r="123" spans="1:25" ht="15" customHeight="1" x14ac:dyDescent="0.2">
      <c r="A123" s="323"/>
      <c r="B123" s="353"/>
      <c r="C123" s="402"/>
      <c r="D123" s="403">
        <v>1</v>
      </c>
      <c r="E123" s="403">
        <v>2</v>
      </c>
      <c r="F123" s="390"/>
      <c r="G123" s="404" t="s">
        <v>158</v>
      </c>
      <c r="I123" s="405" t="s">
        <v>154</v>
      </c>
      <c r="J123" s="406">
        <f t="shared" ref="J123:U123" si="50">IF(AND($D124=J$30,$E124=J$30),ROUND($D129,2)+ROUND($E129,2),IF($D124=J$30,$D129,IF($E124=J$30,$E129,0)))</f>
        <v>0</v>
      </c>
      <c r="K123" s="406">
        <f t="shared" si="50"/>
        <v>0</v>
      </c>
      <c r="L123" s="406">
        <f t="shared" si="50"/>
        <v>0</v>
      </c>
      <c r="M123" s="406">
        <f t="shared" si="50"/>
        <v>0</v>
      </c>
      <c r="N123" s="406">
        <f t="shared" si="50"/>
        <v>0</v>
      </c>
      <c r="O123" s="406">
        <f t="shared" si="50"/>
        <v>0</v>
      </c>
      <c r="P123" s="406">
        <f t="shared" si="50"/>
        <v>0</v>
      </c>
      <c r="Q123" s="406">
        <f t="shared" si="50"/>
        <v>0</v>
      </c>
      <c r="R123" s="406">
        <f t="shared" si="50"/>
        <v>0</v>
      </c>
      <c r="S123" s="406">
        <f t="shared" si="50"/>
        <v>0</v>
      </c>
      <c r="T123" s="406">
        <f t="shared" si="50"/>
        <v>0</v>
      </c>
      <c r="U123" s="406">
        <f t="shared" si="50"/>
        <v>0</v>
      </c>
      <c r="V123" s="407">
        <f>SUMPRODUCT(ROUND(J123:U123,2))</f>
        <v>0</v>
      </c>
      <c r="W123" s="326"/>
      <c r="Y123" s="335"/>
    </row>
    <row r="124" spans="1:25" ht="15" customHeight="1" x14ac:dyDescent="0.2">
      <c r="A124" s="323"/>
      <c r="B124" s="408"/>
      <c r="C124" s="409" t="s">
        <v>159</v>
      </c>
      <c r="D124" s="410"/>
      <c r="E124" s="410"/>
      <c r="F124" s="390"/>
      <c r="G124" s="411" t="s">
        <v>160</v>
      </c>
      <c r="H124" s="369"/>
      <c r="I124" s="364"/>
      <c r="J124" s="412">
        <f>IF(OR($D126=0,$D127=0),0,IF(AND(J$30&gt;=$D126,J$30&lt;=$D127),"X",""))</f>
        <v>0</v>
      </c>
      <c r="K124" s="412">
        <f t="shared" ref="K124:U124" si="51">IF(OR($D126=0,$D127=0),0,IF(AND(K$30&gt;=$D126,K$30&lt;=$D127),"X",""))</f>
        <v>0</v>
      </c>
      <c r="L124" s="412">
        <f t="shared" si="51"/>
        <v>0</v>
      </c>
      <c r="M124" s="412">
        <f t="shared" si="51"/>
        <v>0</v>
      </c>
      <c r="N124" s="412">
        <f t="shared" si="51"/>
        <v>0</v>
      </c>
      <c r="O124" s="412">
        <f t="shared" si="51"/>
        <v>0</v>
      </c>
      <c r="P124" s="412">
        <f t="shared" si="51"/>
        <v>0</v>
      </c>
      <c r="Q124" s="412">
        <f t="shared" si="51"/>
        <v>0</v>
      </c>
      <c r="R124" s="412">
        <f t="shared" si="51"/>
        <v>0</v>
      </c>
      <c r="S124" s="412">
        <f t="shared" si="51"/>
        <v>0</v>
      </c>
      <c r="T124" s="412">
        <f t="shared" si="51"/>
        <v>0</v>
      </c>
      <c r="U124" s="412">
        <f t="shared" si="51"/>
        <v>0</v>
      </c>
      <c r="V124" s="413"/>
      <c r="W124" s="326"/>
      <c r="Y124" s="335"/>
    </row>
    <row r="125" spans="1:25" ht="15" customHeight="1" x14ac:dyDescent="0.2">
      <c r="A125" s="323"/>
      <c r="B125" s="408"/>
      <c r="C125" s="409" t="s">
        <v>161</v>
      </c>
      <c r="D125" s="414"/>
      <c r="E125" s="415"/>
      <c r="F125" s="390"/>
      <c r="G125" s="391" t="s">
        <v>156</v>
      </c>
      <c r="H125" s="416"/>
      <c r="I125" s="393" t="s">
        <v>154</v>
      </c>
      <c r="J125" s="400">
        <f>IF(OR($D126=0,$D127=0),0,IF($D124=J$30,MIN(ROUND($D129,2),ROUND(ROUND($D129,2)/$D128*SUMPRODUCT(($J124:$U124="X")*(ROUND($J115:$U115,4))),2)),0))</f>
        <v>0</v>
      </c>
      <c r="K125" s="400">
        <f t="shared" ref="K125:U125" si="52">IF(OR($D126=0,$D127=0),0,IF($D124=K$30,MIN(ROUND($D129,2),ROUND(ROUND($D129,2)/$D128*SUMPRODUCT(($J124:$U124="X")*(ROUND($J115:$U115,4))),2)),0))</f>
        <v>0</v>
      </c>
      <c r="L125" s="400">
        <f t="shared" si="52"/>
        <v>0</v>
      </c>
      <c r="M125" s="400">
        <f t="shared" si="52"/>
        <v>0</v>
      </c>
      <c r="N125" s="400">
        <f t="shared" si="52"/>
        <v>0</v>
      </c>
      <c r="O125" s="400">
        <f t="shared" si="52"/>
        <v>0</v>
      </c>
      <c r="P125" s="400">
        <f t="shared" si="52"/>
        <v>0</v>
      </c>
      <c r="Q125" s="400">
        <f t="shared" si="52"/>
        <v>0</v>
      </c>
      <c r="R125" s="400">
        <f t="shared" si="52"/>
        <v>0</v>
      </c>
      <c r="S125" s="400">
        <f t="shared" si="52"/>
        <v>0</v>
      </c>
      <c r="T125" s="400">
        <f t="shared" si="52"/>
        <v>0</v>
      </c>
      <c r="U125" s="400">
        <f t="shared" si="52"/>
        <v>0</v>
      </c>
      <c r="V125" s="375">
        <f>SUMPRODUCT(ROUND(J125:U125,2))</f>
        <v>0</v>
      </c>
      <c r="W125" s="326"/>
      <c r="Y125" s="335"/>
    </row>
    <row r="126" spans="1:25" ht="15" customHeight="1" x14ac:dyDescent="0.2">
      <c r="A126" s="323"/>
      <c r="B126" s="353"/>
      <c r="C126" s="417" t="s">
        <v>162</v>
      </c>
      <c r="D126" s="418"/>
      <c r="E126" s="418"/>
      <c r="F126" s="390"/>
      <c r="G126" s="401" t="str">
        <f>$P$26</f>
        <v>Pauschale für Sozialabgaben inkl. Berufsgenossenschaft</v>
      </c>
      <c r="H126" s="416"/>
      <c r="I126" s="393" t="s">
        <v>154</v>
      </c>
      <c r="J126" s="400">
        <f t="shared" ref="J126:U126" si="53">ROUND(J125*$U$26,2)</f>
        <v>0</v>
      </c>
      <c r="K126" s="400">
        <f t="shared" si="53"/>
        <v>0</v>
      </c>
      <c r="L126" s="400">
        <f t="shared" si="53"/>
        <v>0</v>
      </c>
      <c r="M126" s="400">
        <f t="shared" si="53"/>
        <v>0</v>
      </c>
      <c r="N126" s="400">
        <f t="shared" si="53"/>
        <v>0</v>
      </c>
      <c r="O126" s="400">
        <f t="shared" si="53"/>
        <v>0</v>
      </c>
      <c r="P126" s="400">
        <f t="shared" si="53"/>
        <v>0</v>
      </c>
      <c r="Q126" s="400">
        <f t="shared" si="53"/>
        <v>0</v>
      </c>
      <c r="R126" s="400">
        <f t="shared" si="53"/>
        <v>0</v>
      </c>
      <c r="S126" s="400">
        <f t="shared" si="53"/>
        <v>0</v>
      </c>
      <c r="T126" s="400">
        <f t="shared" si="53"/>
        <v>0</v>
      </c>
      <c r="U126" s="400">
        <f t="shared" si="53"/>
        <v>0</v>
      </c>
      <c r="V126" s="375">
        <f>SUMPRODUCT(ROUND(J126:U126,2))</f>
        <v>0</v>
      </c>
      <c r="W126" s="326"/>
      <c r="Y126" s="335"/>
    </row>
    <row r="127" spans="1:25" ht="15" customHeight="1" x14ac:dyDescent="0.2">
      <c r="A127" s="323"/>
      <c r="B127" s="353"/>
      <c r="C127" s="417" t="s">
        <v>163</v>
      </c>
      <c r="D127" s="418"/>
      <c r="E127" s="418"/>
      <c r="F127" s="390"/>
      <c r="G127" s="411" t="s">
        <v>164</v>
      </c>
      <c r="H127" s="369"/>
      <c r="I127" s="364"/>
      <c r="J127" s="412">
        <f t="shared" ref="J127:U127" si="54">IF(OR($E126=0,$E127=0),0,IF(AND(J$30&gt;=$E126,J$30&lt;=$E127),"X",""))</f>
        <v>0</v>
      </c>
      <c r="K127" s="412">
        <f t="shared" si="54"/>
        <v>0</v>
      </c>
      <c r="L127" s="412">
        <f t="shared" si="54"/>
        <v>0</v>
      </c>
      <c r="M127" s="412">
        <f t="shared" si="54"/>
        <v>0</v>
      </c>
      <c r="N127" s="412">
        <f t="shared" si="54"/>
        <v>0</v>
      </c>
      <c r="O127" s="412">
        <f t="shared" si="54"/>
        <v>0</v>
      </c>
      <c r="P127" s="412">
        <f t="shared" si="54"/>
        <v>0</v>
      </c>
      <c r="Q127" s="412">
        <f t="shared" si="54"/>
        <v>0</v>
      </c>
      <c r="R127" s="412">
        <f t="shared" si="54"/>
        <v>0</v>
      </c>
      <c r="S127" s="412">
        <f t="shared" si="54"/>
        <v>0</v>
      </c>
      <c r="T127" s="412">
        <f t="shared" si="54"/>
        <v>0</v>
      </c>
      <c r="U127" s="412">
        <f t="shared" si="54"/>
        <v>0</v>
      </c>
      <c r="V127" s="396"/>
      <c r="W127" s="326"/>
      <c r="Y127" s="335"/>
    </row>
    <row r="128" spans="1:25" ht="15" customHeight="1" x14ac:dyDescent="0.2">
      <c r="A128" s="323"/>
      <c r="B128" s="353"/>
      <c r="C128" s="417" t="s">
        <v>165</v>
      </c>
      <c r="D128" s="419" t="str">
        <f>IF(OR(D126=0,D127=0),"",DATEDIF(D126,D127,"m")+1)</f>
        <v/>
      </c>
      <c r="E128" s="419" t="str">
        <f>IF(OR(E126=0,E127=0),"",DATEDIF(E126,E127,"m")+1)</f>
        <v/>
      </c>
      <c r="F128" s="390"/>
      <c r="G128" s="391" t="s">
        <v>156</v>
      </c>
      <c r="H128" s="416"/>
      <c r="I128" s="393" t="s">
        <v>154</v>
      </c>
      <c r="J128" s="400">
        <f>IF(OR($E126=0,$E127=0),0,IF($E124=J$30,MIN(ROUND($E129,2),ROUND(ROUND($E129,2)/$E128*SUMPRODUCT(($J127:$U127="X")*(ROUND($J115:$U115,4))),2)),0))</f>
        <v>0</v>
      </c>
      <c r="K128" s="400">
        <f t="shared" ref="K128:U128" si="55">IF(OR($E126=0,$E127=0),0,IF($E124=K$30,MIN(ROUND($E129,2),ROUND(ROUND($E129,2)/$E128*SUMPRODUCT(($J127:$U127="X")*(ROUND($J115:$U115,4))),2)),0))</f>
        <v>0</v>
      </c>
      <c r="L128" s="400">
        <f t="shared" si="55"/>
        <v>0</v>
      </c>
      <c r="M128" s="400">
        <f t="shared" si="55"/>
        <v>0</v>
      </c>
      <c r="N128" s="400">
        <f t="shared" si="55"/>
        <v>0</v>
      </c>
      <c r="O128" s="400">
        <f t="shared" si="55"/>
        <v>0</v>
      </c>
      <c r="P128" s="400">
        <f t="shared" si="55"/>
        <v>0</v>
      </c>
      <c r="Q128" s="400">
        <f t="shared" si="55"/>
        <v>0</v>
      </c>
      <c r="R128" s="400">
        <f t="shared" si="55"/>
        <v>0</v>
      </c>
      <c r="S128" s="400">
        <f t="shared" si="55"/>
        <v>0</v>
      </c>
      <c r="T128" s="400">
        <f t="shared" si="55"/>
        <v>0</v>
      </c>
      <c r="U128" s="400">
        <f t="shared" si="55"/>
        <v>0</v>
      </c>
      <c r="V128" s="375">
        <f>SUMPRODUCT(ROUND(J128:U128,2))</f>
        <v>0</v>
      </c>
      <c r="W128" s="326"/>
      <c r="Y128" s="335"/>
    </row>
    <row r="129" spans="1:25" ht="15" customHeight="1" x14ac:dyDescent="0.2">
      <c r="A129" s="323"/>
      <c r="B129" s="353"/>
      <c r="C129" s="409" t="s">
        <v>166</v>
      </c>
      <c r="D129" s="389"/>
      <c r="E129" s="389"/>
      <c r="F129" s="390"/>
      <c r="G129" s="420" t="str">
        <f>$P$26</f>
        <v>Pauschale für Sozialabgaben inkl. Berufsgenossenschaft</v>
      </c>
      <c r="H129" s="421"/>
      <c r="I129" s="422" t="s">
        <v>154</v>
      </c>
      <c r="J129" s="423">
        <f t="shared" ref="J129:U129" si="56">ROUND(J128*$U$26,2)</f>
        <v>0</v>
      </c>
      <c r="K129" s="423">
        <f t="shared" si="56"/>
        <v>0</v>
      </c>
      <c r="L129" s="423">
        <f t="shared" si="56"/>
        <v>0</v>
      </c>
      <c r="M129" s="423">
        <f t="shared" si="56"/>
        <v>0</v>
      </c>
      <c r="N129" s="423">
        <f t="shared" si="56"/>
        <v>0</v>
      </c>
      <c r="O129" s="423">
        <f t="shared" si="56"/>
        <v>0</v>
      </c>
      <c r="P129" s="423">
        <f t="shared" si="56"/>
        <v>0</v>
      </c>
      <c r="Q129" s="423">
        <f t="shared" si="56"/>
        <v>0</v>
      </c>
      <c r="R129" s="423">
        <f t="shared" si="56"/>
        <v>0</v>
      </c>
      <c r="S129" s="423">
        <f t="shared" si="56"/>
        <v>0</v>
      </c>
      <c r="T129" s="423">
        <f t="shared" si="56"/>
        <v>0</v>
      </c>
      <c r="U129" s="423">
        <f t="shared" si="56"/>
        <v>0</v>
      </c>
      <c r="V129" s="424">
        <f>SUMPRODUCT(ROUND(J129:U129,2))</f>
        <v>0</v>
      </c>
      <c r="W129" s="326"/>
      <c r="Y129" s="335"/>
    </row>
    <row r="130" spans="1:25" ht="15" customHeight="1" thickBot="1" x14ac:dyDescent="0.25">
      <c r="A130" s="323"/>
      <c r="B130" s="425"/>
      <c r="C130" s="426"/>
      <c r="D130" s="426"/>
      <c r="E130" s="426"/>
      <c r="F130" s="427"/>
      <c r="G130" s="428"/>
      <c r="H130" s="429"/>
      <c r="I130" s="430"/>
      <c r="J130" s="431"/>
      <c r="K130" s="431"/>
      <c r="L130" s="431"/>
      <c r="M130" s="431"/>
      <c r="N130" s="431"/>
      <c r="O130" s="431"/>
      <c r="P130" s="431"/>
      <c r="Q130" s="431"/>
      <c r="R130" s="431"/>
      <c r="S130" s="431"/>
      <c r="T130" s="431"/>
      <c r="U130" s="431"/>
      <c r="V130" s="432"/>
      <c r="W130" s="326">
        <f>IF(COUNTIF(V106:V130,"&gt;0")&gt;0,1,0)</f>
        <v>0</v>
      </c>
      <c r="Y130" s="335"/>
    </row>
    <row r="131" spans="1:25" ht="15" customHeight="1" thickTop="1" x14ac:dyDescent="0.2">
      <c r="A131" s="323"/>
      <c r="B131" s="353"/>
      <c r="C131" s="347"/>
      <c r="D131" s="347"/>
      <c r="E131" s="347"/>
      <c r="F131" s="354"/>
      <c r="G131" s="355" t="s">
        <v>136</v>
      </c>
      <c r="H131" s="356"/>
      <c r="I131" s="357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9"/>
      <c r="W131" s="326"/>
    </row>
    <row r="132" spans="1:25" ht="15" customHeight="1" x14ac:dyDescent="0.2">
      <c r="A132" s="323"/>
      <c r="B132" s="360" t="s">
        <v>137</v>
      </c>
      <c r="C132" s="347"/>
      <c r="D132" s="653"/>
      <c r="E132" s="654"/>
      <c r="F132" s="361"/>
      <c r="G132" s="362" t="s">
        <v>138</v>
      </c>
      <c r="H132" s="363"/>
      <c r="I132" s="364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6"/>
      <c r="W132" s="326"/>
    </row>
    <row r="133" spans="1:25" ht="15" customHeight="1" x14ac:dyDescent="0.2">
      <c r="A133" s="367">
        <f>IF($D135="Stundenanteil",1,0)</f>
        <v>0</v>
      </c>
      <c r="B133" s="360" t="s">
        <v>139</v>
      </c>
      <c r="C133" s="347"/>
      <c r="D133" s="653"/>
      <c r="E133" s="654"/>
      <c r="F133" s="361"/>
      <c r="G133" s="368" t="s">
        <v>140</v>
      </c>
      <c r="H133" s="369"/>
      <c r="I133" s="364"/>
      <c r="J133" s="370"/>
      <c r="K133" s="370"/>
      <c r="L133" s="370"/>
      <c r="M133" s="370"/>
      <c r="N133" s="370"/>
      <c r="O133" s="370"/>
      <c r="P133" s="370"/>
      <c r="Q133" s="370"/>
      <c r="R133" s="370"/>
      <c r="S133" s="370"/>
      <c r="T133" s="370"/>
      <c r="U133" s="370"/>
      <c r="V133" s="366"/>
      <c r="W133" s="326"/>
    </row>
    <row r="134" spans="1:25" ht="15" customHeight="1" x14ac:dyDescent="0.2">
      <c r="A134" s="367">
        <f>IF($D135="Stundenanteil",1,0)</f>
        <v>0</v>
      </c>
      <c r="B134" s="353"/>
      <c r="C134" s="347"/>
      <c r="D134" s="347"/>
      <c r="E134" s="347"/>
      <c r="F134" s="354"/>
      <c r="G134" s="371" t="s">
        <v>141</v>
      </c>
      <c r="H134" s="372"/>
      <c r="I134" s="373" t="s">
        <v>142</v>
      </c>
      <c r="J134" s="374"/>
      <c r="K134" s="374"/>
      <c r="L134" s="374"/>
      <c r="M134" s="374"/>
      <c r="N134" s="374"/>
      <c r="O134" s="374"/>
      <c r="P134" s="374"/>
      <c r="Q134" s="374"/>
      <c r="R134" s="374"/>
      <c r="S134" s="374"/>
      <c r="T134" s="374"/>
      <c r="U134" s="374"/>
      <c r="V134" s="375">
        <f t="shared" ref="V134:V139" si="57">SUMPRODUCT(ROUND(J134:U134,2))</f>
        <v>0</v>
      </c>
      <c r="W134" s="326"/>
    </row>
    <row r="135" spans="1:25" ht="15" customHeight="1" x14ac:dyDescent="0.2">
      <c r="A135" s="367">
        <f>IF($D135="Stundenanteil",1,0)</f>
        <v>0</v>
      </c>
      <c r="B135" s="360" t="s">
        <v>143</v>
      </c>
      <c r="C135" s="347"/>
      <c r="D135" s="653" t="s">
        <v>61</v>
      </c>
      <c r="E135" s="654"/>
      <c r="F135" s="361"/>
      <c r="G135" s="371" t="s">
        <v>144</v>
      </c>
      <c r="H135" s="376" t="s">
        <v>145</v>
      </c>
      <c r="I135" s="373" t="s">
        <v>142</v>
      </c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5">
        <f t="shared" si="57"/>
        <v>0</v>
      </c>
      <c r="W135" s="326"/>
    </row>
    <row r="136" spans="1:25" ht="15" customHeight="1" x14ac:dyDescent="0.2">
      <c r="A136" s="367">
        <f>IF($D135="Stundenanteil",1,0)</f>
        <v>0</v>
      </c>
      <c r="B136" s="353"/>
      <c r="C136" s="347"/>
      <c r="D136" s="347"/>
      <c r="E136" s="347"/>
      <c r="F136" s="354"/>
      <c r="G136" s="371"/>
      <c r="H136" s="376" t="s">
        <v>146</v>
      </c>
      <c r="I136" s="377" t="s">
        <v>142</v>
      </c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5">
        <f t="shared" si="57"/>
        <v>0</v>
      </c>
      <c r="W136" s="326"/>
    </row>
    <row r="137" spans="1:25" ht="15" hidden="1" customHeight="1" x14ac:dyDescent="0.2">
      <c r="A137" s="367"/>
      <c r="B137" s="353"/>
      <c r="C137" s="347"/>
      <c r="F137" s="354"/>
      <c r="G137" s="378" t="s">
        <v>147</v>
      </c>
      <c r="H137" s="379"/>
      <c r="I137" s="380" t="s">
        <v>142</v>
      </c>
      <c r="J137" s="381">
        <f>IF(ROUND(J134,2)-ROUND(J135,2)=0,0,ROUND(J136,2)/(ROUND(J134,2)-ROUND(J135,2))*ROUND(J135,2))</f>
        <v>0</v>
      </c>
      <c r="K137" s="381">
        <f t="shared" ref="K137:U137" si="58">IF(ROUND(K134,2)-ROUND(K135,2)=0,0,ROUND(K136,2)/(ROUND(K134,2)-ROUND(K135,2))*ROUND(K135,2))</f>
        <v>0</v>
      </c>
      <c r="L137" s="381">
        <f t="shared" si="58"/>
        <v>0</v>
      </c>
      <c r="M137" s="381">
        <f t="shared" si="58"/>
        <v>0</v>
      </c>
      <c r="N137" s="381">
        <f t="shared" si="58"/>
        <v>0</v>
      </c>
      <c r="O137" s="381">
        <f t="shared" si="58"/>
        <v>0</v>
      </c>
      <c r="P137" s="381">
        <f t="shared" si="58"/>
        <v>0</v>
      </c>
      <c r="Q137" s="381">
        <f t="shared" si="58"/>
        <v>0</v>
      </c>
      <c r="R137" s="381">
        <f t="shared" si="58"/>
        <v>0</v>
      </c>
      <c r="S137" s="381">
        <f t="shared" si="58"/>
        <v>0</v>
      </c>
      <c r="T137" s="381">
        <f t="shared" si="58"/>
        <v>0</v>
      </c>
      <c r="U137" s="381">
        <f t="shared" si="58"/>
        <v>0</v>
      </c>
      <c r="V137" s="382">
        <f t="shared" si="57"/>
        <v>0</v>
      </c>
      <c r="W137" s="326"/>
    </row>
    <row r="138" spans="1:25" ht="15" hidden="1" customHeight="1" x14ac:dyDescent="0.2">
      <c r="A138" s="367"/>
      <c r="B138" s="353"/>
      <c r="C138" s="347"/>
      <c r="F138" s="354"/>
      <c r="G138" s="378" t="s">
        <v>148</v>
      </c>
      <c r="H138" s="379"/>
      <c r="I138" s="380" t="s">
        <v>142</v>
      </c>
      <c r="J138" s="381">
        <f>(ROUND(J136,2)+ROUND(J137,10))*ROUND($E144,0)/($I$6-ROUND($E144,0))</f>
        <v>0</v>
      </c>
      <c r="K138" s="381">
        <f t="shared" ref="K138:U138" si="59">(ROUND(K136,2)+ROUND(K137,10))*ROUND($E144,0)/($I$6-ROUND($E144,0))</f>
        <v>0</v>
      </c>
      <c r="L138" s="381">
        <f t="shared" si="59"/>
        <v>0</v>
      </c>
      <c r="M138" s="381">
        <f t="shared" si="59"/>
        <v>0</v>
      </c>
      <c r="N138" s="381">
        <f t="shared" si="59"/>
        <v>0</v>
      </c>
      <c r="O138" s="381">
        <f t="shared" si="59"/>
        <v>0</v>
      </c>
      <c r="P138" s="381">
        <f t="shared" si="59"/>
        <v>0</v>
      </c>
      <c r="Q138" s="381">
        <f t="shared" si="59"/>
        <v>0</v>
      </c>
      <c r="R138" s="381">
        <f t="shared" si="59"/>
        <v>0</v>
      </c>
      <c r="S138" s="381">
        <f t="shared" si="59"/>
        <v>0</v>
      </c>
      <c r="T138" s="381">
        <f t="shared" si="59"/>
        <v>0</v>
      </c>
      <c r="U138" s="381">
        <f t="shared" si="59"/>
        <v>0</v>
      </c>
      <c r="V138" s="382">
        <f t="shared" si="57"/>
        <v>0</v>
      </c>
      <c r="W138" s="326"/>
    </row>
    <row r="139" spans="1:25" ht="15" hidden="1" customHeight="1" x14ac:dyDescent="0.2">
      <c r="A139" s="367"/>
      <c r="B139" s="353"/>
      <c r="C139" s="347"/>
      <c r="D139" s="347"/>
      <c r="E139" s="347"/>
      <c r="F139" s="354"/>
      <c r="G139" s="378" t="s">
        <v>149</v>
      </c>
      <c r="H139" s="379"/>
      <c r="I139" s="380" t="s">
        <v>142</v>
      </c>
      <c r="J139" s="381">
        <f>ROUND(J136,2)+ROUND(J137,10)+ROUND(J138,10)</f>
        <v>0</v>
      </c>
      <c r="K139" s="381">
        <f t="shared" ref="K139:U139" si="60">ROUND(K136,2)+ROUND(K137,10)+ROUND(K138,10)</f>
        <v>0</v>
      </c>
      <c r="L139" s="381">
        <f t="shared" si="60"/>
        <v>0</v>
      </c>
      <c r="M139" s="381">
        <f t="shared" si="60"/>
        <v>0</v>
      </c>
      <c r="N139" s="381">
        <f t="shared" si="60"/>
        <v>0</v>
      </c>
      <c r="O139" s="381">
        <f t="shared" si="60"/>
        <v>0</v>
      </c>
      <c r="P139" s="381">
        <f t="shared" si="60"/>
        <v>0</v>
      </c>
      <c r="Q139" s="381">
        <f t="shared" si="60"/>
        <v>0</v>
      </c>
      <c r="R139" s="381">
        <f t="shared" si="60"/>
        <v>0</v>
      </c>
      <c r="S139" s="381">
        <f t="shared" si="60"/>
        <v>0</v>
      </c>
      <c r="T139" s="381">
        <f t="shared" si="60"/>
        <v>0</v>
      </c>
      <c r="U139" s="381">
        <f t="shared" si="60"/>
        <v>0</v>
      </c>
      <c r="V139" s="382">
        <f t="shared" si="57"/>
        <v>0</v>
      </c>
      <c r="W139" s="326"/>
    </row>
    <row r="140" spans="1:25" ht="15" customHeight="1" x14ac:dyDescent="0.2">
      <c r="A140" s="323"/>
      <c r="B140" s="360" t="s">
        <v>150</v>
      </c>
      <c r="C140" s="347"/>
      <c r="D140" s="347"/>
      <c r="E140" s="347"/>
      <c r="F140" s="354"/>
      <c r="G140" s="383" t="str">
        <f>IF(D135="Stundenanteil","Errechneter Stellenanteil",IF(D135="Stellenanteil","Stellenanteil:",""))</f>
        <v/>
      </c>
      <c r="H140" s="384"/>
      <c r="I140" s="385"/>
      <c r="J140" s="386">
        <f>IF(AND($D135="Stellenanteil",$E145&gt;0,J142&gt;0),ROUND($E145,4),IF(AND($D135="Stundenanteil",J134&gt;0),ROUND(J139/ROUND(J134,2),4),0))</f>
        <v>0</v>
      </c>
      <c r="K140" s="386">
        <f t="shared" ref="K140:U140" si="61">IF(AND($D135="Stellenanteil",$E145&gt;0,K142&gt;0),ROUND($E145,4),IF(AND($D135="Stundenanteil",K134&gt;0),ROUND(K139/ROUND(K134,2),4),0))</f>
        <v>0</v>
      </c>
      <c r="L140" s="386">
        <f t="shared" si="61"/>
        <v>0</v>
      </c>
      <c r="M140" s="386">
        <f t="shared" si="61"/>
        <v>0</v>
      </c>
      <c r="N140" s="386">
        <f t="shared" si="61"/>
        <v>0</v>
      </c>
      <c r="O140" s="386">
        <f t="shared" si="61"/>
        <v>0</v>
      </c>
      <c r="P140" s="386">
        <f t="shared" si="61"/>
        <v>0</v>
      </c>
      <c r="Q140" s="386">
        <f t="shared" si="61"/>
        <v>0</v>
      </c>
      <c r="R140" s="386">
        <f t="shared" si="61"/>
        <v>0</v>
      </c>
      <c r="S140" s="386">
        <f t="shared" si="61"/>
        <v>0</v>
      </c>
      <c r="T140" s="386">
        <f t="shared" si="61"/>
        <v>0</v>
      </c>
      <c r="U140" s="386">
        <f t="shared" si="61"/>
        <v>0</v>
      </c>
      <c r="V140" s="387">
        <f>SUMPRODUCT(ROUND(J140:U140,4))</f>
        <v>0</v>
      </c>
      <c r="W140" s="326"/>
    </row>
    <row r="141" spans="1:25" ht="15" customHeight="1" x14ac:dyDescent="0.2">
      <c r="A141" s="323"/>
      <c r="B141" s="353"/>
      <c r="C141" s="388" t="s">
        <v>151</v>
      </c>
      <c r="E141" s="389"/>
      <c r="F141" s="354"/>
      <c r="G141" s="368" t="s">
        <v>152</v>
      </c>
      <c r="H141" s="369"/>
      <c r="I141" s="364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66"/>
      <c r="W141" s="326"/>
    </row>
    <row r="142" spans="1:25" ht="15" customHeight="1" x14ac:dyDescent="0.2">
      <c r="A142" s="323"/>
      <c r="B142" s="353"/>
      <c r="F142" s="390"/>
      <c r="G142" s="391" t="s">
        <v>153</v>
      </c>
      <c r="H142" s="392"/>
      <c r="I142" s="393" t="s">
        <v>154</v>
      </c>
      <c r="J142" s="394"/>
      <c r="K142" s="394"/>
      <c r="L142" s="394"/>
      <c r="M142" s="394"/>
      <c r="N142" s="394"/>
      <c r="O142" s="394"/>
      <c r="P142" s="394"/>
      <c r="Q142" s="394"/>
      <c r="R142" s="394"/>
      <c r="S142" s="394"/>
      <c r="T142" s="394"/>
      <c r="U142" s="394"/>
      <c r="V142" s="375">
        <f>SUMPRODUCT(ROUND(J142:U142,2))</f>
        <v>0</v>
      </c>
      <c r="W142" s="326"/>
    </row>
    <row r="143" spans="1:25" ht="15" customHeight="1" x14ac:dyDescent="0.2">
      <c r="A143" s="367">
        <f>IF($D135="Stundenanteil",1,0)</f>
        <v>0</v>
      </c>
      <c r="B143" s="353"/>
      <c r="C143" s="388" t="str">
        <f>IF(D135="Stundenanteil","wöchentliche Arbeitszeit (in h):","")</f>
        <v/>
      </c>
      <c r="D143" s="347"/>
      <c r="E143" s="395"/>
      <c r="F143" s="390"/>
      <c r="G143" s="371"/>
      <c r="H143" s="372"/>
      <c r="I143" s="393"/>
      <c r="J143" s="396"/>
      <c r="K143" s="396"/>
      <c r="L143" s="396"/>
      <c r="M143" s="396"/>
      <c r="N143" s="396"/>
      <c r="O143" s="396"/>
      <c r="P143" s="396"/>
      <c r="Q143" s="396"/>
      <c r="R143" s="396"/>
      <c r="S143" s="396"/>
      <c r="T143" s="396"/>
      <c r="U143" s="396"/>
      <c r="V143" s="397"/>
      <c r="W143" s="326"/>
    </row>
    <row r="144" spans="1:25" ht="15" customHeight="1" x14ac:dyDescent="0.2">
      <c r="A144" s="367">
        <f>IF($D135="Stundenanteil",1,0)</f>
        <v>0</v>
      </c>
      <c r="B144" s="353"/>
      <c r="C144" s="388" t="str">
        <f>IF(D135="Stundenanteil","Urlaubsanspruch (in AT):","")</f>
        <v/>
      </c>
      <c r="D144" s="347"/>
      <c r="E144" s="398"/>
      <c r="F144" s="354"/>
      <c r="G144" s="368" t="s">
        <v>155</v>
      </c>
      <c r="H144" s="369"/>
      <c r="I144" s="364"/>
      <c r="J144" s="370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66"/>
      <c r="W144" s="326"/>
    </row>
    <row r="145" spans="1:25" ht="15" customHeight="1" x14ac:dyDescent="0.2">
      <c r="A145" s="367">
        <f>IF($D135="Stellenanteil",1,0)</f>
        <v>0</v>
      </c>
      <c r="B145" s="353"/>
      <c r="C145" s="388" t="str">
        <f>IF(D135="Stellenanteil","Stellenanteil (in %):","")</f>
        <v/>
      </c>
      <c r="D145" s="347"/>
      <c r="E145" s="399"/>
      <c r="F145" s="354"/>
      <c r="G145" s="391" t="s">
        <v>156</v>
      </c>
      <c r="H145" s="392"/>
      <c r="I145" s="393" t="s">
        <v>154</v>
      </c>
      <c r="J145" s="400">
        <f>ROUND(ROUND(J142,2)*J140,2)</f>
        <v>0</v>
      </c>
      <c r="K145" s="400">
        <f t="shared" ref="K145:U145" si="62">ROUND(ROUND(K142,2)*K140,2)</f>
        <v>0</v>
      </c>
      <c r="L145" s="400">
        <f t="shared" si="62"/>
        <v>0</v>
      </c>
      <c r="M145" s="400">
        <f t="shared" si="62"/>
        <v>0</v>
      </c>
      <c r="N145" s="400">
        <f t="shared" si="62"/>
        <v>0</v>
      </c>
      <c r="O145" s="400">
        <f t="shared" si="62"/>
        <v>0</v>
      </c>
      <c r="P145" s="400">
        <f t="shared" si="62"/>
        <v>0</v>
      </c>
      <c r="Q145" s="400">
        <f t="shared" si="62"/>
        <v>0</v>
      </c>
      <c r="R145" s="400">
        <f t="shared" si="62"/>
        <v>0</v>
      </c>
      <c r="S145" s="400">
        <f t="shared" si="62"/>
        <v>0</v>
      </c>
      <c r="T145" s="400">
        <f t="shared" si="62"/>
        <v>0</v>
      </c>
      <c r="U145" s="400">
        <f t="shared" si="62"/>
        <v>0</v>
      </c>
      <c r="V145" s="375">
        <f>SUMPRODUCT(ROUND(J145:U145,2))</f>
        <v>0</v>
      </c>
      <c r="W145" s="326"/>
    </row>
    <row r="146" spans="1:25" ht="15" customHeight="1" x14ac:dyDescent="0.2">
      <c r="A146" s="323"/>
      <c r="B146" s="353"/>
      <c r="C146" s="347"/>
      <c r="D146" s="347"/>
      <c r="E146" s="347"/>
      <c r="F146" s="354"/>
      <c r="G146" s="401" t="str">
        <f>$P$26</f>
        <v>Pauschale für Sozialabgaben inkl. Berufsgenossenschaft</v>
      </c>
      <c r="H146" s="372"/>
      <c r="I146" s="393" t="s">
        <v>154</v>
      </c>
      <c r="J146" s="400">
        <f>ROUND(J145*$U$26,2)</f>
        <v>0</v>
      </c>
      <c r="K146" s="400">
        <f t="shared" ref="K146:U146" si="63">ROUND(K145*$U$26,2)</f>
        <v>0</v>
      </c>
      <c r="L146" s="400">
        <f t="shared" si="63"/>
        <v>0</v>
      </c>
      <c r="M146" s="400">
        <f t="shared" si="63"/>
        <v>0</v>
      </c>
      <c r="N146" s="400">
        <f t="shared" si="63"/>
        <v>0</v>
      </c>
      <c r="O146" s="400">
        <f t="shared" si="63"/>
        <v>0</v>
      </c>
      <c r="P146" s="400">
        <f t="shared" si="63"/>
        <v>0</v>
      </c>
      <c r="Q146" s="400">
        <f t="shared" si="63"/>
        <v>0</v>
      </c>
      <c r="R146" s="400">
        <f t="shared" si="63"/>
        <v>0</v>
      </c>
      <c r="S146" s="400">
        <f t="shared" si="63"/>
        <v>0</v>
      </c>
      <c r="T146" s="400">
        <f t="shared" si="63"/>
        <v>0</v>
      </c>
      <c r="U146" s="400">
        <f t="shared" si="63"/>
        <v>0</v>
      </c>
      <c r="V146" s="375">
        <f>SUMPRODUCT(ROUND(J146:U146,2))</f>
        <v>0</v>
      </c>
      <c r="W146" s="326"/>
    </row>
    <row r="147" spans="1:25" ht="15" customHeight="1" x14ac:dyDescent="0.2">
      <c r="A147" s="323"/>
      <c r="B147" s="360" t="s">
        <v>157</v>
      </c>
      <c r="C147" s="347"/>
      <c r="D147" s="347"/>
      <c r="E147" s="347"/>
      <c r="F147" s="354"/>
      <c r="G147" s="371"/>
      <c r="H147" s="372"/>
      <c r="I147" s="393"/>
      <c r="J147" s="396"/>
      <c r="K147" s="396"/>
      <c r="L147" s="396"/>
      <c r="M147" s="396"/>
      <c r="N147" s="396"/>
      <c r="O147" s="396"/>
      <c r="P147" s="396"/>
      <c r="Q147" s="396"/>
      <c r="R147" s="396"/>
      <c r="S147" s="396"/>
      <c r="T147" s="396"/>
      <c r="U147" s="396"/>
      <c r="V147" s="397"/>
      <c r="W147" s="326"/>
      <c r="Y147" s="335"/>
    </row>
    <row r="148" spans="1:25" ht="15" customHeight="1" x14ac:dyDescent="0.2">
      <c r="A148" s="323"/>
      <c r="B148" s="353"/>
      <c r="C148" s="402"/>
      <c r="D148" s="403">
        <v>1</v>
      </c>
      <c r="E148" s="403">
        <v>2</v>
      </c>
      <c r="F148" s="390"/>
      <c r="G148" s="404" t="s">
        <v>158</v>
      </c>
      <c r="I148" s="405" t="s">
        <v>154</v>
      </c>
      <c r="J148" s="406">
        <f t="shared" ref="J148:U148" si="64">IF(AND($D149=J$30,$E149=J$30),ROUND($D154,2)+ROUND($E154,2),IF($D149=J$30,$D154,IF($E149=J$30,$E154,0)))</f>
        <v>0</v>
      </c>
      <c r="K148" s="406">
        <f t="shared" si="64"/>
        <v>0</v>
      </c>
      <c r="L148" s="406">
        <f t="shared" si="64"/>
        <v>0</v>
      </c>
      <c r="M148" s="406">
        <f t="shared" si="64"/>
        <v>0</v>
      </c>
      <c r="N148" s="406">
        <f t="shared" si="64"/>
        <v>0</v>
      </c>
      <c r="O148" s="406">
        <f t="shared" si="64"/>
        <v>0</v>
      </c>
      <c r="P148" s="406">
        <f t="shared" si="64"/>
        <v>0</v>
      </c>
      <c r="Q148" s="406">
        <f t="shared" si="64"/>
        <v>0</v>
      </c>
      <c r="R148" s="406">
        <f t="shared" si="64"/>
        <v>0</v>
      </c>
      <c r="S148" s="406">
        <f t="shared" si="64"/>
        <v>0</v>
      </c>
      <c r="T148" s="406">
        <f t="shared" si="64"/>
        <v>0</v>
      </c>
      <c r="U148" s="406">
        <f t="shared" si="64"/>
        <v>0</v>
      </c>
      <c r="V148" s="407">
        <f>SUMPRODUCT(ROUND(J148:U148,2))</f>
        <v>0</v>
      </c>
      <c r="W148" s="326"/>
      <c r="Y148" s="335"/>
    </row>
    <row r="149" spans="1:25" ht="15" customHeight="1" x14ac:dyDescent="0.2">
      <c r="A149" s="323"/>
      <c r="B149" s="408"/>
      <c r="C149" s="409" t="s">
        <v>159</v>
      </c>
      <c r="D149" s="410"/>
      <c r="E149" s="410"/>
      <c r="F149" s="390"/>
      <c r="G149" s="411" t="s">
        <v>160</v>
      </c>
      <c r="H149" s="369"/>
      <c r="I149" s="364"/>
      <c r="J149" s="412">
        <f>IF(OR($D151=0,$D152=0),0,IF(AND(J$30&gt;=$D151,J$30&lt;=$D152),"X",""))</f>
        <v>0</v>
      </c>
      <c r="K149" s="412">
        <f t="shared" ref="K149:U149" si="65">IF(OR($D151=0,$D152=0),0,IF(AND(K$30&gt;=$D151,K$30&lt;=$D152),"X",""))</f>
        <v>0</v>
      </c>
      <c r="L149" s="412">
        <f t="shared" si="65"/>
        <v>0</v>
      </c>
      <c r="M149" s="412">
        <f t="shared" si="65"/>
        <v>0</v>
      </c>
      <c r="N149" s="412">
        <f t="shared" si="65"/>
        <v>0</v>
      </c>
      <c r="O149" s="412">
        <f t="shared" si="65"/>
        <v>0</v>
      </c>
      <c r="P149" s="412">
        <f t="shared" si="65"/>
        <v>0</v>
      </c>
      <c r="Q149" s="412">
        <f t="shared" si="65"/>
        <v>0</v>
      </c>
      <c r="R149" s="412">
        <f t="shared" si="65"/>
        <v>0</v>
      </c>
      <c r="S149" s="412">
        <f t="shared" si="65"/>
        <v>0</v>
      </c>
      <c r="T149" s="412">
        <f t="shared" si="65"/>
        <v>0</v>
      </c>
      <c r="U149" s="412">
        <f t="shared" si="65"/>
        <v>0</v>
      </c>
      <c r="V149" s="413"/>
      <c r="W149" s="326"/>
      <c r="Y149" s="335"/>
    </row>
    <row r="150" spans="1:25" ht="15" customHeight="1" x14ac:dyDescent="0.2">
      <c r="A150" s="323"/>
      <c r="B150" s="408"/>
      <c r="C150" s="409" t="s">
        <v>161</v>
      </c>
      <c r="D150" s="414"/>
      <c r="E150" s="415"/>
      <c r="F150" s="390"/>
      <c r="G150" s="391" t="s">
        <v>156</v>
      </c>
      <c r="H150" s="416"/>
      <c r="I150" s="393" t="s">
        <v>154</v>
      </c>
      <c r="J150" s="400">
        <f>IF(OR($D151=0,$D152=0),0,IF($D149=J$30,MIN(ROUND($D154,2),ROUND(ROUND($D154,2)/$D153*SUMPRODUCT(($J149:$U149="X")*(ROUND($J140:$U140,4))),2)),0))</f>
        <v>0</v>
      </c>
      <c r="K150" s="400">
        <f t="shared" ref="K150:U150" si="66">IF(OR($D151=0,$D152=0),0,IF($D149=K$30,MIN(ROUND($D154,2),ROUND(ROUND($D154,2)/$D153*SUMPRODUCT(($J149:$U149="X")*(ROUND($J140:$U140,4))),2)),0))</f>
        <v>0</v>
      </c>
      <c r="L150" s="400">
        <f t="shared" si="66"/>
        <v>0</v>
      </c>
      <c r="M150" s="400">
        <f t="shared" si="66"/>
        <v>0</v>
      </c>
      <c r="N150" s="400">
        <f t="shared" si="66"/>
        <v>0</v>
      </c>
      <c r="O150" s="400">
        <f t="shared" si="66"/>
        <v>0</v>
      </c>
      <c r="P150" s="400">
        <f t="shared" si="66"/>
        <v>0</v>
      </c>
      <c r="Q150" s="400">
        <f t="shared" si="66"/>
        <v>0</v>
      </c>
      <c r="R150" s="400">
        <f t="shared" si="66"/>
        <v>0</v>
      </c>
      <c r="S150" s="400">
        <f t="shared" si="66"/>
        <v>0</v>
      </c>
      <c r="T150" s="400">
        <f t="shared" si="66"/>
        <v>0</v>
      </c>
      <c r="U150" s="400">
        <f t="shared" si="66"/>
        <v>0</v>
      </c>
      <c r="V150" s="375">
        <f>SUMPRODUCT(ROUND(J150:U150,2))</f>
        <v>0</v>
      </c>
      <c r="W150" s="326"/>
      <c r="Y150" s="335"/>
    </row>
    <row r="151" spans="1:25" ht="15" customHeight="1" x14ac:dyDescent="0.2">
      <c r="A151" s="323"/>
      <c r="B151" s="353"/>
      <c r="C151" s="417" t="s">
        <v>162</v>
      </c>
      <c r="D151" s="418"/>
      <c r="E151" s="418"/>
      <c r="F151" s="390"/>
      <c r="G151" s="401" t="str">
        <f>$P$26</f>
        <v>Pauschale für Sozialabgaben inkl. Berufsgenossenschaft</v>
      </c>
      <c r="H151" s="416"/>
      <c r="I151" s="393" t="s">
        <v>154</v>
      </c>
      <c r="J151" s="400">
        <f t="shared" ref="J151:U151" si="67">ROUND(J150*$U$26,2)</f>
        <v>0</v>
      </c>
      <c r="K151" s="400">
        <f t="shared" si="67"/>
        <v>0</v>
      </c>
      <c r="L151" s="400">
        <f t="shared" si="67"/>
        <v>0</v>
      </c>
      <c r="M151" s="400">
        <f t="shared" si="67"/>
        <v>0</v>
      </c>
      <c r="N151" s="400">
        <f t="shared" si="67"/>
        <v>0</v>
      </c>
      <c r="O151" s="400">
        <f t="shared" si="67"/>
        <v>0</v>
      </c>
      <c r="P151" s="400">
        <f t="shared" si="67"/>
        <v>0</v>
      </c>
      <c r="Q151" s="400">
        <f t="shared" si="67"/>
        <v>0</v>
      </c>
      <c r="R151" s="400">
        <f t="shared" si="67"/>
        <v>0</v>
      </c>
      <c r="S151" s="400">
        <f t="shared" si="67"/>
        <v>0</v>
      </c>
      <c r="T151" s="400">
        <f t="shared" si="67"/>
        <v>0</v>
      </c>
      <c r="U151" s="400">
        <f t="shared" si="67"/>
        <v>0</v>
      </c>
      <c r="V151" s="375">
        <f>SUMPRODUCT(ROUND(J151:U151,2))</f>
        <v>0</v>
      </c>
      <c r="W151" s="326"/>
      <c r="Y151" s="335"/>
    </row>
    <row r="152" spans="1:25" ht="15" customHeight="1" x14ac:dyDescent="0.2">
      <c r="A152" s="323"/>
      <c r="B152" s="353"/>
      <c r="C152" s="417" t="s">
        <v>163</v>
      </c>
      <c r="D152" s="418"/>
      <c r="E152" s="418"/>
      <c r="F152" s="390"/>
      <c r="G152" s="411" t="s">
        <v>164</v>
      </c>
      <c r="H152" s="369"/>
      <c r="I152" s="364"/>
      <c r="J152" s="412">
        <f t="shared" ref="J152:U152" si="68">IF(OR($E151=0,$E152=0),0,IF(AND(J$30&gt;=$E151,J$30&lt;=$E152),"X",""))</f>
        <v>0</v>
      </c>
      <c r="K152" s="412">
        <f t="shared" si="68"/>
        <v>0</v>
      </c>
      <c r="L152" s="412">
        <f t="shared" si="68"/>
        <v>0</v>
      </c>
      <c r="M152" s="412">
        <f t="shared" si="68"/>
        <v>0</v>
      </c>
      <c r="N152" s="412">
        <f t="shared" si="68"/>
        <v>0</v>
      </c>
      <c r="O152" s="412">
        <f t="shared" si="68"/>
        <v>0</v>
      </c>
      <c r="P152" s="412">
        <f t="shared" si="68"/>
        <v>0</v>
      </c>
      <c r="Q152" s="412">
        <f t="shared" si="68"/>
        <v>0</v>
      </c>
      <c r="R152" s="412">
        <f t="shared" si="68"/>
        <v>0</v>
      </c>
      <c r="S152" s="412">
        <f t="shared" si="68"/>
        <v>0</v>
      </c>
      <c r="T152" s="412">
        <f t="shared" si="68"/>
        <v>0</v>
      </c>
      <c r="U152" s="412">
        <f t="shared" si="68"/>
        <v>0</v>
      </c>
      <c r="V152" s="396"/>
      <c r="W152" s="326"/>
      <c r="Y152" s="335"/>
    </row>
    <row r="153" spans="1:25" ht="15" customHeight="1" x14ac:dyDescent="0.2">
      <c r="A153" s="323"/>
      <c r="B153" s="353"/>
      <c r="C153" s="417" t="s">
        <v>165</v>
      </c>
      <c r="D153" s="419" t="str">
        <f>IF(OR(D151=0,D152=0),"",DATEDIF(D151,D152,"m")+1)</f>
        <v/>
      </c>
      <c r="E153" s="419" t="str">
        <f>IF(OR(E151=0,E152=0),"",DATEDIF(E151,E152,"m")+1)</f>
        <v/>
      </c>
      <c r="F153" s="390"/>
      <c r="G153" s="391" t="s">
        <v>156</v>
      </c>
      <c r="H153" s="416"/>
      <c r="I153" s="393" t="s">
        <v>154</v>
      </c>
      <c r="J153" s="400">
        <f>IF(OR($E151=0,$E152=0),0,IF($E149=J$30,MIN(ROUND($E154,2),ROUND(ROUND($E154,2)/$E153*SUMPRODUCT(($J152:$U152="X")*(ROUND($J140:$U140,4))),2)),0))</f>
        <v>0</v>
      </c>
      <c r="K153" s="400">
        <f t="shared" ref="K153:U153" si="69">IF(OR($E151=0,$E152=0),0,IF($E149=K$30,MIN(ROUND($E154,2),ROUND(ROUND($E154,2)/$E153*SUMPRODUCT(($J152:$U152="X")*(ROUND($J140:$U140,4))),2)),0))</f>
        <v>0</v>
      </c>
      <c r="L153" s="400">
        <f t="shared" si="69"/>
        <v>0</v>
      </c>
      <c r="M153" s="400">
        <f t="shared" si="69"/>
        <v>0</v>
      </c>
      <c r="N153" s="400">
        <f t="shared" si="69"/>
        <v>0</v>
      </c>
      <c r="O153" s="400">
        <f t="shared" si="69"/>
        <v>0</v>
      </c>
      <c r="P153" s="400">
        <f t="shared" si="69"/>
        <v>0</v>
      </c>
      <c r="Q153" s="400">
        <f t="shared" si="69"/>
        <v>0</v>
      </c>
      <c r="R153" s="400">
        <f t="shared" si="69"/>
        <v>0</v>
      </c>
      <c r="S153" s="400">
        <f t="shared" si="69"/>
        <v>0</v>
      </c>
      <c r="T153" s="400">
        <f t="shared" si="69"/>
        <v>0</v>
      </c>
      <c r="U153" s="400">
        <f t="shared" si="69"/>
        <v>0</v>
      </c>
      <c r="V153" s="375">
        <f>SUMPRODUCT(ROUND(J153:U153,2))</f>
        <v>0</v>
      </c>
      <c r="W153" s="326"/>
      <c r="Y153" s="335"/>
    </row>
    <row r="154" spans="1:25" ht="15" customHeight="1" x14ac:dyDescent="0.2">
      <c r="A154" s="323"/>
      <c r="B154" s="353"/>
      <c r="C154" s="409" t="s">
        <v>166</v>
      </c>
      <c r="D154" s="389"/>
      <c r="E154" s="389"/>
      <c r="F154" s="390"/>
      <c r="G154" s="420" t="str">
        <f>$P$26</f>
        <v>Pauschale für Sozialabgaben inkl. Berufsgenossenschaft</v>
      </c>
      <c r="H154" s="421"/>
      <c r="I154" s="422" t="s">
        <v>154</v>
      </c>
      <c r="J154" s="423">
        <f t="shared" ref="J154:U154" si="70">ROUND(J153*$U$26,2)</f>
        <v>0</v>
      </c>
      <c r="K154" s="423">
        <f t="shared" si="70"/>
        <v>0</v>
      </c>
      <c r="L154" s="423">
        <f t="shared" si="70"/>
        <v>0</v>
      </c>
      <c r="M154" s="423">
        <f t="shared" si="70"/>
        <v>0</v>
      </c>
      <c r="N154" s="423">
        <f t="shared" si="70"/>
        <v>0</v>
      </c>
      <c r="O154" s="423">
        <f t="shared" si="70"/>
        <v>0</v>
      </c>
      <c r="P154" s="423">
        <f t="shared" si="70"/>
        <v>0</v>
      </c>
      <c r="Q154" s="423">
        <f t="shared" si="70"/>
        <v>0</v>
      </c>
      <c r="R154" s="423">
        <f t="shared" si="70"/>
        <v>0</v>
      </c>
      <c r="S154" s="423">
        <f t="shared" si="70"/>
        <v>0</v>
      </c>
      <c r="T154" s="423">
        <f t="shared" si="70"/>
        <v>0</v>
      </c>
      <c r="U154" s="423">
        <f t="shared" si="70"/>
        <v>0</v>
      </c>
      <c r="V154" s="424">
        <f>SUMPRODUCT(ROUND(J154:U154,2))</f>
        <v>0</v>
      </c>
      <c r="W154" s="326"/>
      <c r="Y154" s="335"/>
    </row>
    <row r="155" spans="1:25" ht="15" customHeight="1" thickBot="1" x14ac:dyDescent="0.25">
      <c r="A155" s="323"/>
      <c r="B155" s="425"/>
      <c r="C155" s="426"/>
      <c r="D155" s="426"/>
      <c r="E155" s="426"/>
      <c r="F155" s="427"/>
      <c r="G155" s="428"/>
      <c r="H155" s="429"/>
      <c r="I155" s="430"/>
      <c r="J155" s="431"/>
      <c r="K155" s="431"/>
      <c r="L155" s="431"/>
      <c r="M155" s="431"/>
      <c r="N155" s="431"/>
      <c r="O155" s="431"/>
      <c r="P155" s="431"/>
      <c r="Q155" s="431"/>
      <c r="R155" s="431"/>
      <c r="S155" s="431"/>
      <c r="T155" s="431"/>
      <c r="U155" s="431"/>
      <c r="V155" s="432"/>
      <c r="W155" s="326">
        <f>IF(COUNTIF(V131:V155,"&gt;0")&gt;0,1,0)</f>
        <v>0</v>
      </c>
      <c r="Y155" s="335"/>
    </row>
    <row r="156" spans="1:25" ht="15" customHeight="1" thickTop="1" x14ac:dyDescent="0.2">
      <c r="A156" s="323"/>
      <c r="B156" s="353"/>
      <c r="C156" s="347"/>
      <c r="D156" s="347"/>
      <c r="E156" s="347"/>
      <c r="F156" s="354"/>
      <c r="G156" s="355" t="s">
        <v>136</v>
      </c>
      <c r="H156" s="356"/>
      <c r="I156" s="357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9"/>
      <c r="W156" s="326"/>
    </row>
    <row r="157" spans="1:25" ht="15" customHeight="1" x14ac:dyDescent="0.2">
      <c r="A157" s="323"/>
      <c r="B157" s="360" t="s">
        <v>137</v>
      </c>
      <c r="C157" s="347"/>
      <c r="D157" s="653"/>
      <c r="E157" s="654"/>
      <c r="F157" s="361"/>
      <c r="G157" s="362" t="s">
        <v>138</v>
      </c>
      <c r="H157" s="363"/>
      <c r="I157" s="364"/>
      <c r="J157" s="365"/>
      <c r="K157" s="365"/>
      <c r="L157" s="365"/>
      <c r="M157" s="365"/>
      <c r="N157" s="365"/>
      <c r="O157" s="365"/>
      <c r="P157" s="365"/>
      <c r="Q157" s="365"/>
      <c r="R157" s="365"/>
      <c r="S157" s="365"/>
      <c r="T157" s="365"/>
      <c r="U157" s="365"/>
      <c r="V157" s="366"/>
      <c r="W157" s="326"/>
    </row>
    <row r="158" spans="1:25" ht="15" customHeight="1" x14ac:dyDescent="0.2">
      <c r="A158" s="367">
        <f>IF($D160="Stundenanteil",1,0)</f>
        <v>0</v>
      </c>
      <c r="B158" s="360" t="s">
        <v>139</v>
      </c>
      <c r="C158" s="347"/>
      <c r="D158" s="653"/>
      <c r="E158" s="654"/>
      <c r="F158" s="361"/>
      <c r="G158" s="368" t="s">
        <v>140</v>
      </c>
      <c r="H158" s="369"/>
      <c r="I158" s="364"/>
      <c r="J158" s="370"/>
      <c r="K158" s="370"/>
      <c r="L158" s="370"/>
      <c r="M158" s="370"/>
      <c r="N158" s="370"/>
      <c r="O158" s="370"/>
      <c r="P158" s="370"/>
      <c r="Q158" s="370"/>
      <c r="R158" s="370"/>
      <c r="S158" s="370"/>
      <c r="T158" s="370"/>
      <c r="U158" s="370"/>
      <c r="V158" s="366"/>
      <c r="W158" s="326"/>
    </row>
    <row r="159" spans="1:25" ht="15" customHeight="1" x14ac:dyDescent="0.2">
      <c r="A159" s="367">
        <f>IF($D160="Stundenanteil",1,0)</f>
        <v>0</v>
      </c>
      <c r="B159" s="353"/>
      <c r="C159" s="347"/>
      <c r="D159" s="347"/>
      <c r="E159" s="347"/>
      <c r="F159" s="354"/>
      <c r="G159" s="371" t="s">
        <v>141</v>
      </c>
      <c r="H159" s="372"/>
      <c r="I159" s="373" t="s">
        <v>142</v>
      </c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5">
        <f t="shared" ref="V159:V164" si="71">SUMPRODUCT(ROUND(J159:U159,2))</f>
        <v>0</v>
      </c>
      <c r="W159" s="326"/>
    </row>
    <row r="160" spans="1:25" ht="15" customHeight="1" x14ac:dyDescent="0.2">
      <c r="A160" s="367">
        <f>IF($D160="Stundenanteil",1,0)</f>
        <v>0</v>
      </c>
      <c r="B160" s="360" t="s">
        <v>143</v>
      </c>
      <c r="C160" s="347"/>
      <c r="D160" s="653" t="s">
        <v>61</v>
      </c>
      <c r="E160" s="654"/>
      <c r="F160" s="361"/>
      <c r="G160" s="371" t="s">
        <v>144</v>
      </c>
      <c r="H160" s="376" t="s">
        <v>145</v>
      </c>
      <c r="I160" s="373" t="s">
        <v>142</v>
      </c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5">
        <f t="shared" si="71"/>
        <v>0</v>
      </c>
      <c r="W160" s="326"/>
    </row>
    <row r="161" spans="1:25" ht="15" customHeight="1" x14ac:dyDescent="0.2">
      <c r="A161" s="367">
        <f>IF($D160="Stundenanteil",1,0)</f>
        <v>0</v>
      </c>
      <c r="B161" s="353"/>
      <c r="C161" s="347"/>
      <c r="D161" s="347"/>
      <c r="E161" s="347"/>
      <c r="F161" s="354"/>
      <c r="G161" s="371"/>
      <c r="H161" s="376" t="s">
        <v>146</v>
      </c>
      <c r="I161" s="377" t="s">
        <v>142</v>
      </c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5">
        <f t="shared" si="71"/>
        <v>0</v>
      </c>
      <c r="W161" s="326"/>
    </row>
    <row r="162" spans="1:25" ht="15" hidden="1" customHeight="1" x14ac:dyDescent="0.2">
      <c r="A162" s="367"/>
      <c r="B162" s="353"/>
      <c r="C162" s="347"/>
      <c r="F162" s="354"/>
      <c r="G162" s="378" t="s">
        <v>147</v>
      </c>
      <c r="H162" s="379"/>
      <c r="I162" s="380" t="s">
        <v>142</v>
      </c>
      <c r="J162" s="381">
        <f>IF(ROUND(J159,2)-ROUND(J160,2)=0,0,ROUND(J161,2)/(ROUND(J159,2)-ROUND(J160,2))*ROUND(J160,2))</f>
        <v>0</v>
      </c>
      <c r="K162" s="381">
        <f t="shared" ref="K162:U162" si="72">IF(ROUND(K159,2)-ROUND(K160,2)=0,0,ROUND(K161,2)/(ROUND(K159,2)-ROUND(K160,2))*ROUND(K160,2))</f>
        <v>0</v>
      </c>
      <c r="L162" s="381">
        <f t="shared" si="72"/>
        <v>0</v>
      </c>
      <c r="M162" s="381">
        <f t="shared" si="72"/>
        <v>0</v>
      </c>
      <c r="N162" s="381">
        <f t="shared" si="72"/>
        <v>0</v>
      </c>
      <c r="O162" s="381">
        <f t="shared" si="72"/>
        <v>0</v>
      </c>
      <c r="P162" s="381">
        <f t="shared" si="72"/>
        <v>0</v>
      </c>
      <c r="Q162" s="381">
        <f t="shared" si="72"/>
        <v>0</v>
      </c>
      <c r="R162" s="381">
        <f t="shared" si="72"/>
        <v>0</v>
      </c>
      <c r="S162" s="381">
        <f t="shared" si="72"/>
        <v>0</v>
      </c>
      <c r="T162" s="381">
        <f t="shared" si="72"/>
        <v>0</v>
      </c>
      <c r="U162" s="381">
        <f t="shared" si="72"/>
        <v>0</v>
      </c>
      <c r="V162" s="382">
        <f t="shared" si="71"/>
        <v>0</v>
      </c>
      <c r="W162" s="326"/>
    </row>
    <row r="163" spans="1:25" ht="15" hidden="1" customHeight="1" x14ac:dyDescent="0.2">
      <c r="A163" s="367"/>
      <c r="B163" s="353"/>
      <c r="C163" s="347"/>
      <c r="F163" s="354"/>
      <c r="G163" s="378" t="s">
        <v>148</v>
      </c>
      <c r="H163" s="379"/>
      <c r="I163" s="380" t="s">
        <v>142</v>
      </c>
      <c r="J163" s="381">
        <f>(ROUND(J161,2)+ROUND(J162,10))*ROUND($E169,0)/($I$6-ROUND($E169,0))</f>
        <v>0</v>
      </c>
      <c r="K163" s="381">
        <f t="shared" ref="K163:U163" si="73">(ROUND(K161,2)+ROUND(K162,10))*ROUND($E169,0)/($I$6-ROUND($E169,0))</f>
        <v>0</v>
      </c>
      <c r="L163" s="381">
        <f t="shared" si="73"/>
        <v>0</v>
      </c>
      <c r="M163" s="381">
        <f t="shared" si="73"/>
        <v>0</v>
      </c>
      <c r="N163" s="381">
        <f t="shared" si="73"/>
        <v>0</v>
      </c>
      <c r="O163" s="381">
        <f t="shared" si="73"/>
        <v>0</v>
      </c>
      <c r="P163" s="381">
        <f t="shared" si="73"/>
        <v>0</v>
      </c>
      <c r="Q163" s="381">
        <f t="shared" si="73"/>
        <v>0</v>
      </c>
      <c r="R163" s="381">
        <f t="shared" si="73"/>
        <v>0</v>
      </c>
      <c r="S163" s="381">
        <f t="shared" si="73"/>
        <v>0</v>
      </c>
      <c r="T163" s="381">
        <f t="shared" si="73"/>
        <v>0</v>
      </c>
      <c r="U163" s="381">
        <f t="shared" si="73"/>
        <v>0</v>
      </c>
      <c r="V163" s="382">
        <f t="shared" si="71"/>
        <v>0</v>
      </c>
      <c r="W163" s="326"/>
    </row>
    <row r="164" spans="1:25" ht="15" hidden="1" customHeight="1" x14ac:dyDescent="0.2">
      <c r="A164" s="367"/>
      <c r="B164" s="353"/>
      <c r="C164" s="347"/>
      <c r="D164" s="347"/>
      <c r="E164" s="347"/>
      <c r="F164" s="354"/>
      <c r="G164" s="378" t="s">
        <v>149</v>
      </c>
      <c r="H164" s="379"/>
      <c r="I164" s="380" t="s">
        <v>142</v>
      </c>
      <c r="J164" s="381">
        <f>ROUND(J161,2)+ROUND(J162,10)+ROUND(J163,10)</f>
        <v>0</v>
      </c>
      <c r="K164" s="381">
        <f t="shared" ref="K164:U164" si="74">ROUND(K161,2)+ROUND(K162,10)+ROUND(K163,10)</f>
        <v>0</v>
      </c>
      <c r="L164" s="381">
        <f t="shared" si="74"/>
        <v>0</v>
      </c>
      <c r="M164" s="381">
        <f t="shared" si="74"/>
        <v>0</v>
      </c>
      <c r="N164" s="381">
        <f t="shared" si="74"/>
        <v>0</v>
      </c>
      <c r="O164" s="381">
        <f t="shared" si="74"/>
        <v>0</v>
      </c>
      <c r="P164" s="381">
        <f t="shared" si="74"/>
        <v>0</v>
      </c>
      <c r="Q164" s="381">
        <f t="shared" si="74"/>
        <v>0</v>
      </c>
      <c r="R164" s="381">
        <f t="shared" si="74"/>
        <v>0</v>
      </c>
      <c r="S164" s="381">
        <f t="shared" si="74"/>
        <v>0</v>
      </c>
      <c r="T164" s="381">
        <f t="shared" si="74"/>
        <v>0</v>
      </c>
      <c r="U164" s="381">
        <f t="shared" si="74"/>
        <v>0</v>
      </c>
      <c r="V164" s="382">
        <f t="shared" si="71"/>
        <v>0</v>
      </c>
      <c r="W164" s="326"/>
    </row>
    <row r="165" spans="1:25" ht="15" customHeight="1" x14ac:dyDescent="0.2">
      <c r="A165" s="323"/>
      <c r="B165" s="360" t="s">
        <v>150</v>
      </c>
      <c r="C165" s="347"/>
      <c r="D165" s="347"/>
      <c r="E165" s="347"/>
      <c r="F165" s="354"/>
      <c r="G165" s="383" t="str">
        <f>IF(D160="Stundenanteil","Errechneter Stellenanteil",IF(D160="Stellenanteil","Stellenanteil:",""))</f>
        <v/>
      </c>
      <c r="H165" s="384"/>
      <c r="I165" s="385"/>
      <c r="J165" s="386">
        <f>IF(AND($D160="Stellenanteil",$E170&gt;0,J167&gt;0),ROUND($E170,4),IF(AND($D160="Stundenanteil",J159&gt;0),ROUND(J164/ROUND(J159,2),4),0))</f>
        <v>0</v>
      </c>
      <c r="K165" s="386">
        <f t="shared" ref="K165:U165" si="75">IF(AND($D160="Stellenanteil",$E170&gt;0,K167&gt;0),ROUND($E170,4),IF(AND($D160="Stundenanteil",K159&gt;0),ROUND(K164/ROUND(K159,2),4),0))</f>
        <v>0</v>
      </c>
      <c r="L165" s="386">
        <f t="shared" si="75"/>
        <v>0</v>
      </c>
      <c r="M165" s="386">
        <f t="shared" si="75"/>
        <v>0</v>
      </c>
      <c r="N165" s="386">
        <f t="shared" si="75"/>
        <v>0</v>
      </c>
      <c r="O165" s="386">
        <f t="shared" si="75"/>
        <v>0</v>
      </c>
      <c r="P165" s="386">
        <f t="shared" si="75"/>
        <v>0</v>
      </c>
      <c r="Q165" s="386">
        <f t="shared" si="75"/>
        <v>0</v>
      </c>
      <c r="R165" s="386">
        <f t="shared" si="75"/>
        <v>0</v>
      </c>
      <c r="S165" s="386">
        <f t="shared" si="75"/>
        <v>0</v>
      </c>
      <c r="T165" s="386">
        <f t="shared" si="75"/>
        <v>0</v>
      </c>
      <c r="U165" s="386">
        <f t="shared" si="75"/>
        <v>0</v>
      </c>
      <c r="V165" s="387">
        <f>SUMPRODUCT(ROUND(J165:U165,4))</f>
        <v>0</v>
      </c>
      <c r="W165" s="326"/>
    </row>
    <row r="166" spans="1:25" ht="15" customHeight="1" x14ac:dyDescent="0.2">
      <c r="A166" s="323"/>
      <c r="B166" s="353"/>
      <c r="C166" s="388" t="s">
        <v>151</v>
      </c>
      <c r="E166" s="389"/>
      <c r="F166" s="354"/>
      <c r="G166" s="368" t="s">
        <v>152</v>
      </c>
      <c r="H166" s="369"/>
      <c r="I166" s="364"/>
      <c r="J166" s="370"/>
      <c r="K166" s="370"/>
      <c r="L166" s="370"/>
      <c r="M166" s="370"/>
      <c r="N166" s="370"/>
      <c r="O166" s="370"/>
      <c r="P166" s="370"/>
      <c r="Q166" s="370"/>
      <c r="R166" s="370"/>
      <c r="S166" s="370"/>
      <c r="T166" s="370"/>
      <c r="U166" s="370"/>
      <c r="V166" s="366"/>
      <c r="W166" s="326"/>
    </row>
    <row r="167" spans="1:25" ht="15" customHeight="1" x14ac:dyDescent="0.2">
      <c r="A167" s="323"/>
      <c r="B167" s="353"/>
      <c r="F167" s="390"/>
      <c r="G167" s="391" t="s">
        <v>153</v>
      </c>
      <c r="H167" s="392"/>
      <c r="I167" s="393" t="s">
        <v>154</v>
      </c>
      <c r="J167" s="394"/>
      <c r="K167" s="394"/>
      <c r="L167" s="394"/>
      <c r="M167" s="394"/>
      <c r="N167" s="394"/>
      <c r="O167" s="394"/>
      <c r="P167" s="394"/>
      <c r="Q167" s="394"/>
      <c r="R167" s="394"/>
      <c r="S167" s="394"/>
      <c r="T167" s="394"/>
      <c r="U167" s="394"/>
      <c r="V167" s="375">
        <f>SUMPRODUCT(ROUND(J167:U167,2))</f>
        <v>0</v>
      </c>
      <c r="W167" s="326"/>
    </row>
    <row r="168" spans="1:25" ht="15" customHeight="1" x14ac:dyDescent="0.2">
      <c r="A168" s="367">
        <f>IF($D160="Stundenanteil",1,0)</f>
        <v>0</v>
      </c>
      <c r="B168" s="353"/>
      <c r="C168" s="388" t="str">
        <f>IF(D160="Stundenanteil","wöchentliche Arbeitszeit (in h):","")</f>
        <v/>
      </c>
      <c r="D168" s="347"/>
      <c r="E168" s="395"/>
      <c r="F168" s="390"/>
      <c r="G168" s="371"/>
      <c r="H168" s="372"/>
      <c r="I168" s="393"/>
      <c r="J168" s="396"/>
      <c r="K168" s="396"/>
      <c r="L168" s="396"/>
      <c r="M168" s="396"/>
      <c r="N168" s="396"/>
      <c r="O168" s="396"/>
      <c r="P168" s="396"/>
      <c r="Q168" s="396"/>
      <c r="R168" s="396"/>
      <c r="S168" s="396"/>
      <c r="T168" s="396"/>
      <c r="U168" s="396"/>
      <c r="V168" s="397"/>
      <c r="W168" s="326"/>
    </row>
    <row r="169" spans="1:25" ht="15" customHeight="1" x14ac:dyDescent="0.2">
      <c r="A169" s="367">
        <f>IF($D160="Stundenanteil",1,0)</f>
        <v>0</v>
      </c>
      <c r="B169" s="353"/>
      <c r="C169" s="388" t="str">
        <f>IF(D160="Stundenanteil","Urlaubsanspruch (in AT):","")</f>
        <v/>
      </c>
      <c r="D169" s="347"/>
      <c r="E169" s="398"/>
      <c r="F169" s="354"/>
      <c r="G169" s="368" t="s">
        <v>155</v>
      </c>
      <c r="H169" s="369"/>
      <c r="I169" s="364"/>
      <c r="J169" s="370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66"/>
      <c r="W169" s="326"/>
    </row>
    <row r="170" spans="1:25" ht="15" customHeight="1" x14ac:dyDescent="0.2">
      <c r="A170" s="367">
        <f>IF($D160="Stellenanteil",1,0)</f>
        <v>0</v>
      </c>
      <c r="B170" s="353"/>
      <c r="C170" s="388" t="str">
        <f>IF(D160="Stellenanteil","Stellenanteil (in %):","")</f>
        <v/>
      </c>
      <c r="D170" s="347"/>
      <c r="E170" s="399"/>
      <c r="F170" s="354"/>
      <c r="G170" s="391" t="s">
        <v>156</v>
      </c>
      <c r="H170" s="392"/>
      <c r="I170" s="393" t="s">
        <v>154</v>
      </c>
      <c r="J170" s="400">
        <f>ROUND(ROUND(J167,2)*J165,2)</f>
        <v>0</v>
      </c>
      <c r="K170" s="400">
        <f t="shared" ref="K170:U170" si="76">ROUND(ROUND(K167,2)*K165,2)</f>
        <v>0</v>
      </c>
      <c r="L170" s="400">
        <f t="shared" si="76"/>
        <v>0</v>
      </c>
      <c r="M170" s="400">
        <f t="shared" si="76"/>
        <v>0</v>
      </c>
      <c r="N170" s="400">
        <f t="shared" si="76"/>
        <v>0</v>
      </c>
      <c r="O170" s="400">
        <f t="shared" si="76"/>
        <v>0</v>
      </c>
      <c r="P170" s="400">
        <f t="shared" si="76"/>
        <v>0</v>
      </c>
      <c r="Q170" s="400">
        <f t="shared" si="76"/>
        <v>0</v>
      </c>
      <c r="R170" s="400">
        <f t="shared" si="76"/>
        <v>0</v>
      </c>
      <c r="S170" s="400">
        <f t="shared" si="76"/>
        <v>0</v>
      </c>
      <c r="T170" s="400">
        <f t="shared" si="76"/>
        <v>0</v>
      </c>
      <c r="U170" s="400">
        <f t="shared" si="76"/>
        <v>0</v>
      </c>
      <c r="V170" s="375">
        <f>SUMPRODUCT(ROUND(J170:U170,2))</f>
        <v>0</v>
      </c>
      <c r="W170" s="326"/>
    </row>
    <row r="171" spans="1:25" ht="15" customHeight="1" x14ac:dyDescent="0.2">
      <c r="A171" s="323"/>
      <c r="B171" s="353"/>
      <c r="C171" s="347"/>
      <c r="D171" s="347"/>
      <c r="E171" s="347"/>
      <c r="F171" s="354"/>
      <c r="G171" s="401" t="str">
        <f>$P$26</f>
        <v>Pauschale für Sozialabgaben inkl. Berufsgenossenschaft</v>
      </c>
      <c r="H171" s="372"/>
      <c r="I171" s="393" t="s">
        <v>154</v>
      </c>
      <c r="J171" s="400">
        <f>ROUND(J170*$U$26,2)</f>
        <v>0</v>
      </c>
      <c r="K171" s="400">
        <f t="shared" ref="K171:U171" si="77">ROUND(K170*$U$26,2)</f>
        <v>0</v>
      </c>
      <c r="L171" s="400">
        <f t="shared" si="77"/>
        <v>0</v>
      </c>
      <c r="M171" s="400">
        <f t="shared" si="77"/>
        <v>0</v>
      </c>
      <c r="N171" s="400">
        <f t="shared" si="77"/>
        <v>0</v>
      </c>
      <c r="O171" s="400">
        <f t="shared" si="77"/>
        <v>0</v>
      </c>
      <c r="P171" s="400">
        <f t="shared" si="77"/>
        <v>0</v>
      </c>
      <c r="Q171" s="400">
        <f t="shared" si="77"/>
        <v>0</v>
      </c>
      <c r="R171" s="400">
        <f t="shared" si="77"/>
        <v>0</v>
      </c>
      <c r="S171" s="400">
        <f t="shared" si="77"/>
        <v>0</v>
      </c>
      <c r="T171" s="400">
        <f t="shared" si="77"/>
        <v>0</v>
      </c>
      <c r="U171" s="400">
        <f t="shared" si="77"/>
        <v>0</v>
      </c>
      <c r="V171" s="375">
        <f>SUMPRODUCT(ROUND(J171:U171,2))</f>
        <v>0</v>
      </c>
      <c r="W171" s="326"/>
    </row>
    <row r="172" spans="1:25" ht="15" customHeight="1" x14ac:dyDescent="0.2">
      <c r="A172" s="323"/>
      <c r="B172" s="360" t="s">
        <v>157</v>
      </c>
      <c r="C172" s="347"/>
      <c r="D172" s="347"/>
      <c r="E172" s="347"/>
      <c r="F172" s="354"/>
      <c r="G172" s="371"/>
      <c r="H172" s="372"/>
      <c r="I172" s="393"/>
      <c r="J172" s="396"/>
      <c r="K172" s="396"/>
      <c r="L172" s="396"/>
      <c r="M172" s="396"/>
      <c r="N172" s="396"/>
      <c r="O172" s="396"/>
      <c r="P172" s="396"/>
      <c r="Q172" s="396"/>
      <c r="R172" s="396"/>
      <c r="S172" s="396"/>
      <c r="T172" s="396"/>
      <c r="U172" s="396"/>
      <c r="V172" s="397"/>
      <c r="W172" s="326"/>
      <c r="Y172" s="335"/>
    </row>
    <row r="173" spans="1:25" ht="15" customHeight="1" x14ac:dyDescent="0.2">
      <c r="A173" s="323"/>
      <c r="B173" s="353"/>
      <c r="C173" s="402"/>
      <c r="D173" s="403">
        <v>1</v>
      </c>
      <c r="E173" s="403">
        <v>2</v>
      </c>
      <c r="F173" s="390"/>
      <c r="G173" s="404" t="s">
        <v>158</v>
      </c>
      <c r="I173" s="405" t="s">
        <v>154</v>
      </c>
      <c r="J173" s="406">
        <f t="shared" ref="J173:U173" si="78">IF(AND($D174=J$30,$E174=J$30),ROUND($D179,2)+ROUND($E179,2),IF($D174=J$30,$D179,IF($E174=J$30,$E179,0)))</f>
        <v>0</v>
      </c>
      <c r="K173" s="406">
        <f t="shared" si="78"/>
        <v>0</v>
      </c>
      <c r="L173" s="406">
        <f t="shared" si="78"/>
        <v>0</v>
      </c>
      <c r="M173" s="406">
        <f t="shared" si="78"/>
        <v>0</v>
      </c>
      <c r="N173" s="406">
        <f t="shared" si="78"/>
        <v>0</v>
      </c>
      <c r="O173" s="406">
        <f t="shared" si="78"/>
        <v>0</v>
      </c>
      <c r="P173" s="406">
        <f t="shared" si="78"/>
        <v>0</v>
      </c>
      <c r="Q173" s="406">
        <f t="shared" si="78"/>
        <v>0</v>
      </c>
      <c r="R173" s="406">
        <f t="shared" si="78"/>
        <v>0</v>
      </c>
      <c r="S173" s="406">
        <f t="shared" si="78"/>
        <v>0</v>
      </c>
      <c r="T173" s="406">
        <f t="shared" si="78"/>
        <v>0</v>
      </c>
      <c r="U173" s="406">
        <f t="shared" si="78"/>
        <v>0</v>
      </c>
      <c r="V173" s="407">
        <f>SUMPRODUCT(ROUND(J173:U173,2))</f>
        <v>0</v>
      </c>
      <c r="W173" s="326"/>
      <c r="Y173" s="335"/>
    </row>
    <row r="174" spans="1:25" ht="15" customHeight="1" x14ac:dyDescent="0.2">
      <c r="A174" s="323"/>
      <c r="B174" s="408"/>
      <c r="C174" s="409" t="s">
        <v>159</v>
      </c>
      <c r="D174" s="410"/>
      <c r="E174" s="410"/>
      <c r="F174" s="390"/>
      <c r="G174" s="411" t="s">
        <v>160</v>
      </c>
      <c r="H174" s="369"/>
      <c r="I174" s="364"/>
      <c r="J174" s="412">
        <f>IF(OR($D176=0,$D177=0),0,IF(AND(J$30&gt;=$D176,J$30&lt;=$D177),"X",""))</f>
        <v>0</v>
      </c>
      <c r="K174" s="412">
        <f t="shared" ref="K174:U174" si="79">IF(OR($D176=0,$D177=0),0,IF(AND(K$30&gt;=$D176,K$30&lt;=$D177),"X",""))</f>
        <v>0</v>
      </c>
      <c r="L174" s="412">
        <f t="shared" si="79"/>
        <v>0</v>
      </c>
      <c r="M174" s="412">
        <f t="shared" si="79"/>
        <v>0</v>
      </c>
      <c r="N174" s="412">
        <f t="shared" si="79"/>
        <v>0</v>
      </c>
      <c r="O174" s="412">
        <f t="shared" si="79"/>
        <v>0</v>
      </c>
      <c r="P174" s="412">
        <f t="shared" si="79"/>
        <v>0</v>
      </c>
      <c r="Q174" s="412">
        <f t="shared" si="79"/>
        <v>0</v>
      </c>
      <c r="R174" s="412">
        <f t="shared" si="79"/>
        <v>0</v>
      </c>
      <c r="S174" s="412">
        <f t="shared" si="79"/>
        <v>0</v>
      </c>
      <c r="T174" s="412">
        <f t="shared" si="79"/>
        <v>0</v>
      </c>
      <c r="U174" s="412">
        <f t="shared" si="79"/>
        <v>0</v>
      </c>
      <c r="V174" s="413"/>
      <c r="W174" s="326"/>
      <c r="Y174" s="335"/>
    </row>
    <row r="175" spans="1:25" ht="15" customHeight="1" x14ac:dyDescent="0.2">
      <c r="A175" s="323"/>
      <c r="B175" s="408"/>
      <c r="C175" s="409" t="s">
        <v>161</v>
      </c>
      <c r="D175" s="414"/>
      <c r="E175" s="415"/>
      <c r="F175" s="390"/>
      <c r="G175" s="391" t="s">
        <v>156</v>
      </c>
      <c r="H175" s="416"/>
      <c r="I175" s="393" t="s">
        <v>154</v>
      </c>
      <c r="J175" s="400">
        <f>IF(OR($D176=0,$D177=0),0,IF($D174=J$30,MIN(ROUND($D179,2),ROUND(ROUND($D179,2)/$D178*SUMPRODUCT(($J174:$U174="X")*(ROUND($J165:$U165,4))),2)),0))</f>
        <v>0</v>
      </c>
      <c r="K175" s="400">
        <f t="shared" ref="K175:U175" si="80">IF(OR($D176=0,$D177=0),0,IF($D174=K$30,MIN(ROUND($D179,2),ROUND(ROUND($D179,2)/$D178*SUMPRODUCT(($J174:$U174="X")*(ROUND($J165:$U165,4))),2)),0))</f>
        <v>0</v>
      </c>
      <c r="L175" s="400">
        <f t="shared" si="80"/>
        <v>0</v>
      </c>
      <c r="M175" s="400">
        <f t="shared" si="80"/>
        <v>0</v>
      </c>
      <c r="N175" s="400">
        <f t="shared" si="80"/>
        <v>0</v>
      </c>
      <c r="O175" s="400">
        <f t="shared" si="80"/>
        <v>0</v>
      </c>
      <c r="P175" s="400">
        <f t="shared" si="80"/>
        <v>0</v>
      </c>
      <c r="Q175" s="400">
        <f t="shared" si="80"/>
        <v>0</v>
      </c>
      <c r="R175" s="400">
        <f t="shared" si="80"/>
        <v>0</v>
      </c>
      <c r="S175" s="400">
        <f t="shared" si="80"/>
        <v>0</v>
      </c>
      <c r="T175" s="400">
        <f t="shared" si="80"/>
        <v>0</v>
      </c>
      <c r="U175" s="400">
        <f t="shared" si="80"/>
        <v>0</v>
      </c>
      <c r="V175" s="375">
        <f>SUMPRODUCT(ROUND(J175:U175,2))</f>
        <v>0</v>
      </c>
      <c r="W175" s="326"/>
      <c r="Y175" s="335"/>
    </row>
    <row r="176" spans="1:25" ht="15" customHeight="1" x14ac:dyDescent="0.2">
      <c r="A176" s="323"/>
      <c r="B176" s="353"/>
      <c r="C176" s="417" t="s">
        <v>162</v>
      </c>
      <c r="D176" s="418"/>
      <c r="E176" s="418"/>
      <c r="F176" s="390"/>
      <c r="G176" s="401" t="str">
        <f>$P$26</f>
        <v>Pauschale für Sozialabgaben inkl. Berufsgenossenschaft</v>
      </c>
      <c r="H176" s="416"/>
      <c r="I176" s="393" t="s">
        <v>154</v>
      </c>
      <c r="J176" s="400">
        <f t="shared" ref="J176:U176" si="81">ROUND(J175*$U$26,2)</f>
        <v>0</v>
      </c>
      <c r="K176" s="400">
        <f t="shared" si="81"/>
        <v>0</v>
      </c>
      <c r="L176" s="400">
        <f t="shared" si="81"/>
        <v>0</v>
      </c>
      <c r="M176" s="400">
        <f t="shared" si="81"/>
        <v>0</v>
      </c>
      <c r="N176" s="400">
        <f t="shared" si="81"/>
        <v>0</v>
      </c>
      <c r="O176" s="400">
        <f t="shared" si="81"/>
        <v>0</v>
      </c>
      <c r="P176" s="400">
        <f t="shared" si="81"/>
        <v>0</v>
      </c>
      <c r="Q176" s="400">
        <f t="shared" si="81"/>
        <v>0</v>
      </c>
      <c r="R176" s="400">
        <f t="shared" si="81"/>
        <v>0</v>
      </c>
      <c r="S176" s="400">
        <f t="shared" si="81"/>
        <v>0</v>
      </c>
      <c r="T176" s="400">
        <f t="shared" si="81"/>
        <v>0</v>
      </c>
      <c r="U176" s="400">
        <f t="shared" si="81"/>
        <v>0</v>
      </c>
      <c r="V176" s="375">
        <f>SUMPRODUCT(ROUND(J176:U176,2))</f>
        <v>0</v>
      </c>
      <c r="W176" s="326"/>
      <c r="Y176" s="335"/>
    </row>
    <row r="177" spans="1:25" ht="15" customHeight="1" x14ac:dyDescent="0.2">
      <c r="A177" s="323"/>
      <c r="B177" s="353"/>
      <c r="C177" s="417" t="s">
        <v>163</v>
      </c>
      <c r="D177" s="418"/>
      <c r="E177" s="418"/>
      <c r="F177" s="390"/>
      <c r="G177" s="411" t="s">
        <v>164</v>
      </c>
      <c r="H177" s="369"/>
      <c r="I177" s="364"/>
      <c r="J177" s="412">
        <f t="shared" ref="J177:U177" si="82">IF(OR($E176=0,$E177=0),0,IF(AND(J$30&gt;=$E176,J$30&lt;=$E177),"X",""))</f>
        <v>0</v>
      </c>
      <c r="K177" s="412">
        <f t="shared" si="82"/>
        <v>0</v>
      </c>
      <c r="L177" s="412">
        <f t="shared" si="82"/>
        <v>0</v>
      </c>
      <c r="M177" s="412">
        <f t="shared" si="82"/>
        <v>0</v>
      </c>
      <c r="N177" s="412">
        <f t="shared" si="82"/>
        <v>0</v>
      </c>
      <c r="O177" s="412">
        <f t="shared" si="82"/>
        <v>0</v>
      </c>
      <c r="P177" s="412">
        <f t="shared" si="82"/>
        <v>0</v>
      </c>
      <c r="Q177" s="412">
        <f t="shared" si="82"/>
        <v>0</v>
      </c>
      <c r="R177" s="412">
        <f t="shared" si="82"/>
        <v>0</v>
      </c>
      <c r="S177" s="412">
        <f t="shared" si="82"/>
        <v>0</v>
      </c>
      <c r="T177" s="412">
        <f t="shared" si="82"/>
        <v>0</v>
      </c>
      <c r="U177" s="412">
        <f t="shared" si="82"/>
        <v>0</v>
      </c>
      <c r="V177" s="396"/>
      <c r="W177" s="326"/>
      <c r="Y177" s="335"/>
    </row>
    <row r="178" spans="1:25" ht="15" customHeight="1" x14ac:dyDescent="0.2">
      <c r="A178" s="323"/>
      <c r="B178" s="353"/>
      <c r="C178" s="417" t="s">
        <v>165</v>
      </c>
      <c r="D178" s="419" t="str">
        <f>IF(OR(D176=0,D177=0),"",DATEDIF(D176,D177,"m")+1)</f>
        <v/>
      </c>
      <c r="E178" s="419" t="str">
        <f>IF(OR(E176=0,E177=0),"",DATEDIF(E176,E177,"m")+1)</f>
        <v/>
      </c>
      <c r="F178" s="390"/>
      <c r="G178" s="391" t="s">
        <v>156</v>
      </c>
      <c r="H178" s="416"/>
      <c r="I178" s="393" t="s">
        <v>154</v>
      </c>
      <c r="J178" s="400">
        <f>IF(OR($E176=0,$E177=0),0,IF($E174=J$30,MIN(ROUND($E179,2),ROUND(ROUND($E179,2)/$E178*SUMPRODUCT(($J177:$U177="X")*(ROUND($J165:$U165,4))),2)),0))</f>
        <v>0</v>
      </c>
      <c r="K178" s="400">
        <f t="shared" ref="K178:U178" si="83">IF(OR($E176=0,$E177=0),0,IF($E174=K$30,MIN(ROUND($E179,2),ROUND(ROUND($E179,2)/$E178*SUMPRODUCT(($J177:$U177="X")*(ROUND($J165:$U165,4))),2)),0))</f>
        <v>0</v>
      </c>
      <c r="L178" s="400">
        <f t="shared" si="83"/>
        <v>0</v>
      </c>
      <c r="M178" s="400">
        <f t="shared" si="83"/>
        <v>0</v>
      </c>
      <c r="N178" s="400">
        <f t="shared" si="83"/>
        <v>0</v>
      </c>
      <c r="O178" s="400">
        <f t="shared" si="83"/>
        <v>0</v>
      </c>
      <c r="P178" s="400">
        <f t="shared" si="83"/>
        <v>0</v>
      </c>
      <c r="Q178" s="400">
        <f t="shared" si="83"/>
        <v>0</v>
      </c>
      <c r="R178" s="400">
        <f t="shared" si="83"/>
        <v>0</v>
      </c>
      <c r="S178" s="400">
        <f t="shared" si="83"/>
        <v>0</v>
      </c>
      <c r="T178" s="400">
        <f t="shared" si="83"/>
        <v>0</v>
      </c>
      <c r="U178" s="400">
        <f t="shared" si="83"/>
        <v>0</v>
      </c>
      <c r="V178" s="375">
        <f>SUMPRODUCT(ROUND(J178:U178,2))</f>
        <v>0</v>
      </c>
      <c r="W178" s="326"/>
      <c r="Y178" s="335"/>
    </row>
    <row r="179" spans="1:25" ht="15" customHeight="1" x14ac:dyDescent="0.2">
      <c r="A179" s="323"/>
      <c r="B179" s="353"/>
      <c r="C179" s="409" t="s">
        <v>166</v>
      </c>
      <c r="D179" s="389"/>
      <c r="E179" s="389"/>
      <c r="F179" s="390"/>
      <c r="G179" s="420" t="str">
        <f>$P$26</f>
        <v>Pauschale für Sozialabgaben inkl. Berufsgenossenschaft</v>
      </c>
      <c r="H179" s="421"/>
      <c r="I179" s="422" t="s">
        <v>154</v>
      </c>
      <c r="J179" s="423">
        <f t="shared" ref="J179:U179" si="84">ROUND(J178*$U$26,2)</f>
        <v>0</v>
      </c>
      <c r="K179" s="423">
        <f t="shared" si="84"/>
        <v>0</v>
      </c>
      <c r="L179" s="423">
        <f t="shared" si="84"/>
        <v>0</v>
      </c>
      <c r="M179" s="423">
        <f t="shared" si="84"/>
        <v>0</v>
      </c>
      <c r="N179" s="423">
        <f t="shared" si="84"/>
        <v>0</v>
      </c>
      <c r="O179" s="423">
        <f t="shared" si="84"/>
        <v>0</v>
      </c>
      <c r="P179" s="423">
        <f t="shared" si="84"/>
        <v>0</v>
      </c>
      <c r="Q179" s="423">
        <f t="shared" si="84"/>
        <v>0</v>
      </c>
      <c r="R179" s="423">
        <f t="shared" si="84"/>
        <v>0</v>
      </c>
      <c r="S179" s="423">
        <f t="shared" si="84"/>
        <v>0</v>
      </c>
      <c r="T179" s="423">
        <f t="shared" si="84"/>
        <v>0</v>
      </c>
      <c r="U179" s="423">
        <f t="shared" si="84"/>
        <v>0</v>
      </c>
      <c r="V179" s="424">
        <f>SUMPRODUCT(ROUND(J179:U179,2))</f>
        <v>0</v>
      </c>
      <c r="W179" s="326"/>
      <c r="Y179" s="335"/>
    </row>
    <row r="180" spans="1:25" ht="15" customHeight="1" thickBot="1" x14ac:dyDescent="0.25">
      <c r="A180" s="323"/>
      <c r="B180" s="425"/>
      <c r="C180" s="426"/>
      <c r="D180" s="426"/>
      <c r="E180" s="426"/>
      <c r="F180" s="427"/>
      <c r="G180" s="428"/>
      <c r="H180" s="429"/>
      <c r="I180" s="430"/>
      <c r="J180" s="431"/>
      <c r="K180" s="431"/>
      <c r="L180" s="431"/>
      <c r="M180" s="431"/>
      <c r="N180" s="431"/>
      <c r="O180" s="431"/>
      <c r="P180" s="431"/>
      <c r="Q180" s="431"/>
      <c r="R180" s="431"/>
      <c r="S180" s="431"/>
      <c r="T180" s="431"/>
      <c r="U180" s="431"/>
      <c r="V180" s="432"/>
      <c r="W180" s="326">
        <f>IF(COUNTIF(V156:V180,"&gt;0")&gt;0,1,0)</f>
        <v>0</v>
      </c>
      <c r="Y180" s="335"/>
    </row>
    <row r="181" spans="1:25" ht="15" customHeight="1" thickTop="1" x14ac:dyDescent="0.2">
      <c r="A181" s="323"/>
      <c r="B181" s="353"/>
      <c r="C181" s="347"/>
      <c r="D181" s="347"/>
      <c r="E181" s="347"/>
      <c r="F181" s="354"/>
      <c r="G181" s="355" t="s">
        <v>136</v>
      </c>
      <c r="H181" s="356"/>
      <c r="I181" s="357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9"/>
      <c r="W181" s="326"/>
    </row>
    <row r="182" spans="1:25" ht="15" customHeight="1" x14ac:dyDescent="0.2">
      <c r="A182" s="323"/>
      <c r="B182" s="360" t="s">
        <v>137</v>
      </c>
      <c r="C182" s="347"/>
      <c r="D182" s="653"/>
      <c r="E182" s="654"/>
      <c r="F182" s="361"/>
      <c r="G182" s="362" t="s">
        <v>138</v>
      </c>
      <c r="H182" s="363"/>
      <c r="I182" s="364"/>
      <c r="J182" s="365"/>
      <c r="K182" s="365"/>
      <c r="L182" s="365"/>
      <c r="M182" s="365"/>
      <c r="N182" s="365"/>
      <c r="O182" s="365"/>
      <c r="P182" s="365"/>
      <c r="Q182" s="365"/>
      <c r="R182" s="365"/>
      <c r="S182" s="365"/>
      <c r="T182" s="365"/>
      <c r="U182" s="365"/>
      <c r="V182" s="366"/>
      <c r="W182" s="326"/>
    </row>
    <row r="183" spans="1:25" ht="15" customHeight="1" x14ac:dyDescent="0.2">
      <c r="A183" s="367">
        <f>IF($D185="Stundenanteil",1,0)</f>
        <v>0</v>
      </c>
      <c r="B183" s="360" t="s">
        <v>139</v>
      </c>
      <c r="C183" s="347"/>
      <c r="D183" s="653"/>
      <c r="E183" s="654"/>
      <c r="F183" s="361"/>
      <c r="G183" s="368" t="s">
        <v>140</v>
      </c>
      <c r="H183" s="369"/>
      <c r="I183" s="364"/>
      <c r="J183" s="370"/>
      <c r="K183" s="370"/>
      <c r="L183" s="370"/>
      <c r="M183" s="370"/>
      <c r="N183" s="370"/>
      <c r="O183" s="370"/>
      <c r="P183" s="370"/>
      <c r="Q183" s="370"/>
      <c r="R183" s="370"/>
      <c r="S183" s="370"/>
      <c r="T183" s="370"/>
      <c r="U183" s="370"/>
      <c r="V183" s="366"/>
      <c r="W183" s="326"/>
    </row>
    <row r="184" spans="1:25" ht="15" customHeight="1" x14ac:dyDescent="0.2">
      <c r="A184" s="367">
        <f>IF($D185="Stundenanteil",1,0)</f>
        <v>0</v>
      </c>
      <c r="B184" s="353"/>
      <c r="C184" s="347"/>
      <c r="D184" s="347"/>
      <c r="E184" s="347"/>
      <c r="F184" s="354"/>
      <c r="G184" s="371" t="s">
        <v>141</v>
      </c>
      <c r="H184" s="372"/>
      <c r="I184" s="373" t="s">
        <v>142</v>
      </c>
      <c r="J184" s="374"/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  <c r="V184" s="375">
        <f t="shared" ref="V184:V189" si="85">SUMPRODUCT(ROUND(J184:U184,2))</f>
        <v>0</v>
      </c>
      <c r="W184" s="326"/>
    </row>
    <row r="185" spans="1:25" ht="15" customHeight="1" x14ac:dyDescent="0.2">
      <c r="A185" s="367">
        <f>IF($D185="Stundenanteil",1,0)</f>
        <v>0</v>
      </c>
      <c r="B185" s="360" t="s">
        <v>143</v>
      </c>
      <c r="C185" s="347"/>
      <c r="D185" s="653" t="s">
        <v>61</v>
      </c>
      <c r="E185" s="654"/>
      <c r="F185" s="361"/>
      <c r="G185" s="371" t="s">
        <v>144</v>
      </c>
      <c r="H185" s="376" t="s">
        <v>145</v>
      </c>
      <c r="I185" s="373" t="s">
        <v>142</v>
      </c>
      <c r="J185" s="374"/>
      <c r="K185" s="374"/>
      <c r="L185" s="374"/>
      <c r="M185" s="374"/>
      <c r="N185" s="374"/>
      <c r="O185" s="374"/>
      <c r="P185" s="374"/>
      <c r="Q185" s="374"/>
      <c r="R185" s="374"/>
      <c r="S185" s="374"/>
      <c r="T185" s="374"/>
      <c r="U185" s="374"/>
      <c r="V185" s="375">
        <f t="shared" si="85"/>
        <v>0</v>
      </c>
      <c r="W185" s="326"/>
    </row>
    <row r="186" spans="1:25" ht="15" customHeight="1" x14ac:dyDescent="0.2">
      <c r="A186" s="367">
        <f>IF($D185="Stundenanteil",1,0)</f>
        <v>0</v>
      </c>
      <c r="B186" s="353"/>
      <c r="C186" s="347"/>
      <c r="D186" s="347"/>
      <c r="E186" s="347"/>
      <c r="F186" s="354"/>
      <c r="G186" s="371"/>
      <c r="H186" s="376" t="s">
        <v>146</v>
      </c>
      <c r="I186" s="377" t="s">
        <v>142</v>
      </c>
      <c r="J186" s="374"/>
      <c r="K186" s="374"/>
      <c r="L186" s="374"/>
      <c r="M186" s="374"/>
      <c r="N186" s="374"/>
      <c r="O186" s="374"/>
      <c r="P186" s="374"/>
      <c r="Q186" s="374"/>
      <c r="R186" s="374"/>
      <c r="S186" s="374"/>
      <c r="T186" s="374"/>
      <c r="U186" s="374"/>
      <c r="V186" s="375">
        <f t="shared" si="85"/>
        <v>0</v>
      </c>
      <c r="W186" s="326"/>
    </row>
    <row r="187" spans="1:25" ht="15" hidden="1" customHeight="1" x14ac:dyDescent="0.2">
      <c r="A187" s="367"/>
      <c r="B187" s="353"/>
      <c r="C187" s="347"/>
      <c r="F187" s="354"/>
      <c r="G187" s="378" t="s">
        <v>147</v>
      </c>
      <c r="H187" s="379"/>
      <c r="I187" s="380" t="s">
        <v>142</v>
      </c>
      <c r="J187" s="381">
        <f>IF(ROUND(J184,2)-ROUND(J185,2)=0,0,ROUND(J186,2)/(ROUND(J184,2)-ROUND(J185,2))*ROUND(J185,2))</f>
        <v>0</v>
      </c>
      <c r="K187" s="381">
        <f t="shared" ref="K187:U187" si="86">IF(ROUND(K184,2)-ROUND(K185,2)=0,0,ROUND(K186,2)/(ROUND(K184,2)-ROUND(K185,2))*ROUND(K185,2))</f>
        <v>0</v>
      </c>
      <c r="L187" s="381">
        <f t="shared" si="86"/>
        <v>0</v>
      </c>
      <c r="M187" s="381">
        <f t="shared" si="86"/>
        <v>0</v>
      </c>
      <c r="N187" s="381">
        <f t="shared" si="86"/>
        <v>0</v>
      </c>
      <c r="O187" s="381">
        <f t="shared" si="86"/>
        <v>0</v>
      </c>
      <c r="P187" s="381">
        <f t="shared" si="86"/>
        <v>0</v>
      </c>
      <c r="Q187" s="381">
        <f t="shared" si="86"/>
        <v>0</v>
      </c>
      <c r="R187" s="381">
        <f t="shared" si="86"/>
        <v>0</v>
      </c>
      <c r="S187" s="381">
        <f t="shared" si="86"/>
        <v>0</v>
      </c>
      <c r="T187" s="381">
        <f t="shared" si="86"/>
        <v>0</v>
      </c>
      <c r="U187" s="381">
        <f t="shared" si="86"/>
        <v>0</v>
      </c>
      <c r="V187" s="382">
        <f t="shared" si="85"/>
        <v>0</v>
      </c>
      <c r="W187" s="326"/>
    </row>
    <row r="188" spans="1:25" ht="15" hidden="1" customHeight="1" x14ac:dyDescent="0.2">
      <c r="A188" s="367"/>
      <c r="B188" s="353"/>
      <c r="C188" s="347"/>
      <c r="F188" s="354"/>
      <c r="G188" s="378" t="s">
        <v>148</v>
      </c>
      <c r="H188" s="379"/>
      <c r="I188" s="380" t="s">
        <v>142</v>
      </c>
      <c r="J188" s="381">
        <f>(ROUND(J186,2)+ROUND(J187,10))*ROUND($E194,0)/($I$6-ROUND($E194,0))</f>
        <v>0</v>
      </c>
      <c r="K188" s="381">
        <f t="shared" ref="K188:U188" si="87">(ROUND(K186,2)+ROUND(K187,10))*ROUND($E194,0)/($I$6-ROUND($E194,0))</f>
        <v>0</v>
      </c>
      <c r="L188" s="381">
        <f t="shared" si="87"/>
        <v>0</v>
      </c>
      <c r="M188" s="381">
        <f t="shared" si="87"/>
        <v>0</v>
      </c>
      <c r="N188" s="381">
        <f t="shared" si="87"/>
        <v>0</v>
      </c>
      <c r="O188" s="381">
        <f t="shared" si="87"/>
        <v>0</v>
      </c>
      <c r="P188" s="381">
        <f t="shared" si="87"/>
        <v>0</v>
      </c>
      <c r="Q188" s="381">
        <f t="shared" si="87"/>
        <v>0</v>
      </c>
      <c r="R188" s="381">
        <f t="shared" si="87"/>
        <v>0</v>
      </c>
      <c r="S188" s="381">
        <f t="shared" si="87"/>
        <v>0</v>
      </c>
      <c r="T188" s="381">
        <f t="shared" si="87"/>
        <v>0</v>
      </c>
      <c r="U188" s="381">
        <f t="shared" si="87"/>
        <v>0</v>
      </c>
      <c r="V188" s="382">
        <f t="shared" si="85"/>
        <v>0</v>
      </c>
      <c r="W188" s="326"/>
    </row>
    <row r="189" spans="1:25" ht="15" hidden="1" customHeight="1" x14ac:dyDescent="0.2">
      <c r="A189" s="367"/>
      <c r="B189" s="353"/>
      <c r="C189" s="347"/>
      <c r="D189" s="347"/>
      <c r="E189" s="347"/>
      <c r="F189" s="354"/>
      <c r="G189" s="378" t="s">
        <v>149</v>
      </c>
      <c r="H189" s="379"/>
      <c r="I189" s="380" t="s">
        <v>142</v>
      </c>
      <c r="J189" s="381">
        <f>ROUND(J186,2)+ROUND(J187,10)+ROUND(J188,10)</f>
        <v>0</v>
      </c>
      <c r="K189" s="381">
        <f t="shared" ref="K189:U189" si="88">ROUND(K186,2)+ROUND(K187,10)+ROUND(K188,10)</f>
        <v>0</v>
      </c>
      <c r="L189" s="381">
        <f t="shared" si="88"/>
        <v>0</v>
      </c>
      <c r="M189" s="381">
        <f t="shared" si="88"/>
        <v>0</v>
      </c>
      <c r="N189" s="381">
        <f t="shared" si="88"/>
        <v>0</v>
      </c>
      <c r="O189" s="381">
        <f t="shared" si="88"/>
        <v>0</v>
      </c>
      <c r="P189" s="381">
        <f t="shared" si="88"/>
        <v>0</v>
      </c>
      <c r="Q189" s="381">
        <f t="shared" si="88"/>
        <v>0</v>
      </c>
      <c r="R189" s="381">
        <f t="shared" si="88"/>
        <v>0</v>
      </c>
      <c r="S189" s="381">
        <f t="shared" si="88"/>
        <v>0</v>
      </c>
      <c r="T189" s="381">
        <f t="shared" si="88"/>
        <v>0</v>
      </c>
      <c r="U189" s="381">
        <f t="shared" si="88"/>
        <v>0</v>
      </c>
      <c r="V189" s="382">
        <f t="shared" si="85"/>
        <v>0</v>
      </c>
      <c r="W189" s="326"/>
    </row>
    <row r="190" spans="1:25" ht="15" customHeight="1" x14ac:dyDescent="0.2">
      <c r="A190" s="323"/>
      <c r="B190" s="360" t="s">
        <v>150</v>
      </c>
      <c r="C190" s="347"/>
      <c r="D190" s="347"/>
      <c r="E190" s="347"/>
      <c r="F190" s="354"/>
      <c r="G190" s="383" t="str">
        <f>IF(D185="Stundenanteil","Errechneter Stellenanteil",IF(D185="Stellenanteil","Stellenanteil:",""))</f>
        <v/>
      </c>
      <c r="H190" s="384"/>
      <c r="I190" s="385"/>
      <c r="J190" s="386">
        <f>IF(AND($D185="Stellenanteil",$E195&gt;0,J192&gt;0),ROUND($E195,4),IF(AND($D185="Stundenanteil",J184&gt;0),ROUND(J189/ROUND(J184,2),4),0))</f>
        <v>0</v>
      </c>
      <c r="K190" s="386">
        <f t="shared" ref="K190:U190" si="89">IF(AND($D185="Stellenanteil",$E195&gt;0,K192&gt;0),ROUND($E195,4),IF(AND($D185="Stundenanteil",K184&gt;0),ROUND(K189/ROUND(K184,2),4),0))</f>
        <v>0</v>
      </c>
      <c r="L190" s="386">
        <f t="shared" si="89"/>
        <v>0</v>
      </c>
      <c r="M190" s="386">
        <f t="shared" si="89"/>
        <v>0</v>
      </c>
      <c r="N190" s="386">
        <f t="shared" si="89"/>
        <v>0</v>
      </c>
      <c r="O190" s="386">
        <f t="shared" si="89"/>
        <v>0</v>
      </c>
      <c r="P190" s="386">
        <f t="shared" si="89"/>
        <v>0</v>
      </c>
      <c r="Q190" s="386">
        <f t="shared" si="89"/>
        <v>0</v>
      </c>
      <c r="R190" s="386">
        <f t="shared" si="89"/>
        <v>0</v>
      </c>
      <c r="S190" s="386">
        <f t="shared" si="89"/>
        <v>0</v>
      </c>
      <c r="T190" s="386">
        <f t="shared" si="89"/>
        <v>0</v>
      </c>
      <c r="U190" s="386">
        <f t="shared" si="89"/>
        <v>0</v>
      </c>
      <c r="V190" s="387">
        <f>SUMPRODUCT(ROUND(J190:U190,4))</f>
        <v>0</v>
      </c>
      <c r="W190" s="326"/>
    </row>
    <row r="191" spans="1:25" ht="15" customHeight="1" x14ac:dyDescent="0.2">
      <c r="A191" s="323"/>
      <c r="B191" s="353"/>
      <c r="C191" s="388" t="s">
        <v>151</v>
      </c>
      <c r="E191" s="389"/>
      <c r="F191" s="354"/>
      <c r="G191" s="368" t="s">
        <v>152</v>
      </c>
      <c r="H191" s="369"/>
      <c r="I191" s="364"/>
      <c r="J191" s="370"/>
      <c r="K191" s="370"/>
      <c r="L191" s="370"/>
      <c r="M191" s="370"/>
      <c r="N191" s="370"/>
      <c r="O191" s="370"/>
      <c r="P191" s="370"/>
      <c r="Q191" s="370"/>
      <c r="R191" s="370"/>
      <c r="S191" s="370"/>
      <c r="T191" s="370"/>
      <c r="U191" s="370"/>
      <c r="V191" s="366"/>
      <c r="W191" s="326"/>
    </row>
    <row r="192" spans="1:25" ht="15" customHeight="1" x14ac:dyDescent="0.2">
      <c r="A192" s="323"/>
      <c r="B192" s="353"/>
      <c r="F192" s="390"/>
      <c r="G192" s="391" t="s">
        <v>153</v>
      </c>
      <c r="H192" s="392"/>
      <c r="I192" s="393" t="s">
        <v>154</v>
      </c>
      <c r="J192" s="394"/>
      <c r="K192" s="394"/>
      <c r="L192" s="394"/>
      <c r="M192" s="394"/>
      <c r="N192" s="394"/>
      <c r="O192" s="394"/>
      <c r="P192" s="394"/>
      <c r="Q192" s="394"/>
      <c r="R192" s="394"/>
      <c r="S192" s="394"/>
      <c r="T192" s="394"/>
      <c r="U192" s="394"/>
      <c r="V192" s="375">
        <f>SUMPRODUCT(ROUND(J192:U192,2))</f>
        <v>0</v>
      </c>
      <c r="W192" s="326"/>
    </row>
    <row r="193" spans="1:25" ht="15" customHeight="1" x14ac:dyDescent="0.2">
      <c r="A193" s="367">
        <f>IF($D185="Stundenanteil",1,0)</f>
        <v>0</v>
      </c>
      <c r="B193" s="353"/>
      <c r="C193" s="388" t="str">
        <f>IF(D185="Stundenanteil","wöchentliche Arbeitszeit (in h):","")</f>
        <v/>
      </c>
      <c r="D193" s="347"/>
      <c r="E193" s="395"/>
      <c r="F193" s="390"/>
      <c r="G193" s="371"/>
      <c r="H193" s="372"/>
      <c r="I193" s="393"/>
      <c r="J193" s="396"/>
      <c r="K193" s="396"/>
      <c r="L193" s="396"/>
      <c r="M193" s="396"/>
      <c r="N193" s="396"/>
      <c r="O193" s="396"/>
      <c r="P193" s="396"/>
      <c r="Q193" s="396"/>
      <c r="R193" s="396"/>
      <c r="S193" s="396"/>
      <c r="T193" s="396"/>
      <c r="U193" s="396"/>
      <c r="V193" s="397"/>
      <c r="W193" s="326"/>
    </row>
    <row r="194" spans="1:25" ht="15" customHeight="1" x14ac:dyDescent="0.2">
      <c r="A194" s="367">
        <f>IF($D185="Stundenanteil",1,0)</f>
        <v>0</v>
      </c>
      <c r="B194" s="353"/>
      <c r="C194" s="388" t="str">
        <f>IF(D185="Stundenanteil","Urlaubsanspruch (in AT):","")</f>
        <v/>
      </c>
      <c r="D194" s="347"/>
      <c r="E194" s="398"/>
      <c r="F194" s="354"/>
      <c r="G194" s="368" t="s">
        <v>155</v>
      </c>
      <c r="H194" s="369"/>
      <c r="I194" s="364"/>
      <c r="J194" s="370"/>
      <c r="K194" s="370"/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366"/>
      <c r="W194" s="326"/>
    </row>
    <row r="195" spans="1:25" ht="15" customHeight="1" x14ac:dyDescent="0.2">
      <c r="A195" s="367">
        <f>IF($D185="Stellenanteil",1,0)</f>
        <v>0</v>
      </c>
      <c r="B195" s="353"/>
      <c r="C195" s="388" t="str">
        <f>IF(D185="Stellenanteil","Stellenanteil (in %):","")</f>
        <v/>
      </c>
      <c r="D195" s="347"/>
      <c r="E195" s="399"/>
      <c r="F195" s="354"/>
      <c r="G195" s="391" t="s">
        <v>156</v>
      </c>
      <c r="H195" s="392"/>
      <c r="I195" s="393" t="s">
        <v>154</v>
      </c>
      <c r="J195" s="400">
        <f>ROUND(ROUND(J192,2)*J190,2)</f>
        <v>0</v>
      </c>
      <c r="K195" s="400">
        <f t="shared" ref="K195:U195" si="90">ROUND(ROUND(K192,2)*K190,2)</f>
        <v>0</v>
      </c>
      <c r="L195" s="400">
        <f t="shared" si="90"/>
        <v>0</v>
      </c>
      <c r="M195" s="400">
        <f t="shared" si="90"/>
        <v>0</v>
      </c>
      <c r="N195" s="400">
        <f t="shared" si="90"/>
        <v>0</v>
      </c>
      <c r="O195" s="400">
        <f t="shared" si="90"/>
        <v>0</v>
      </c>
      <c r="P195" s="400">
        <f t="shared" si="90"/>
        <v>0</v>
      </c>
      <c r="Q195" s="400">
        <f t="shared" si="90"/>
        <v>0</v>
      </c>
      <c r="R195" s="400">
        <f t="shared" si="90"/>
        <v>0</v>
      </c>
      <c r="S195" s="400">
        <f t="shared" si="90"/>
        <v>0</v>
      </c>
      <c r="T195" s="400">
        <f t="shared" si="90"/>
        <v>0</v>
      </c>
      <c r="U195" s="400">
        <f t="shared" si="90"/>
        <v>0</v>
      </c>
      <c r="V195" s="375">
        <f>SUMPRODUCT(ROUND(J195:U195,2))</f>
        <v>0</v>
      </c>
      <c r="W195" s="326"/>
    </row>
    <row r="196" spans="1:25" ht="15" customHeight="1" x14ac:dyDescent="0.2">
      <c r="A196" s="323"/>
      <c r="B196" s="353"/>
      <c r="C196" s="347"/>
      <c r="D196" s="347"/>
      <c r="E196" s="347"/>
      <c r="F196" s="354"/>
      <c r="G196" s="401" t="str">
        <f>$P$26</f>
        <v>Pauschale für Sozialabgaben inkl. Berufsgenossenschaft</v>
      </c>
      <c r="H196" s="372"/>
      <c r="I196" s="393" t="s">
        <v>154</v>
      </c>
      <c r="J196" s="400">
        <f>ROUND(J195*$U$26,2)</f>
        <v>0</v>
      </c>
      <c r="K196" s="400">
        <f t="shared" ref="K196:U196" si="91">ROUND(K195*$U$26,2)</f>
        <v>0</v>
      </c>
      <c r="L196" s="400">
        <f t="shared" si="91"/>
        <v>0</v>
      </c>
      <c r="M196" s="400">
        <f t="shared" si="91"/>
        <v>0</v>
      </c>
      <c r="N196" s="400">
        <f t="shared" si="91"/>
        <v>0</v>
      </c>
      <c r="O196" s="400">
        <f t="shared" si="91"/>
        <v>0</v>
      </c>
      <c r="P196" s="400">
        <f t="shared" si="91"/>
        <v>0</v>
      </c>
      <c r="Q196" s="400">
        <f t="shared" si="91"/>
        <v>0</v>
      </c>
      <c r="R196" s="400">
        <f t="shared" si="91"/>
        <v>0</v>
      </c>
      <c r="S196" s="400">
        <f t="shared" si="91"/>
        <v>0</v>
      </c>
      <c r="T196" s="400">
        <f t="shared" si="91"/>
        <v>0</v>
      </c>
      <c r="U196" s="400">
        <f t="shared" si="91"/>
        <v>0</v>
      </c>
      <c r="V196" s="375">
        <f>SUMPRODUCT(ROUND(J196:U196,2))</f>
        <v>0</v>
      </c>
      <c r="W196" s="326"/>
    </row>
    <row r="197" spans="1:25" ht="15" customHeight="1" x14ac:dyDescent="0.2">
      <c r="A197" s="323"/>
      <c r="B197" s="360" t="s">
        <v>157</v>
      </c>
      <c r="C197" s="347"/>
      <c r="D197" s="347"/>
      <c r="E197" s="347"/>
      <c r="F197" s="354"/>
      <c r="G197" s="371"/>
      <c r="H197" s="372"/>
      <c r="I197" s="393"/>
      <c r="J197" s="396"/>
      <c r="K197" s="396"/>
      <c r="L197" s="396"/>
      <c r="M197" s="396"/>
      <c r="N197" s="396"/>
      <c r="O197" s="396"/>
      <c r="P197" s="396"/>
      <c r="Q197" s="396"/>
      <c r="R197" s="396"/>
      <c r="S197" s="396"/>
      <c r="T197" s="396"/>
      <c r="U197" s="396"/>
      <c r="V197" s="397"/>
      <c r="W197" s="326"/>
      <c r="Y197" s="335"/>
    </row>
    <row r="198" spans="1:25" ht="15" customHeight="1" x14ac:dyDescent="0.2">
      <c r="A198" s="323"/>
      <c r="B198" s="353"/>
      <c r="C198" s="402"/>
      <c r="D198" s="403">
        <v>1</v>
      </c>
      <c r="E198" s="403">
        <v>2</v>
      </c>
      <c r="F198" s="390"/>
      <c r="G198" s="404" t="s">
        <v>158</v>
      </c>
      <c r="I198" s="405" t="s">
        <v>154</v>
      </c>
      <c r="J198" s="406">
        <f t="shared" ref="J198:U198" si="92">IF(AND($D199=J$30,$E199=J$30),ROUND($D204,2)+ROUND($E204,2),IF($D199=J$30,$D204,IF($E199=J$30,$E204,0)))</f>
        <v>0</v>
      </c>
      <c r="K198" s="406">
        <f t="shared" si="92"/>
        <v>0</v>
      </c>
      <c r="L198" s="406">
        <f t="shared" si="92"/>
        <v>0</v>
      </c>
      <c r="M198" s="406">
        <f t="shared" si="92"/>
        <v>0</v>
      </c>
      <c r="N198" s="406">
        <f t="shared" si="92"/>
        <v>0</v>
      </c>
      <c r="O198" s="406">
        <f t="shared" si="92"/>
        <v>0</v>
      </c>
      <c r="P198" s="406">
        <f t="shared" si="92"/>
        <v>0</v>
      </c>
      <c r="Q198" s="406">
        <f t="shared" si="92"/>
        <v>0</v>
      </c>
      <c r="R198" s="406">
        <f t="shared" si="92"/>
        <v>0</v>
      </c>
      <c r="S198" s="406">
        <f t="shared" si="92"/>
        <v>0</v>
      </c>
      <c r="T198" s="406">
        <f t="shared" si="92"/>
        <v>0</v>
      </c>
      <c r="U198" s="406">
        <f t="shared" si="92"/>
        <v>0</v>
      </c>
      <c r="V198" s="407">
        <f>SUMPRODUCT(ROUND(J198:U198,2))</f>
        <v>0</v>
      </c>
      <c r="W198" s="326"/>
      <c r="Y198" s="335"/>
    </row>
    <row r="199" spans="1:25" ht="15" customHeight="1" x14ac:dyDescent="0.2">
      <c r="A199" s="323"/>
      <c r="B199" s="408"/>
      <c r="C199" s="409" t="s">
        <v>159</v>
      </c>
      <c r="D199" s="410"/>
      <c r="E199" s="410"/>
      <c r="F199" s="390"/>
      <c r="G199" s="411" t="s">
        <v>160</v>
      </c>
      <c r="H199" s="369"/>
      <c r="I199" s="364"/>
      <c r="J199" s="412">
        <f>IF(OR($D201=0,$D202=0),0,IF(AND(J$30&gt;=$D201,J$30&lt;=$D202),"X",""))</f>
        <v>0</v>
      </c>
      <c r="K199" s="412">
        <f t="shared" ref="K199:U199" si="93">IF(OR($D201=0,$D202=0),0,IF(AND(K$30&gt;=$D201,K$30&lt;=$D202),"X",""))</f>
        <v>0</v>
      </c>
      <c r="L199" s="412">
        <f t="shared" si="93"/>
        <v>0</v>
      </c>
      <c r="M199" s="412">
        <f t="shared" si="93"/>
        <v>0</v>
      </c>
      <c r="N199" s="412">
        <f t="shared" si="93"/>
        <v>0</v>
      </c>
      <c r="O199" s="412">
        <f t="shared" si="93"/>
        <v>0</v>
      </c>
      <c r="P199" s="412">
        <f t="shared" si="93"/>
        <v>0</v>
      </c>
      <c r="Q199" s="412">
        <f t="shared" si="93"/>
        <v>0</v>
      </c>
      <c r="R199" s="412">
        <f t="shared" si="93"/>
        <v>0</v>
      </c>
      <c r="S199" s="412">
        <f t="shared" si="93"/>
        <v>0</v>
      </c>
      <c r="T199" s="412">
        <f t="shared" si="93"/>
        <v>0</v>
      </c>
      <c r="U199" s="412">
        <f t="shared" si="93"/>
        <v>0</v>
      </c>
      <c r="V199" s="413"/>
      <c r="W199" s="326"/>
      <c r="Y199" s="335"/>
    </row>
    <row r="200" spans="1:25" ht="15" customHeight="1" x14ac:dyDescent="0.2">
      <c r="A200" s="323"/>
      <c r="B200" s="408"/>
      <c r="C200" s="409" t="s">
        <v>161</v>
      </c>
      <c r="D200" s="414"/>
      <c r="E200" s="415"/>
      <c r="F200" s="390"/>
      <c r="G200" s="391" t="s">
        <v>156</v>
      </c>
      <c r="H200" s="416"/>
      <c r="I200" s="393" t="s">
        <v>154</v>
      </c>
      <c r="J200" s="400">
        <f>IF(OR($D201=0,$D202=0),0,IF($D199=J$30,MIN(ROUND($D204,2),ROUND(ROUND($D204,2)/$D203*SUMPRODUCT(($J199:$U199="X")*(ROUND($J190:$U190,4))),2)),0))</f>
        <v>0</v>
      </c>
      <c r="K200" s="400">
        <f t="shared" ref="K200:T200" si="94">IF(OR($D201=0,$D202=0),0,IF($D199=K$30,MIN(ROUND($D204,2),ROUND(ROUND($D204,2)/$D203*SUMPRODUCT(($J199:$U199="X")*(ROUND($J190:$U190,4))),2)),0))</f>
        <v>0</v>
      </c>
      <c r="L200" s="400">
        <f t="shared" si="94"/>
        <v>0</v>
      </c>
      <c r="M200" s="400">
        <f t="shared" si="94"/>
        <v>0</v>
      </c>
      <c r="N200" s="400">
        <f t="shared" si="94"/>
        <v>0</v>
      </c>
      <c r="O200" s="400">
        <f t="shared" si="94"/>
        <v>0</v>
      </c>
      <c r="P200" s="400">
        <f t="shared" si="94"/>
        <v>0</v>
      </c>
      <c r="Q200" s="400">
        <f t="shared" si="94"/>
        <v>0</v>
      </c>
      <c r="R200" s="400">
        <f t="shared" si="94"/>
        <v>0</v>
      </c>
      <c r="S200" s="400">
        <f t="shared" si="94"/>
        <v>0</v>
      </c>
      <c r="T200" s="400">
        <f t="shared" si="94"/>
        <v>0</v>
      </c>
      <c r="U200" s="400">
        <f>IF(OR($D201=0,$D202=0),0,IF($D199=U$30,MIN(ROUND($D204,2),ROUND(ROUND($D204,2)/$D203*SUMPRODUCT(($J199:$U199="X")*(ROUND($J190:$U190,4))),2)),0))</f>
        <v>0</v>
      </c>
      <c r="V200" s="375">
        <f>SUMPRODUCT(ROUND(J200:U200,2))</f>
        <v>0</v>
      </c>
      <c r="W200" s="326"/>
      <c r="Y200" s="335"/>
    </row>
    <row r="201" spans="1:25" ht="15" customHeight="1" x14ac:dyDescent="0.2">
      <c r="A201" s="323"/>
      <c r="B201" s="353"/>
      <c r="C201" s="417" t="s">
        <v>162</v>
      </c>
      <c r="D201" s="418"/>
      <c r="E201" s="418"/>
      <c r="F201" s="390"/>
      <c r="G201" s="401" t="str">
        <f>$P$26</f>
        <v>Pauschale für Sozialabgaben inkl. Berufsgenossenschaft</v>
      </c>
      <c r="H201" s="416"/>
      <c r="I201" s="393" t="s">
        <v>154</v>
      </c>
      <c r="J201" s="400">
        <f t="shared" ref="J201:U201" si="95">ROUND(J200*$U$26,2)</f>
        <v>0</v>
      </c>
      <c r="K201" s="400">
        <f t="shared" si="95"/>
        <v>0</v>
      </c>
      <c r="L201" s="400">
        <f t="shared" si="95"/>
        <v>0</v>
      </c>
      <c r="M201" s="400">
        <f t="shared" si="95"/>
        <v>0</v>
      </c>
      <c r="N201" s="400">
        <f t="shared" si="95"/>
        <v>0</v>
      </c>
      <c r="O201" s="400">
        <f t="shared" si="95"/>
        <v>0</v>
      </c>
      <c r="P201" s="400">
        <f t="shared" si="95"/>
        <v>0</v>
      </c>
      <c r="Q201" s="400">
        <f t="shared" si="95"/>
        <v>0</v>
      </c>
      <c r="R201" s="400">
        <f t="shared" si="95"/>
        <v>0</v>
      </c>
      <c r="S201" s="400">
        <f t="shared" si="95"/>
        <v>0</v>
      </c>
      <c r="T201" s="400">
        <f t="shared" si="95"/>
        <v>0</v>
      </c>
      <c r="U201" s="400">
        <f t="shared" si="95"/>
        <v>0</v>
      </c>
      <c r="V201" s="375">
        <f>SUMPRODUCT(ROUND(J201:U201,2))</f>
        <v>0</v>
      </c>
      <c r="W201" s="326"/>
      <c r="Y201" s="335"/>
    </row>
    <row r="202" spans="1:25" ht="15" customHeight="1" x14ac:dyDescent="0.2">
      <c r="A202" s="323"/>
      <c r="B202" s="353"/>
      <c r="C202" s="417" t="s">
        <v>163</v>
      </c>
      <c r="D202" s="418"/>
      <c r="E202" s="418"/>
      <c r="F202" s="390"/>
      <c r="G202" s="411" t="s">
        <v>164</v>
      </c>
      <c r="H202" s="369"/>
      <c r="I202" s="364"/>
      <c r="J202" s="412">
        <f t="shared" ref="J202:U202" si="96">IF(OR($E201=0,$E202=0),0,IF(AND(J$30&gt;=$E201,J$30&lt;=$E202),"X",""))</f>
        <v>0</v>
      </c>
      <c r="K202" s="412">
        <f t="shared" si="96"/>
        <v>0</v>
      </c>
      <c r="L202" s="412">
        <f t="shared" si="96"/>
        <v>0</v>
      </c>
      <c r="M202" s="412">
        <f t="shared" si="96"/>
        <v>0</v>
      </c>
      <c r="N202" s="412">
        <f t="shared" si="96"/>
        <v>0</v>
      </c>
      <c r="O202" s="412">
        <f t="shared" si="96"/>
        <v>0</v>
      </c>
      <c r="P202" s="412">
        <f t="shared" si="96"/>
        <v>0</v>
      </c>
      <c r="Q202" s="412">
        <f t="shared" si="96"/>
        <v>0</v>
      </c>
      <c r="R202" s="412">
        <f t="shared" si="96"/>
        <v>0</v>
      </c>
      <c r="S202" s="412">
        <f t="shared" si="96"/>
        <v>0</v>
      </c>
      <c r="T202" s="412">
        <f t="shared" si="96"/>
        <v>0</v>
      </c>
      <c r="U202" s="412">
        <f t="shared" si="96"/>
        <v>0</v>
      </c>
      <c r="V202" s="396"/>
      <c r="W202" s="326"/>
      <c r="Y202" s="335"/>
    </row>
    <row r="203" spans="1:25" ht="15" customHeight="1" x14ac:dyDescent="0.2">
      <c r="A203" s="323"/>
      <c r="B203" s="353"/>
      <c r="C203" s="417" t="s">
        <v>165</v>
      </c>
      <c r="D203" s="419" t="str">
        <f>IF(OR(D201=0,D202=0),"",DATEDIF(D201,D202,"m")+1)</f>
        <v/>
      </c>
      <c r="E203" s="419" t="str">
        <f>IF(OR(E201=0,E202=0),"",DATEDIF(E201,E202,"m")+1)</f>
        <v/>
      </c>
      <c r="F203" s="390"/>
      <c r="G203" s="391" t="s">
        <v>156</v>
      </c>
      <c r="H203" s="416"/>
      <c r="I203" s="393" t="s">
        <v>154</v>
      </c>
      <c r="J203" s="400">
        <f>IF(OR($E201=0,$E202=0),0,IF($E199=J$30,MIN(ROUND($E204,2),ROUND(ROUND($E204,2)/$E203*SUMPRODUCT(($J202:$U202="X")*(ROUND($J190:$U190,4))),2)),0))</f>
        <v>0</v>
      </c>
      <c r="K203" s="400">
        <f t="shared" ref="K203:U203" si="97">IF(OR($E201=0,$E202=0),0,IF($E199=K$30,MIN(ROUND($E204,2),ROUND(ROUND($E204,2)/$E203*SUMPRODUCT(($J202:$U202="X")*(ROUND($J190:$U190,4))),2)),0))</f>
        <v>0</v>
      </c>
      <c r="L203" s="400">
        <f t="shared" si="97"/>
        <v>0</v>
      </c>
      <c r="M203" s="400">
        <f t="shared" si="97"/>
        <v>0</v>
      </c>
      <c r="N203" s="400">
        <f t="shared" si="97"/>
        <v>0</v>
      </c>
      <c r="O203" s="400">
        <f t="shared" si="97"/>
        <v>0</v>
      </c>
      <c r="P203" s="400">
        <f t="shared" si="97"/>
        <v>0</v>
      </c>
      <c r="Q203" s="400">
        <f t="shared" si="97"/>
        <v>0</v>
      </c>
      <c r="R203" s="400">
        <f t="shared" si="97"/>
        <v>0</v>
      </c>
      <c r="S203" s="400">
        <f t="shared" si="97"/>
        <v>0</v>
      </c>
      <c r="T203" s="400">
        <f t="shared" si="97"/>
        <v>0</v>
      </c>
      <c r="U203" s="400">
        <f t="shared" si="97"/>
        <v>0</v>
      </c>
      <c r="V203" s="375">
        <f>SUMPRODUCT(ROUND(J203:U203,2))</f>
        <v>0</v>
      </c>
      <c r="W203" s="326"/>
      <c r="Y203" s="335"/>
    </row>
    <row r="204" spans="1:25" ht="15" customHeight="1" x14ac:dyDescent="0.2">
      <c r="A204" s="323"/>
      <c r="B204" s="353"/>
      <c r="C204" s="409" t="s">
        <v>166</v>
      </c>
      <c r="D204" s="389"/>
      <c r="E204" s="389"/>
      <c r="F204" s="390"/>
      <c r="G204" s="420" t="str">
        <f>$P$26</f>
        <v>Pauschale für Sozialabgaben inkl. Berufsgenossenschaft</v>
      </c>
      <c r="H204" s="421"/>
      <c r="I204" s="422" t="s">
        <v>154</v>
      </c>
      <c r="J204" s="423">
        <f t="shared" ref="J204:U204" si="98">ROUND(J203*$U$26,2)</f>
        <v>0</v>
      </c>
      <c r="K204" s="423">
        <f t="shared" si="98"/>
        <v>0</v>
      </c>
      <c r="L204" s="423">
        <f t="shared" si="98"/>
        <v>0</v>
      </c>
      <c r="M204" s="423">
        <f t="shared" si="98"/>
        <v>0</v>
      </c>
      <c r="N204" s="423">
        <f t="shared" si="98"/>
        <v>0</v>
      </c>
      <c r="O204" s="423">
        <f t="shared" si="98"/>
        <v>0</v>
      </c>
      <c r="P204" s="423">
        <f t="shared" si="98"/>
        <v>0</v>
      </c>
      <c r="Q204" s="423">
        <f t="shared" si="98"/>
        <v>0</v>
      </c>
      <c r="R204" s="423">
        <f t="shared" si="98"/>
        <v>0</v>
      </c>
      <c r="S204" s="423">
        <f t="shared" si="98"/>
        <v>0</v>
      </c>
      <c r="T204" s="423">
        <f t="shared" si="98"/>
        <v>0</v>
      </c>
      <c r="U204" s="423">
        <f t="shared" si="98"/>
        <v>0</v>
      </c>
      <c r="V204" s="424">
        <f>SUMPRODUCT(ROUND(J204:U204,2))</f>
        <v>0</v>
      </c>
      <c r="W204" s="326"/>
      <c r="Y204" s="335"/>
    </row>
    <row r="205" spans="1:25" ht="15" customHeight="1" thickBot="1" x14ac:dyDescent="0.25">
      <c r="A205" s="323"/>
      <c r="B205" s="425"/>
      <c r="C205" s="426"/>
      <c r="D205" s="426"/>
      <c r="E205" s="426"/>
      <c r="F205" s="427"/>
      <c r="G205" s="428"/>
      <c r="H205" s="429"/>
      <c r="I205" s="430"/>
      <c r="J205" s="431"/>
      <c r="K205" s="431"/>
      <c r="L205" s="431"/>
      <c r="M205" s="431"/>
      <c r="N205" s="431"/>
      <c r="O205" s="431"/>
      <c r="P205" s="431"/>
      <c r="Q205" s="431"/>
      <c r="R205" s="431"/>
      <c r="S205" s="431"/>
      <c r="T205" s="431"/>
      <c r="U205" s="431"/>
      <c r="V205" s="432"/>
      <c r="W205" s="326">
        <f>IF(COUNTIF(V181:V205,"&gt;0")&gt;0,1,0)</f>
        <v>0</v>
      </c>
      <c r="Y205" s="335"/>
    </row>
    <row r="206" spans="1:25" ht="15" customHeight="1" thickTop="1" x14ac:dyDescent="0.2">
      <c r="A206" s="323"/>
      <c r="B206" s="353"/>
      <c r="C206" s="347"/>
      <c r="D206" s="347"/>
      <c r="E206" s="347"/>
      <c r="F206" s="354"/>
      <c r="G206" s="355" t="s">
        <v>136</v>
      </c>
      <c r="H206" s="356"/>
      <c r="I206" s="357"/>
      <c r="J206" s="358"/>
      <c r="K206" s="358"/>
      <c r="L206" s="358"/>
      <c r="M206" s="358"/>
      <c r="N206" s="358"/>
      <c r="O206" s="358"/>
      <c r="P206" s="358"/>
      <c r="Q206" s="358"/>
      <c r="R206" s="358"/>
      <c r="S206" s="358"/>
      <c r="T206" s="358"/>
      <c r="U206" s="358"/>
      <c r="V206" s="359"/>
      <c r="W206" s="326"/>
    </row>
    <row r="207" spans="1:25" ht="15" customHeight="1" x14ac:dyDescent="0.2">
      <c r="A207" s="323"/>
      <c r="B207" s="360" t="s">
        <v>137</v>
      </c>
      <c r="C207" s="347"/>
      <c r="D207" s="653"/>
      <c r="E207" s="654"/>
      <c r="F207" s="361"/>
      <c r="G207" s="362" t="s">
        <v>138</v>
      </c>
      <c r="H207" s="363"/>
      <c r="I207" s="364"/>
      <c r="J207" s="365"/>
      <c r="K207" s="365"/>
      <c r="L207" s="365"/>
      <c r="M207" s="365"/>
      <c r="N207" s="365"/>
      <c r="O207" s="365"/>
      <c r="P207" s="365"/>
      <c r="Q207" s="365"/>
      <c r="R207" s="365"/>
      <c r="S207" s="365"/>
      <c r="T207" s="365"/>
      <c r="U207" s="365"/>
      <c r="V207" s="366"/>
      <c r="W207" s="326"/>
    </row>
    <row r="208" spans="1:25" ht="15" customHeight="1" x14ac:dyDescent="0.2">
      <c r="A208" s="367">
        <f>IF($D210="Stundenanteil",1,0)</f>
        <v>0</v>
      </c>
      <c r="B208" s="360" t="s">
        <v>139</v>
      </c>
      <c r="C208" s="347"/>
      <c r="D208" s="653"/>
      <c r="E208" s="654"/>
      <c r="F208" s="361"/>
      <c r="G208" s="368" t="s">
        <v>140</v>
      </c>
      <c r="H208" s="369"/>
      <c r="I208" s="364"/>
      <c r="J208" s="370"/>
      <c r="K208" s="370"/>
      <c r="L208" s="370"/>
      <c r="M208" s="370"/>
      <c r="N208" s="370"/>
      <c r="O208" s="370"/>
      <c r="P208" s="370"/>
      <c r="Q208" s="370"/>
      <c r="R208" s="370"/>
      <c r="S208" s="370"/>
      <c r="T208" s="370"/>
      <c r="U208" s="370"/>
      <c r="V208" s="366"/>
      <c r="W208" s="326"/>
    </row>
    <row r="209" spans="1:25" ht="15" customHeight="1" x14ac:dyDescent="0.2">
      <c r="A209" s="367">
        <f>IF($D210="Stundenanteil",1,0)</f>
        <v>0</v>
      </c>
      <c r="B209" s="353"/>
      <c r="C209" s="347"/>
      <c r="D209" s="347"/>
      <c r="E209" s="347"/>
      <c r="F209" s="354"/>
      <c r="G209" s="371" t="s">
        <v>141</v>
      </c>
      <c r="H209" s="372"/>
      <c r="I209" s="373" t="s">
        <v>142</v>
      </c>
      <c r="J209" s="374"/>
      <c r="K209" s="374"/>
      <c r="L209" s="374"/>
      <c r="M209" s="374"/>
      <c r="N209" s="374"/>
      <c r="O209" s="374"/>
      <c r="P209" s="374"/>
      <c r="Q209" s="374"/>
      <c r="R209" s="374"/>
      <c r="S209" s="374"/>
      <c r="T209" s="374"/>
      <c r="U209" s="374"/>
      <c r="V209" s="375">
        <f t="shared" ref="V209:V214" si="99">SUMPRODUCT(ROUND(J209:U209,2))</f>
        <v>0</v>
      </c>
      <c r="W209" s="326"/>
    </row>
    <row r="210" spans="1:25" ht="15" customHeight="1" x14ac:dyDescent="0.2">
      <c r="A210" s="367">
        <f>IF($D210="Stundenanteil",1,0)</f>
        <v>0</v>
      </c>
      <c r="B210" s="360" t="s">
        <v>143</v>
      </c>
      <c r="C210" s="347"/>
      <c r="D210" s="653" t="s">
        <v>61</v>
      </c>
      <c r="E210" s="654"/>
      <c r="F210" s="361"/>
      <c r="G210" s="371" t="s">
        <v>144</v>
      </c>
      <c r="H210" s="376" t="s">
        <v>145</v>
      </c>
      <c r="I210" s="373" t="s">
        <v>142</v>
      </c>
      <c r="J210" s="374"/>
      <c r="K210" s="374"/>
      <c r="L210" s="374"/>
      <c r="M210" s="374"/>
      <c r="N210" s="374"/>
      <c r="O210" s="374"/>
      <c r="P210" s="374"/>
      <c r="Q210" s="374"/>
      <c r="R210" s="374"/>
      <c r="S210" s="374"/>
      <c r="T210" s="374"/>
      <c r="U210" s="374"/>
      <c r="V210" s="375">
        <f t="shared" si="99"/>
        <v>0</v>
      </c>
      <c r="W210" s="326"/>
    </row>
    <row r="211" spans="1:25" ht="15" customHeight="1" x14ac:dyDescent="0.2">
      <c r="A211" s="367">
        <f>IF($D210="Stundenanteil",1,0)</f>
        <v>0</v>
      </c>
      <c r="B211" s="353"/>
      <c r="C211" s="347"/>
      <c r="D211" s="347"/>
      <c r="E211" s="347"/>
      <c r="F211" s="354"/>
      <c r="G211" s="371"/>
      <c r="H211" s="376" t="s">
        <v>146</v>
      </c>
      <c r="I211" s="377" t="s">
        <v>142</v>
      </c>
      <c r="J211" s="374"/>
      <c r="K211" s="374"/>
      <c r="L211" s="374"/>
      <c r="M211" s="374"/>
      <c r="N211" s="374"/>
      <c r="O211" s="374"/>
      <c r="P211" s="374"/>
      <c r="Q211" s="374"/>
      <c r="R211" s="374"/>
      <c r="S211" s="374"/>
      <c r="T211" s="374"/>
      <c r="U211" s="374"/>
      <c r="V211" s="375">
        <f t="shared" si="99"/>
        <v>0</v>
      </c>
      <c r="W211" s="326"/>
    </row>
    <row r="212" spans="1:25" ht="15" hidden="1" customHeight="1" x14ac:dyDescent="0.2">
      <c r="A212" s="367"/>
      <c r="B212" s="353"/>
      <c r="C212" s="347"/>
      <c r="F212" s="354"/>
      <c r="G212" s="378" t="s">
        <v>147</v>
      </c>
      <c r="H212" s="379"/>
      <c r="I212" s="380" t="s">
        <v>142</v>
      </c>
      <c r="J212" s="381">
        <f>IF(ROUND(J209,2)-ROUND(J210,2)=0,0,ROUND(J211,2)/(ROUND(J209,2)-ROUND(J210,2))*ROUND(J210,2))</f>
        <v>0</v>
      </c>
      <c r="K212" s="381">
        <f t="shared" ref="K212:U212" si="100">IF(ROUND(K209,2)-ROUND(K210,2)=0,0,ROUND(K211,2)/(ROUND(K209,2)-ROUND(K210,2))*ROUND(K210,2))</f>
        <v>0</v>
      </c>
      <c r="L212" s="381">
        <f t="shared" si="100"/>
        <v>0</v>
      </c>
      <c r="M212" s="381">
        <f t="shared" si="100"/>
        <v>0</v>
      </c>
      <c r="N212" s="381">
        <f t="shared" si="100"/>
        <v>0</v>
      </c>
      <c r="O212" s="381">
        <f t="shared" si="100"/>
        <v>0</v>
      </c>
      <c r="P212" s="381">
        <f t="shared" si="100"/>
        <v>0</v>
      </c>
      <c r="Q212" s="381">
        <f t="shared" si="100"/>
        <v>0</v>
      </c>
      <c r="R212" s="381">
        <f t="shared" si="100"/>
        <v>0</v>
      </c>
      <c r="S212" s="381">
        <f t="shared" si="100"/>
        <v>0</v>
      </c>
      <c r="T212" s="381">
        <f t="shared" si="100"/>
        <v>0</v>
      </c>
      <c r="U212" s="381">
        <f t="shared" si="100"/>
        <v>0</v>
      </c>
      <c r="V212" s="382">
        <f t="shared" si="99"/>
        <v>0</v>
      </c>
      <c r="W212" s="326"/>
    </row>
    <row r="213" spans="1:25" ht="15" hidden="1" customHeight="1" x14ac:dyDescent="0.2">
      <c r="A213" s="367"/>
      <c r="B213" s="353"/>
      <c r="C213" s="347"/>
      <c r="F213" s="354"/>
      <c r="G213" s="378" t="s">
        <v>148</v>
      </c>
      <c r="H213" s="379"/>
      <c r="I213" s="380" t="s">
        <v>142</v>
      </c>
      <c r="J213" s="381">
        <f>(ROUND(J211,2)+ROUND(J212,10))*ROUND($E219,0)/($I$6-ROUND($E219,0))</f>
        <v>0</v>
      </c>
      <c r="K213" s="381">
        <f t="shared" ref="K213:U213" si="101">(ROUND(K211,2)+ROUND(K212,10))*ROUND($E219,0)/($I$6-ROUND($E219,0))</f>
        <v>0</v>
      </c>
      <c r="L213" s="381">
        <f t="shared" si="101"/>
        <v>0</v>
      </c>
      <c r="M213" s="381">
        <f t="shared" si="101"/>
        <v>0</v>
      </c>
      <c r="N213" s="381">
        <f t="shared" si="101"/>
        <v>0</v>
      </c>
      <c r="O213" s="381">
        <f t="shared" si="101"/>
        <v>0</v>
      </c>
      <c r="P213" s="381">
        <f t="shared" si="101"/>
        <v>0</v>
      </c>
      <c r="Q213" s="381">
        <f t="shared" si="101"/>
        <v>0</v>
      </c>
      <c r="R213" s="381">
        <f t="shared" si="101"/>
        <v>0</v>
      </c>
      <c r="S213" s="381">
        <f t="shared" si="101"/>
        <v>0</v>
      </c>
      <c r="T213" s="381">
        <f t="shared" si="101"/>
        <v>0</v>
      </c>
      <c r="U213" s="381">
        <f t="shared" si="101"/>
        <v>0</v>
      </c>
      <c r="V213" s="382">
        <f t="shared" si="99"/>
        <v>0</v>
      </c>
      <c r="W213" s="326"/>
    </row>
    <row r="214" spans="1:25" ht="15" hidden="1" customHeight="1" x14ac:dyDescent="0.2">
      <c r="A214" s="367"/>
      <c r="B214" s="353"/>
      <c r="C214" s="347"/>
      <c r="D214" s="347"/>
      <c r="E214" s="347"/>
      <c r="F214" s="354"/>
      <c r="G214" s="378" t="s">
        <v>149</v>
      </c>
      <c r="H214" s="379"/>
      <c r="I214" s="380" t="s">
        <v>142</v>
      </c>
      <c r="J214" s="381">
        <f>ROUND(J211,2)+ROUND(J212,10)+ROUND(J213,10)</f>
        <v>0</v>
      </c>
      <c r="K214" s="381">
        <f t="shared" ref="K214:U214" si="102">ROUND(K211,2)+ROUND(K212,10)+ROUND(K213,10)</f>
        <v>0</v>
      </c>
      <c r="L214" s="381">
        <f t="shared" si="102"/>
        <v>0</v>
      </c>
      <c r="M214" s="381">
        <f t="shared" si="102"/>
        <v>0</v>
      </c>
      <c r="N214" s="381">
        <f t="shared" si="102"/>
        <v>0</v>
      </c>
      <c r="O214" s="381">
        <f t="shared" si="102"/>
        <v>0</v>
      </c>
      <c r="P214" s="381">
        <f t="shared" si="102"/>
        <v>0</v>
      </c>
      <c r="Q214" s="381">
        <f t="shared" si="102"/>
        <v>0</v>
      </c>
      <c r="R214" s="381">
        <f t="shared" si="102"/>
        <v>0</v>
      </c>
      <c r="S214" s="381">
        <f t="shared" si="102"/>
        <v>0</v>
      </c>
      <c r="T214" s="381">
        <f t="shared" si="102"/>
        <v>0</v>
      </c>
      <c r="U214" s="381">
        <f t="shared" si="102"/>
        <v>0</v>
      </c>
      <c r="V214" s="382">
        <f t="shared" si="99"/>
        <v>0</v>
      </c>
      <c r="W214" s="326"/>
    </row>
    <row r="215" spans="1:25" ht="15" customHeight="1" x14ac:dyDescent="0.2">
      <c r="A215" s="323"/>
      <c r="B215" s="360" t="s">
        <v>150</v>
      </c>
      <c r="C215" s="347"/>
      <c r="D215" s="347"/>
      <c r="E215" s="347"/>
      <c r="F215" s="354"/>
      <c r="G215" s="383" t="str">
        <f>IF(D210="Stundenanteil","Errechneter Stellenanteil",IF(D210="Stellenanteil","Stellenanteil:",""))</f>
        <v/>
      </c>
      <c r="H215" s="384"/>
      <c r="I215" s="385"/>
      <c r="J215" s="386">
        <f>IF(AND($D210="Stellenanteil",$E220&gt;0,J217&gt;0),ROUND($E220,4),IF(AND($D210="Stundenanteil",J209&gt;0),ROUND(J214/ROUND(J209,2),4),0))</f>
        <v>0</v>
      </c>
      <c r="K215" s="386">
        <f t="shared" ref="K215:U215" si="103">IF(AND($D210="Stellenanteil",$E220&gt;0,K217&gt;0),ROUND($E220,4),IF(AND($D210="Stundenanteil",K209&gt;0),ROUND(K214/ROUND(K209,2),4),0))</f>
        <v>0</v>
      </c>
      <c r="L215" s="386">
        <f t="shared" si="103"/>
        <v>0</v>
      </c>
      <c r="M215" s="386">
        <f t="shared" si="103"/>
        <v>0</v>
      </c>
      <c r="N215" s="386">
        <f t="shared" si="103"/>
        <v>0</v>
      </c>
      <c r="O215" s="386">
        <f t="shared" si="103"/>
        <v>0</v>
      </c>
      <c r="P215" s="386">
        <f t="shared" si="103"/>
        <v>0</v>
      </c>
      <c r="Q215" s="386">
        <f t="shared" si="103"/>
        <v>0</v>
      </c>
      <c r="R215" s="386">
        <f t="shared" si="103"/>
        <v>0</v>
      </c>
      <c r="S215" s="386">
        <f t="shared" si="103"/>
        <v>0</v>
      </c>
      <c r="T215" s="386">
        <f t="shared" si="103"/>
        <v>0</v>
      </c>
      <c r="U215" s="386">
        <f t="shared" si="103"/>
        <v>0</v>
      </c>
      <c r="V215" s="387">
        <f>SUMPRODUCT(ROUND(J215:U215,4))</f>
        <v>0</v>
      </c>
      <c r="W215" s="326"/>
    </row>
    <row r="216" spans="1:25" ht="15" customHeight="1" x14ac:dyDescent="0.2">
      <c r="A216" s="323"/>
      <c r="B216" s="353"/>
      <c r="C216" s="388" t="s">
        <v>151</v>
      </c>
      <c r="E216" s="389"/>
      <c r="F216" s="354"/>
      <c r="G216" s="368" t="s">
        <v>152</v>
      </c>
      <c r="H216" s="369"/>
      <c r="I216" s="364"/>
      <c r="J216" s="370"/>
      <c r="K216" s="370"/>
      <c r="L216" s="370"/>
      <c r="M216" s="370"/>
      <c r="N216" s="370"/>
      <c r="O216" s="370"/>
      <c r="P216" s="370"/>
      <c r="Q216" s="370"/>
      <c r="R216" s="370"/>
      <c r="S216" s="370"/>
      <c r="T216" s="370"/>
      <c r="U216" s="370"/>
      <c r="V216" s="366"/>
      <c r="W216" s="326"/>
    </row>
    <row r="217" spans="1:25" ht="15" customHeight="1" x14ac:dyDescent="0.2">
      <c r="A217" s="323"/>
      <c r="B217" s="353"/>
      <c r="F217" s="390"/>
      <c r="G217" s="391" t="s">
        <v>153</v>
      </c>
      <c r="H217" s="392"/>
      <c r="I217" s="393" t="s">
        <v>154</v>
      </c>
      <c r="J217" s="394"/>
      <c r="K217" s="394"/>
      <c r="L217" s="394"/>
      <c r="M217" s="394"/>
      <c r="N217" s="394"/>
      <c r="O217" s="394"/>
      <c r="P217" s="394"/>
      <c r="Q217" s="394"/>
      <c r="R217" s="394"/>
      <c r="S217" s="394"/>
      <c r="T217" s="394"/>
      <c r="U217" s="394"/>
      <c r="V217" s="375">
        <f>SUMPRODUCT(ROUND(J217:U217,2))</f>
        <v>0</v>
      </c>
      <c r="W217" s="326"/>
    </row>
    <row r="218" spans="1:25" ht="15" customHeight="1" x14ac:dyDescent="0.2">
      <c r="A218" s="367">
        <f>IF($D210="Stundenanteil",1,0)</f>
        <v>0</v>
      </c>
      <c r="B218" s="353"/>
      <c r="C218" s="388" t="str">
        <f>IF(D210="Stundenanteil","wöchentliche Arbeitszeit (in h):","")</f>
        <v/>
      </c>
      <c r="D218" s="347"/>
      <c r="E218" s="395"/>
      <c r="F218" s="390"/>
      <c r="G218" s="371"/>
      <c r="H218" s="372"/>
      <c r="I218" s="393"/>
      <c r="J218" s="396"/>
      <c r="K218" s="396"/>
      <c r="L218" s="396"/>
      <c r="M218" s="396"/>
      <c r="N218" s="396"/>
      <c r="O218" s="396"/>
      <c r="P218" s="396"/>
      <c r="Q218" s="396"/>
      <c r="R218" s="396"/>
      <c r="S218" s="396"/>
      <c r="T218" s="396"/>
      <c r="U218" s="396"/>
      <c r="V218" s="397"/>
      <c r="W218" s="326"/>
    </row>
    <row r="219" spans="1:25" ht="15" customHeight="1" x14ac:dyDescent="0.2">
      <c r="A219" s="367">
        <f>IF($D210="Stundenanteil",1,0)</f>
        <v>0</v>
      </c>
      <c r="B219" s="353"/>
      <c r="C219" s="388" t="str">
        <f>IF(D210="Stundenanteil","Urlaubsanspruch (in AT):","")</f>
        <v/>
      </c>
      <c r="D219" s="347"/>
      <c r="E219" s="398"/>
      <c r="F219" s="354"/>
      <c r="G219" s="368" t="s">
        <v>155</v>
      </c>
      <c r="H219" s="369"/>
      <c r="I219" s="364"/>
      <c r="J219" s="370"/>
      <c r="K219" s="370"/>
      <c r="L219" s="370"/>
      <c r="M219" s="370"/>
      <c r="N219" s="370"/>
      <c r="O219" s="370"/>
      <c r="P219" s="370"/>
      <c r="Q219" s="370"/>
      <c r="R219" s="370"/>
      <c r="S219" s="370"/>
      <c r="T219" s="370"/>
      <c r="U219" s="370"/>
      <c r="V219" s="366"/>
      <c r="W219" s="326"/>
    </row>
    <row r="220" spans="1:25" ht="15" customHeight="1" x14ac:dyDescent="0.2">
      <c r="A220" s="367">
        <f>IF($D210="Stellenanteil",1,0)</f>
        <v>0</v>
      </c>
      <c r="B220" s="353"/>
      <c r="C220" s="388" t="str">
        <f>IF(D210="Stellenanteil","Stellenanteil (in %):","")</f>
        <v/>
      </c>
      <c r="D220" s="347"/>
      <c r="E220" s="399"/>
      <c r="F220" s="354"/>
      <c r="G220" s="391" t="s">
        <v>156</v>
      </c>
      <c r="H220" s="392"/>
      <c r="I220" s="393" t="s">
        <v>154</v>
      </c>
      <c r="J220" s="400">
        <f>ROUND(ROUND(J217,2)*J215,2)</f>
        <v>0</v>
      </c>
      <c r="K220" s="400">
        <f t="shared" ref="K220:U220" si="104">ROUND(ROUND(K217,2)*K215,2)</f>
        <v>0</v>
      </c>
      <c r="L220" s="400">
        <f t="shared" si="104"/>
        <v>0</v>
      </c>
      <c r="M220" s="400">
        <f t="shared" si="104"/>
        <v>0</v>
      </c>
      <c r="N220" s="400">
        <f t="shared" si="104"/>
        <v>0</v>
      </c>
      <c r="O220" s="400">
        <f t="shared" si="104"/>
        <v>0</v>
      </c>
      <c r="P220" s="400">
        <f t="shared" si="104"/>
        <v>0</v>
      </c>
      <c r="Q220" s="400">
        <f t="shared" si="104"/>
        <v>0</v>
      </c>
      <c r="R220" s="400">
        <f t="shared" si="104"/>
        <v>0</v>
      </c>
      <c r="S220" s="400">
        <f t="shared" si="104"/>
        <v>0</v>
      </c>
      <c r="T220" s="400">
        <f t="shared" si="104"/>
        <v>0</v>
      </c>
      <c r="U220" s="400">
        <f t="shared" si="104"/>
        <v>0</v>
      </c>
      <c r="V220" s="375">
        <f>SUMPRODUCT(ROUND(J220:U220,2))</f>
        <v>0</v>
      </c>
      <c r="W220" s="326"/>
    </row>
    <row r="221" spans="1:25" ht="15" customHeight="1" x14ac:dyDescent="0.2">
      <c r="A221" s="323"/>
      <c r="B221" s="353"/>
      <c r="C221" s="347"/>
      <c r="D221" s="347"/>
      <c r="E221" s="347"/>
      <c r="F221" s="354"/>
      <c r="G221" s="401" t="str">
        <f>$P$26</f>
        <v>Pauschale für Sozialabgaben inkl. Berufsgenossenschaft</v>
      </c>
      <c r="H221" s="372"/>
      <c r="I221" s="393" t="s">
        <v>154</v>
      </c>
      <c r="J221" s="400">
        <f>ROUND(J220*$U$26,2)</f>
        <v>0</v>
      </c>
      <c r="K221" s="400">
        <f t="shared" ref="K221:U221" si="105">ROUND(K220*$U$26,2)</f>
        <v>0</v>
      </c>
      <c r="L221" s="400">
        <f t="shared" si="105"/>
        <v>0</v>
      </c>
      <c r="M221" s="400">
        <f t="shared" si="105"/>
        <v>0</v>
      </c>
      <c r="N221" s="400">
        <f t="shared" si="105"/>
        <v>0</v>
      </c>
      <c r="O221" s="400">
        <f t="shared" si="105"/>
        <v>0</v>
      </c>
      <c r="P221" s="400">
        <f t="shared" si="105"/>
        <v>0</v>
      </c>
      <c r="Q221" s="400">
        <f t="shared" si="105"/>
        <v>0</v>
      </c>
      <c r="R221" s="400">
        <f t="shared" si="105"/>
        <v>0</v>
      </c>
      <c r="S221" s="400">
        <f t="shared" si="105"/>
        <v>0</v>
      </c>
      <c r="T221" s="400">
        <f t="shared" si="105"/>
        <v>0</v>
      </c>
      <c r="U221" s="400">
        <f t="shared" si="105"/>
        <v>0</v>
      </c>
      <c r="V221" s="375">
        <f>SUMPRODUCT(ROUND(J221:U221,2))</f>
        <v>0</v>
      </c>
      <c r="W221" s="326"/>
    </row>
    <row r="222" spans="1:25" ht="15" customHeight="1" x14ac:dyDescent="0.2">
      <c r="A222" s="323"/>
      <c r="B222" s="360" t="s">
        <v>157</v>
      </c>
      <c r="C222" s="347"/>
      <c r="D222" s="347"/>
      <c r="E222" s="347"/>
      <c r="F222" s="354"/>
      <c r="G222" s="371"/>
      <c r="H222" s="372"/>
      <c r="I222" s="393"/>
      <c r="J222" s="396"/>
      <c r="K222" s="396"/>
      <c r="L222" s="396"/>
      <c r="M222" s="396"/>
      <c r="N222" s="396"/>
      <c r="O222" s="396"/>
      <c r="P222" s="396"/>
      <c r="Q222" s="396"/>
      <c r="R222" s="396"/>
      <c r="S222" s="396"/>
      <c r="T222" s="396"/>
      <c r="U222" s="396"/>
      <c r="V222" s="397"/>
      <c r="W222" s="326"/>
      <c r="Y222" s="335"/>
    </row>
    <row r="223" spans="1:25" ht="15" customHeight="1" x14ac:dyDescent="0.2">
      <c r="A223" s="323"/>
      <c r="B223" s="353"/>
      <c r="C223" s="402"/>
      <c r="D223" s="403">
        <v>1</v>
      </c>
      <c r="E223" s="403">
        <v>2</v>
      </c>
      <c r="F223" s="390"/>
      <c r="G223" s="404" t="s">
        <v>158</v>
      </c>
      <c r="I223" s="405" t="s">
        <v>154</v>
      </c>
      <c r="J223" s="406">
        <f t="shared" ref="J223:U223" si="106">IF(AND($D224=J$30,$E224=J$30),ROUND($D229,2)+ROUND($E229,2),IF($D224=J$30,$D229,IF($E224=J$30,$E229,0)))</f>
        <v>0</v>
      </c>
      <c r="K223" s="406">
        <f t="shared" si="106"/>
        <v>0</v>
      </c>
      <c r="L223" s="406">
        <f t="shared" si="106"/>
        <v>0</v>
      </c>
      <c r="M223" s="406">
        <f t="shared" si="106"/>
        <v>0</v>
      </c>
      <c r="N223" s="406">
        <f t="shared" si="106"/>
        <v>0</v>
      </c>
      <c r="O223" s="406">
        <f t="shared" si="106"/>
        <v>0</v>
      </c>
      <c r="P223" s="406">
        <f t="shared" si="106"/>
        <v>0</v>
      </c>
      <c r="Q223" s="406">
        <f t="shared" si="106"/>
        <v>0</v>
      </c>
      <c r="R223" s="406">
        <f t="shared" si="106"/>
        <v>0</v>
      </c>
      <c r="S223" s="406">
        <f t="shared" si="106"/>
        <v>0</v>
      </c>
      <c r="T223" s="406">
        <f t="shared" si="106"/>
        <v>0</v>
      </c>
      <c r="U223" s="406">
        <f t="shared" si="106"/>
        <v>0</v>
      </c>
      <c r="V223" s="407">
        <f>SUMPRODUCT(ROUND(J223:U223,2))</f>
        <v>0</v>
      </c>
      <c r="W223" s="326"/>
      <c r="Y223" s="335"/>
    </row>
    <row r="224" spans="1:25" ht="15" customHeight="1" x14ac:dyDescent="0.2">
      <c r="A224" s="323"/>
      <c r="B224" s="408"/>
      <c r="C224" s="409" t="s">
        <v>159</v>
      </c>
      <c r="D224" s="410"/>
      <c r="E224" s="410"/>
      <c r="F224" s="390"/>
      <c r="G224" s="411" t="s">
        <v>160</v>
      </c>
      <c r="H224" s="369"/>
      <c r="I224" s="364"/>
      <c r="J224" s="412">
        <f>IF(OR($D226=0,$D227=0),0,IF(AND(J$30&gt;=$D226,J$30&lt;=$D227),"X",""))</f>
        <v>0</v>
      </c>
      <c r="K224" s="412">
        <f t="shared" ref="K224:U224" si="107">IF(OR($D226=0,$D227=0),0,IF(AND(K$30&gt;=$D226,K$30&lt;=$D227),"X",""))</f>
        <v>0</v>
      </c>
      <c r="L224" s="412">
        <f t="shared" si="107"/>
        <v>0</v>
      </c>
      <c r="M224" s="412">
        <f t="shared" si="107"/>
        <v>0</v>
      </c>
      <c r="N224" s="412">
        <f t="shared" si="107"/>
        <v>0</v>
      </c>
      <c r="O224" s="412">
        <f t="shared" si="107"/>
        <v>0</v>
      </c>
      <c r="P224" s="412">
        <f t="shared" si="107"/>
        <v>0</v>
      </c>
      <c r="Q224" s="412">
        <f t="shared" si="107"/>
        <v>0</v>
      </c>
      <c r="R224" s="412">
        <f t="shared" si="107"/>
        <v>0</v>
      </c>
      <c r="S224" s="412">
        <f t="shared" si="107"/>
        <v>0</v>
      </c>
      <c r="T224" s="412">
        <f t="shared" si="107"/>
        <v>0</v>
      </c>
      <c r="U224" s="412">
        <f t="shared" si="107"/>
        <v>0</v>
      </c>
      <c r="V224" s="413"/>
      <c r="W224" s="326"/>
      <c r="Y224" s="335"/>
    </row>
    <row r="225" spans="1:25" ht="15" customHeight="1" x14ac:dyDescent="0.2">
      <c r="A225" s="323"/>
      <c r="B225" s="408"/>
      <c r="C225" s="409" t="s">
        <v>161</v>
      </c>
      <c r="D225" s="414"/>
      <c r="E225" s="415"/>
      <c r="F225" s="390"/>
      <c r="G225" s="391" t="s">
        <v>156</v>
      </c>
      <c r="H225" s="416"/>
      <c r="I225" s="393" t="s">
        <v>154</v>
      </c>
      <c r="J225" s="400">
        <f>IF(OR($D226=0,$D227=0),0,IF($D224=J$30,MIN(ROUND($D229,2),ROUND(ROUND($D229,2)/$D228*SUMPRODUCT(($J224:$U224="X")*(ROUND($J215:$U215,4))),2)),0))</f>
        <v>0</v>
      </c>
      <c r="K225" s="400">
        <f t="shared" ref="K225:U225" si="108">IF(OR($D226=0,$D227=0),0,IF($D224=K$30,MIN(ROUND($D229,2),ROUND(ROUND($D229,2)/$D228*SUMPRODUCT(($J224:$U224="X")*(ROUND($J215:$U215,4))),2)),0))</f>
        <v>0</v>
      </c>
      <c r="L225" s="400">
        <f t="shared" si="108"/>
        <v>0</v>
      </c>
      <c r="M225" s="400">
        <f t="shared" si="108"/>
        <v>0</v>
      </c>
      <c r="N225" s="400">
        <f t="shared" si="108"/>
        <v>0</v>
      </c>
      <c r="O225" s="400">
        <f t="shared" si="108"/>
        <v>0</v>
      </c>
      <c r="P225" s="400">
        <f t="shared" si="108"/>
        <v>0</v>
      </c>
      <c r="Q225" s="400">
        <f t="shared" si="108"/>
        <v>0</v>
      </c>
      <c r="R225" s="400">
        <f t="shared" si="108"/>
        <v>0</v>
      </c>
      <c r="S225" s="400">
        <f t="shared" si="108"/>
        <v>0</v>
      </c>
      <c r="T225" s="400">
        <f t="shared" si="108"/>
        <v>0</v>
      </c>
      <c r="U225" s="400">
        <f t="shared" si="108"/>
        <v>0</v>
      </c>
      <c r="V225" s="375">
        <f>SUMPRODUCT(ROUND(J225:U225,2))</f>
        <v>0</v>
      </c>
      <c r="W225" s="326"/>
      <c r="Y225" s="335"/>
    </row>
    <row r="226" spans="1:25" ht="15" customHeight="1" x14ac:dyDescent="0.2">
      <c r="A226" s="323"/>
      <c r="B226" s="353"/>
      <c r="C226" s="417" t="s">
        <v>162</v>
      </c>
      <c r="D226" s="418"/>
      <c r="E226" s="418"/>
      <c r="F226" s="390"/>
      <c r="G226" s="401" t="str">
        <f>$P$26</f>
        <v>Pauschale für Sozialabgaben inkl. Berufsgenossenschaft</v>
      </c>
      <c r="H226" s="416"/>
      <c r="I226" s="393" t="s">
        <v>154</v>
      </c>
      <c r="J226" s="400">
        <f t="shared" ref="J226:U226" si="109">ROUND(J225*$U$26,2)</f>
        <v>0</v>
      </c>
      <c r="K226" s="400">
        <f t="shared" si="109"/>
        <v>0</v>
      </c>
      <c r="L226" s="400">
        <f t="shared" si="109"/>
        <v>0</v>
      </c>
      <c r="M226" s="400">
        <f t="shared" si="109"/>
        <v>0</v>
      </c>
      <c r="N226" s="400">
        <f t="shared" si="109"/>
        <v>0</v>
      </c>
      <c r="O226" s="400">
        <f t="shared" si="109"/>
        <v>0</v>
      </c>
      <c r="P226" s="400">
        <f t="shared" si="109"/>
        <v>0</v>
      </c>
      <c r="Q226" s="400">
        <f t="shared" si="109"/>
        <v>0</v>
      </c>
      <c r="R226" s="400">
        <f t="shared" si="109"/>
        <v>0</v>
      </c>
      <c r="S226" s="400">
        <f t="shared" si="109"/>
        <v>0</v>
      </c>
      <c r="T226" s="400">
        <f t="shared" si="109"/>
        <v>0</v>
      </c>
      <c r="U226" s="400">
        <f t="shared" si="109"/>
        <v>0</v>
      </c>
      <c r="V226" s="375">
        <f>SUMPRODUCT(ROUND(J226:U226,2))</f>
        <v>0</v>
      </c>
      <c r="W226" s="326"/>
      <c r="Y226" s="335"/>
    </row>
    <row r="227" spans="1:25" ht="15" customHeight="1" x14ac:dyDescent="0.2">
      <c r="A227" s="323"/>
      <c r="B227" s="353"/>
      <c r="C227" s="417" t="s">
        <v>163</v>
      </c>
      <c r="D227" s="418"/>
      <c r="E227" s="418"/>
      <c r="F227" s="390"/>
      <c r="G227" s="411" t="s">
        <v>164</v>
      </c>
      <c r="H227" s="369"/>
      <c r="I227" s="364"/>
      <c r="J227" s="412">
        <f t="shared" ref="J227:U227" si="110">IF(OR($E226=0,$E227=0),0,IF(AND(J$30&gt;=$E226,J$30&lt;=$E227),"X",""))</f>
        <v>0</v>
      </c>
      <c r="K227" s="412">
        <f t="shared" si="110"/>
        <v>0</v>
      </c>
      <c r="L227" s="412">
        <f t="shared" si="110"/>
        <v>0</v>
      </c>
      <c r="M227" s="412">
        <f t="shared" si="110"/>
        <v>0</v>
      </c>
      <c r="N227" s="412">
        <f t="shared" si="110"/>
        <v>0</v>
      </c>
      <c r="O227" s="412">
        <f t="shared" si="110"/>
        <v>0</v>
      </c>
      <c r="P227" s="412">
        <f t="shared" si="110"/>
        <v>0</v>
      </c>
      <c r="Q227" s="412">
        <f t="shared" si="110"/>
        <v>0</v>
      </c>
      <c r="R227" s="412">
        <f t="shared" si="110"/>
        <v>0</v>
      </c>
      <c r="S227" s="412">
        <f t="shared" si="110"/>
        <v>0</v>
      </c>
      <c r="T227" s="412">
        <f t="shared" si="110"/>
        <v>0</v>
      </c>
      <c r="U227" s="412">
        <f t="shared" si="110"/>
        <v>0</v>
      </c>
      <c r="V227" s="396"/>
      <c r="W227" s="326"/>
      <c r="Y227" s="335"/>
    </row>
    <row r="228" spans="1:25" ht="15" customHeight="1" x14ac:dyDescent="0.2">
      <c r="A228" s="323"/>
      <c r="B228" s="353"/>
      <c r="C228" s="417" t="s">
        <v>165</v>
      </c>
      <c r="D228" s="419" t="str">
        <f>IF(OR(D226=0,D227=0),"",DATEDIF(D226,D227,"m")+1)</f>
        <v/>
      </c>
      <c r="E228" s="419" t="str">
        <f>IF(OR(E226=0,E227=0),"",DATEDIF(E226,E227,"m")+1)</f>
        <v/>
      </c>
      <c r="F228" s="390"/>
      <c r="G228" s="391" t="s">
        <v>156</v>
      </c>
      <c r="H228" s="416"/>
      <c r="I228" s="393" t="s">
        <v>154</v>
      </c>
      <c r="J228" s="400">
        <f>IF(OR($E226=0,$E227=0),0,IF($E224=J$30,MIN(ROUND($E229,2),ROUND(ROUND($E229,2)/$E228*SUMPRODUCT(($J227:$U227="X")*(ROUND($J215:$U215,4))),2)),0))</f>
        <v>0</v>
      </c>
      <c r="K228" s="400">
        <f t="shared" ref="K228:U228" si="111">IF(OR($E226=0,$E227=0),0,IF($E224=K$30,MIN(ROUND($E229,2),ROUND(ROUND($E229,2)/$E228*SUMPRODUCT(($J227:$U227="X")*(ROUND($J215:$U215,4))),2)),0))</f>
        <v>0</v>
      </c>
      <c r="L228" s="400">
        <f t="shared" si="111"/>
        <v>0</v>
      </c>
      <c r="M228" s="400">
        <f t="shared" si="111"/>
        <v>0</v>
      </c>
      <c r="N228" s="400">
        <f t="shared" si="111"/>
        <v>0</v>
      </c>
      <c r="O228" s="400">
        <f t="shared" si="111"/>
        <v>0</v>
      </c>
      <c r="P228" s="400">
        <f t="shared" si="111"/>
        <v>0</v>
      </c>
      <c r="Q228" s="400">
        <f t="shared" si="111"/>
        <v>0</v>
      </c>
      <c r="R228" s="400">
        <f t="shared" si="111"/>
        <v>0</v>
      </c>
      <c r="S228" s="400">
        <f t="shared" si="111"/>
        <v>0</v>
      </c>
      <c r="T228" s="400">
        <f t="shared" si="111"/>
        <v>0</v>
      </c>
      <c r="U228" s="400">
        <f t="shared" si="111"/>
        <v>0</v>
      </c>
      <c r="V228" s="375">
        <f>SUMPRODUCT(ROUND(J228:U228,2))</f>
        <v>0</v>
      </c>
      <c r="W228" s="326"/>
      <c r="Y228" s="335"/>
    </row>
    <row r="229" spans="1:25" ht="15" customHeight="1" x14ac:dyDescent="0.2">
      <c r="A229" s="323"/>
      <c r="B229" s="353"/>
      <c r="C229" s="409" t="s">
        <v>166</v>
      </c>
      <c r="D229" s="389"/>
      <c r="E229" s="389"/>
      <c r="F229" s="390"/>
      <c r="G229" s="420" t="str">
        <f>$P$26</f>
        <v>Pauschale für Sozialabgaben inkl. Berufsgenossenschaft</v>
      </c>
      <c r="H229" s="421"/>
      <c r="I229" s="422" t="s">
        <v>154</v>
      </c>
      <c r="J229" s="423">
        <f t="shared" ref="J229:U229" si="112">ROUND(J228*$U$26,2)</f>
        <v>0</v>
      </c>
      <c r="K229" s="423">
        <f t="shared" si="112"/>
        <v>0</v>
      </c>
      <c r="L229" s="423">
        <f t="shared" si="112"/>
        <v>0</v>
      </c>
      <c r="M229" s="423">
        <f t="shared" si="112"/>
        <v>0</v>
      </c>
      <c r="N229" s="423">
        <f t="shared" si="112"/>
        <v>0</v>
      </c>
      <c r="O229" s="423">
        <f t="shared" si="112"/>
        <v>0</v>
      </c>
      <c r="P229" s="423">
        <f t="shared" si="112"/>
        <v>0</v>
      </c>
      <c r="Q229" s="423">
        <f t="shared" si="112"/>
        <v>0</v>
      </c>
      <c r="R229" s="423">
        <f t="shared" si="112"/>
        <v>0</v>
      </c>
      <c r="S229" s="423">
        <f t="shared" si="112"/>
        <v>0</v>
      </c>
      <c r="T229" s="423">
        <f t="shared" si="112"/>
        <v>0</v>
      </c>
      <c r="U229" s="423">
        <f t="shared" si="112"/>
        <v>0</v>
      </c>
      <c r="V229" s="424">
        <f>SUMPRODUCT(ROUND(J229:U229,2))</f>
        <v>0</v>
      </c>
      <c r="W229" s="326"/>
      <c r="Y229" s="335"/>
    </row>
    <row r="230" spans="1:25" ht="15" customHeight="1" thickBot="1" x14ac:dyDescent="0.25">
      <c r="A230" s="323"/>
      <c r="B230" s="425"/>
      <c r="C230" s="426"/>
      <c r="D230" s="426"/>
      <c r="E230" s="426"/>
      <c r="F230" s="427"/>
      <c r="G230" s="428"/>
      <c r="H230" s="429"/>
      <c r="I230" s="430"/>
      <c r="J230" s="431"/>
      <c r="K230" s="431"/>
      <c r="L230" s="431"/>
      <c r="M230" s="431"/>
      <c r="N230" s="431"/>
      <c r="O230" s="431"/>
      <c r="P230" s="431"/>
      <c r="Q230" s="431"/>
      <c r="R230" s="431"/>
      <c r="S230" s="431"/>
      <c r="T230" s="431"/>
      <c r="U230" s="431"/>
      <c r="V230" s="432"/>
      <c r="W230" s="326">
        <f>IF(COUNTIF(V206:V230,"&gt;0")&gt;0,1,0)</f>
        <v>0</v>
      </c>
      <c r="Y230" s="335"/>
    </row>
    <row r="231" spans="1:25" ht="15" customHeight="1" thickTop="1" x14ac:dyDescent="0.2">
      <c r="A231" s="323"/>
      <c r="B231" s="353"/>
      <c r="C231" s="347"/>
      <c r="D231" s="347"/>
      <c r="E231" s="347"/>
      <c r="F231" s="354"/>
      <c r="G231" s="355" t="s">
        <v>136</v>
      </c>
      <c r="H231" s="356"/>
      <c r="I231" s="357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58"/>
      <c r="V231" s="359"/>
      <c r="W231" s="326"/>
    </row>
    <row r="232" spans="1:25" ht="15" customHeight="1" x14ac:dyDescent="0.2">
      <c r="A232" s="323"/>
      <c r="B232" s="360" t="s">
        <v>137</v>
      </c>
      <c r="C232" s="347"/>
      <c r="D232" s="653"/>
      <c r="E232" s="654"/>
      <c r="F232" s="361"/>
      <c r="G232" s="362" t="s">
        <v>138</v>
      </c>
      <c r="H232" s="363"/>
      <c r="I232" s="364"/>
      <c r="J232" s="365"/>
      <c r="K232" s="365"/>
      <c r="L232" s="365"/>
      <c r="M232" s="365"/>
      <c r="N232" s="365"/>
      <c r="O232" s="365"/>
      <c r="P232" s="365"/>
      <c r="Q232" s="365"/>
      <c r="R232" s="365"/>
      <c r="S232" s="365"/>
      <c r="T232" s="365"/>
      <c r="U232" s="365"/>
      <c r="V232" s="366"/>
      <c r="W232" s="326"/>
    </row>
    <row r="233" spans="1:25" ht="15" customHeight="1" x14ac:dyDescent="0.2">
      <c r="A233" s="367">
        <f>IF($D235="Stundenanteil",1,0)</f>
        <v>0</v>
      </c>
      <c r="B233" s="360" t="s">
        <v>139</v>
      </c>
      <c r="C233" s="347"/>
      <c r="D233" s="653"/>
      <c r="E233" s="654"/>
      <c r="F233" s="361"/>
      <c r="G233" s="368" t="s">
        <v>140</v>
      </c>
      <c r="H233" s="369"/>
      <c r="I233" s="364"/>
      <c r="J233" s="370"/>
      <c r="K233" s="370"/>
      <c r="L233" s="370"/>
      <c r="M233" s="370"/>
      <c r="N233" s="370"/>
      <c r="O233" s="370"/>
      <c r="P233" s="370"/>
      <c r="Q233" s="370"/>
      <c r="R233" s="370"/>
      <c r="S233" s="370"/>
      <c r="T233" s="370"/>
      <c r="U233" s="370"/>
      <c r="V233" s="366"/>
      <c r="W233" s="326"/>
    </row>
    <row r="234" spans="1:25" ht="15" customHeight="1" x14ac:dyDescent="0.2">
      <c r="A234" s="367">
        <f>IF($D235="Stundenanteil",1,0)</f>
        <v>0</v>
      </c>
      <c r="B234" s="353"/>
      <c r="C234" s="347"/>
      <c r="D234" s="347"/>
      <c r="E234" s="347"/>
      <c r="F234" s="354"/>
      <c r="G234" s="371" t="s">
        <v>141</v>
      </c>
      <c r="H234" s="372"/>
      <c r="I234" s="373" t="s">
        <v>142</v>
      </c>
      <c r="J234" s="374"/>
      <c r="K234" s="374"/>
      <c r="L234" s="374"/>
      <c r="M234" s="374"/>
      <c r="N234" s="374"/>
      <c r="O234" s="374"/>
      <c r="P234" s="374"/>
      <c r="Q234" s="374"/>
      <c r="R234" s="374"/>
      <c r="S234" s="374"/>
      <c r="T234" s="374"/>
      <c r="U234" s="374"/>
      <c r="V234" s="375">
        <f t="shared" ref="V234:V239" si="113">SUMPRODUCT(ROUND(J234:U234,2))</f>
        <v>0</v>
      </c>
      <c r="W234" s="326"/>
    </row>
    <row r="235" spans="1:25" ht="15" customHeight="1" x14ac:dyDescent="0.2">
      <c r="A235" s="367">
        <f>IF($D235="Stundenanteil",1,0)</f>
        <v>0</v>
      </c>
      <c r="B235" s="360" t="s">
        <v>143</v>
      </c>
      <c r="C235" s="347"/>
      <c r="D235" s="653" t="s">
        <v>61</v>
      </c>
      <c r="E235" s="654"/>
      <c r="F235" s="361"/>
      <c r="G235" s="371" t="s">
        <v>144</v>
      </c>
      <c r="H235" s="376" t="s">
        <v>145</v>
      </c>
      <c r="I235" s="373" t="s">
        <v>142</v>
      </c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5">
        <f t="shared" si="113"/>
        <v>0</v>
      </c>
      <c r="W235" s="326"/>
    </row>
    <row r="236" spans="1:25" ht="15" customHeight="1" x14ac:dyDescent="0.2">
      <c r="A236" s="367">
        <f>IF($D235="Stundenanteil",1,0)</f>
        <v>0</v>
      </c>
      <c r="B236" s="353"/>
      <c r="C236" s="347"/>
      <c r="D236" s="347"/>
      <c r="E236" s="347"/>
      <c r="F236" s="354"/>
      <c r="G236" s="371"/>
      <c r="H236" s="376" t="s">
        <v>146</v>
      </c>
      <c r="I236" s="377" t="s">
        <v>142</v>
      </c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5">
        <f t="shared" si="113"/>
        <v>0</v>
      </c>
      <c r="W236" s="326"/>
    </row>
    <row r="237" spans="1:25" ht="15" hidden="1" customHeight="1" x14ac:dyDescent="0.2">
      <c r="A237" s="367"/>
      <c r="B237" s="353"/>
      <c r="C237" s="347"/>
      <c r="F237" s="354"/>
      <c r="G237" s="378" t="s">
        <v>147</v>
      </c>
      <c r="H237" s="379"/>
      <c r="I237" s="380" t="s">
        <v>142</v>
      </c>
      <c r="J237" s="381">
        <f>IF(ROUND(J234,2)-ROUND(J235,2)=0,0,ROUND(J236,2)/(ROUND(J234,2)-ROUND(J235,2))*ROUND(J235,2))</f>
        <v>0</v>
      </c>
      <c r="K237" s="381">
        <f t="shared" ref="K237:U237" si="114">IF(ROUND(K234,2)-ROUND(K235,2)=0,0,ROUND(K236,2)/(ROUND(K234,2)-ROUND(K235,2))*ROUND(K235,2))</f>
        <v>0</v>
      </c>
      <c r="L237" s="381">
        <f t="shared" si="114"/>
        <v>0</v>
      </c>
      <c r="M237" s="381">
        <f t="shared" si="114"/>
        <v>0</v>
      </c>
      <c r="N237" s="381">
        <f t="shared" si="114"/>
        <v>0</v>
      </c>
      <c r="O237" s="381">
        <f t="shared" si="114"/>
        <v>0</v>
      </c>
      <c r="P237" s="381">
        <f t="shared" si="114"/>
        <v>0</v>
      </c>
      <c r="Q237" s="381">
        <f t="shared" si="114"/>
        <v>0</v>
      </c>
      <c r="R237" s="381">
        <f t="shared" si="114"/>
        <v>0</v>
      </c>
      <c r="S237" s="381">
        <f t="shared" si="114"/>
        <v>0</v>
      </c>
      <c r="T237" s="381">
        <f t="shared" si="114"/>
        <v>0</v>
      </c>
      <c r="U237" s="381">
        <f t="shared" si="114"/>
        <v>0</v>
      </c>
      <c r="V237" s="382">
        <f t="shared" si="113"/>
        <v>0</v>
      </c>
      <c r="W237" s="326"/>
    </row>
    <row r="238" spans="1:25" ht="15" hidden="1" customHeight="1" x14ac:dyDescent="0.2">
      <c r="A238" s="367"/>
      <c r="B238" s="353"/>
      <c r="C238" s="347"/>
      <c r="F238" s="354"/>
      <c r="G238" s="378" t="s">
        <v>148</v>
      </c>
      <c r="H238" s="379"/>
      <c r="I238" s="380" t="s">
        <v>142</v>
      </c>
      <c r="J238" s="381">
        <f>(ROUND(J236,2)+ROUND(J237,10))*ROUND($E244,0)/($I$6-ROUND($E244,0))</f>
        <v>0</v>
      </c>
      <c r="K238" s="381">
        <f t="shared" ref="K238:U238" si="115">(ROUND(K236,2)+ROUND(K237,10))*ROUND($E244,0)/($I$6-ROUND($E244,0))</f>
        <v>0</v>
      </c>
      <c r="L238" s="381">
        <f t="shared" si="115"/>
        <v>0</v>
      </c>
      <c r="M238" s="381">
        <f t="shared" si="115"/>
        <v>0</v>
      </c>
      <c r="N238" s="381">
        <f t="shared" si="115"/>
        <v>0</v>
      </c>
      <c r="O238" s="381">
        <f t="shared" si="115"/>
        <v>0</v>
      </c>
      <c r="P238" s="381">
        <f t="shared" si="115"/>
        <v>0</v>
      </c>
      <c r="Q238" s="381">
        <f t="shared" si="115"/>
        <v>0</v>
      </c>
      <c r="R238" s="381">
        <f t="shared" si="115"/>
        <v>0</v>
      </c>
      <c r="S238" s="381">
        <f t="shared" si="115"/>
        <v>0</v>
      </c>
      <c r="T238" s="381">
        <f t="shared" si="115"/>
        <v>0</v>
      </c>
      <c r="U238" s="381">
        <f t="shared" si="115"/>
        <v>0</v>
      </c>
      <c r="V238" s="382">
        <f t="shared" si="113"/>
        <v>0</v>
      </c>
      <c r="W238" s="326"/>
    </row>
    <row r="239" spans="1:25" ht="15" hidden="1" customHeight="1" x14ac:dyDescent="0.2">
      <c r="A239" s="367"/>
      <c r="B239" s="353"/>
      <c r="C239" s="347"/>
      <c r="D239" s="347"/>
      <c r="E239" s="347"/>
      <c r="F239" s="354"/>
      <c r="G239" s="378" t="s">
        <v>149</v>
      </c>
      <c r="H239" s="379"/>
      <c r="I239" s="380" t="s">
        <v>142</v>
      </c>
      <c r="J239" s="381">
        <f>ROUND(J236,2)+ROUND(J237,10)+ROUND(J238,10)</f>
        <v>0</v>
      </c>
      <c r="K239" s="381">
        <f t="shared" ref="K239:U239" si="116">ROUND(K236,2)+ROUND(K237,10)+ROUND(K238,10)</f>
        <v>0</v>
      </c>
      <c r="L239" s="381">
        <f t="shared" si="116"/>
        <v>0</v>
      </c>
      <c r="M239" s="381">
        <f t="shared" si="116"/>
        <v>0</v>
      </c>
      <c r="N239" s="381">
        <f t="shared" si="116"/>
        <v>0</v>
      </c>
      <c r="O239" s="381">
        <f t="shared" si="116"/>
        <v>0</v>
      </c>
      <c r="P239" s="381">
        <f t="shared" si="116"/>
        <v>0</v>
      </c>
      <c r="Q239" s="381">
        <f t="shared" si="116"/>
        <v>0</v>
      </c>
      <c r="R239" s="381">
        <f t="shared" si="116"/>
        <v>0</v>
      </c>
      <c r="S239" s="381">
        <f t="shared" si="116"/>
        <v>0</v>
      </c>
      <c r="T239" s="381">
        <f t="shared" si="116"/>
        <v>0</v>
      </c>
      <c r="U239" s="381">
        <f t="shared" si="116"/>
        <v>0</v>
      </c>
      <c r="V239" s="382">
        <f t="shared" si="113"/>
        <v>0</v>
      </c>
      <c r="W239" s="326"/>
    </row>
    <row r="240" spans="1:25" ht="15" customHeight="1" x14ac:dyDescent="0.2">
      <c r="A240" s="323"/>
      <c r="B240" s="360" t="s">
        <v>150</v>
      </c>
      <c r="C240" s="347"/>
      <c r="D240" s="347"/>
      <c r="E240" s="347"/>
      <c r="F240" s="354"/>
      <c r="G240" s="383" t="str">
        <f>IF(D235="Stundenanteil","Errechneter Stellenanteil",IF(D235="Stellenanteil","Stellenanteil:",""))</f>
        <v/>
      </c>
      <c r="H240" s="384"/>
      <c r="I240" s="385"/>
      <c r="J240" s="386">
        <f>IF(AND($D235="Stellenanteil",$E245&gt;0,J242&gt;0),ROUND($E245,4),IF(AND($D235="Stundenanteil",J234&gt;0),ROUND(J239/ROUND(J234,2),4),0))</f>
        <v>0</v>
      </c>
      <c r="K240" s="386">
        <f t="shared" ref="K240:U240" si="117">IF(AND($D235="Stellenanteil",$E245&gt;0,K242&gt;0),ROUND($E245,4),IF(AND($D235="Stundenanteil",K234&gt;0),ROUND(K239/ROUND(K234,2),4),0))</f>
        <v>0</v>
      </c>
      <c r="L240" s="386">
        <f t="shared" si="117"/>
        <v>0</v>
      </c>
      <c r="M240" s="386">
        <f t="shared" si="117"/>
        <v>0</v>
      </c>
      <c r="N240" s="386">
        <f t="shared" si="117"/>
        <v>0</v>
      </c>
      <c r="O240" s="386">
        <f t="shared" si="117"/>
        <v>0</v>
      </c>
      <c r="P240" s="386">
        <f t="shared" si="117"/>
        <v>0</v>
      </c>
      <c r="Q240" s="386">
        <f t="shared" si="117"/>
        <v>0</v>
      </c>
      <c r="R240" s="386">
        <f t="shared" si="117"/>
        <v>0</v>
      </c>
      <c r="S240" s="386">
        <f t="shared" si="117"/>
        <v>0</v>
      </c>
      <c r="T240" s="386">
        <f t="shared" si="117"/>
        <v>0</v>
      </c>
      <c r="U240" s="386">
        <f t="shared" si="117"/>
        <v>0</v>
      </c>
      <c r="V240" s="387">
        <f>SUMPRODUCT(ROUND(J240:U240,4))</f>
        <v>0</v>
      </c>
      <c r="W240" s="326"/>
    </row>
    <row r="241" spans="1:25" ht="15" customHeight="1" x14ac:dyDescent="0.2">
      <c r="A241" s="323"/>
      <c r="B241" s="353"/>
      <c r="C241" s="388" t="s">
        <v>151</v>
      </c>
      <c r="E241" s="389"/>
      <c r="F241" s="354"/>
      <c r="G241" s="368" t="s">
        <v>152</v>
      </c>
      <c r="H241" s="369"/>
      <c r="I241" s="364"/>
      <c r="J241" s="370"/>
      <c r="K241" s="370"/>
      <c r="L241" s="370"/>
      <c r="M241" s="370"/>
      <c r="N241" s="370"/>
      <c r="O241" s="370"/>
      <c r="P241" s="370"/>
      <c r="Q241" s="370"/>
      <c r="R241" s="370"/>
      <c r="S241" s="370"/>
      <c r="T241" s="370"/>
      <c r="U241" s="370"/>
      <c r="V241" s="366"/>
      <c r="W241" s="326"/>
    </row>
    <row r="242" spans="1:25" ht="15" customHeight="1" x14ac:dyDescent="0.2">
      <c r="A242" s="323"/>
      <c r="B242" s="353"/>
      <c r="F242" s="390"/>
      <c r="G242" s="391" t="s">
        <v>153</v>
      </c>
      <c r="H242" s="392"/>
      <c r="I242" s="393" t="s">
        <v>154</v>
      </c>
      <c r="J242" s="394"/>
      <c r="K242" s="394"/>
      <c r="L242" s="394"/>
      <c r="M242" s="394"/>
      <c r="N242" s="394"/>
      <c r="O242" s="394"/>
      <c r="P242" s="394"/>
      <c r="Q242" s="394"/>
      <c r="R242" s="394"/>
      <c r="S242" s="394"/>
      <c r="T242" s="394"/>
      <c r="U242" s="394"/>
      <c r="V242" s="375">
        <f>SUMPRODUCT(ROUND(J242:U242,2))</f>
        <v>0</v>
      </c>
      <c r="W242" s="326"/>
    </row>
    <row r="243" spans="1:25" ht="15" customHeight="1" x14ac:dyDescent="0.2">
      <c r="A243" s="367">
        <f>IF($D235="Stundenanteil",1,0)</f>
        <v>0</v>
      </c>
      <c r="B243" s="353"/>
      <c r="C243" s="388" t="str">
        <f>IF(D235="Stundenanteil","wöchentliche Arbeitszeit (in h):","")</f>
        <v/>
      </c>
      <c r="D243" s="347"/>
      <c r="E243" s="395"/>
      <c r="F243" s="390"/>
      <c r="G243" s="371"/>
      <c r="H243" s="372"/>
      <c r="I243" s="393"/>
      <c r="J243" s="396"/>
      <c r="K243" s="396"/>
      <c r="L243" s="396"/>
      <c r="M243" s="396"/>
      <c r="N243" s="396"/>
      <c r="O243" s="396"/>
      <c r="P243" s="396"/>
      <c r="Q243" s="396"/>
      <c r="R243" s="396"/>
      <c r="S243" s="396"/>
      <c r="T243" s="396"/>
      <c r="U243" s="396"/>
      <c r="V243" s="397"/>
      <c r="W243" s="326"/>
    </row>
    <row r="244" spans="1:25" ht="15" customHeight="1" x14ac:dyDescent="0.2">
      <c r="A244" s="367">
        <f>IF($D235="Stundenanteil",1,0)</f>
        <v>0</v>
      </c>
      <c r="B244" s="353"/>
      <c r="C244" s="388" t="str">
        <f>IF(D235="Stundenanteil","Urlaubsanspruch (in AT):","")</f>
        <v/>
      </c>
      <c r="D244" s="347"/>
      <c r="E244" s="398"/>
      <c r="F244" s="354"/>
      <c r="G244" s="368" t="s">
        <v>155</v>
      </c>
      <c r="H244" s="369"/>
      <c r="I244" s="364"/>
      <c r="J244" s="370"/>
      <c r="K244" s="370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66"/>
      <c r="W244" s="326"/>
    </row>
    <row r="245" spans="1:25" ht="15" customHeight="1" x14ac:dyDescent="0.2">
      <c r="A245" s="367">
        <f>IF($D235="Stellenanteil",1,0)</f>
        <v>0</v>
      </c>
      <c r="B245" s="353"/>
      <c r="C245" s="388" t="str">
        <f>IF(D235="Stellenanteil","Stellenanteil (in %):","")</f>
        <v/>
      </c>
      <c r="D245" s="347"/>
      <c r="E245" s="399"/>
      <c r="F245" s="354"/>
      <c r="G245" s="391" t="s">
        <v>156</v>
      </c>
      <c r="H245" s="392"/>
      <c r="I245" s="393" t="s">
        <v>154</v>
      </c>
      <c r="J245" s="400">
        <f>ROUND(ROUND(J242,2)*J240,2)</f>
        <v>0</v>
      </c>
      <c r="K245" s="400">
        <f t="shared" ref="K245:U245" si="118">ROUND(ROUND(K242,2)*K240,2)</f>
        <v>0</v>
      </c>
      <c r="L245" s="400">
        <f t="shared" si="118"/>
        <v>0</v>
      </c>
      <c r="M245" s="400">
        <f t="shared" si="118"/>
        <v>0</v>
      </c>
      <c r="N245" s="400">
        <f t="shared" si="118"/>
        <v>0</v>
      </c>
      <c r="O245" s="400">
        <f t="shared" si="118"/>
        <v>0</v>
      </c>
      <c r="P245" s="400">
        <f t="shared" si="118"/>
        <v>0</v>
      </c>
      <c r="Q245" s="400">
        <f t="shared" si="118"/>
        <v>0</v>
      </c>
      <c r="R245" s="400">
        <f t="shared" si="118"/>
        <v>0</v>
      </c>
      <c r="S245" s="400">
        <f t="shared" si="118"/>
        <v>0</v>
      </c>
      <c r="T245" s="400">
        <f t="shared" si="118"/>
        <v>0</v>
      </c>
      <c r="U245" s="400">
        <f t="shared" si="118"/>
        <v>0</v>
      </c>
      <c r="V245" s="375">
        <f>SUMPRODUCT(ROUND(J245:U245,2))</f>
        <v>0</v>
      </c>
      <c r="W245" s="326"/>
    </row>
    <row r="246" spans="1:25" ht="15" customHeight="1" x14ac:dyDescent="0.2">
      <c r="A246" s="323"/>
      <c r="B246" s="353"/>
      <c r="C246" s="347"/>
      <c r="D246" s="347"/>
      <c r="E246" s="347"/>
      <c r="F246" s="354"/>
      <c r="G246" s="401" t="str">
        <f>$P$26</f>
        <v>Pauschale für Sozialabgaben inkl. Berufsgenossenschaft</v>
      </c>
      <c r="H246" s="372"/>
      <c r="I246" s="393" t="s">
        <v>154</v>
      </c>
      <c r="J246" s="400">
        <f>ROUND(J245*$U$26,2)</f>
        <v>0</v>
      </c>
      <c r="K246" s="400">
        <f t="shared" ref="K246:U246" si="119">ROUND(K245*$U$26,2)</f>
        <v>0</v>
      </c>
      <c r="L246" s="400">
        <f t="shared" si="119"/>
        <v>0</v>
      </c>
      <c r="M246" s="400">
        <f t="shared" si="119"/>
        <v>0</v>
      </c>
      <c r="N246" s="400">
        <f t="shared" si="119"/>
        <v>0</v>
      </c>
      <c r="O246" s="400">
        <f t="shared" si="119"/>
        <v>0</v>
      </c>
      <c r="P246" s="400">
        <f t="shared" si="119"/>
        <v>0</v>
      </c>
      <c r="Q246" s="400">
        <f t="shared" si="119"/>
        <v>0</v>
      </c>
      <c r="R246" s="400">
        <f t="shared" si="119"/>
        <v>0</v>
      </c>
      <c r="S246" s="400">
        <f t="shared" si="119"/>
        <v>0</v>
      </c>
      <c r="T246" s="400">
        <f t="shared" si="119"/>
        <v>0</v>
      </c>
      <c r="U246" s="400">
        <f t="shared" si="119"/>
        <v>0</v>
      </c>
      <c r="V246" s="375">
        <f>SUMPRODUCT(ROUND(J246:U246,2))</f>
        <v>0</v>
      </c>
      <c r="W246" s="326"/>
    </row>
    <row r="247" spans="1:25" ht="15" customHeight="1" x14ac:dyDescent="0.2">
      <c r="A247" s="323"/>
      <c r="B247" s="360" t="s">
        <v>157</v>
      </c>
      <c r="C247" s="347"/>
      <c r="D247" s="347"/>
      <c r="E247" s="347"/>
      <c r="F247" s="354"/>
      <c r="G247" s="371"/>
      <c r="H247" s="372"/>
      <c r="I247" s="393"/>
      <c r="J247" s="396"/>
      <c r="K247" s="396"/>
      <c r="L247" s="396"/>
      <c r="M247" s="396"/>
      <c r="N247" s="396"/>
      <c r="O247" s="396"/>
      <c r="P247" s="396"/>
      <c r="Q247" s="396"/>
      <c r="R247" s="396"/>
      <c r="S247" s="396"/>
      <c r="T247" s="396"/>
      <c r="U247" s="396"/>
      <c r="V247" s="397"/>
      <c r="W247" s="326"/>
      <c r="Y247" s="335"/>
    </row>
    <row r="248" spans="1:25" ht="15" customHeight="1" x14ac:dyDescent="0.2">
      <c r="A248" s="323"/>
      <c r="B248" s="353"/>
      <c r="C248" s="402"/>
      <c r="D248" s="403">
        <v>1</v>
      </c>
      <c r="E248" s="403">
        <v>2</v>
      </c>
      <c r="F248" s="390"/>
      <c r="G248" s="404" t="s">
        <v>158</v>
      </c>
      <c r="I248" s="405" t="s">
        <v>154</v>
      </c>
      <c r="J248" s="406">
        <f t="shared" ref="J248:U248" si="120">IF(AND($D249=J$30,$E249=J$30),ROUND($D254,2)+ROUND($E254,2),IF($D249=J$30,$D254,IF($E249=J$30,$E254,0)))</f>
        <v>0</v>
      </c>
      <c r="K248" s="406">
        <f t="shared" si="120"/>
        <v>0</v>
      </c>
      <c r="L248" s="406">
        <f t="shared" si="120"/>
        <v>0</v>
      </c>
      <c r="M248" s="406">
        <f t="shared" si="120"/>
        <v>0</v>
      </c>
      <c r="N248" s="406">
        <f t="shared" si="120"/>
        <v>0</v>
      </c>
      <c r="O248" s="406">
        <f t="shared" si="120"/>
        <v>0</v>
      </c>
      <c r="P248" s="406">
        <f t="shared" si="120"/>
        <v>0</v>
      </c>
      <c r="Q248" s="406">
        <f t="shared" si="120"/>
        <v>0</v>
      </c>
      <c r="R248" s="406">
        <f t="shared" si="120"/>
        <v>0</v>
      </c>
      <c r="S248" s="406">
        <f t="shared" si="120"/>
        <v>0</v>
      </c>
      <c r="T248" s="406">
        <f t="shared" si="120"/>
        <v>0</v>
      </c>
      <c r="U248" s="406">
        <f t="shared" si="120"/>
        <v>0</v>
      </c>
      <c r="V248" s="407">
        <f>SUMPRODUCT(ROUND(J248:U248,2))</f>
        <v>0</v>
      </c>
      <c r="W248" s="326"/>
      <c r="Y248" s="335"/>
    </row>
    <row r="249" spans="1:25" ht="15" customHeight="1" x14ac:dyDescent="0.2">
      <c r="A249" s="323"/>
      <c r="B249" s="408"/>
      <c r="C249" s="409" t="s">
        <v>159</v>
      </c>
      <c r="D249" s="410"/>
      <c r="E249" s="410"/>
      <c r="F249" s="390"/>
      <c r="G249" s="411" t="s">
        <v>160</v>
      </c>
      <c r="H249" s="369"/>
      <c r="I249" s="364"/>
      <c r="J249" s="412">
        <f>IF(OR($D251=0,$D252=0),0,IF(AND(J$30&gt;=$D251,J$30&lt;=$D252),"X",""))</f>
        <v>0</v>
      </c>
      <c r="K249" s="412">
        <f t="shared" ref="K249:U249" si="121">IF(OR($D251=0,$D252=0),0,IF(AND(K$30&gt;=$D251,K$30&lt;=$D252),"X",""))</f>
        <v>0</v>
      </c>
      <c r="L249" s="412">
        <f t="shared" si="121"/>
        <v>0</v>
      </c>
      <c r="M249" s="412">
        <f t="shared" si="121"/>
        <v>0</v>
      </c>
      <c r="N249" s="412">
        <f t="shared" si="121"/>
        <v>0</v>
      </c>
      <c r="O249" s="412">
        <f t="shared" si="121"/>
        <v>0</v>
      </c>
      <c r="P249" s="412">
        <f t="shared" si="121"/>
        <v>0</v>
      </c>
      <c r="Q249" s="412">
        <f t="shared" si="121"/>
        <v>0</v>
      </c>
      <c r="R249" s="412">
        <f t="shared" si="121"/>
        <v>0</v>
      </c>
      <c r="S249" s="412">
        <f t="shared" si="121"/>
        <v>0</v>
      </c>
      <c r="T249" s="412">
        <f t="shared" si="121"/>
        <v>0</v>
      </c>
      <c r="U249" s="412">
        <f t="shared" si="121"/>
        <v>0</v>
      </c>
      <c r="V249" s="413"/>
      <c r="W249" s="326"/>
      <c r="Y249" s="335"/>
    </row>
    <row r="250" spans="1:25" ht="15" customHeight="1" x14ac:dyDescent="0.2">
      <c r="A250" s="323"/>
      <c r="B250" s="408"/>
      <c r="C250" s="409" t="s">
        <v>161</v>
      </c>
      <c r="D250" s="414"/>
      <c r="E250" s="415"/>
      <c r="F250" s="390"/>
      <c r="G250" s="391" t="s">
        <v>156</v>
      </c>
      <c r="H250" s="416"/>
      <c r="I250" s="393" t="s">
        <v>154</v>
      </c>
      <c r="J250" s="400">
        <f>IF(OR($D251=0,$D252=0),0,IF($D249=J$30,MIN(ROUND($D254,2),ROUND(ROUND($D254,2)/$D253*SUMPRODUCT(($J249:$U249="X")*(ROUND($J240:$U240,4))),2)),0))</f>
        <v>0</v>
      </c>
      <c r="K250" s="400">
        <f t="shared" ref="K250:U250" si="122">IF(OR($D251=0,$D252=0),0,IF($D249=K$30,MIN(ROUND($D254,2),ROUND(ROUND($D254,2)/$D253*SUMPRODUCT(($J249:$U249="X")*(ROUND($J240:$U240,4))),2)),0))</f>
        <v>0</v>
      </c>
      <c r="L250" s="400">
        <f t="shared" si="122"/>
        <v>0</v>
      </c>
      <c r="M250" s="400">
        <f t="shared" si="122"/>
        <v>0</v>
      </c>
      <c r="N250" s="400">
        <f t="shared" si="122"/>
        <v>0</v>
      </c>
      <c r="O250" s="400">
        <f t="shared" si="122"/>
        <v>0</v>
      </c>
      <c r="P250" s="400">
        <f t="shared" si="122"/>
        <v>0</v>
      </c>
      <c r="Q250" s="400">
        <f t="shared" si="122"/>
        <v>0</v>
      </c>
      <c r="R250" s="400">
        <f t="shared" si="122"/>
        <v>0</v>
      </c>
      <c r="S250" s="400">
        <f t="shared" si="122"/>
        <v>0</v>
      </c>
      <c r="T250" s="400">
        <f t="shared" si="122"/>
        <v>0</v>
      </c>
      <c r="U250" s="400">
        <f t="shared" si="122"/>
        <v>0</v>
      </c>
      <c r="V250" s="375">
        <f>SUMPRODUCT(ROUND(J250:U250,2))</f>
        <v>0</v>
      </c>
      <c r="W250" s="326"/>
      <c r="Y250" s="335"/>
    </row>
    <row r="251" spans="1:25" ht="15" customHeight="1" x14ac:dyDescent="0.2">
      <c r="A251" s="323"/>
      <c r="B251" s="353"/>
      <c r="C251" s="417" t="s">
        <v>162</v>
      </c>
      <c r="D251" s="418"/>
      <c r="E251" s="418"/>
      <c r="F251" s="390"/>
      <c r="G251" s="401" t="str">
        <f>$P$26</f>
        <v>Pauschale für Sozialabgaben inkl. Berufsgenossenschaft</v>
      </c>
      <c r="H251" s="416"/>
      <c r="I251" s="393" t="s">
        <v>154</v>
      </c>
      <c r="J251" s="400">
        <f t="shared" ref="J251:U251" si="123">ROUND(J250*$U$26,2)</f>
        <v>0</v>
      </c>
      <c r="K251" s="400">
        <f t="shared" si="123"/>
        <v>0</v>
      </c>
      <c r="L251" s="400">
        <f t="shared" si="123"/>
        <v>0</v>
      </c>
      <c r="M251" s="400">
        <f t="shared" si="123"/>
        <v>0</v>
      </c>
      <c r="N251" s="400">
        <f t="shared" si="123"/>
        <v>0</v>
      </c>
      <c r="O251" s="400">
        <f t="shared" si="123"/>
        <v>0</v>
      </c>
      <c r="P251" s="400">
        <f t="shared" si="123"/>
        <v>0</v>
      </c>
      <c r="Q251" s="400">
        <f t="shared" si="123"/>
        <v>0</v>
      </c>
      <c r="R251" s="400">
        <f t="shared" si="123"/>
        <v>0</v>
      </c>
      <c r="S251" s="400">
        <f t="shared" si="123"/>
        <v>0</v>
      </c>
      <c r="T251" s="400">
        <f t="shared" si="123"/>
        <v>0</v>
      </c>
      <c r="U251" s="400">
        <f t="shared" si="123"/>
        <v>0</v>
      </c>
      <c r="V251" s="375">
        <f>SUMPRODUCT(ROUND(J251:U251,2))</f>
        <v>0</v>
      </c>
      <c r="W251" s="326"/>
      <c r="Y251" s="335"/>
    </row>
    <row r="252" spans="1:25" ht="15" customHeight="1" x14ac:dyDescent="0.2">
      <c r="A252" s="323"/>
      <c r="B252" s="353"/>
      <c r="C252" s="417" t="s">
        <v>163</v>
      </c>
      <c r="D252" s="418"/>
      <c r="E252" s="418"/>
      <c r="F252" s="390"/>
      <c r="G252" s="411" t="s">
        <v>164</v>
      </c>
      <c r="H252" s="369"/>
      <c r="I252" s="364"/>
      <c r="J252" s="412">
        <f t="shared" ref="J252:U252" si="124">IF(OR($E251=0,$E252=0),0,IF(AND(J$30&gt;=$E251,J$30&lt;=$E252),"X",""))</f>
        <v>0</v>
      </c>
      <c r="K252" s="412">
        <f t="shared" si="124"/>
        <v>0</v>
      </c>
      <c r="L252" s="412">
        <f t="shared" si="124"/>
        <v>0</v>
      </c>
      <c r="M252" s="412">
        <f t="shared" si="124"/>
        <v>0</v>
      </c>
      <c r="N252" s="412">
        <f t="shared" si="124"/>
        <v>0</v>
      </c>
      <c r="O252" s="412">
        <f t="shared" si="124"/>
        <v>0</v>
      </c>
      <c r="P252" s="412">
        <f t="shared" si="124"/>
        <v>0</v>
      </c>
      <c r="Q252" s="412">
        <f t="shared" si="124"/>
        <v>0</v>
      </c>
      <c r="R252" s="412">
        <f t="shared" si="124"/>
        <v>0</v>
      </c>
      <c r="S252" s="412">
        <f t="shared" si="124"/>
        <v>0</v>
      </c>
      <c r="T252" s="412">
        <f t="shared" si="124"/>
        <v>0</v>
      </c>
      <c r="U252" s="412">
        <f t="shared" si="124"/>
        <v>0</v>
      </c>
      <c r="V252" s="396"/>
      <c r="W252" s="326"/>
      <c r="Y252" s="335"/>
    </row>
    <row r="253" spans="1:25" ht="15" customHeight="1" x14ac:dyDescent="0.2">
      <c r="A253" s="323"/>
      <c r="B253" s="353"/>
      <c r="C253" s="417" t="s">
        <v>165</v>
      </c>
      <c r="D253" s="419" t="str">
        <f>IF(OR(D251=0,D252=0),"",DATEDIF(D251,D252,"m")+1)</f>
        <v/>
      </c>
      <c r="E253" s="419" t="str">
        <f>IF(OR(E251=0,E252=0),"",DATEDIF(E251,E252,"m")+1)</f>
        <v/>
      </c>
      <c r="F253" s="390"/>
      <c r="G253" s="391" t="s">
        <v>156</v>
      </c>
      <c r="H253" s="416"/>
      <c r="I253" s="393" t="s">
        <v>154</v>
      </c>
      <c r="J253" s="400">
        <f>IF(OR($E251=0,$E252=0),0,IF($E249=J$30,MIN(ROUND($E254,2),ROUND(ROUND($E254,2)/$E253*SUMPRODUCT(($J252:$U252="X")*(ROUND($J240:$U240,4))),2)),0))</f>
        <v>0</v>
      </c>
      <c r="K253" s="400">
        <f t="shared" ref="K253:U253" si="125">IF(OR($E251=0,$E252=0),0,IF($E249=K$30,MIN(ROUND($E254,2),ROUND(ROUND($E254,2)/$E253*SUMPRODUCT(($J252:$U252="X")*(ROUND($J240:$U240,4))),2)),0))</f>
        <v>0</v>
      </c>
      <c r="L253" s="400">
        <f t="shared" si="125"/>
        <v>0</v>
      </c>
      <c r="M253" s="400">
        <f t="shared" si="125"/>
        <v>0</v>
      </c>
      <c r="N253" s="400">
        <f t="shared" si="125"/>
        <v>0</v>
      </c>
      <c r="O253" s="400">
        <f t="shared" si="125"/>
        <v>0</v>
      </c>
      <c r="P253" s="400">
        <f t="shared" si="125"/>
        <v>0</v>
      </c>
      <c r="Q253" s="400">
        <f t="shared" si="125"/>
        <v>0</v>
      </c>
      <c r="R253" s="400">
        <f t="shared" si="125"/>
        <v>0</v>
      </c>
      <c r="S253" s="400">
        <f t="shared" si="125"/>
        <v>0</v>
      </c>
      <c r="T253" s="400">
        <f t="shared" si="125"/>
        <v>0</v>
      </c>
      <c r="U253" s="400">
        <f t="shared" si="125"/>
        <v>0</v>
      </c>
      <c r="V253" s="375">
        <f>SUMPRODUCT(ROUND(J253:U253,2))</f>
        <v>0</v>
      </c>
      <c r="W253" s="326"/>
      <c r="Y253" s="335"/>
    </row>
    <row r="254" spans="1:25" ht="15" customHeight="1" x14ac:dyDescent="0.2">
      <c r="A254" s="323"/>
      <c r="B254" s="353"/>
      <c r="C254" s="409" t="s">
        <v>166</v>
      </c>
      <c r="D254" s="389"/>
      <c r="E254" s="389"/>
      <c r="F254" s="390"/>
      <c r="G254" s="420" t="str">
        <f>$P$26</f>
        <v>Pauschale für Sozialabgaben inkl. Berufsgenossenschaft</v>
      </c>
      <c r="H254" s="421"/>
      <c r="I254" s="422" t="s">
        <v>154</v>
      </c>
      <c r="J254" s="423">
        <f t="shared" ref="J254:U254" si="126">ROUND(J253*$U$26,2)</f>
        <v>0</v>
      </c>
      <c r="K254" s="423">
        <f t="shared" si="126"/>
        <v>0</v>
      </c>
      <c r="L254" s="423">
        <f t="shared" si="126"/>
        <v>0</v>
      </c>
      <c r="M254" s="423">
        <f t="shared" si="126"/>
        <v>0</v>
      </c>
      <c r="N254" s="423">
        <f t="shared" si="126"/>
        <v>0</v>
      </c>
      <c r="O254" s="423">
        <f t="shared" si="126"/>
        <v>0</v>
      </c>
      <c r="P254" s="423">
        <f t="shared" si="126"/>
        <v>0</v>
      </c>
      <c r="Q254" s="423">
        <f t="shared" si="126"/>
        <v>0</v>
      </c>
      <c r="R254" s="423">
        <f t="shared" si="126"/>
        <v>0</v>
      </c>
      <c r="S254" s="423">
        <f t="shared" si="126"/>
        <v>0</v>
      </c>
      <c r="T254" s="423">
        <f t="shared" si="126"/>
        <v>0</v>
      </c>
      <c r="U254" s="423">
        <f t="shared" si="126"/>
        <v>0</v>
      </c>
      <c r="V254" s="424">
        <f>SUMPRODUCT(ROUND(J254:U254,2))</f>
        <v>0</v>
      </c>
      <c r="W254" s="326"/>
      <c r="Y254" s="335"/>
    </row>
    <row r="255" spans="1:25" ht="15" customHeight="1" thickBot="1" x14ac:dyDescent="0.25">
      <c r="A255" s="323"/>
      <c r="B255" s="425"/>
      <c r="C255" s="426"/>
      <c r="D255" s="426"/>
      <c r="E255" s="426"/>
      <c r="F255" s="427"/>
      <c r="G255" s="428"/>
      <c r="H255" s="429"/>
      <c r="I255" s="430"/>
      <c r="J255" s="431"/>
      <c r="K255" s="431"/>
      <c r="L255" s="431"/>
      <c r="M255" s="431"/>
      <c r="N255" s="431"/>
      <c r="O255" s="431"/>
      <c r="P255" s="431"/>
      <c r="Q255" s="431"/>
      <c r="R255" s="431"/>
      <c r="S255" s="431"/>
      <c r="T255" s="431"/>
      <c r="U255" s="431"/>
      <c r="V255" s="432"/>
      <c r="W255" s="326">
        <f>IF(COUNTIF(V231:V255,"&gt;0")&gt;0,1,0)</f>
        <v>0</v>
      </c>
      <c r="Y255" s="335"/>
    </row>
    <row r="256" spans="1:25" ht="15" customHeight="1" thickTop="1" x14ac:dyDescent="0.2">
      <c r="A256" s="323"/>
      <c r="B256" s="353"/>
      <c r="C256" s="347"/>
      <c r="D256" s="347"/>
      <c r="E256" s="347"/>
      <c r="F256" s="354"/>
      <c r="G256" s="355" t="s">
        <v>136</v>
      </c>
      <c r="H256" s="356"/>
      <c r="I256" s="357"/>
      <c r="J256" s="358"/>
      <c r="K256" s="358"/>
      <c r="L256" s="358"/>
      <c r="M256" s="358"/>
      <c r="N256" s="358"/>
      <c r="O256" s="358"/>
      <c r="P256" s="358"/>
      <c r="Q256" s="358"/>
      <c r="R256" s="358"/>
      <c r="S256" s="358"/>
      <c r="T256" s="358"/>
      <c r="U256" s="358"/>
      <c r="V256" s="359"/>
      <c r="W256" s="326"/>
    </row>
    <row r="257" spans="1:25" ht="15" customHeight="1" x14ac:dyDescent="0.2">
      <c r="A257" s="323"/>
      <c r="B257" s="360" t="s">
        <v>137</v>
      </c>
      <c r="C257" s="347"/>
      <c r="D257" s="653"/>
      <c r="E257" s="654"/>
      <c r="F257" s="361"/>
      <c r="G257" s="362" t="s">
        <v>138</v>
      </c>
      <c r="H257" s="363"/>
      <c r="I257" s="364"/>
      <c r="J257" s="365"/>
      <c r="K257" s="365"/>
      <c r="L257" s="365"/>
      <c r="M257" s="365"/>
      <c r="N257" s="365"/>
      <c r="O257" s="365"/>
      <c r="P257" s="365"/>
      <c r="Q257" s="365"/>
      <c r="R257" s="365"/>
      <c r="S257" s="365"/>
      <c r="T257" s="365"/>
      <c r="U257" s="365"/>
      <c r="V257" s="366"/>
      <c r="W257" s="326"/>
    </row>
    <row r="258" spans="1:25" ht="15" customHeight="1" x14ac:dyDescent="0.2">
      <c r="A258" s="367">
        <f>IF($D260="Stundenanteil",1,0)</f>
        <v>0</v>
      </c>
      <c r="B258" s="360" t="s">
        <v>139</v>
      </c>
      <c r="C258" s="347"/>
      <c r="D258" s="653"/>
      <c r="E258" s="654"/>
      <c r="F258" s="361"/>
      <c r="G258" s="368" t="s">
        <v>140</v>
      </c>
      <c r="H258" s="369"/>
      <c r="I258" s="364"/>
      <c r="J258" s="370"/>
      <c r="K258" s="370"/>
      <c r="L258" s="370"/>
      <c r="M258" s="370"/>
      <c r="N258" s="370"/>
      <c r="O258" s="370"/>
      <c r="P258" s="370"/>
      <c r="Q258" s="370"/>
      <c r="R258" s="370"/>
      <c r="S258" s="370"/>
      <c r="T258" s="370"/>
      <c r="U258" s="370"/>
      <c r="V258" s="366"/>
      <c r="W258" s="326"/>
    </row>
    <row r="259" spans="1:25" ht="15" customHeight="1" x14ac:dyDescent="0.2">
      <c r="A259" s="367">
        <f>IF($D260="Stundenanteil",1,0)</f>
        <v>0</v>
      </c>
      <c r="B259" s="353"/>
      <c r="C259" s="347"/>
      <c r="D259" s="347"/>
      <c r="E259" s="347"/>
      <c r="F259" s="354"/>
      <c r="G259" s="371" t="s">
        <v>141</v>
      </c>
      <c r="H259" s="372"/>
      <c r="I259" s="373" t="s">
        <v>142</v>
      </c>
      <c r="J259" s="374"/>
      <c r="K259" s="374"/>
      <c r="L259" s="374"/>
      <c r="M259" s="374"/>
      <c r="N259" s="374"/>
      <c r="O259" s="374"/>
      <c r="P259" s="374"/>
      <c r="Q259" s="374"/>
      <c r="R259" s="374"/>
      <c r="S259" s="374"/>
      <c r="T259" s="374"/>
      <c r="U259" s="374"/>
      <c r="V259" s="375">
        <f t="shared" ref="V259:V264" si="127">SUMPRODUCT(ROUND(J259:U259,2))</f>
        <v>0</v>
      </c>
      <c r="W259" s="326"/>
    </row>
    <row r="260" spans="1:25" ht="15" customHeight="1" x14ac:dyDescent="0.2">
      <c r="A260" s="367">
        <f>IF($D260="Stundenanteil",1,0)</f>
        <v>0</v>
      </c>
      <c r="B260" s="360" t="s">
        <v>143</v>
      </c>
      <c r="C260" s="347"/>
      <c r="D260" s="653" t="s">
        <v>61</v>
      </c>
      <c r="E260" s="654"/>
      <c r="F260" s="361"/>
      <c r="G260" s="371" t="s">
        <v>144</v>
      </c>
      <c r="H260" s="376" t="s">
        <v>145</v>
      </c>
      <c r="I260" s="373" t="s">
        <v>142</v>
      </c>
      <c r="J260" s="374"/>
      <c r="K260" s="374"/>
      <c r="L260" s="374"/>
      <c r="M260" s="374"/>
      <c r="N260" s="374"/>
      <c r="O260" s="374"/>
      <c r="P260" s="374"/>
      <c r="Q260" s="374"/>
      <c r="R260" s="374"/>
      <c r="S260" s="374"/>
      <c r="T260" s="374"/>
      <c r="U260" s="374"/>
      <c r="V260" s="375">
        <f t="shared" si="127"/>
        <v>0</v>
      </c>
      <c r="W260" s="326"/>
    </row>
    <row r="261" spans="1:25" ht="15" customHeight="1" x14ac:dyDescent="0.2">
      <c r="A261" s="367">
        <f>IF($D260="Stundenanteil",1,0)</f>
        <v>0</v>
      </c>
      <c r="B261" s="353"/>
      <c r="C261" s="347"/>
      <c r="D261" s="347"/>
      <c r="E261" s="347"/>
      <c r="F261" s="354"/>
      <c r="G261" s="371"/>
      <c r="H261" s="376" t="s">
        <v>146</v>
      </c>
      <c r="I261" s="377" t="s">
        <v>142</v>
      </c>
      <c r="J261" s="374"/>
      <c r="K261" s="374"/>
      <c r="L261" s="374"/>
      <c r="M261" s="374"/>
      <c r="N261" s="374"/>
      <c r="O261" s="374"/>
      <c r="P261" s="374"/>
      <c r="Q261" s="374"/>
      <c r="R261" s="374"/>
      <c r="S261" s="374"/>
      <c r="T261" s="374"/>
      <c r="U261" s="374"/>
      <c r="V261" s="375">
        <f t="shared" si="127"/>
        <v>0</v>
      </c>
      <c r="W261" s="326"/>
    </row>
    <row r="262" spans="1:25" ht="15" hidden="1" customHeight="1" x14ac:dyDescent="0.2">
      <c r="A262" s="367"/>
      <c r="B262" s="353"/>
      <c r="C262" s="347"/>
      <c r="F262" s="354"/>
      <c r="G262" s="378" t="s">
        <v>147</v>
      </c>
      <c r="H262" s="379"/>
      <c r="I262" s="380" t="s">
        <v>142</v>
      </c>
      <c r="J262" s="381">
        <f>IF(ROUND(J259,2)-ROUND(J260,2)=0,0,ROUND(J261,2)/(ROUND(J259,2)-ROUND(J260,2))*ROUND(J260,2))</f>
        <v>0</v>
      </c>
      <c r="K262" s="381">
        <f t="shared" ref="K262:U262" si="128">IF(ROUND(K259,2)-ROUND(K260,2)=0,0,ROUND(K261,2)/(ROUND(K259,2)-ROUND(K260,2))*ROUND(K260,2))</f>
        <v>0</v>
      </c>
      <c r="L262" s="381">
        <f t="shared" si="128"/>
        <v>0</v>
      </c>
      <c r="M262" s="381">
        <f t="shared" si="128"/>
        <v>0</v>
      </c>
      <c r="N262" s="381">
        <f t="shared" si="128"/>
        <v>0</v>
      </c>
      <c r="O262" s="381">
        <f t="shared" si="128"/>
        <v>0</v>
      </c>
      <c r="P262" s="381">
        <f t="shared" si="128"/>
        <v>0</v>
      </c>
      <c r="Q262" s="381">
        <f t="shared" si="128"/>
        <v>0</v>
      </c>
      <c r="R262" s="381">
        <f t="shared" si="128"/>
        <v>0</v>
      </c>
      <c r="S262" s="381">
        <f t="shared" si="128"/>
        <v>0</v>
      </c>
      <c r="T262" s="381">
        <f t="shared" si="128"/>
        <v>0</v>
      </c>
      <c r="U262" s="381">
        <f t="shared" si="128"/>
        <v>0</v>
      </c>
      <c r="V262" s="382">
        <f t="shared" si="127"/>
        <v>0</v>
      </c>
      <c r="W262" s="326"/>
    </row>
    <row r="263" spans="1:25" ht="15" hidden="1" customHeight="1" x14ac:dyDescent="0.2">
      <c r="A263" s="367"/>
      <c r="B263" s="353"/>
      <c r="C263" s="347"/>
      <c r="F263" s="354"/>
      <c r="G263" s="378" t="s">
        <v>148</v>
      </c>
      <c r="H263" s="379"/>
      <c r="I263" s="380" t="s">
        <v>142</v>
      </c>
      <c r="J263" s="381">
        <f>(ROUND(J261,2)+ROUND(J262,10))*ROUND($E269,0)/($I$6-ROUND($E269,0))</f>
        <v>0</v>
      </c>
      <c r="K263" s="381">
        <f t="shared" ref="K263:U263" si="129">(ROUND(K261,2)+ROUND(K262,10))*ROUND($E269,0)/($I$6-ROUND($E269,0))</f>
        <v>0</v>
      </c>
      <c r="L263" s="381">
        <f t="shared" si="129"/>
        <v>0</v>
      </c>
      <c r="M263" s="381">
        <f t="shared" si="129"/>
        <v>0</v>
      </c>
      <c r="N263" s="381">
        <f t="shared" si="129"/>
        <v>0</v>
      </c>
      <c r="O263" s="381">
        <f t="shared" si="129"/>
        <v>0</v>
      </c>
      <c r="P263" s="381">
        <f t="shared" si="129"/>
        <v>0</v>
      </c>
      <c r="Q263" s="381">
        <f t="shared" si="129"/>
        <v>0</v>
      </c>
      <c r="R263" s="381">
        <f t="shared" si="129"/>
        <v>0</v>
      </c>
      <c r="S263" s="381">
        <f t="shared" si="129"/>
        <v>0</v>
      </c>
      <c r="T263" s="381">
        <f t="shared" si="129"/>
        <v>0</v>
      </c>
      <c r="U263" s="381">
        <f t="shared" si="129"/>
        <v>0</v>
      </c>
      <c r="V263" s="382">
        <f t="shared" si="127"/>
        <v>0</v>
      </c>
      <c r="W263" s="326"/>
    </row>
    <row r="264" spans="1:25" ht="15" hidden="1" customHeight="1" x14ac:dyDescent="0.2">
      <c r="A264" s="367"/>
      <c r="B264" s="353"/>
      <c r="C264" s="347"/>
      <c r="D264" s="347"/>
      <c r="E264" s="347"/>
      <c r="F264" s="354"/>
      <c r="G264" s="378" t="s">
        <v>149</v>
      </c>
      <c r="H264" s="379"/>
      <c r="I264" s="380" t="s">
        <v>142</v>
      </c>
      <c r="J264" s="381">
        <f>ROUND(J261,2)+ROUND(J262,10)+ROUND(J263,10)</f>
        <v>0</v>
      </c>
      <c r="K264" s="381">
        <f t="shared" ref="K264:U264" si="130">ROUND(K261,2)+ROUND(K262,10)+ROUND(K263,10)</f>
        <v>0</v>
      </c>
      <c r="L264" s="381">
        <f t="shared" si="130"/>
        <v>0</v>
      </c>
      <c r="M264" s="381">
        <f t="shared" si="130"/>
        <v>0</v>
      </c>
      <c r="N264" s="381">
        <f t="shared" si="130"/>
        <v>0</v>
      </c>
      <c r="O264" s="381">
        <f t="shared" si="130"/>
        <v>0</v>
      </c>
      <c r="P264" s="381">
        <f t="shared" si="130"/>
        <v>0</v>
      </c>
      <c r="Q264" s="381">
        <f t="shared" si="130"/>
        <v>0</v>
      </c>
      <c r="R264" s="381">
        <f t="shared" si="130"/>
        <v>0</v>
      </c>
      <c r="S264" s="381">
        <f t="shared" si="130"/>
        <v>0</v>
      </c>
      <c r="T264" s="381">
        <f t="shared" si="130"/>
        <v>0</v>
      </c>
      <c r="U264" s="381">
        <f t="shared" si="130"/>
        <v>0</v>
      </c>
      <c r="V264" s="382">
        <f t="shared" si="127"/>
        <v>0</v>
      </c>
      <c r="W264" s="326"/>
    </row>
    <row r="265" spans="1:25" ht="15" customHeight="1" x14ac:dyDescent="0.2">
      <c r="A265" s="323"/>
      <c r="B265" s="360" t="s">
        <v>150</v>
      </c>
      <c r="C265" s="347"/>
      <c r="D265" s="347"/>
      <c r="E265" s="347"/>
      <c r="F265" s="354"/>
      <c r="G265" s="383" t="str">
        <f>IF(D260="Stundenanteil","Errechneter Stellenanteil",IF(D260="Stellenanteil","Stellenanteil:",""))</f>
        <v/>
      </c>
      <c r="H265" s="384"/>
      <c r="I265" s="385"/>
      <c r="J265" s="386">
        <f>IF(AND($D260="Stellenanteil",$E270&gt;0,J267&gt;0),ROUND($E270,4),IF(AND($D260="Stundenanteil",J259&gt;0),ROUND(J264/ROUND(J259,2),4),0))</f>
        <v>0</v>
      </c>
      <c r="K265" s="386">
        <f t="shared" ref="K265:U265" si="131">IF(AND($D260="Stellenanteil",$E270&gt;0,K267&gt;0),ROUND($E270,4),IF(AND($D260="Stundenanteil",K259&gt;0),ROUND(K264/ROUND(K259,2),4),0))</f>
        <v>0</v>
      </c>
      <c r="L265" s="386">
        <f t="shared" si="131"/>
        <v>0</v>
      </c>
      <c r="M265" s="386">
        <f t="shared" si="131"/>
        <v>0</v>
      </c>
      <c r="N265" s="386">
        <f t="shared" si="131"/>
        <v>0</v>
      </c>
      <c r="O265" s="386">
        <f t="shared" si="131"/>
        <v>0</v>
      </c>
      <c r="P265" s="386">
        <f t="shared" si="131"/>
        <v>0</v>
      </c>
      <c r="Q265" s="386">
        <f t="shared" si="131"/>
        <v>0</v>
      </c>
      <c r="R265" s="386">
        <f t="shared" si="131"/>
        <v>0</v>
      </c>
      <c r="S265" s="386">
        <f t="shared" si="131"/>
        <v>0</v>
      </c>
      <c r="T265" s="386">
        <f t="shared" si="131"/>
        <v>0</v>
      </c>
      <c r="U265" s="386">
        <f t="shared" si="131"/>
        <v>0</v>
      </c>
      <c r="V265" s="387">
        <f>SUMPRODUCT(ROUND(J265:U265,4))</f>
        <v>0</v>
      </c>
      <c r="W265" s="326"/>
    </row>
    <row r="266" spans="1:25" ht="15" customHeight="1" x14ac:dyDescent="0.2">
      <c r="A266" s="323"/>
      <c r="B266" s="353"/>
      <c r="C266" s="388" t="s">
        <v>151</v>
      </c>
      <c r="E266" s="389"/>
      <c r="F266" s="354"/>
      <c r="G266" s="368" t="s">
        <v>152</v>
      </c>
      <c r="H266" s="369"/>
      <c r="I266" s="364"/>
      <c r="J266" s="370"/>
      <c r="K266" s="370"/>
      <c r="L266" s="370"/>
      <c r="M266" s="370"/>
      <c r="N266" s="370"/>
      <c r="O266" s="370"/>
      <c r="P266" s="370"/>
      <c r="Q266" s="370"/>
      <c r="R266" s="370"/>
      <c r="S266" s="370"/>
      <c r="T266" s="370"/>
      <c r="U266" s="370"/>
      <c r="V266" s="366"/>
      <c r="W266" s="326"/>
    </row>
    <row r="267" spans="1:25" ht="15" customHeight="1" x14ac:dyDescent="0.2">
      <c r="A267" s="323"/>
      <c r="B267" s="353"/>
      <c r="F267" s="390"/>
      <c r="G267" s="391" t="s">
        <v>153</v>
      </c>
      <c r="H267" s="392"/>
      <c r="I267" s="393" t="s">
        <v>154</v>
      </c>
      <c r="J267" s="394"/>
      <c r="K267" s="394"/>
      <c r="L267" s="394"/>
      <c r="M267" s="394"/>
      <c r="N267" s="394"/>
      <c r="O267" s="394"/>
      <c r="P267" s="394"/>
      <c r="Q267" s="394"/>
      <c r="R267" s="394"/>
      <c r="S267" s="394"/>
      <c r="T267" s="394"/>
      <c r="U267" s="394"/>
      <c r="V267" s="375">
        <f>SUMPRODUCT(ROUND(J267:U267,2))</f>
        <v>0</v>
      </c>
      <c r="W267" s="326"/>
    </row>
    <row r="268" spans="1:25" ht="15" customHeight="1" x14ac:dyDescent="0.2">
      <c r="A268" s="367">
        <f>IF($D260="Stundenanteil",1,0)</f>
        <v>0</v>
      </c>
      <c r="B268" s="353"/>
      <c r="C268" s="388" t="str">
        <f>IF(D260="Stundenanteil","wöchentliche Arbeitszeit (in h):","")</f>
        <v/>
      </c>
      <c r="D268" s="347"/>
      <c r="E268" s="395"/>
      <c r="F268" s="390"/>
      <c r="G268" s="371"/>
      <c r="H268" s="372"/>
      <c r="I268" s="393"/>
      <c r="J268" s="396"/>
      <c r="K268" s="396"/>
      <c r="L268" s="396"/>
      <c r="M268" s="396"/>
      <c r="N268" s="396"/>
      <c r="O268" s="396"/>
      <c r="P268" s="396"/>
      <c r="Q268" s="396"/>
      <c r="R268" s="396"/>
      <c r="S268" s="396"/>
      <c r="T268" s="396"/>
      <c r="U268" s="396"/>
      <c r="V268" s="397"/>
      <c r="W268" s="326"/>
    </row>
    <row r="269" spans="1:25" ht="15" customHeight="1" x14ac:dyDescent="0.2">
      <c r="A269" s="367">
        <f>IF($D260="Stundenanteil",1,0)</f>
        <v>0</v>
      </c>
      <c r="B269" s="353"/>
      <c r="C269" s="388" t="str">
        <f>IF(D260="Stundenanteil","Urlaubsanspruch (in AT):","")</f>
        <v/>
      </c>
      <c r="D269" s="347"/>
      <c r="E269" s="398"/>
      <c r="F269" s="354"/>
      <c r="G269" s="368" t="s">
        <v>155</v>
      </c>
      <c r="H269" s="369"/>
      <c r="I269" s="364"/>
      <c r="J269" s="370"/>
      <c r="K269" s="370"/>
      <c r="L269" s="370"/>
      <c r="M269" s="370"/>
      <c r="N269" s="370"/>
      <c r="O269" s="370"/>
      <c r="P269" s="370"/>
      <c r="Q269" s="370"/>
      <c r="R269" s="370"/>
      <c r="S269" s="370"/>
      <c r="T269" s="370"/>
      <c r="U269" s="370"/>
      <c r="V269" s="366"/>
      <c r="W269" s="326"/>
    </row>
    <row r="270" spans="1:25" ht="15" customHeight="1" x14ac:dyDescent="0.2">
      <c r="A270" s="367">
        <f>IF($D260="Stellenanteil",1,0)</f>
        <v>0</v>
      </c>
      <c r="B270" s="353"/>
      <c r="C270" s="388" t="str">
        <f>IF(D260="Stellenanteil","Stellenanteil (in %):","")</f>
        <v/>
      </c>
      <c r="D270" s="347"/>
      <c r="E270" s="399"/>
      <c r="F270" s="354"/>
      <c r="G270" s="391" t="s">
        <v>156</v>
      </c>
      <c r="H270" s="392"/>
      <c r="I270" s="393" t="s">
        <v>154</v>
      </c>
      <c r="J270" s="400">
        <f>ROUND(ROUND(J267,2)*J265,2)</f>
        <v>0</v>
      </c>
      <c r="K270" s="400">
        <f t="shared" ref="K270:U270" si="132">ROUND(ROUND(K267,2)*K265,2)</f>
        <v>0</v>
      </c>
      <c r="L270" s="400">
        <f t="shared" si="132"/>
        <v>0</v>
      </c>
      <c r="M270" s="400">
        <f t="shared" si="132"/>
        <v>0</v>
      </c>
      <c r="N270" s="400">
        <f t="shared" si="132"/>
        <v>0</v>
      </c>
      <c r="O270" s="400">
        <f t="shared" si="132"/>
        <v>0</v>
      </c>
      <c r="P270" s="400">
        <f t="shared" si="132"/>
        <v>0</v>
      </c>
      <c r="Q270" s="400">
        <f t="shared" si="132"/>
        <v>0</v>
      </c>
      <c r="R270" s="400">
        <f t="shared" si="132"/>
        <v>0</v>
      </c>
      <c r="S270" s="400">
        <f t="shared" si="132"/>
        <v>0</v>
      </c>
      <c r="T270" s="400">
        <f t="shared" si="132"/>
        <v>0</v>
      </c>
      <c r="U270" s="400">
        <f t="shared" si="132"/>
        <v>0</v>
      </c>
      <c r="V270" s="375">
        <f>SUMPRODUCT(ROUND(J270:U270,2))</f>
        <v>0</v>
      </c>
      <c r="W270" s="326"/>
    </row>
    <row r="271" spans="1:25" ht="15" customHeight="1" x14ac:dyDescent="0.2">
      <c r="A271" s="323"/>
      <c r="B271" s="353"/>
      <c r="C271" s="347"/>
      <c r="D271" s="347"/>
      <c r="E271" s="347"/>
      <c r="F271" s="354"/>
      <c r="G271" s="401" t="str">
        <f>$P$26</f>
        <v>Pauschale für Sozialabgaben inkl. Berufsgenossenschaft</v>
      </c>
      <c r="H271" s="372"/>
      <c r="I271" s="393" t="s">
        <v>154</v>
      </c>
      <c r="J271" s="400">
        <f>ROUND(J270*$U$26,2)</f>
        <v>0</v>
      </c>
      <c r="K271" s="400">
        <f t="shared" ref="K271:U271" si="133">ROUND(K270*$U$26,2)</f>
        <v>0</v>
      </c>
      <c r="L271" s="400">
        <f t="shared" si="133"/>
        <v>0</v>
      </c>
      <c r="M271" s="400">
        <f t="shared" si="133"/>
        <v>0</v>
      </c>
      <c r="N271" s="400">
        <f t="shared" si="133"/>
        <v>0</v>
      </c>
      <c r="O271" s="400">
        <f t="shared" si="133"/>
        <v>0</v>
      </c>
      <c r="P271" s="400">
        <f t="shared" si="133"/>
        <v>0</v>
      </c>
      <c r="Q271" s="400">
        <f t="shared" si="133"/>
        <v>0</v>
      </c>
      <c r="R271" s="400">
        <f t="shared" si="133"/>
        <v>0</v>
      </c>
      <c r="S271" s="400">
        <f t="shared" si="133"/>
        <v>0</v>
      </c>
      <c r="T271" s="400">
        <f t="shared" si="133"/>
        <v>0</v>
      </c>
      <c r="U271" s="400">
        <f t="shared" si="133"/>
        <v>0</v>
      </c>
      <c r="V271" s="375">
        <f>SUMPRODUCT(ROUND(J271:U271,2))</f>
        <v>0</v>
      </c>
      <c r="W271" s="326"/>
    </row>
    <row r="272" spans="1:25" ht="15" customHeight="1" x14ac:dyDescent="0.2">
      <c r="A272" s="323"/>
      <c r="B272" s="360" t="s">
        <v>157</v>
      </c>
      <c r="C272" s="347"/>
      <c r="D272" s="347"/>
      <c r="E272" s="347"/>
      <c r="F272" s="354"/>
      <c r="G272" s="371"/>
      <c r="H272" s="372"/>
      <c r="I272" s="393"/>
      <c r="J272" s="396"/>
      <c r="K272" s="396"/>
      <c r="L272" s="396"/>
      <c r="M272" s="396"/>
      <c r="N272" s="396"/>
      <c r="O272" s="396"/>
      <c r="P272" s="396"/>
      <c r="Q272" s="396"/>
      <c r="R272" s="396"/>
      <c r="S272" s="396"/>
      <c r="T272" s="396"/>
      <c r="U272" s="396"/>
      <c r="V272" s="397"/>
      <c r="W272" s="326"/>
      <c r="Y272" s="335"/>
    </row>
    <row r="273" spans="1:25" ht="15" customHeight="1" x14ac:dyDescent="0.2">
      <c r="A273" s="323"/>
      <c r="B273" s="353"/>
      <c r="C273" s="402"/>
      <c r="D273" s="403">
        <v>1</v>
      </c>
      <c r="E273" s="403">
        <v>2</v>
      </c>
      <c r="F273" s="390"/>
      <c r="G273" s="404" t="s">
        <v>158</v>
      </c>
      <c r="I273" s="405" t="s">
        <v>154</v>
      </c>
      <c r="J273" s="406">
        <f t="shared" ref="J273:U273" si="134">IF(AND($D274=J$30,$E274=J$30),ROUND($D279,2)+ROUND($E279,2),IF($D274=J$30,$D279,IF($E274=J$30,$E279,0)))</f>
        <v>0</v>
      </c>
      <c r="K273" s="406">
        <f t="shared" si="134"/>
        <v>0</v>
      </c>
      <c r="L273" s="406">
        <f t="shared" si="134"/>
        <v>0</v>
      </c>
      <c r="M273" s="406">
        <f t="shared" si="134"/>
        <v>0</v>
      </c>
      <c r="N273" s="406">
        <f t="shared" si="134"/>
        <v>0</v>
      </c>
      <c r="O273" s="406">
        <f t="shared" si="134"/>
        <v>0</v>
      </c>
      <c r="P273" s="406">
        <f t="shared" si="134"/>
        <v>0</v>
      </c>
      <c r="Q273" s="406">
        <f t="shared" si="134"/>
        <v>0</v>
      </c>
      <c r="R273" s="406">
        <f t="shared" si="134"/>
        <v>0</v>
      </c>
      <c r="S273" s="406">
        <f t="shared" si="134"/>
        <v>0</v>
      </c>
      <c r="T273" s="406">
        <f t="shared" si="134"/>
        <v>0</v>
      </c>
      <c r="U273" s="406">
        <f t="shared" si="134"/>
        <v>0</v>
      </c>
      <c r="V273" s="407">
        <f>SUMPRODUCT(ROUND(J273:U273,2))</f>
        <v>0</v>
      </c>
      <c r="W273" s="326"/>
      <c r="Y273" s="335"/>
    </row>
    <row r="274" spans="1:25" ht="15" customHeight="1" x14ac:dyDescent="0.2">
      <c r="A274" s="323"/>
      <c r="B274" s="408"/>
      <c r="C274" s="409" t="s">
        <v>159</v>
      </c>
      <c r="D274" s="410"/>
      <c r="E274" s="410"/>
      <c r="F274" s="390"/>
      <c r="G274" s="411" t="s">
        <v>160</v>
      </c>
      <c r="H274" s="369"/>
      <c r="I274" s="364"/>
      <c r="J274" s="412">
        <f>IF(OR($D276=0,$D277=0),0,IF(AND(J$30&gt;=$D276,J$30&lt;=$D277),"X",""))</f>
        <v>0</v>
      </c>
      <c r="K274" s="412">
        <f t="shared" ref="K274:U274" si="135">IF(OR($D276=0,$D277=0),0,IF(AND(K$30&gt;=$D276,K$30&lt;=$D277),"X",""))</f>
        <v>0</v>
      </c>
      <c r="L274" s="412">
        <f t="shared" si="135"/>
        <v>0</v>
      </c>
      <c r="M274" s="412">
        <f t="shared" si="135"/>
        <v>0</v>
      </c>
      <c r="N274" s="412">
        <f t="shared" si="135"/>
        <v>0</v>
      </c>
      <c r="O274" s="412">
        <f t="shared" si="135"/>
        <v>0</v>
      </c>
      <c r="P274" s="412">
        <f t="shared" si="135"/>
        <v>0</v>
      </c>
      <c r="Q274" s="412">
        <f t="shared" si="135"/>
        <v>0</v>
      </c>
      <c r="R274" s="412">
        <f t="shared" si="135"/>
        <v>0</v>
      </c>
      <c r="S274" s="412">
        <f t="shared" si="135"/>
        <v>0</v>
      </c>
      <c r="T274" s="412">
        <f t="shared" si="135"/>
        <v>0</v>
      </c>
      <c r="U274" s="412">
        <f t="shared" si="135"/>
        <v>0</v>
      </c>
      <c r="V274" s="413"/>
      <c r="W274" s="326"/>
      <c r="Y274" s="335"/>
    </row>
    <row r="275" spans="1:25" ht="15" customHeight="1" x14ac:dyDescent="0.2">
      <c r="A275" s="323"/>
      <c r="B275" s="408"/>
      <c r="C275" s="409" t="s">
        <v>161</v>
      </c>
      <c r="D275" s="414"/>
      <c r="E275" s="415"/>
      <c r="F275" s="390"/>
      <c r="G275" s="391" t="s">
        <v>156</v>
      </c>
      <c r="H275" s="416"/>
      <c r="I275" s="393" t="s">
        <v>154</v>
      </c>
      <c r="J275" s="400">
        <f>IF(OR($D276=0,$D277=0),0,IF($D274=J$30,MIN(ROUND($D279,2),ROUND(ROUND($D279,2)/$D278*SUMPRODUCT(($J274:$U274="X")*(ROUND($J265:$U265,4))),2)),0))</f>
        <v>0</v>
      </c>
      <c r="K275" s="400">
        <f t="shared" ref="K275:U275" si="136">IF(OR($D276=0,$D277=0),0,IF($D274=K$30,MIN(ROUND($D279,2),ROUND(ROUND($D279,2)/$D278*SUMPRODUCT(($J274:$U274="X")*(ROUND($J265:$U265,4))),2)),0))</f>
        <v>0</v>
      </c>
      <c r="L275" s="400">
        <f t="shared" si="136"/>
        <v>0</v>
      </c>
      <c r="M275" s="400">
        <f t="shared" si="136"/>
        <v>0</v>
      </c>
      <c r="N275" s="400">
        <f t="shared" si="136"/>
        <v>0</v>
      </c>
      <c r="O275" s="400">
        <f t="shared" si="136"/>
        <v>0</v>
      </c>
      <c r="P275" s="400">
        <f t="shared" si="136"/>
        <v>0</v>
      </c>
      <c r="Q275" s="400">
        <f t="shared" si="136"/>
        <v>0</v>
      </c>
      <c r="R275" s="400">
        <f t="shared" si="136"/>
        <v>0</v>
      </c>
      <c r="S275" s="400">
        <f t="shared" si="136"/>
        <v>0</v>
      </c>
      <c r="T275" s="400">
        <f t="shared" si="136"/>
        <v>0</v>
      </c>
      <c r="U275" s="400">
        <f t="shared" si="136"/>
        <v>0</v>
      </c>
      <c r="V275" s="375">
        <f>SUMPRODUCT(ROUND(J275:U275,2))</f>
        <v>0</v>
      </c>
      <c r="W275" s="326"/>
      <c r="Y275" s="335"/>
    </row>
    <row r="276" spans="1:25" ht="15" customHeight="1" x14ac:dyDescent="0.2">
      <c r="A276" s="323"/>
      <c r="B276" s="353"/>
      <c r="C276" s="417" t="s">
        <v>162</v>
      </c>
      <c r="D276" s="418"/>
      <c r="E276" s="418"/>
      <c r="F276" s="390"/>
      <c r="G276" s="401" t="str">
        <f>$P$26</f>
        <v>Pauschale für Sozialabgaben inkl. Berufsgenossenschaft</v>
      </c>
      <c r="H276" s="416"/>
      <c r="I276" s="393" t="s">
        <v>154</v>
      </c>
      <c r="J276" s="400">
        <f t="shared" ref="J276:U276" si="137">ROUND(J275*$U$26,2)</f>
        <v>0</v>
      </c>
      <c r="K276" s="400">
        <f t="shared" si="137"/>
        <v>0</v>
      </c>
      <c r="L276" s="400">
        <f t="shared" si="137"/>
        <v>0</v>
      </c>
      <c r="M276" s="400">
        <f t="shared" si="137"/>
        <v>0</v>
      </c>
      <c r="N276" s="400">
        <f t="shared" si="137"/>
        <v>0</v>
      </c>
      <c r="O276" s="400">
        <f t="shared" si="137"/>
        <v>0</v>
      </c>
      <c r="P276" s="400">
        <f t="shared" si="137"/>
        <v>0</v>
      </c>
      <c r="Q276" s="400">
        <f t="shared" si="137"/>
        <v>0</v>
      </c>
      <c r="R276" s="400">
        <f t="shared" si="137"/>
        <v>0</v>
      </c>
      <c r="S276" s="400">
        <f t="shared" si="137"/>
        <v>0</v>
      </c>
      <c r="T276" s="400">
        <f t="shared" si="137"/>
        <v>0</v>
      </c>
      <c r="U276" s="400">
        <f t="shared" si="137"/>
        <v>0</v>
      </c>
      <c r="V276" s="375">
        <f>SUMPRODUCT(ROUND(J276:U276,2))</f>
        <v>0</v>
      </c>
      <c r="W276" s="326"/>
      <c r="Y276" s="335"/>
    </row>
    <row r="277" spans="1:25" ht="15" customHeight="1" x14ac:dyDescent="0.2">
      <c r="A277" s="323"/>
      <c r="B277" s="353"/>
      <c r="C277" s="417" t="s">
        <v>163</v>
      </c>
      <c r="D277" s="418"/>
      <c r="E277" s="418"/>
      <c r="F277" s="390"/>
      <c r="G277" s="411" t="s">
        <v>164</v>
      </c>
      <c r="H277" s="369"/>
      <c r="I277" s="364"/>
      <c r="J277" s="412">
        <f t="shared" ref="J277:U277" si="138">IF(OR($E276=0,$E277=0),0,IF(AND(J$30&gt;=$E276,J$30&lt;=$E277),"X",""))</f>
        <v>0</v>
      </c>
      <c r="K277" s="412">
        <f t="shared" si="138"/>
        <v>0</v>
      </c>
      <c r="L277" s="412">
        <f t="shared" si="138"/>
        <v>0</v>
      </c>
      <c r="M277" s="412">
        <f t="shared" si="138"/>
        <v>0</v>
      </c>
      <c r="N277" s="412">
        <f t="shared" si="138"/>
        <v>0</v>
      </c>
      <c r="O277" s="412">
        <f t="shared" si="138"/>
        <v>0</v>
      </c>
      <c r="P277" s="412">
        <f t="shared" si="138"/>
        <v>0</v>
      </c>
      <c r="Q277" s="412">
        <f t="shared" si="138"/>
        <v>0</v>
      </c>
      <c r="R277" s="412">
        <f t="shared" si="138"/>
        <v>0</v>
      </c>
      <c r="S277" s="412">
        <f t="shared" si="138"/>
        <v>0</v>
      </c>
      <c r="T277" s="412">
        <f t="shared" si="138"/>
        <v>0</v>
      </c>
      <c r="U277" s="412">
        <f t="shared" si="138"/>
        <v>0</v>
      </c>
      <c r="V277" s="396"/>
      <c r="W277" s="326"/>
      <c r="Y277" s="335"/>
    </row>
    <row r="278" spans="1:25" ht="15" customHeight="1" x14ac:dyDescent="0.2">
      <c r="A278" s="323"/>
      <c r="B278" s="353"/>
      <c r="C278" s="417" t="s">
        <v>165</v>
      </c>
      <c r="D278" s="419" t="str">
        <f>IF(OR(D276=0,D277=0),"",DATEDIF(D276,D277,"m")+1)</f>
        <v/>
      </c>
      <c r="E278" s="419" t="str">
        <f>IF(OR(E276=0,E277=0),"",DATEDIF(E276,E277,"m")+1)</f>
        <v/>
      </c>
      <c r="F278" s="390"/>
      <c r="G278" s="391" t="s">
        <v>156</v>
      </c>
      <c r="H278" s="416"/>
      <c r="I278" s="393" t="s">
        <v>154</v>
      </c>
      <c r="J278" s="400">
        <f>IF(OR($E276=0,$E277=0),0,IF($E274=J$30,MIN(ROUND($E279,2),ROUND(ROUND($E279,2)/$E278*SUMPRODUCT(($J277:$U277="X")*(ROUND($J265:$U265,4))),2)),0))</f>
        <v>0</v>
      </c>
      <c r="K278" s="400">
        <f t="shared" ref="K278:U278" si="139">IF(OR($E276=0,$E277=0),0,IF($E274=K$30,MIN(ROUND($E279,2),ROUND(ROUND($E279,2)/$E278*SUMPRODUCT(($J277:$U277="X")*(ROUND($J265:$U265,4))),2)),0))</f>
        <v>0</v>
      </c>
      <c r="L278" s="400">
        <f t="shared" si="139"/>
        <v>0</v>
      </c>
      <c r="M278" s="400">
        <f t="shared" si="139"/>
        <v>0</v>
      </c>
      <c r="N278" s="400">
        <f t="shared" si="139"/>
        <v>0</v>
      </c>
      <c r="O278" s="400">
        <f t="shared" si="139"/>
        <v>0</v>
      </c>
      <c r="P278" s="400">
        <f t="shared" si="139"/>
        <v>0</v>
      </c>
      <c r="Q278" s="400">
        <f t="shared" si="139"/>
        <v>0</v>
      </c>
      <c r="R278" s="400">
        <f t="shared" si="139"/>
        <v>0</v>
      </c>
      <c r="S278" s="400">
        <f t="shared" si="139"/>
        <v>0</v>
      </c>
      <c r="T278" s="400">
        <f t="shared" si="139"/>
        <v>0</v>
      </c>
      <c r="U278" s="400">
        <f t="shared" si="139"/>
        <v>0</v>
      </c>
      <c r="V278" s="375">
        <f>SUMPRODUCT(ROUND(J278:U278,2))</f>
        <v>0</v>
      </c>
      <c r="W278" s="326"/>
      <c r="Y278" s="335"/>
    </row>
    <row r="279" spans="1:25" ht="15" customHeight="1" x14ac:dyDescent="0.2">
      <c r="A279" s="323"/>
      <c r="B279" s="353"/>
      <c r="C279" s="409" t="s">
        <v>166</v>
      </c>
      <c r="D279" s="389"/>
      <c r="E279" s="389"/>
      <c r="F279" s="390"/>
      <c r="G279" s="420" t="str">
        <f>$P$26</f>
        <v>Pauschale für Sozialabgaben inkl. Berufsgenossenschaft</v>
      </c>
      <c r="H279" s="421"/>
      <c r="I279" s="422" t="s">
        <v>154</v>
      </c>
      <c r="J279" s="423">
        <f t="shared" ref="J279:U279" si="140">ROUND(J278*$U$26,2)</f>
        <v>0</v>
      </c>
      <c r="K279" s="423">
        <f t="shared" si="140"/>
        <v>0</v>
      </c>
      <c r="L279" s="423">
        <f t="shared" si="140"/>
        <v>0</v>
      </c>
      <c r="M279" s="423">
        <f t="shared" si="140"/>
        <v>0</v>
      </c>
      <c r="N279" s="423">
        <f t="shared" si="140"/>
        <v>0</v>
      </c>
      <c r="O279" s="423">
        <f t="shared" si="140"/>
        <v>0</v>
      </c>
      <c r="P279" s="423">
        <f t="shared" si="140"/>
        <v>0</v>
      </c>
      <c r="Q279" s="423">
        <f t="shared" si="140"/>
        <v>0</v>
      </c>
      <c r="R279" s="423">
        <f t="shared" si="140"/>
        <v>0</v>
      </c>
      <c r="S279" s="423">
        <f t="shared" si="140"/>
        <v>0</v>
      </c>
      <c r="T279" s="423">
        <f t="shared" si="140"/>
        <v>0</v>
      </c>
      <c r="U279" s="423">
        <f t="shared" si="140"/>
        <v>0</v>
      </c>
      <c r="V279" s="424">
        <f>SUMPRODUCT(ROUND(J279:U279,2))</f>
        <v>0</v>
      </c>
      <c r="W279" s="326"/>
      <c r="Y279" s="335"/>
    </row>
    <row r="280" spans="1:25" ht="15" customHeight="1" thickBot="1" x14ac:dyDescent="0.25">
      <c r="A280" s="323"/>
      <c r="B280" s="425"/>
      <c r="C280" s="426"/>
      <c r="D280" s="426"/>
      <c r="E280" s="426"/>
      <c r="F280" s="427"/>
      <c r="G280" s="428"/>
      <c r="H280" s="429"/>
      <c r="I280" s="430"/>
      <c r="J280" s="431"/>
      <c r="K280" s="431"/>
      <c r="L280" s="431"/>
      <c r="M280" s="431"/>
      <c r="N280" s="431"/>
      <c r="O280" s="431"/>
      <c r="P280" s="431"/>
      <c r="Q280" s="431"/>
      <c r="R280" s="431"/>
      <c r="S280" s="431"/>
      <c r="T280" s="431"/>
      <c r="U280" s="431"/>
      <c r="V280" s="432"/>
      <c r="W280" s="326">
        <f>IF(COUNTIF(V256:V280,"&gt;0")&gt;0,1,0)</f>
        <v>0</v>
      </c>
      <c r="Y280" s="335"/>
    </row>
    <row r="281" spans="1:25" ht="15" customHeight="1" thickTop="1" x14ac:dyDescent="0.2">
      <c r="A281" s="323"/>
      <c r="B281" s="353"/>
      <c r="C281" s="347"/>
      <c r="D281" s="347"/>
      <c r="E281" s="347"/>
      <c r="F281" s="354"/>
      <c r="G281" s="355" t="s">
        <v>136</v>
      </c>
      <c r="H281" s="356"/>
      <c r="I281" s="357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58"/>
      <c r="V281" s="359"/>
      <c r="W281" s="326"/>
    </row>
    <row r="282" spans="1:25" ht="15" customHeight="1" x14ac:dyDescent="0.2">
      <c r="A282" s="323"/>
      <c r="B282" s="360" t="s">
        <v>137</v>
      </c>
      <c r="C282" s="347"/>
      <c r="D282" s="653"/>
      <c r="E282" s="654"/>
      <c r="F282" s="361"/>
      <c r="G282" s="362" t="s">
        <v>138</v>
      </c>
      <c r="H282" s="363"/>
      <c r="I282" s="364"/>
      <c r="J282" s="365"/>
      <c r="K282" s="365"/>
      <c r="L282" s="365"/>
      <c r="M282" s="365"/>
      <c r="N282" s="365"/>
      <c r="O282" s="365"/>
      <c r="P282" s="365"/>
      <c r="Q282" s="365"/>
      <c r="R282" s="365"/>
      <c r="S282" s="365"/>
      <c r="T282" s="365"/>
      <c r="U282" s="365"/>
      <c r="V282" s="366"/>
      <c r="W282" s="326"/>
    </row>
    <row r="283" spans="1:25" ht="15" customHeight="1" x14ac:dyDescent="0.2">
      <c r="A283" s="367">
        <f>IF($D285="Stundenanteil",1,0)</f>
        <v>0</v>
      </c>
      <c r="B283" s="360" t="s">
        <v>139</v>
      </c>
      <c r="C283" s="347"/>
      <c r="D283" s="653"/>
      <c r="E283" s="654"/>
      <c r="F283" s="361"/>
      <c r="G283" s="368" t="s">
        <v>140</v>
      </c>
      <c r="H283" s="369"/>
      <c r="I283" s="364"/>
      <c r="J283" s="370"/>
      <c r="K283" s="370"/>
      <c r="L283" s="370"/>
      <c r="M283" s="370"/>
      <c r="N283" s="370"/>
      <c r="O283" s="370"/>
      <c r="P283" s="370"/>
      <c r="Q283" s="370"/>
      <c r="R283" s="370"/>
      <c r="S283" s="370"/>
      <c r="T283" s="370"/>
      <c r="U283" s="370"/>
      <c r="V283" s="366"/>
      <c r="W283" s="326"/>
    </row>
    <row r="284" spans="1:25" ht="15" customHeight="1" x14ac:dyDescent="0.2">
      <c r="A284" s="367">
        <f>IF($D285="Stundenanteil",1,0)</f>
        <v>0</v>
      </c>
      <c r="B284" s="353"/>
      <c r="C284" s="347"/>
      <c r="D284" s="347"/>
      <c r="E284" s="347"/>
      <c r="F284" s="354"/>
      <c r="G284" s="371" t="s">
        <v>141</v>
      </c>
      <c r="H284" s="372"/>
      <c r="I284" s="373" t="s">
        <v>142</v>
      </c>
      <c r="J284" s="374"/>
      <c r="K284" s="374"/>
      <c r="L284" s="374"/>
      <c r="M284" s="374"/>
      <c r="N284" s="374"/>
      <c r="O284" s="374"/>
      <c r="P284" s="374"/>
      <c r="Q284" s="374"/>
      <c r="R284" s="374"/>
      <c r="S284" s="374"/>
      <c r="T284" s="374"/>
      <c r="U284" s="374"/>
      <c r="V284" s="375">
        <f t="shared" ref="V284:V289" si="141">SUMPRODUCT(ROUND(J284:U284,2))</f>
        <v>0</v>
      </c>
      <c r="W284" s="326"/>
    </row>
    <row r="285" spans="1:25" ht="15" customHeight="1" x14ac:dyDescent="0.2">
      <c r="A285" s="367">
        <f>IF($D285="Stundenanteil",1,0)</f>
        <v>0</v>
      </c>
      <c r="B285" s="360" t="s">
        <v>143</v>
      </c>
      <c r="C285" s="347"/>
      <c r="D285" s="653" t="s">
        <v>61</v>
      </c>
      <c r="E285" s="654"/>
      <c r="F285" s="361"/>
      <c r="G285" s="371" t="s">
        <v>144</v>
      </c>
      <c r="H285" s="376" t="s">
        <v>145</v>
      </c>
      <c r="I285" s="373" t="s">
        <v>142</v>
      </c>
      <c r="J285" s="374"/>
      <c r="K285" s="374"/>
      <c r="L285" s="374"/>
      <c r="M285" s="374"/>
      <c r="N285" s="374"/>
      <c r="O285" s="374"/>
      <c r="P285" s="374"/>
      <c r="Q285" s="374"/>
      <c r="R285" s="374"/>
      <c r="S285" s="374"/>
      <c r="T285" s="374"/>
      <c r="U285" s="374"/>
      <c r="V285" s="375">
        <f t="shared" si="141"/>
        <v>0</v>
      </c>
      <c r="W285" s="326"/>
    </row>
    <row r="286" spans="1:25" ht="15" customHeight="1" x14ac:dyDescent="0.2">
      <c r="A286" s="367">
        <f>IF($D285="Stundenanteil",1,0)</f>
        <v>0</v>
      </c>
      <c r="B286" s="353"/>
      <c r="C286" s="347"/>
      <c r="D286" s="347"/>
      <c r="E286" s="347"/>
      <c r="F286" s="354"/>
      <c r="G286" s="371"/>
      <c r="H286" s="376" t="s">
        <v>146</v>
      </c>
      <c r="I286" s="377" t="s">
        <v>142</v>
      </c>
      <c r="J286" s="374"/>
      <c r="K286" s="374"/>
      <c r="L286" s="374"/>
      <c r="M286" s="374"/>
      <c r="N286" s="374"/>
      <c r="O286" s="374"/>
      <c r="P286" s="374"/>
      <c r="Q286" s="374"/>
      <c r="R286" s="374"/>
      <c r="S286" s="374"/>
      <c r="T286" s="374"/>
      <c r="U286" s="374"/>
      <c r="V286" s="375">
        <f t="shared" si="141"/>
        <v>0</v>
      </c>
      <c r="W286" s="326"/>
    </row>
    <row r="287" spans="1:25" ht="15" hidden="1" customHeight="1" x14ac:dyDescent="0.2">
      <c r="A287" s="367"/>
      <c r="B287" s="353"/>
      <c r="C287" s="347"/>
      <c r="F287" s="354"/>
      <c r="G287" s="378" t="s">
        <v>147</v>
      </c>
      <c r="H287" s="379"/>
      <c r="I287" s="380" t="s">
        <v>142</v>
      </c>
      <c r="J287" s="381">
        <f>IF(ROUND(J284,2)-ROUND(J285,2)=0,0,ROUND(J286,2)/(ROUND(J284,2)-ROUND(J285,2))*ROUND(J285,2))</f>
        <v>0</v>
      </c>
      <c r="K287" s="381">
        <f t="shared" ref="K287:U287" si="142">IF(ROUND(K284,2)-ROUND(K285,2)=0,0,ROUND(K286,2)/(ROUND(K284,2)-ROUND(K285,2))*ROUND(K285,2))</f>
        <v>0</v>
      </c>
      <c r="L287" s="381">
        <f t="shared" si="142"/>
        <v>0</v>
      </c>
      <c r="M287" s="381">
        <f t="shared" si="142"/>
        <v>0</v>
      </c>
      <c r="N287" s="381">
        <f t="shared" si="142"/>
        <v>0</v>
      </c>
      <c r="O287" s="381">
        <f t="shared" si="142"/>
        <v>0</v>
      </c>
      <c r="P287" s="381">
        <f t="shared" si="142"/>
        <v>0</v>
      </c>
      <c r="Q287" s="381">
        <f t="shared" si="142"/>
        <v>0</v>
      </c>
      <c r="R287" s="381">
        <f t="shared" si="142"/>
        <v>0</v>
      </c>
      <c r="S287" s="381">
        <f t="shared" si="142"/>
        <v>0</v>
      </c>
      <c r="T287" s="381">
        <f t="shared" si="142"/>
        <v>0</v>
      </c>
      <c r="U287" s="381">
        <f t="shared" si="142"/>
        <v>0</v>
      </c>
      <c r="V287" s="382">
        <f t="shared" si="141"/>
        <v>0</v>
      </c>
      <c r="W287" s="326"/>
    </row>
    <row r="288" spans="1:25" ht="15" hidden="1" customHeight="1" x14ac:dyDescent="0.2">
      <c r="A288" s="367"/>
      <c r="B288" s="353"/>
      <c r="C288" s="347"/>
      <c r="F288" s="354"/>
      <c r="G288" s="378" t="s">
        <v>148</v>
      </c>
      <c r="H288" s="379"/>
      <c r="I288" s="380" t="s">
        <v>142</v>
      </c>
      <c r="J288" s="381">
        <f>(ROUND(J286,2)+ROUND(J287,10))*ROUND($E294,0)/($I$6-ROUND($E294,0))</f>
        <v>0</v>
      </c>
      <c r="K288" s="381">
        <f t="shared" ref="K288:U288" si="143">(ROUND(K286,2)+ROUND(K287,10))*ROUND($E294,0)/($I$6-ROUND($E294,0))</f>
        <v>0</v>
      </c>
      <c r="L288" s="381">
        <f t="shared" si="143"/>
        <v>0</v>
      </c>
      <c r="M288" s="381">
        <f t="shared" si="143"/>
        <v>0</v>
      </c>
      <c r="N288" s="381">
        <f t="shared" si="143"/>
        <v>0</v>
      </c>
      <c r="O288" s="381">
        <f t="shared" si="143"/>
        <v>0</v>
      </c>
      <c r="P288" s="381">
        <f t="shared" si="143"/>
        <v>0</v>
      </c>
      <c r="Q288" s="381">
        <f t="shared" si="143"/>
        <v>0</v>
      </c>
      <c r="R288" s="381">
        <f t="shared" si="143"/>
        <v>0</v>
      </c>
      <c r="S288" s="381">
        <f t="shared" si="143"/>
        <v>0</v>
      </c>
      <c r="T288" s="381">
        <f t="shared" si="143"/>
        <v>0</v>
      </c>
      <c r="U288" s="381">
        <f t="shared" si="143"/>
        <v>0</v>
      </c>
      <c r="V288" s="382">
        <f t="shared" si="141"/>
        <v>0</v>
      </c>
      <c r="W288" s="326"/>
    </row>
    <row r="289" spans="1:25" ht="15" hidden="1" customHeight="1" x14ac:dyDescent="0.2">
      <c r="A289" s="367"/>
      <c r="B289" s="353"/>
      <c r="C289" s="347"/>
      <c r="D289" s="347"/>
      <c r="E289" s="347"/>
      <c r="F289" s="354"/>
      <c r="G289" s="378" t="s">
        <v>149</v>
      </c>
      <c r="H289" s="379"/>
      <c r="I289" s="380" t="s">
        <v>142</v>
      </c>
      <c r="J289" s="381">
        <f>ROUND(J286,2)+ROUND(J287,10)+ROUND(J288,10)</f>
        <v>0</v>
      </c>
      <c r="K289" s="381">
        <f t="shared" ref="K289:U289" si="144">ROUND(K286,2)+ROUND(K287,10)+ROUND(K288,10)</f>
        <v>0</v>
      </c>
      <c r="L289" s="381">
        <f t="shared" si="144"/>
        <v>0</v>
      </c>
      <c r="M289" s="381">
        <f t="shared" si="144"/>
        <v>0</v>
      </c>
      <c r="N289" s="381">
        <f t="shared" si="144"/>
        <v>0</v>
      </c>
      <c r="O289" s="381">
        <f t="shared" si="144"/>
        <v>0</v>
      </c>
      <c r="P289" s="381">
        <f t="shared" si="144"/>
        <v>0</v>
      </c>
      <c r="Q289" s="381">
        <f t="shared" si="144"/>
        <v>0</v>
      </c>
      <c r="R289" s="381">
        <f t="shared" si="144"/>
        <v>0</v>
      </c>
      <c r="S289" s="381">
        <f t="shared" si="144"/>
        <v>0</v>
      </c>
      <c r="T289" s="381">
        <f t="shared" si="144"/>
        <v>0</v>
      </c>
      <c r="U289" s="381">
        <f t="shared" si="144"/>
        <v>0</v>
      </c>
      <c r="V289" s="382">
        <f t="shared" si="141"/>
        <v>0</v>
      </c>
      <c r="W289" s="326"/>
    </row>
    <row r="290" spans="1:25" ht="15" customHeight="1" x14ac:dyDescent="0.2">
      <c r="A290" s="323"/>
      <c r="B290" s="360" t="s">
        <v>150</v>
      </c>
      <c r="C290" s="347"/>
      <c r="D290" s="347"/>
      <c r="E290" s="347"/>
      <c r="F290" s="354"/>
      <c r="G290" s="383" t="str">
        <f>IF(D285="Stundenanteil","Errechneter Stellenanteil",IF(D285="Stellenanteil","Stellenanteil:",""))</f>
        <v/>
      </c>
      <c r="H290" s="384"/>
      <c r="I290" s="385"/>
      <c r="J290" s="386">
        <f>IF(AND($D285="Stellenanteil",$E295&gt;0,J292&gt;0),ROUND($E295,4),IF(AND($D285="Stundenanteil",J284&gt;0),ROUND(J289/ROUND(J284,2),4),0))</f>
        <v>0</v>
      </c>
      <c r="K290" s="386">
        <f t="shared" ref="K290:U290" si="145">IF(AND($D285="Stellenanteil",$E295&gt;0,K292&gt;0),ROUND($E295,4),IF(AND($D285="Stundenanteil",K284&gt;0),ROUND(K289/ROUND(K284,2),4),0))</f>
        <v>0</v>
      </c>
      <c r="L290" s="386">
        <f t="shared" si="145"/>
        <v>0</v>
      </c>
      <c r="M290" s="386">
        <f t="shared" si="145"/>
        <v>0</v>
      </c>
      <c r="N290" s="386">
        <f t="shared" si="145"/>
        <v>0</v>
      </c>
      <c r="O290" s="386">
        <f t="shared" si="145"/>
        <v>0</v>
      </c>
      <c r="P290" s="386">
        <f t="shared" si="145"/>
        <v>0</v>
      </c>
      <c r="Q290" s="386">
        <f t="shared" si="145"/>
        <v>0</v>
      </c>
      <c r="R290" s="386">
        <f t="shared" si="145"/>
        <v>0</v>
      </c>
      <c r="S290" s="386">
        <f t="shared" si="145"/>
        <v>0</v>
      </c>
      <c r="T290" s="386">
        <f t="shared" si="145"/>
        <v>0</v>
      </c>
      <c r="U290" s="386">
        <f t="shared" si="145"/>
        <v>0</v>
      </c>
      <c r="V290" s="387">
        <f>SUMPRODUCT(ROUND(J290:U290,4))</f>
        <v>0</v>
      </c>
      <c r="W290" s="326"/>
    </row>
    <row r="291" spans="1:25" ht="15" customHeight="1" x14ac:dyDescent="0.2">
      <c r="A291" s="323"/>
      <c r="B291" s="353"/>
      <c r="C291" s="388" t="s">
        <v>151</v>
      </c>
      <c r="E291" s="389"/>
      <c r="F291" s="354"/>
      <c r="G291" s="368" t="s">
        <v>152</v>
      </c>
      <c r="H291" s="369"/>
      <c r="I291" s="364"/>
      <c r="J291" s="370"/>
      <c r="K291" s="370"/>
      <c r="L291" s="370"/>
      <c r="M291" s="370"/>
      <c r="N291" s="370"/>
      <c r="O291" s="370"/>
      <c r="P291" s="370"/>
      <c r="Q291" s="370"/>
      <c r="R291" s="370"/>
      <c r="S291" s="370"/>
      <c r="T291" s="370"/>
      <c r="U291" s="370"/>
      <c r="V291" s="366"/>
      <c r="W291" s="326"/>
    </row>
    <row r="292" spans="1:25" ht="15" customHeight="1" x14ac:dyDescent="0.2">
      <c r="A292" s="323"/>
      <c r="B292" s="353"/>
      <c r="F292" s="390"/>
      <c r="G292" s="391" t="s">
        <v>153</v>
      </c>
      <c r="H292" s="392"/>
      <c r="I292" s="393" t="s">
        <v>154</v>
      </c>
      <c r="J292" s="394"/>
      <c r="K292" s="394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75">
        <f>SUMPRODUCT(ROUND(J292:U292,2))</f>
        <v>0</v>
      </c>
      <c r="W292" s="326"/>
    </row>
    <row r="293" spans="1:25" ht="15" customHeight="1" x14ac:dyDescent="0.2">
      <c r="A293" s="367">
        <f>IF($D285="Stundenanteil",1,0)</f>
        <v>0</v>
      </c>
      <c r="B293" s="353"/>
      <c r="C293" s="388" t="str">
        <f>IF(D285="Stundenanteil","wöchentliche Arbeitszeit (in h):","")</f>
        <v/>
      </c>
      <c r="D293" s="347"/>
      <c r="E293" s="395"/>
      <c r="F293" s="390"/>
      <c r="G293" s="371"/>
      <c r="H293" s="372"/>
      <c r="I293" s="393"/>
      <c r="J293" s="396"/>
      <c r="K293" s="396"/>
      <c r="L293" s="396"/>
      <c r="M293" s="396"/>
      <c r="N293" s="396"/>
      <c r="O293" s="396"/>
      <c r="P293" s="396"/>
      <c r="Q293" s="396"/>
      <c r="R293" s="396"/>
      <c r="S293" s="396"/>
      <c r="T293" s="396"/>
      <c r="U293" s="396"/>
      <c r="V293" s="397"/>
      <c r="W293" s="326"/>
    </row>
    <row r="294" spans="1:25" ht="15" customHeight="1" x14ac:dyDescent="0.2">
      <c r="A294" s="367">
        <f>IF($D285="Stundenanteil",1,0)</f>
        <v>0</v>
      </c>
      <c r="B294" s="353"/>
      <c r="C294" s="388" t="str">
        <f>IF(D285="Stundenanteil","Urlaubsanspruch (in AT):","")</f>
        <v/>
      </c>
      <c r="D294" s="347"/>
      <c r="E294" s="398"/>
      <c r="F294" s="354"/>
      <c r="G294" s="368" t="s">
        <v>155</v>
      </c>
      <c r="H294" s="369"/>
      <c r="I294" s="364"/>
      <c r="J294" s="370"/>
      <c r="K294" s="370"/>
      <c r="L294" s="370"/>
      <c r="M294" s="370"/>
      <c r="N294" s="370"/>
      <c r="O294" s="370"/>
      <c r="P294" s="370"/>
      <c r="Q294" s="370"/>
      <c r="R294" s="370"/>
      <c r="S294" s="370"/>
      <c r="T294" s="370"/>
      <c r="U294" s="370"/>
      <c r="V294" s="366"/>
      <c r="W294" s="326"/>
    </row>
    <row r="295" spans="1:25" ht="15" customHeight="1" x14ac:dyDescent="0.2">
      <c r="A295" s="367">
        <f>IF($D285="Stellenanteil",1,0)</f>
        <v>0</v>
      </c>
      <c r="B295" s="353"/>
      <c r="C295" s="388" t="str">
        <f>IF(D285="Stellenanteil","Stellenanteil (in %):","")</f>
        <v/>
      </c>
      <c r="D295" s="347"/>
      <c r="E295" s="399"/>
      <c r="F295" s="354"/>
      <c r="G295" s="391" t="s">
        <v>156</v>
      </c>
      <c r="H295" s="392"/>
      <c r="I295" s="393" t="s">
        <v>154</v>
      </c>
      <c r="J295" s="400">
        <f>ROUND(ROUND(J292,2)*J290,2)</f>
        <v>0</v>
      </c>
      <c r="K295" s="400">
        <f t="shared" ref="K295:U295" si="146">ROUND(ROUND(K292,2)*K290,2)</f>
        <v>0</v>
      </c>
      <c r="L295" s="400">
        <f t="shared" si="146"/>
        <v>0</v>
      </c>
      <c r="M295" s="400">
        <f t="shared" si="146"/>
        <v>0</v>
      </c>
      <c r="N295" s="400">
        <f t="shared" si="146"/>
        <v>0</v>
      </c>
      <c r="O295" s="400">
        <f t="shared" si="146"/>
        <v>0</v>
      </c>
      <c r="P295" s="400">
        <f t="shared" si="146"/>
        <v>0</v>
      </c>
      <c r="Q295" s="400">
        <f t="shared" si="146"/>
        <v>0</v>
      </c>
      <c r="R295" s="400">
        <f t="shared" si="146"/>
        <v>0</v>
      </c>
      <c r="S295" s="400">
        <f t="shared" si="146"/>
        <v>0</v>
      </c>
      <c r="T295" s="400">
        <f t="shared" si="146"/>
        <v>0</v>
      </c>
      <c r="U295" s="400">
        <f t="shared" si="146"/>
        <v>0</v>
      </c>
      <c r="V295" s="375">
        <f>SUMPRODUCT(ROUND(J295:U295,2))</f>
        <v>0</v>
      </c>
      <c r="W295" s="326"/>
    </row>
    <row r="296" spans="1:25" ht="15" customHeight="1" x14ac:dyDescent="0.2">
      <c r="A296" s="323"/>
      <c r="B296" s="353"/>
      <c r="C296" s="347"/>
      <c r="D296" s="347"/>
      <c r="E296" s="347"/>
      <c r="F296" s="354"/>
      <c r="G296" s="401" t="str">
        <f>$P$26</f>
        <v>Pauschale für Sozialabgaben inkl. Berufsgenossenschaft</v>
      </c>
      <c r="H296" s="372"/>
      <c r="I296" s="393" t="s">
        <v>154</v>
      </c>
      <c r="J296" s="400">
        <f>ROUND(J295*$U$26,2)</f>
        <v>0</v>
      </c>
      <c r="K296" s="400">
        <f t="shared" ref="K296:U296" si="147">ROUND(K295*$U$26,2)</f>
        <v>0</v>
      </c>
      <c r="L296" s="400">
        <f t="shared" si="147"/>
        <v>0</v>
      </c>
      <c r="M296" s="400">
        <f t="shared" si="147"/>
        <v>0</v>
      </c>
      <c r="N296" s="400">
        <f t="shared" si="147"/>
        <v>0</v>
      </c>
      <c r="O296" s="400">
        <f t="shared" si="147"/>
        <v>0</v>
      </c>
      <c r="P296" s="400">
        <f t="shared" si="147"/>
        <v>0</v>
      </c>
      <c r="Q296" s="400">
        <f t="shared" si="147"/>
        <v>0</v>
      </c>
      <c r="R296" s="400">
        <f t="shared" si="147"/>
        <v>0</v>
      </c>
      <c r="S296" s="400">
        <f t="shared" si="147"/>
        <v>0</v>
      </c>
      <c r="T296" s="400">
        <f t="shared" si="147"/>
        <v>0</v>
      </c>
      <c r="U296" s="400">
        <f t="shared" si="147"/>
        <v>0</v>
      </c>
      <c r="V296" s="375">
        <f>SUMPRODUCT(ROUND(J296:U296,2))</f>
        <v>0</v>
      </c>
      <c r="W296" s="326"/>
    </row>
    <row r="297" spans="1:25" ht="15" customHeight="1" x14ac:dyDescent="0.2">
      <c r="A297" s="323"/>
      <c r="B297" s="360" t="s">
        <v>157</v>
      </c>
      <c r="C297" s="347"/>
      <c r="D297" s="347"/>
      <c r="E297" s="347"/>
      <c r="F297" s="354"/>
      <c r="G297" s="371"/>
      <c r="H297" s="372"/>
      <c r="I297" s="393"/>
      <c r="J297" s="396"/>
      <c r="K297" s="396"/>
      <c r="L297" s="396"/>
      <c r="M297" s="396"/>
      <c r="N297" s="396"/>
      <c r="O297" s="396"/>
      <c r="P297" s="396"/>
      <c r="Q297" s="396"/>
      <c r="R297" s="396"/>
      <c r="S297" s="396"/>
      <c r="T297" s="396"/>
      <c r="U297" s="396"/>
      <c r="V297" s="397"/>
      <c r="W297" s="326"/>
      <c r="Y297" s="335"/>
    </row>
    <row r="298" spans="1:25" ht="15" customHeight="1" x14ac:dyDescent="0.2">
      <c r="A298" s="323"/>
      <c r="B298" s="353"/>
      <c r="C298" s="402"/>
      <c r="D298" s="403">
        <v>1</v>
      </c>
      <c r="E298" s="403">
        <v>2</v>
      </c>
      <c r="F298" s="390"/>
      <c r="G298" s="404" t="s">
        <v>158</v>
      </c>
      <c r="I298" s="405" t="s">
        <v>154</v>
      </c>
      <c r="J298" s="406">
        <f t="shared" ref="J298:U298" si="148">IF(AND($D299=J$30,$E299=J$30),ROUND($D304,2)+ROUND($E304,2),IF($D299=J$30,$D304,IF($E299=J$30,$E304,0)))</f>
        <v>0</v>
      </c>
      <c r="K298" s="406">
        <f t="shared" si="148"/>
        <v>0</v>
      </c>
      <c r="L298" s="406">
        <f t="shared" si="148"/>
        <v>0</v>
      </c>
      <c r="M298" s="406">
        <f t="shared" si="148"/>
        <v>0</v>
      </c>
      <c r="N298" s="406">
        <f t="shared" si="148"/>
        <v>0</v>
      </c>
      <c r="O298" s="406">
        <f t="shared" si="148"/>
        <v>0</v>
      </c>
      <c r="P298" s="406">
        <f t="shared" si="148"/>
        <v>0</v>
      </c>
      <c r="Q298" s="406">
        <f t="shared" si="148"/>
        <v>0</v>
      </c>
      <c r="R298" s="406">
        <f t="shared" si="148"/>
        <v>0</v>
      </c>
      <c r="S298" s="406">
        <f t="shared" si="148"/>
        <v>0</v>
      </c>
      <c r="T298" s="406">
        <f t="shared" si="148"/>
        <v>0</v>
      </c>
      <c r="U298" s="406">
        <f t="shared" si="148"/>
        <v>0</v>
      </c>
      <c r="V298" s="407">
        <f>SUMPRODUCT(ROUND(J298:U298,2))</f>
        <v>0</v>
      </c>
      <c r="W298" s="326"/>
      <c r="Y298" s="335"/>
    </row>
    <row r="299" spans="1:25" ht="15" customHeight="1" x14ac:dyDescent="0.2">
      <c r="A299" s="323"/>
      <c r="B299" s="408"/>
      <c r="C299" s="409" t="s">
        <v>159</v>
      </c>
      <c r="D299" s="410"/>
      <c r="E299" s="410"/>
      <c r="F299" s="390"/>
      <c r="G299" s="411" t="s">
        <v>160</v>
      </c>
      <c r="H299" s="369"/>
      <c r="I299" s="364"/>
      <c r="J299" s="412">
        <f>IF(OR($D301=0,$D302=0),0,IF(AND(J$30&gt;=$D301,J$30&lt;=$D302),"X",""))</f>
        <v>0</v>
      </c>
      <c r="K299" s="412">
        <f t="shared" ref="K299:U299" si="149">IF(OR($D301=0,$D302=0),0,IF(AND(K$30&gt;=$D301,K$30&lt;=$D302),"X",""))</f>
        <v>0</v>
      </c>
      <c r="L299" s="412">
        <f t="shared" si="149"/>
        <v>0</v>
      </c>
      <c r="M299" s="412">
        <f t="shared" si="149"/>
        <v>0</v>
      </c>
      <c r="N299" s="412">
        <f t="shared" si="149"/>
        <v>0</v>
      </c>
      <c r="O299" s="412">
        <f t="shared" si="149"/>
        <v>0</v>
      </c>
      <c r="P299" s="412">
        <f t="shared" si="149"/>
        <v>0</v>
      </c>
      <c r="Q299" s="412">
        <f t="shared" si="149"/>
        <v>0</v>
      </c>
      <c r="R299" s="412">
        <f t="shared" si="149"/>
        <v>0</v>
      </c>
      <c r="S299" s="412">
        <f t="shared" si="149"/>
        <v>0</v>
      </c>
      <c r="T299" s="412">
        <f t="shared" si="149"/>
        <v>0</v>
      </c>
      <c r="U299" s="412">
        <f t="shared" si="149"/>
        <v>0</v>
      </c>
      <c r="V299" s="413"/>
      <c r="W299" s="326"/>
      <c r="Y299" s="335"/>
    </row>
    <row r="300" spans="1:25" ht="15" customHeight="1" x14ac:dyDescent="0.2">
      <c r="A300" s="323"/>
      <c r="B300" s="408"/>
      <c r="C300" s="409" t="s">
        <v>161</v>
      </c>
      <c r="D300" s="414"/>
      <c r="E300" s="415"/>
      <c r="F300" s="390"/>
      <c r="G300" s="391" t="s">
        <v>156</v>
      </c>
      <c r="H300" s="416"/>
      <c r="I300" s="393" t="s">
        <v>154</v>
      </c>
      <c r="J300" s="400">
        <f>IF(OR($D301=0,$D302=0),0,IF($D299=J$30,MIN(ROUND($D304,2),ROUND(ROUND($D304,2)/$D303*SUMPRODUCT(($J299:$U299="X")*(ROUND($J290:$U290,4))),2)),0))</f>
        <v>0</v>
      </c>
      <c r="K300" s="400">
        <f t="shared" ref="K300:U300" si="150">IF(OR($D301=0,$D302=0),0,IF($D299=K$30,MIN(ROUND($D304,2),ROUND(ROUND($D304,2)/$D303*SUMPRODUCT(($J299:$U299="X")*(ROUND($J290:$U290,4))),2)),0))</f>
        <v>0</v>
      </c>
      <c r="L300" s="400">
        <f t="shared" si="150"/>
        <v>0</v>
      </c>
      <c r="M300" s="400">
        <f t="shared" si="150"/>
        <v>0</v>
      </c>
      <c r="N300" s="400">
        <f t="shared" si="150"/>
        <v>0</v>
      </c>
      <c r="O300" s="400">
        <f t="shared" si="150"/>
        <v>0</v>
      </c>
      <c r="P300" s="400">
        <f t="shared" si="150"/>
        <v>0</v>
      </c>
      <c r="Q300" s="400">
        <f t="shared" si="150"/>
        <v>0</v>
      </c>
      <c r="R300" s="400">
        <f t="shared" si="150"/>
        <v>0</v>
      </c>
      <c r="S300" s="400">
        <f t="shared" si="150"/>
        <v>0</v>
      </c>
      <c r="T300" s="400">
        <f t="shared" si="150"/>
        <v>0</v>
      </c>
      <c r="U300" s="400">
        <f t="shared" si="150"/>
        <v>0</v>
      </c>
      <c r="V300" s="375">
        <f>SUMPRODUCT(ROUND(J300:U300,2))</f>
        <v>0</v>
      </c>
      <c r="W300" s="326"/>
      <c r="Y300" s="335"/>
    </row>
    <row r="301" spans="1:25" ht="15" customHeight="1" x14ac:dyDescent="0.2">
      <c r="A301" s="323"/>
      <c r="B301" s="353"/>
      <c r="C301" s="417" t="s">
        <v>162</v>
      </c>
      <c r="D301" s="418"/>
      <c r="E301" s="418"/>
      <c r="F301" s="390"/>
      <c r="G301" s="401" t="str">
        <f>$P$26</f>
        <v>Pauschale für Sozialabgaben inkl. Berufsgenossenschaft</v>
      </c>
      <c r="H301" s="416"/>
      <c r="I301" s="393" t="s">
        <v>154</v>
      </c>
      <c r="J301" s="400">
        <f t="shared" ref="J301:U301" si="151">ROUND(J300*$U$26,2)</f>
        <v>0</v>
      </c>
      <c r="K301" s="400">
        <f t="shared" si="151"/>
        <v>0</v>
      </c>
      <c r="L301" s="400">
        <f t="shared" si="151"/>
        <v>0</v>
      </c>
      <c r="M301" s="400">
        <f t="shared" si="151"/>
        <v>0</v>
      </c>
      <c r="N301" s="400">
        <f t="shared" si="151"/>
        <v>0</v>
      </c>
      <c r="O301" s="400">
        <f t="shared" si="151"/>
        <v>0</v>
      </c>
      <c r="P301" s="400">
        <f t="shared" si="151"/>
        <v>0</v>
      </c>
      <c r="Q301" s="400">
        <f t="shared" si="151"/>
        <v>0</v>
      </c>
      <c r="R301" s="400">
        <f t="shared" si="151"/>
        <v>0</v>
      </c>
      <c r="S301" s="400">
        <f t="shared" si="151"/>
        <v>0</v>
      </c>
      <c r="T301" s="400">
        <f t="shared" si="151"/>
        <v>0</v>
      </c>
      <c r="U301" s="400">
        <f t="shared" si="151"/>
        <v>0</v>
      </c>
      <c r="V301" s="375">
        <f>SUMPRODUCT(ROUND(J301:U301,2))</f>
        <v>0</v>
      </c>
      <c r="W301" s="326"/>
      <c r="Y301" s="335"/>
    </row>
    <row r="302" spans="1:25" ht="15" customHeight="1" x14ac:dyDescent="0.2">
      <c r="A302" s="323"/>
      <c r="B302" s="353"/>
      <c r="C302" s="417" t="s">
        <v>163</v>
      </c>
      <c r="D302" s="418"/>
      <c r="E302" s="418"/>
      <c r="F302" s="390"/>
      <c r="G302" s="411" t="s">
        <v>164</v>
      </c>
      <c r="H302" s="369"/>
      <c r="I302" s="364"/>
      <c r="J302" s="412">
        <f t="shared" ref="J302:U302" si="152">IF(OR($E301=0,$E302=0),0,IF(AND(J$30&gt;=$E301,J$30&lt;=$E302),"X",""))</f>
        <v>0</v>
      </c>
      <c r="K302" s="412">
        <f t="shared" si="152"/>
        <v>0</v>
      </c>
      <c r="L302" s="412">
        <f t="shared" si="152"/>
        <v>0</v>
      </c>
      <c r="M302" s="412">
        <f t="shared" si="152"/>
        <v>0</v>
      </c>
      <c r="N302" s="412">
        <f t="shared" si="152"/>
        <v>0</v>
      </c>
      <c r="O302" s="412">
        <f t="shared" si="152"/>
        <v>0</v>
      </c>
      <c r="P302" s="412">
        <f t="shared" si="152"/>
        <v>0</v>
      </c>
      <c r="Q302" s="412">
        <f t="shared" si="152"/>
        <v>0</v>
      </c>
      <c r="R302" s="412">
        <f t="shared" si="152"/>
        <v>0</v>
      </c>
      <c r="S302" s="412">
        <f t="shared" si="152"/>
        <v>0</v>
      </c>
      <c r="T302" s="412">
        <f t="shared" si="152"/>
        <v>0</v>
      </c>
      <c r="U302" s="412">
        <f t="shared" si="152"/>
        <v>0</v>
      </c>
      <c r="V302" s="396"/>
      <c r="W302" s="326"/>
      <c r="Y302" s="335"/>
    </row>
    <row r="303" spans="1:25" ht="15" customHeight="1" x14ac:dyDescent="0.2">
      <c r="A303" s="323"/>
      <c r="B303" s="353"/>
      <c r="C303" s="417" t="s">
        <v>165</v>
      </c>
      <c r="D303" s="419" t="str">
        <f>IF(OR(D301=0,D302=0),"",DATEDIF(D301,D302,"m")+1)</f>
        <v/>
      </c>
      <c r="E303" s="419" t="str">
        <f>IF(OR(E301=0,E302=0),"",DATEDIF(E301,E302,"m")+1)</f>
        <v/>
      </c>
      <c r="F303" s="390"/>
      <c r="G303" s="391" t="s">
        <v>156</v>
      </c>
      <c r="H303" s="416"/>
      <c r="I303" s="393" t="s">
        <v>154</v>
      </c>
      <c r="J303" s="400">
        <f>IF(OR($E301=0,$E302=0),0,IF($E299=J$30,MIN(ROUND($E304,2),ROUND(ROUND($E304,2)/$E303*SUMPRODUCT(($J302:$U302="X")*(ROUND($J290:$U290,4))),2)),0))</f>
        <v>0</v>
      </c>
      <c r="K303" s="400">
        <f t="shared" ref="K303:U303" si="153">IF(OR($E301=0,$E302=0),0,IF($E299=K$30,MIN(ROUND($E304,2),ROUND(ROUND($E304,2)/$E303*SUMPRODUCT(($J302:$U302="X")*(ROUND($J290:$U290,4))),2)),0))</f>
        <v>0</v>
      </c>
      <c r="L303" s="400">
        <f t="shared" si="153"/>
        <v>0</v>
      </c>
      <c r="M303" s="400">
        <f t="shared" si="153"/>
        <v>0</v>
      </c>
      <c r="N303" s="400">
        <f t="shared" si="153"/>
        <v>0</v>
      </c>
      <c r="O303" s="400">
        <f t="shared" si="153"/>
        <v>0</v>
      </c>
      <c r="P303" s="400">
        <f t="shared" si="153"/>
        <v>0</v>
      </c>
      <c r="Q303" s="400">
        <f t="shared" si="153"/>
        <v>0</v>
      </c>
      <c r="R303" s="400">
        <f t="shared" si="153"/>
        <v>0</v>
      </c>
      <c r="S303" s="400">
        <f t="shared" si="153"/>
        <v>0</v>
      </c>
      <c r="T303" s="400">
        <f t="shared" si="153"/>
        <v>0</v>
      </c>
      <c r="U303" s="400">
        <f t="shared" si="153"/>
        <v>0</v>
      </c>
      <c r="V303" s="375">
        <f>SUMPRODUCT(ROUND(J303:U303,2))</f>
        <v>0</v>
      </c>
      <c r="W303" s="326"/>
      <c r="Y303" s="335"/>
    </row>
    <row r="304" spans="1:25" ht="15" customHeight="1" x14ac:dyDescent="0.2">
      <c r="A304" s="323"/>
      <c r="B304" s="353"/>
      <c r="C304" s="409" t="s">
        <v>166</v>
      </c>
      <c r="D304" s="389"/>
      <c r="E304" s="389"/>
      <c r="F304" s="390"/>
      <c r="G304" s="420" t="str">
        <f>$P$26</f>
        <v>Pauschale für Sozialabgaben inkl. Berufsgenossenschaft</v>
      </c>
      <c r="H304" s="421"/>
      <c r="I304" s="422" t="s">
        <v>154</v>
      </c>
      <c r="J304" s="423">
        <f t="shared" ref="J304:U304" si="154">ROUND(J303*$U$26,2)</f>
        <v>0</v>
      </c>
      <c r="K304" s="423">
        <f t="shared" si="154"/>
        <v>0</v>
      </c>
      <c r="L304" s="423">
        <f t="shared" si="154"/>
        <v>0</v>
      </c>
      <c r="M304" s="423">
        <f t="shared" si="154"/>
        <v>0</v>
      </c>
      <c r="N304" s="423">
        <f t="shared" si="154"/>
        <v>0</v>
      </c>
      <c r="O304" s="423">
        <f t="shared" si="154"/>
        <v>0</v>
      </c>
      <c r="P304" s="423">
        <f t="shared" si="154"/>
        <v>0</v>
      </c>
      <c r="Q304" s="423">
        <f t="shared" si="154"/>
        <v>0</v>
      </c>
      <c r="R304" s="423">
        <f t="shared" si="154"/>
        <v>0</v>
      </c>
      <c r="S304" s="423">
        <f t="shared" si="154"/>
        <v>0</v>
      </c>
      <c r="T304" s="423">
        <f t="shared" si="154"/>
        <v>0</v>
      </c>
      <c r="U304" s="423">
        <f t="shared" si="154"/>
        <v>0</v>
      </c>
      <c r="V304" s="424">
        <f>SUMPRODUCT(ROUND(J304:U304,2))</f>
        <v>0</v>
      </c>
      <c r="W304" s="326"/>
      <c r="Y304" s="335"/>
    </row>
    <row r="305" spans="1:25" ht="15" customHeight="1" thickBot="1" x14ac:dyDescent="0.25">
      <c r="A305" s="323"/>
      <c r="B305" s="425"/>
      <c r="C305" s="426"/>
      <c r="D305" s="426"/>
      <c r="E305" s="426"/>
      <c r="F305" s="427"/>
      <c r="G305" s="428"/>
      <c r="H305" s="429"/>
      <c r="I305" s="430"/>
      <c r="J305" s="431"/>
      <c r="K305" s="431"/>
      <c r="L305" s="431"/>
      <c r="M305" s="431"/>
      <c r="N305" s="431"/>
      <c r="O305" s="431"/>
      <c r="P305" s="431"/>
      <c r="Q305" s="431"/>
      <c r="R305" s="431"/>
      <c r="S305" s="431"/>
      <c r="T305" s="431"/>
      <c r="U305" s="431"/>
      <c r="V305" s="432"/>
      <c r="W305" s="326">
        <f>IF(COUNTIF(V281:V305,"&gt;0")&gt;0,1,0)</f>
        <v>0</v>
      </c>
      <c r="Y305" s="335"/>
    </row>
    <row r="306" spans="1:25" ht="15" customHeight="1" thickTop="1" x14ac:dyDescent="0.2">
      <c r="A306" s="323"/>
      <c r="B306" s="353"/>
      <c r="C306" s="347"/>
      <c r="D306" s="347"/>
      <c r="E306" s="347"/>
      <c r="F306" s="354"/>
      <c r="G306" s="355" t="s">
        <v>136</v>
      </c>
      <c r="H306" s="356"/>
      <c r="I306" s="357"/>
      <c r="J306" s="358"/>
      <c r="K306" s="358"/>
      <c r="L306" s="358"/>
      <c r="M306" s="358"/>
      <c r="N306" s="358"/>
      <c r="O306" s="358"/>
      <c r="P306" s="358"/>
      <c r="Q306" s="358"/>
      <c r="R306" s="358"/>
      <c r="S306" s="358"/>
      <c r="T306" s="358"/>
      <c r="U306" s="358"/>
      <c r="V306" s="359"/>
      <c r="W306" s="326"/>
    </row>
    <row r="307" spans="1:25" ht="15" customHeight="1" x14ac:dyDescent="0.2">
      <c r="A307" s="323"/>
      <c r="B307" s="360" t="s">
        <v>137</v>
      </c>
      <c r="C307" s="347"/>
      <c r="D307" s="653"/>
      <c r="E307" s="654"/>
      <c r="F307" s="361"/>
      <c r="G307" s="362" t="s">
        <v>138</v>
      </c>
      <c r="H307" s="363"/>
      <c r="I307" s="364"/>
      <c r="J307" s="365"/>
      <c r="K307" s="365"/>
      <c r="L307" s="365"/>
      <c r="M307" s="365"/>
      <c r="N307" s="365"/>
      <c r="O307" s="365"/>
      <c r="P307" s="365"/>
      <c r="Q307" s="365"/>
      <c r="R307" s="365"/>
      <c r="S307" s="365"/>
      <c r="T307" s="365"/>
      <c r="U307" s="365"/>
      <c r="V307" s="366"/>
      <c r="W307" s="326"/>
    </row>
    <row r="308" spans="1:25" ht="15" customHeight="1" x14ac:dyDescent="0.2">
      <c r="A308" s="367">
        <f>IF($D310="Stundenanteil",1,0)</f>
        <v>0</v>
      </c>
      <c r="B308" s="360" t="s">
        <v>139</v>
      </c>
      <c r="C308" s="347"/>
      <c r="D308" s="653"/>
      <c r="E308" s="654"/>
      <c r="F308" s="361"/>
      <c r="G308" s="368" t="s">
        <v>140</v>
      </c>
      <c r="H308" s="369"/>
      <c r="I308" s="364"/>
      <c r="J308" s="370"/>
      <c r="K308" s="370"/>
      <c r="L308" s="370"/>
      <c r="M308" s="370"/>
      <c r="N308" s="370"/>
      <c r="O308" s="370"/>
      <c r="P308" s="370"/>
      <c r="Q308" s="370"/>
      <c r="R308" s="370"/>
      <c r="S308" s="370"/>
      <c r="T308" s="370"/>
      <c r="U308" s="370"/>
      <c r="V308" s="366"/>
      <c r="W308" s="326"/>
    </row>
    <row r="309" spans="1:25" ht="15" customHeight="1" x14ac:dyDescent="0.2">
      <c r="A309" s="367">
        <f>IF($D310="Stundenanteil",1,0)</f>
        <v>0</v>
      </c>
      <c r="B309" s="353"/>
      <c r="C309" s="347"/>
      <c r="D309" s="347"/>
      <c r="E309" s="347"/>
      <c r="F309" s="354"/>
      <c r="G309" s="371" t="s">
        <v>141</v>
      </c>
      <c r="H309" s="372"/>
      <c r="I309" s="373" t="s">
        <v>142</v>
      </c>
      <c r="J309" s="374"/>
      <c r="K309" s="374"/>
      <c r="L309" s="374"/>
      <c r="M309" s="374"/>
      <c r="N309" s="374"/>
      <c r="O309" s="374"/>
      <c r="P309" s="374"/>
      <c r="Q309" s="374"/>
      <c r="R309" s="374"/>
      <c r="S309" s="374"/>
      <c r="T309" s="374"/>
      <c r="U309" s="374"/>
      <c r="V309" s="375">
        <f t="shared" ref="V309:V314" si="155">SUMPRODUCT(ROUND(J309:U309,2))</f>
        <v>0</v>
      </c>
      <c r="W309" s="326"/>
    </row>
    <row r="310" spans="1:25" ht="15" customHeight="1" x14ac:dyDescent="0.2">
      <c r="A310" s="367">
        <f>IF($D310="Stundenanteil",1,0)</f>
        <v>0</v>
      </c>
      <c r="B310" s="360" t="s">
        <v>143</v>
      </c>
      <c r="C310" s="347"/>
      <c r="D310" s="653" t="s">
        <v>61</v>
      </c>
      <c r="E310" s="654"/>
      <c r="F310" s="361"/>
      <c r="G310" s="371" t="s">
        <v>144</v>
      </c>
      <c r="H310" s="376" t="s">
        <v>145</v>
      </c>
      <c r="I310" s="373" t="s">
        <v>142</v>
      </c>
      <c r="J310" s="374"/>
      <c r="K310" s="374"/>
      <c r="L310" s="374"/>
      <c r="M310" s="374"/>
      <c r="N310" s="374"/>
      <c r="O310" s="374"/>
      <c r="P310" s="374"/>
      <c r="Q310" s="374"/>
      <c r="R310" s="374"/>
      <c r="S310" s="374"/>
      <c r="T310" s="374"/>
      <c r="U310" s="374"/>
      <c r="V310" s="375">
        <f t="shared" si="155"/>
        <v>0</v>
      </c>
      <c r="W310" s="326"/>
    </row>
    <row r="311" spans="1:25" ht="15" customHeight="1" x14ac:dyDescent="0.2">
      <c r="A311" s="367">
        <f>IF($D310="Stundenanteil",1,0)</f>
        <v>0</v>
      </c>
      <c r="B311" s="353"/>
      <c r="C311" s="347"/>
      <c r="D311" s="347"/>
      <c r="E311" s="347"/>
      <c r="F311" s="354"/>
      <c r="G311" s="371"/>
      <c r="H311" s="376" t="s">
        <v>146</v>
      </c>
      <c r="I311" s="377" t="s">
        <v>142</v>
      </c>
      <c r="J311" s="374"/>
      <c r="K311" s="374"/>
      <c r="L311" s="374"/>
      <c r="M311" s="374"/>
      <c r="N311" s="374"/>
      <c r="O311" s="374"/>
      <c r="P311" s="374"/>
      <c r="Q311" s="374"/>
      <c r="R311" s="374"/>
      <c r="S311" s="374"/>
      <c r="T311" s="374"/>
      <c r="U311" s="374"/>
      <c r="V311" s="375">
        <f t="shared" si="155"/>
        <v>0</v>
      </c>
      <c r="W311" s="326"/>
    </row>
    <row r="312" spans="1:25" ht="15" hidden="1" customHeight="1" x14ac:dyDescent="0.2">
      <c r="A312" s="367"/>
      <c r="B312" s="353"/>
      <c r="C312" s="347"/>
      <c r="F312" s="354"/>
      <c r="G312" s="378" t="s">
        <v>147</v>
      </c>
      <c r="H312" s="379"/>
      <c r="I312" s="380" t="s">
        <v>142</v>
      </c>
      <c r="J312" s="381">
        <f>IF(ROUND(J309,2)-ROUND(J310,2)=0,0,ROUND(J311,2)/(ROUND(J309,2)-ROUND(J310,2))*ROUND(J310,2))</f>
        <v>0</v>
      </c>
      <c r="K312" s="381">
        <f t="shared" ref="K312:U312" si="156">IF(ROUND(K309,2)-ROUND(K310,2)=0,0,ROUND(K311,2)/(ROUND(K309,2)-ROUND(K310,2))*ROUND(K310,2))</f>
        <v>0</v>
      </c>
      <c r="L312" s="381">
        <f t="shared" si="156"/>
        <v>0</v>
      </c>
      <c r="M312" s="381">
        <f t="shared" si="156"/>
        <v>0</v>
      </c>
      <c r="N312" s="381">
        <f t="shared" si="156"/>
        <v>0</v>
      </c>
      <c r="O312" s="381">
        <f t="shared" si="156"/>
        <v>0</v>
      </c>
      <c r="P312" s="381">
        <f t="shared" si="156"/>
        <v>0</v>
      </c>
      <c r="Q312" s="381">
        <f t="shared" si="156"/>
        <v>0</v>
      </c>
      <c r="R312" s="381">
        <f t="shared" si="156"/>
        <v>0</v>
      </c>
      <c r="S312" s="381">
        <f t="shared" si="156"/>
        <v>0</v>
      </c>
      <c r="T312" s="381">
        <f t="shared" si="156"/>
        <v>0</v>
      </c>
      <c r="U312" s="381">
        <f t="shared" si="156"/>
        <v>0</v>
      </c>
      <c r="V312" s="382">
        <f t="shared" si="155"/>
        <v>0</v>
      </c>
      <c r="W312" s="326"/>
    </row>
    <row r="313" spans="1:25" ht="15" hidden="1" customHeight="1" x14ac:dyDescent="0.2">
      <c r="A313" s="367"/>
      <c r="B313" s="353"/>
      <c r="C313" s="347"/>
      <c r="F313" s="354"/>
      <c r="G313" s="378" t="s">
        <v>148</v>
      </c>
      <c r="H313" s="379"/>
      <c r="I313" s="380" t="s">
        <v>142</v>
      </c>
      <c r="J313" s="381">
        <f>(ROUND(J311,2)+ROUND(J312,10))*ROUND($E319,0)/($I$6-ROUND($E319,0))</f>
        <v>0</v>
      </c>
      <c r="K313" s="381">
        <f t="shared" ref="K313:U313" si="157">(ROUND(K311,2)+ROUND(K312,10))*ROUND($E319,0)/($I$6-ROUND($E319,0))</f>
        <v>0</v>
      </c>
      <c r="L313" s="381">
        <f t="shared" si="157"/>
        <v>0</v>
      </c>
      <c r="M313" s="381">
        <f t="shared" si="157"/>
        <v>0</v>
      </c>
      <c r="N313" s="381">
        <f t="shared" si="157"/>
        <v>0</v>
      </c>
      <c r="O313" s="381">
        <f t="shared" si="157"/>
        <v>0</v>
      </c>
      <c r="P313" s="381">
        <f t="shared" si="157"/>
        <v>0</v>
      </c>
      <c r="Q313" s="381">
        <f t="shared" si="157"/>
        <v>0</v>
      </c>
      <c r="R313" s="381">
        <f t="shared" si="157"/>
        <v>0</v>
      </c>
      <c r="S313" s="381">
        <f t="shared" si="157"/>
        <v>0</v>
      </c>
      <c r="T313" s="381">
        <f t="shared" si="157"/>
        <v>0</v>
      </c>
      <c r="U313" s="381">
        <f t="shared" si="157"/>
        <v>0</v>
      </c>
      <c r="V313" s="382">
        <f t="shared" si="155"/>
        <v>0</v>
      </c>
      <c r="W313" s="326"/>
    </row>
    <row r="314" spans="1:25" ht="15" hidden="1" customHeight="1" x14ac:dyDescent="0.2">
      <c r="A314" s="367"/>
      <c r="B314" s="353"/>
      <c r="C314" s="347"/>
      <c r="D314" s="347"/>
      <c r="E314" s="347"/>
      <c r="F314" s="354"/>
      <c r="G314" s="378" t="s">
        <v>149</v>
      </c>
      <c r="H314" s="379"/>
      <c r="I314" s="380" t="s">
        <v>142</v>
      </c>
      <c r="J314" s="381">
        <f>ROUND(J311,2)+ROUND(J312,10)+ROUND(J313,10)</f>
        <v>0</v>
      </c>
      <c r="K314" s="381">
        <f t="shared" ref="K314:U314" si="158">ROUND(K311,2)+ROUND(K312,10)+ROUND(K313,10)</f>
        <v>0</v>
      </c>
      <c r="L314" s="381">
        <f t="shared" si="158"/>
        <v>0</v>
      </c>
      <c r="M314" s="381">
        <f t="shared" si="158"/>
        <v>0</v>
      </c>
      <c r="N314" s="381">
        <f t="shared" si="158"/>
        <v>0</v>
      </c>
      <c r="O314" s="381">
        <f t="shared" si="158"/>
        <v>0</v>
      </c>
      <c r="P314" s="381">
        <f t="shared" si="158"/>
        <v>0</v>
      </c>
      <c r="Q314" s="381">
        <f t="shared" si="158"/>
        <v>0</v>
      </c>
      <c r="R314" s="381">
        <f t="shared" si="158"/>
        <v>0</v>
      </c>
      <c r="S314" s="381">
        <f t="shared" si="158"/>
        <v>0</v>
      </c>
      <c r="T314" s="381">
        <f t="shared" si="158"/>
        <v>0</v>
      </c>
      <c r="U314" s="381">
        <f t="shared" si="158"/>
        <v>0</v>
      </c>
      <c r="V314" s="382">
        <f t="shared" si="155"/>
        <v>0</v>
      </c>
      <c r="W314" s="326"/>
    </row>
    <row r="315" spans="1:25" ht="15" customHeight="1" x14ac:dyDescent="0.2">
      <c r="A315" s="323"/>
      <c r="B315" s="360" t="s">
        <v>150</v>
      </c>
      <c r="C315" s="347"/>
      <c r="D315" s="347"/>
      <c r="E315" s="347"/>
      <c r="F315" s="354"/>
      <c r="G315" s="383" t="str">
        <f>IF(D310="Stundenanteil","Errechneter Stellenanteil",IF(D310="Stellenanteil","Stellenanteil:",""))</f>
        <v/>
      </c>
      <c r="H315" s="384"/>
      <c r="I315" s="385"/>
      <c r="J315" s="386">
        <f>IF(AND($D310="Stellenanteil",$E320&gt;0,J317&gt;0),ROUND($E320,4),IF(AND($D310="Stundenanteil",J309&gt;0),ROUND(J314/ROUND(J309,2),4),0))</f>
        <v>0</v>
      </c>
      <c r="K315" s="386">
        <f t="shared" ref="K315:U315" si="159">IF(AND($D310="Stellenanteil",$E320&gt;0,K317&gt;0),ROUND($E320,4),IF(AND($D310="Stundenanteil",K309&gt;0),ROUND(K314/ROUND(K309,2),4),0))</f>
        <v>0</v>
      </c>
      <c r="L315" s="386">
        <f t="shared" si="159"/>
        <v>0</v>
      </c>
      <c r="M315" s="386">
        <f t="shared" si="159"/>
        <v>0</v>
      </c>
      <c r="N315" s="386">
        <f t="shared" si="159"/>
        <v>0</v>
      </c>
      <c r="O315" s="386">
        <f t="shared" si="159"/>
        <v>0</v>
      </c>
      <c r="P315" s="386">
        <f t="shared" si="159"/>
        <v>0</v>
      </c>
      <c r="Q315" s="386">
        <f t="shared" si="159"/>
        <v>0</v>
      </c>
      <c r="R315" s="386">
        <f t="shared" si="159"/>
        <v>0</v>
      </c>
      <c r="S315" s="386">
        <f t="shared" si="159"/>
        <v>0</v>
      </c>
      <c r="T315" s="386">
        <f t="shared" si="159"/>
        <v>0</v>
      </c>
      <c r="U315" s="386">
        <f t="shared" si="159"/>
        <v>0</v>
      </c>
      <c r="V315" s="387">
        <f>SUMPRODUCT(ROUND(J315:U315,4))</f>
        <v>0</v>
      </c>
      <c r="W315" s="326"/>
    </row>
    <row r="316" spans="1:25" ht="15" customHeight="1" x14ac:dyDescent="0.2">
      <c r="A316" s="323"/>
      <c r="B316" s="353"/>
      <c r="C316" s="388" t="s">
        <v>151</v>
      </c>
      <c r="E316" s="389"/>
      <c r="F316" s="354"/>
      <c r="G316" s="368" t="s">
        <v>152</v>
      </c>
      <c r="H316" s="369"/>
      <c r="I316" s="364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66"/>
      <c r="W316" s="326"/>
    </row>
    <row r="317" spans="1:25" ht="15" customHeight="1" x14ac:dyDescent="0.2">
      <c r="A317" s="323"/>
      <c r="B317" s="353"/>
      <c r="F317" s="390"/>
      <c r="G317" s="391" t="s">
        <v>153</v>
      </c>
      <c r="H317" s="392"/>
      <c r="I317" s="393" t="s">
        <v>154</v>
      </c>
      <c r="J317" s="394"/>
      <c r="K317" s="394"/>
      <c r="L317" s="394"/>
      <c r="M317" s="394"/>
      <c r="N317" s="394"/>
      <c r="O317" s="394"/>
      <c r="P317" s="394"/>
      <c r="Q317" s="394"/>
      <c r="R317" s="394"/>
      <c r="S317" s="394"/>
      <c r="T317" s="394"/>
      <c r="U317" s="394"/>
      <c r="V317" s="375">
        <f>SUMPRODUCT(ROUND(J317:U317,2))</f>
        <v>0</v>
      </c>
      <c r="W317" s="326"/>
    </row>
    <row r="318" spans="1:25" ht="15" customHeight="1" x14ac:dyDescent="0.2">
      <c r="A318" s="367">
        <f>IF($D310="Stundenanteil",1,0)</f>
        <v>0</v>
      </c>
      <c r="B318" s="353"/>
      <c r="C318" s="388" t="str">
        <f>IF(D310="Stundenanteil","wöchentliche Arbeitszeit (in h):","")</f>
        <v/>
      </c>
      <c r="D318" s="347"/>
      <c r="E318" s="395"/>
      <c r="F318" s="390"/>
      <c r="G318" s="371"/>
      <c r="H318" s="372"/>
      <c r="I318" s="393"/>
      <c r="J318" s="396"/>
      <c r="K318" s="396"/>
      <c r="L318" s="396"/>
      <c r="M318" s="396"/>
      <c r="N318" s="396"/>
      <c r="O318" s="396"/>
      <c r="P318" s="396"/>
      <c r="Q318" s="396"/>
      <c r="R318" s="396"/>
      <c r="S318" s="396"/>
      <c r="T318" s="396"/>
      <c r="U318" s="396"/>
      <c r="V318" s="397"/>
      <c r="W318" s="326"/>
    </row>
    <row r="319" spans="1:25" ht="15" customHeight="1" x14ac:dyDescent="0.2">
      <c r="A319" s="367">
        <f>IF($D310="Stundenanteil",1,0)</f>
        <v>0</v>
      </c>
      <c r="B319" s="353"/>
      <c r="C319" s="388" t="str">
        <f>IF(D310="Stundenanteil","Urlaubsanspruch (in AT):","")</f>
        <v/>
      </c>
      <c r="D319" s="347"/>
      <c r="E319" s="398"/>
      <c r="F319" s="354"/>
      <c r="G319" s="368" t="s">
        <v>155</v>
      </c>
      <c r="H319" s="369"/>
      <c r="I319" s="364"/>
      <c r="J319" s="370"/>
      <c r="K319" s="370"/>
      <c r="L319" s="370"/>
      <c r="M319" s="370"/>
      <c r="N319" s="370"/>
      <c r="O319" s="370"/>
      <c r="P319" s="370"/>
      <c r="Q319" s="370"/>
      <c r="R319" s="370"/>
      <c r="S319" s="370"/>
      <c r="T319" s="370"/>
      <c r="U319" s="370"/>
      <c r="V319" s="366"/>
      <c r="W319" s="326"/>
    </row>
    <row r="320" spans="1:25" ht="15" customHeight="1" x14ac:dyDescent="0.2">
      <c r="A320" s="367">
        <f>IF($D310="Stellenanteil",1,0)</f>
        <v>0</v>
      </c>
      <c r="B320" s="353"/>
      <c r="C320" s="388" t="str">
        <f>IF(D310="Stellenanteil","Stellenanteil (in %):","")</f>
        <v/>
      </c>
      <c r="D320" s="347"/>
      <c r="E320" s="399"/>
      <c r="F320" s="354"/>
      <c r="G320" s="391" t="s">
        <v>156</v>
      </c>
      <c r="H320" s="392"/>
      <c r="I320" s="393" t="s">
        <v>154</v>
      </c>
      <c r="J320" s="400">
        <f>ROUND(ROUND(J317,2)*J315,2)</f>
        <v>0</v>
      </c>
      <c r="K320" s="400">
        <f t="shared" ref="K320:U320" si="160">ROUND(ROUND(K317,2)*K315,2)</f>
        <v>0</v>
      </c>
      <c r="L320" s="400">
        <f t="shared" si="160"/>
        <v>0</v>
      </c>
      <c r="M320" s="400">
        <f t="shared" si="160"/>
        <v>0</v>
      </c>
      <c r="N320" s="400">
        <f t="shared" si="160"/>
        <v>0</v>
      </c>
      <c r="O320" s="400">
        <f t="shared" si="160"/>
        <v>0</v>
      </c>
      <c r="P320" s="400">
        <f t="shared" si="160"/>
        <v>0</v>
      </c>
      <c r="Q320" s="400">
        <f t="shared" si="160"/>
        <v>0</v>
      </c>
      <c r="R320" s="400">
        <f t="shared" si="160"/>
        <v>0</v>
      </c>
      <c r="S320" s="400">
        <f t="shared" si="160"/>
        <v>0</v>
      </c>
      <c r="T320" s="400">
        <f t="shared" si="160"/>
        <v>0</v>
      </c>
      <c r="U320" s="400">
        <f t="shared" si="160"/>
        <v>0</v>
      </c>
      <c r="V320" s="375">
        <f>SUMPRODUCT(ROUND(J320:U320,2))</f>
        <v>0</v>
      </c>
      <c r="W320" s="326"/>
    </row>
    <row r="321" spans="1:25" ht="15" customHeight="1" x14ac:dyDescent="0.2">
      <c r="A321" s="323"/>
      <c r="B321" s="353"/>
      <c r="C321" s="347"/>
      <c r="D321" s="347"/>
      <c r="E321" s="347"/>
      <c r="F321" s="354"/>
      <c r="G321" s="401" t="str">
        <f>$P$26</f>
        <v>Pauschale für Sozialabgaben inkl. Berufsgenossenschaft</v>
      </c>
      <c r="H321" s="372"/>
      <c r="I321" s="393" t="s">
        <v>154</v>
      </c>
      <c r="J321" s="400">
        <f>ROUND(J320*$U$26,2)</f>
        <v>0</v>
      </c>
      <c r="K321" s="400">
        <f t="shared" ref="K321:U321" si="161">ROUND(K320*$U$26,2)</f>
        <v>0</v>
      </c>
      <c r="L321" s="400">
        <f t="shared" si="161"/>
        <v>0</v>
      </c>
      <c r="M321" s="400">
        <f t="shared" si="161"/>
        <v>0</v>
      </c>
      <c r="N321" s="400">
        <f t="shared" si="161"/>
        <v>0</v>
      </c>
      <c r="O321" s="400">
        <f t="shared" si="161"/>
        <v>0</v>
      </c>
      <c r="P321" s="400">
        <f t="shared" si="161"/>
        <v>0</v>
      </c>
      <c r="Q321" s="400">
        <f t="shared" si="161"/>
        <v>0</v>
      </c>
      <c r="R321" s="400">
        <f t="shared" si="161"/>
        <v>0</v>
      </c>
      <c r="S321" s="400">
        <f t="shared" si="161"/>
        <v>0</v>
      </c>
      <c r="T321" s="400">
        <f t="shared" si="161"/>
        <v>0</v>
      </c>
      <c r="U321" s="400">
        <f t="shared" si="161"/>
        <v>0</v>
      </c>
      <c r="V321" s="375">
        <f>SUMPRODUCT(ROUND(J321:U321,2))</f>
        <v>0</v>
      </c>
      <c r="W321" s="326"/>
    </row>
    <row r="322" spans="1:25" ht="15" customHeight="1" x14ac:dyDescent="0.2">
      <c r="A322" s="323"/>
      <c r="B322" s="360" t="s">
        <v>157</v>
      </c>
      <c r="C322" s="347"/>
      <c r="D322" s="347"/>
      <c r="E322" s="347"/>
      <c r="F322" s="354"/>
      <c r="G322" s="371"/>
      <c r="H322" s="372"/>
      <c r="I322" s="393"/>
      <c r="J322" s="396"/>
      <c r="K322" s="396"/>
      <c r="L322" s="396"/>
      <c r="M322" s="396"/>
      <c r="N322" s="396"/>
      <c r="O322" s="396"/>
      <c r="P322" s="396"/>
      <c r="Q322" s="396"/>
      <c r="R322" s="396"/>
      <c r="S322" s="396"/>
      <c r="T322" s="396"/>
      <c r="U322" s="396"/>
      <c r="V322" s="397"/>
      <c r="W322" s="326"/>
      <c r="Y322" s="335"/>
    </row>
    <row r="323" spans="1:25" ht="15" customHeight="1" x14ac:dyDescent="0.2">
      <c r="A323" s="323"/>
      <c r="B323" s="353"/>
      <c r="C323" s="402"/>
      <c r="D323" s="403">
        <v>1</v>
      </c>
      <c r="E323" s="403">
        <v>2</v>
      </c>
      <c r="F323" s="390"/>
      <c r="G323" s="404" t="s">
        <v>158</v>
      </c>
      <c r="I323" s="405" t="s">
        <v>154</v>
      </c>
      <c r="J323" s="406">
        <f t="shared" ref="J323:U323" si="162">IF(AND($D324=J$30,$E324=J$30),ROUND($D329,2)+ROUND($E329,2),IF($D324=J$30,$D329,IF($E324=J$30,$E329,0)))</f>
        <v>0</v>
      </c>
      <c r="K323" s="406">
        <f t="shared" si="162"/>
        <v>0</v>
      </c>
      <c r="L323" s="406">
        <f t="shared" si="162"/>
        <v>0</v>
      </c>
      <c r="M323" s="406">
        <f t="shared" si="162"/>
        <v>0</v>
      </c>
      <c r="N323" s="406">
        <f t="shared" si="162"/>
        <v>0</v>
      </c>
      <c r="O323" s="406">
        <f t="shared" si="162"/>
        <v>0</v>
      </c>
      <c r="P323" s="406">
        <f t="shared" si="162"/>
        <v>0</v>
      </c>
      <c r="Q323" s="406">
        <f t="shared" si="162"/>
        <v>0</v>
      </c>
      <c r="R323" s="406">
        <f t="shared" si="162"/>
        <v>0</v>
      </c>
      <c r="S323" s="406">
        <f t="shared" si="162"/>
        <v>0</v>
      </c>
      <c r="T323" s="406">
        <f t="shared" si="162"/>
        <v>0</v>
      </c>
      <c r="U323" s="406">
        <f t="shared" si="162"/>
        <v>0</v>
      </c>
      <c r="V323" s="407">
        <f>SUMPRODUCT(ROUND(J323:U323,2))</f>
        <v>0</v>
      </c>
      <c r="W323" s="326"/>
      <c r="Y323" s="335"/>
    </row>
    <row r="324" spans="1:25" ht="15" customHeight="1" x14ac:dyDescent="0.2">
      <c r="A324" s="323"/>
      <c r="B324" s="408"/>
      <c r="C324" s="409" t="s">
        <v>159</v>
      </c>
      <c r="D324" s="410"/>
      <c r="E324" s="410"/>
      <c r="F324" s="390"/>
      <c r="G324" s="411" t="s">
        <v>160</v>
      </c>
      <c r="H324" s="369"/>
      <c r="I324" s="364"/>
      <c r="J324" s="412">
        <f>IF(OR($D326=0,$D327=0),0,IF(AND(J$30&gt;=$D326,J$30&lt;=$D327),"X",""))</f>
        <v>0</v>
      </c>
      <c r="K324" s="412">
        <f t="shared" ref="K324:U324" si="163">IF(OR($D326=0,$D327=0),0,IF(AND(K$30&gt;=$D326,K$30&lt;=$D327),"X",""))</f>
        <v>0</v>
      </c>
      <c r="L324" s="412">
        <f t="shared" si="163"/>
        <v>0</v>
      </c>
      <c r="M324" s="412">
        <f t="shared" si="163"/>
        <v>0</v>
      </c>
      <c r="N324" s="412">
        <f t="shared" si="163"/>
        <v>0</v>
      </c>
      <c r="O324" s="412">
        <f t="shared" si="163"/>
        <v>0</v>
      </c>
      <c r="P324" s="412">
        <f t="shared" si="163"/>
        <v>0</v>
      </c>
      <c r="Q324" s="412">
        <f t="shared" si="163"/>
        <v>0</v>
      </c>
      <c r="R324" s="412">
        <f t="shared" si="163"/>
        <v>0</v>
      </c>
      <c r="S324" s="412">
        <f t="shared" si="163"/>
        <v>0</v>
      </c>
      <c r="T324" s="412">
        <f t="shared" si="163"/>
        <v>0</v>
      </c>
      <c r="U324" s="412">
        <f t="shared" si="163"/>
        <v>0</v>
      </c>
      <c r="V324" s="413"/>
      <c r="W324" s="326"/>
      <c r="Y324" s="335"/>
    </row>
    <row r="325" spans="1:25" ht="15" customHeight="1" x14ac:dyDescent="0.2">
      <c r="A325" s="323"/>
      <c r="B325" s="408"/>
      <c r="C325" s="409" t="s">
        <v>161</v>
      </c>
      <c r="D325" s="414"/>
      <c r="E325" s="415"/>
      <c r="F325" s="390"/>
      <c r="G325" s="391" t="s">
        <v>156</v>
      </c>
      <c r="H325" s="416"/>
      <c r="I325" s="393" t="s">
        <v>154</v>
      </c>
      <c r="J325" s="400">
        <f>IF(OR($D326=0,$D327=0),0,IF($D324=J$30,MIN(ROUND($D329,2),ROUND(ROUND($D329,2)/$D328*SUMPRODUCT(($J324:$U324="X")*(ROUND($J315:$U315,4))),2)),0))</f>
        <v>0</v>
      </c>
      <c r="K325" s="400">
        <f t="shared" ref="K325:U325" si="164">IF(OR($D326=0,$D327=0),0,IF($D324=K$30,MIN(ROUND($D329,2),ROUND(ROUND($D329,2)/$D328*SUMPRODUCT(($J324:$U324="X")*(ROUND($J315:$U315,4))),2)),0))</f>
        <v>0</v>
      </c>
      <c r="L325" s="400">
        <f t="shared" si="164"/>
        <v>0</v>
      </c>
      <c r="M325" s="400">
        <f t="shared" si="164"/>
        <v>0</v>
      </c>
      <c r="N325" s="400">
        <f t="shared" si="164"/>
        <v>0</v>
      </c>
      <c r="O325" s="400">
        <f t="shared" si="164"/>
        <v>0</v>
      </c>
      <c r="P325" s="400">
        <f t="shared" si="164"/>
        <v>0</v>
      </c>
      <c r="Q325" s="400">
        <f t="shared" si="164"/>
        <v>0</v>
      </c>
      <c r="R325" s="400">
        <f t="shared" si="164"/>
        <v>0</v>
      </c>
      <c r="S325" s="400">
        <f t="shared" si="164"/>
        <v>0</v>
      </c>
      <c r="T325" s="400">
        <f t="shared" si="164"/>
        <v>0</v>
      </c>
      <c r="U325" s="400">
        <f t="shared" si="164"/>
        <v>0</v>
      </c>
      <c r="V325" s="375">
        <f>SUMPRODUCT(ROUND(J325:U325,2))</f>
        <v>0</v>
      </c>
      <c r="W325" s="326"/>
      <c r="Y325" s="335"/>
    </row>
    <row r="326" spans="1:25" ht="15" customHeight="1" x14ac:dyDescent="0.2">
      <c r="A326" s="323"/>
      <c r="B326" s="353"/>
      <c r="C326" s="417" t="s">
        <v>162</v>
      </c>
      <c r="D326" s="418"/>
      <c r="E326" s="418"/>
      <c r="F326" s="390"/>
      <c r="G326" s="401" t="str">
        <f>$P$26</f>
        <v>Pauschale für Sozialabgaben inkl. Berufsgenossenschaft</v>
      </c>
      <c r="H326" s="416"/>
      <c r="I326" s="393" t="s">
        <v>154</v>
      </c>
      <c r="J326" s="400">
        <f t="shared" ref="J326:U326" si="165">ROUND(J325*$U$26,2)</f>
        <v>0</v>
      </c>
      <c r="K326" s="400">
        <f t="shared" si="165"/>
        <v>0</v>
      </c>
      <c r="L326" s="400">
        <f t="shared" si="165"/>
        <v>0</v>
      </c>
      <c r="M326" s="400">
        <f t="shared" si="165"/>
        <v>0</v>
      </c>
      <c r="N326" s="400">
        <f t="shared" si="165"/>
        <v>0</v>
      </c>
      <c r="O326" s="400">
        <f t="shared" si="165"/>
        <v>0</v>
      </c>
      <c r="P326" s="400">
        <f t="shared" si="165"/>
        <v>0</v>
      </c>
      <c r="Q326" s="400">
        <f t="shared" si="165"/>
        <v>0</v>
      </c>
      <c r="R326" s="400">
        <f t="shared" si="165"/>
        <v>0</v>
      </c>
      <c r="S326" s="400">
        <f t="shared" si="165"/>
        <v>0</v>
      </c>
      <c r="T326" s="400">
        <f t="shared" si="165"/>
        <v>0</v>
      </c>
      <c r="U326" s="400">
        <f t="shared" si="165"/>
        <v>0</v>
      </c>
      <c r="V326" s="375">
        <f>SUMPRODUCT(ROUND(J326:U326,2))</f>
        <v>0</v>
      </c>
      <c r="W326" s="326"/>
      <c r="Y326" s="335"/>
    </row>
    <row r="327" spans="1:25" ht="15" customHeight="1" x14ac:dyDescent="0.2">
      <c r="A327" s="323"/>
      <c r="B327" s="353"/>
      <c r="C327" s="417" t="s">
        <v>163</v>
      </c>
      <c r="D327" s="418"/>
      <c r="E327" s="418"/>
      <c r="F327" s="390"/>
      <c r="G327" s="411" t="s">
        <v>164</v>
      </c>
      <c r="H327" s="369"/>
      <c r="I327" s="364"/>
      <c r="J327" s="412">
        <f t="shared" ref="J327:U327" si="166">IF(OR($E326=0,$E327=0),0,IF(AND(J$30&gt;=$E326,J$30&lt;=$E327),"X",""))</f>
        <v>0</v>
      </c>
      <c r="K327" s="412">
        <f t="shared" si="166"/>
        <v>0</v>
      </c>
      <c r="L327" s="412">
        <f t="shared" si="166"/>
        <v>0</v>
      </c>
      <c r="M327" s="412">
        <f t="shared" si="166"/>
        <v>0</v>
      </c>
      <c r="N327" s="412">
        <f t="shared" si="166"/>
        <v>0</v>
      </c>
      <c r="O327" s="412">
        <f t="shared" si="166"/>
        <v>0</v>
      </c>
      <c r="P327" s="412">
        <f t="shared" si="166"/>
        <v>0</v>
      </c>
      <c r="Q327" s="412">
        <f t="shared" si="166"/>
        <v>0</v>
      </c>
      <c r="R327" s="412">
        <f t="shared" si="166"/>
        <v>0</v>
      </c>
      <c r="S327" s="412">
        <f t="shared" si="166"/>
        <v>0</v>
      </c>
      <c r="T327" s="412">
        <f t="shared" si="166"/>
        <v>0</v>
      </c>
      <c r="U327" s="412">
        <f t="shared" si="166"/>
        <v>0</v>
      </c>
      <c r="V327" s="396"/>
      <c r="W327" s="326"/>
      <c r="Y327" s="335"/>
    </row>
    <row r="328" spans="1:25" ht="15" customHeight="1" x14ac:dyDescent="0.2">
      <c r="A328" s="323"/>
      <c r="B328" s="353"/>
      <c r="C328" s="417" t="s">
        <v>165</v>
      </c>
      <c r="D328" s="419" t="str">
        <f>IF(OR(D326=0,D327=0),"",DATEDIF(D326,D327,"m")+1)</f>
        <v/>
      </c>
      <c r="E328" s="419" t="str">
        <f>IF(OR(E326=0,E327=0),"",DATEDIF(E326,E327,"m")+1)</f>
        <v/>
      </c>
      <c r="F328" s="390"/>
      <c r="G328" s="391" t="s">
        <v>156</v>
      </c>
      <c r="H328" s="416"/>
      <c r="I328" s="393" t="s">
        <v>154</v>
      </c>
      <c r="J328" s="400">
        <f>IF(OR($E326=0,$E327=0),0,IF($E324=J$30,MIN(ROUND($E329,2),ROUND(ROUND($E329,2)/$E328*SUMPRODUCT(($J327:$U327="X")*(ROUND($J315:$U315,4))),2)),0))</f>
        <v>0</v>
      </c>
      <c r="K328" s="400">
        <f t="shared" ref="K328:U328" si="167">IF(OR($E326=0,$E327=0),0,IF($E324=K$30,MIN(ROUND($E329,2),ROUND(ROUND($E329,2)/$E328*SUMPRODUCT(($J327:$U327="X")*(ROUND($J315:$U315,4))),2)),0))</f>
        <v>0</v>
      </c>
      <c r="L328" s="400">
        <f t="shared" si="167"/>
        <v>0</v>
      </c>
      <c r="M328" s="400">
        <f t="shared" si="167"/>
        <v>0</v>
      </c>
      <c r="N328" s="400">
        <f t="shared" si="167"/>
        <v>0</v>
      </c>
      <c r="O328" s="400">
        <f t="shared" si="167"/>
        <v>0</v>
      </c>
      <c r="P328" s="400">
        <f t="shared" si="167"/>
        <v>0</v>
      </c>
      <c r="Q328" s="400">
        <f t="shared" si="167"/>
        <v>0</v>
      </c>
      <c r="R328" s="400">
        <f t="shared" si="167"/>
        <v>0</v>
      </c>
      <c r="S328" s="400">
        <f t="shared" si="167"/>
        <v>0</v>
      </c>
      <c r="T328" s="400">
        <f t="shared" si="167"/>
        <v>0</v>
      </c>
      <c r="U328" s="400">
        <f t="shared" si="167"/>
        <v>0</v>
      </c>
      <c r="V328" s="375">
        <f>SUMPRODUCT(ROUND(J328:U328,2))</f>
        <v>0</v>
      </c>
      <c r="W328" s="326"/>
      <c r="Y328" s="335"/>
    </row>
    <row r="329" spans="1:25" ht="15" customHeight="1" x14ac:dyDescent="0.2">
      <c r="A329" s="323"/>
      <c r="B329" s="353"/>
      <c r="C329" s="409" t="s">
        <v>166</v>
      </c>
      <c r="D329" s="389"/>
      <c r="E329" s="389"/>
      <c r="F329" s="390"/>
      <c r="G329" s="420" t="str">
        <f>$P$26</f>
        <v>Pauschale für Sozialabgaben inkl. Berufsgenossenschaft</v>
      </c>
      <c r="H329" s="421"/>
      <c r="I329" s="422" t="s">
        <v>154</v>
      </c>
      <c r="J329" s="423">
        <f t="shared" ref="J329:U329" si="168">ROUND(J328*$U$26,2)</f>
        <v>0</v>
      </c>
      <c r="K329" s="423">
        <f t="shared" si="168"/>
        <v>0</v>
      </c>
      <c r="L329" s="423">
        <f t="shared" si="168"/>
        <v>0</v>
      </c>
      <c r="M329" s="423">
        <f t="shared" si="168"/>
        <v>0</v>
      </c>
      <c r="N329" s="423">
        <f t="shared" si="168"/>
        <v>0</v>
      </c>
      <c r="O329" s="423">
        <f t="shared" si="168"/>
        <v>0</v>
      </c>
      <c r="P329" s="423">
        <f t="shared" si="168"/>
        <v>0</v>
      </c>
      <c r="Q329" s="423">
        <f t="shared" si="168"/>
        <v>0</v>
      </c>
      <c r="R329" s="423">
        <f t="shared" si="168"/>
        <v>0</v>
      </c>
      <c r="S329" s="423">
        <f t="shared" si="168"/>
        <v>0</v>
      </c>
      <c r="T329" s="423">
        <f t="shared" si="168"/>
        <v>0</v>
      </c>
      <c r="U329" s="423">
        <f t="shared" si="168"/>
        <v>0</v>
      </c>
      <c r="V329" s="424">
        <f>SUMPRODUCT(ROUND(J329:U329,2))</f>
        <v>0</v>
      </c>
      <c r="W329" s="326"/>
      <c r="Y329" s="335"/>
    </row>
    <row r="330" spans="1:25" ht="15" customHeight="1" thickBot="1" x14ac:dyDescent="0.25">
      <c r="A330" s="323"/>
      <c r="B330" s="425"/>
      <c r="C330" s="426"/>
      <c r="D330" s="426"/>
      <c r="E330" s="426"/>
      <c r="F330" s="427"/>
      <c r="G330" s="428"/>
      <c r="H330" s="429"/>
      <c r="I330" s="430"/>
      <c r="J330" s="431"/>
      <c r="K330" s="431"/>
      <c r="L330" s="431"/>
      <c r="M330" s="431"/>
      <c r="N330" s="431"/>
      <c r="O330" s="431"/>
      <c r="P330" s="431"/>
      <c r="Q330" s="431"/>
      <c r="R330" s="431"/>
      <c r="S330" s="431"/>
      <c r="T330" s="431"/>
      <c r="U330" s="431"/>
      <c r="V330" s="432"/>
      <c r="W330" s="326">
        <f>IF(COUNTIF(V306:V330,"&gt;0")&gt;0,1,0)</f>
        <v>0</v>
      </c>
      <c r="Y330" s="335"/>
    </row>
    <row r="331" spans="1:25" ht="15" customHeight="1" thickTop="1" x14ac:dyDescent="0.2">
      <c r="A331" s="323"/>
      <c r="B331" s="353"/>
      <c r="C331" s="347"/>
      <c r="D331" s="347"/>
      <c r="E331" s="347"/>
      <c r="F331" s="354"/>
      <c r="G331" s="355" t="s">
        <v>136</v>
      </c>
      <c r="H331" s="356"/>
      <c r="I331" s="357"/>
      <c r="J331" s="358"/>
      <c r="K331" s="358"/>
      <c r="L331" s="358"/>
      <c r="M331" s="358"/>
      <c r="N331" s="358"/>
      <c r="O331" s="358"/>
      <c r="P331" s="358"/>
      <c r="Q331" s="358"/>
      <c r="R331" s="358"/>
      <c r="S331" s="358"/>
      <c r="T331" s="358"/>
      <c r="U331" s="358"/>
      <c r="V331" s="359"/>
      <c r="W331" s="326"/>
    </row>
    <row r="332" spans="1:25" ht="15" customHeight="1" x14ac:dyDescent="0.2">
      <c r="A332" s="323"/>
      <c r="B332" s="360" t="s">
        <v>137</v>
      </c>
      <c r="C332" s="347"/>
      <c r="D332" s="653"/>
      <c r="E332" s="654"/>
      <c r="F332" s="361"/>
      <c r="G332" s="362" t="s">
        <v>138</v>
      </c>
      <c r="H332" s="363"/>
      <c r="I332" s="364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6"/>
      <c r="W332" s="326"/>
    </row>
    <row r="333" spans="1:25" ht="15" customHeight="1" x14ac:dyDescent="0.2">
      <c r="A333" s="367">
        <f>IF($D335="Stundenanteil",1,0)</f>
        <v>0</v>
      </c>
      <c r="B333" s="360" t="s">
        <v>139</v>
      </c>
      <c r="C333" s="347"/>
      <c r="D333" s="653"/>
      <c r="E333" s="654"/>
      <c r="F333" s="361"/>
      <c r="G333" s="368" t="s">
        <v>140</v>
      </c>
      <c r="H333" s="369"/>
      <c r="I333" s="364"/>
      <c r="J333" s="370"/>
      <c r="K333" s="370"/>
      <c r="L333" s="370"/>
      <c r="M333" s="370"/>
      <c r="N333" s="370"/>
      <c r="O333" s="370"/>
      <c r="P333" s="370"/>
      <c r="Q333" s="370"/>
      <c r="R333" s="370"/>
      <c r="S333" s="370"/>
      <c r="T333" s="370"/>
      <c r="U333" s="370"/>
      <c r="V333" s="366"/>
      <c r="W333" s="326"/>
    </row>
    <row r="334" spans="1:25" ht="15" customHeight="1" x14ac:dyDescent="0.2">
      <c r="A334" s="367">
        <f>IF($D335="Stundenanteil",1,0)</f>
        <v>0</v>
      </c>
      <c r="B334" s="353"/>
      <c r="C334" s="347"/>
      <c r="D334" s="347"/>
      <c r="E334" s="347"/>
      <c r="F334" s="354"/>
      <c r="G334" s="371" t="s">
        <v>141</v>
      </c>
      <c r="H334" s="372"/>
      <c r="I334" s="373" t="s">
        <v>142</v>
      </c>
      <c r="J334" s="374"/>
      <c r="K334" s="374"/>
      <c r="L334" s="374"/>
      <c r="M334" s="374"/>
      <c r="N334" s="374"/>
      <c r="O334" s="374"/>
      <c r="P334" s="374"/>
      <c r="Q334" s="374"/>
      <c r="R334" s="374"/>
      <c r="S334" s="374"/>
      <c r="T334" s="374"/>
      <c r="U334" s="374"/>
      <c r="V334" s="375">
        <f t="shared" ref="V334:V339" si="169">SUMPRODUCT(ROUND(J334:U334,2))</f>
        <v>0</v>
      </c>
      <c r="W334" s="326"/>
    </row>
    <row r="335" spans="1:25" ht="15" customHeight="1" x14ac:dyDescent="0.2">
      <c r="A335" s="367">
        <f>IF($D335="Stundenanteil",1,0)</f>
        <v>0</v>
      </c>
      <c r="B335" s="360" t="s">
        <v>143</v>
      </c>
      <c r="C335" s="347"/>
      <c r="D335" s="653" t="s">
        <v>61</v>
      </c>
      <c r="E335" s="654"/>
      <c r="F335" s="361"/>
      <c r="G335" s="371" t="s">
        <v>144</v>
      </c>
      <c r="H335" s="376" t="s">
        <v>145</v>
      </c>
      <c r="I335" s="373" t="s">
        <v>142</v>
      </c>
      <c r="J335" s="374"/>
      <c r="K335" s="374"/>
      <c r="L335" s="374"/>
      <c r="M335" s="374"/>
      <c r="N335" s="374"/>
      <c r="O335" s="374"/>
      <c r="P335" s="374"/>
      <c r="Q335" s="374"/>
      <c r="R335" s="374"/>
      <c r="S335" s="374"/>
      <c r="T335" s="374"/>
      <c r="U335" s="374"/>
      <c r="V335" s="375">
        <f t="shared" si="169"/>
        <v>0</v>
      </c>
      <c r="W335" s="326"/>
    </row>
    <row r="336" spans="1:25" ht="15" customHeight="1" x14ac:dyDescent="0.2">
      <c r="A336" s="367">
        <f>IF($D335="Stundenanteil",1,0)</f>
        <v>0</v>
      </c>
      <c r="B336" s="353"/>
      <c r="C336" s="347"/>
      <c r="D336" s="347"/>
      <c r="E336" s="347"/>
      <c r="F336" s="354"/>
      <c r="G336" s="371"/>
      <c r="H336" s="376" t="s">
        <v>146</v>
      </c>
      <c r="I336" s="377" t="s">
        <v>142</v>
      </c>
      <c r="J336" s="374"/>
      <c r="K336" s="374"/>
      <c r="L336" s="374"/>
      <c r="M336" s="374"/>
      <c r="N336" s="374"/>
      <c r="O336" s="374"/>
      <c r="P336" s="374"/>
      <c r="Q336" s="374"/>
      <c r="R336" s="374"/>
      <c r="S336" s="374"/>
      <c r="T336" s="374"/>
      <c r="U336" s="374"/>
      <c r="V336" s="375">
        <f t="shared" si="169"/>
        <v>0</v>
      </c>
      <c r="W336" s="326"/>
    </row>
    <row r="337" spans="1:25" ht="15" hidden="1" customHeight="1" x14ac:dyDescent="0.2">
      <c r="A337" s="367"/>
      <c r="B337" s="353"/>
      <c r="C337" s="347"/>
      <c r="F337" s="354"/>
      <c r="G337" s="378" t="s">
        <v>147</v>
      </c>
      <c r="H337" s="379"/>
      <c r="I337" s="380" t="s">
        <v>142</v>
      </c>
      <c r="J337" s="381">
        <f>IF(ROUND(J334,2)-ROUND(J335,2)=0,0,ROUND(J336,2)/(ROUND(J334,2)-ROUND(J335,2))*ROUND(J335,2))</f>
        <v>0</v>
      </c>
      <c r="K337" s="381">
        <f t="shared" ref="K337:U337" si="170">IF(ROUND(K334,2)-ROUND(K335,2)=0,0,ROUND(K336,2)/(ROUND(K334,2)-ROUND(K335,2))*ROUND(K335,2))</f>
        <v>0</v>
      </c>
      <c r="L337" s="381">
        <f t="shared" si="170"/>
        <v>0</v>
      </c>
      <c r="M337" s="381">
        <f t="shared" si="170"/>
        <v>0</v>
      </c>
      <c r="N337" s="381">
        <f t="shared" si="170"/>
        <v>0</v>
      </c>
      <c r="O337" s="381">
        <f t="shared" si="170"/>
        <v>0</v>
      </c>
      <c r="P337" s="381">
        <f t="shared" si="170"/>
        <v>0</v>
      </c>
      <c r="Q337" s="381">
        <f t="shared" si="170"/>
        <v>0</v>
      </c>
      <c r="R337" s="381">
        <f t="shared" si="170"/>
        <v>0</v>
      </c>
      <c r="S337" s="381">
        <f t="shared" si="170"/>
        <v>0</v>
      </c>
      <c r="T337" s="381">
        <f t="shared" si="170"/>
        <v>0</v>
      </c>
      <c r="U337" s="381">
        <f t="shared" si="170"/>
        <v>0</v>
      </c>
      <c r="V337" s="382">
        <f t="shared" si="169"/>
        <v>0</v>
      </c>
      <c r="W337" s="326"/>
    </row>
    <row r="338" spans="1:25" ht="15" hidden="1" customHeight="1" x14ac:dyDescent="0.2">
      <c r="A338" s="367"/>
      <c r="B338" s="353"/>
      <c r="C338" s="347"/>
      <c r="F338" s="354"/>
      <c r="G338" s="378" t="s">
        <v>148</v>
      </c>
      <c r="H338" s="379"/>
      <c r="I338" s="380" t="s">
        <v>142</v>
      </c>
      <c r="J338" s="381">
        <f>(ROUND(J336,2)+ROUND(J337,10))*ROUND($E344,0)/($I$6-ROUND($E344,0))</f>
        <v>0</v>
      </c>
      <c r="K338" s="381">
        <f t="shared" ref="K338:U338" si="171">(ROUND(K336,2)+ROUND(K337,10))*ROUND($E344,0)/($I$6-ROUND($E344,0))</f>
        <v>0</v>
      </c>
      <c r="L338" s="381">
        <f t="shared" si="171"/>
        <v>0</v>
      </c>
      <c r="M338" s="381">
        <f t="shared" si="171"/>
        <v>0</v>
      </c>
      <c r="N338" s="381">
        <f t="shared" si="171"/>
        <v>0</v>
      </c>
      <c r="O338" s="381">
        <f t="shared" si="171"/>
        <v>0</v>
      </c>
      <c r="P338" s="381">
        <f t="shared" si="171"/>
        <v>0</v>
      </c>
      <c r="Q338" s="381">
        <f t="shared" si="171"/>
        <v>0</v>
      </c>
      <c r="R338" s="381">
        <f t="shared" si="171"/>
        <v>0</v>
      </c>
      <c r="S338" s="381">
        <f t="shared" si="171"/>
        <v>0</v>
      </c>
      <c r="T338" s="381">
        <f t="shared" si="171"/>
        <v>0</v>
      </c>
      <c r="U338" s="381">
        <f t="shared" si="171"/>
        <v>0</v>
      </c>
      <c r="V338" s="382">
        <f t="shared" si="169"/>
        <v>0</v>
      </c>
      <c r="W338" s="326"/>
    </row>
    <row r="339" spans="1:25" ht="15" hidden="1" customHeight="1" x14ac:dyDescent="0.2">
      <c r="A339" s="367"/>
      <c r="B339" s="353"/>
      <c r="C339" s="347"/>
      <c r="D339" s="347"/>
      <c r="E339" s="347"/>
      <c r="F339" s="354"/>
      <c r="G339" s="378" t="s">
        <v>149</v>
      </c>
      <c r="H339" s="379"/>
      <c r="I339" s="380" t="s">
        <v>142</v>
      </c>
      <c r="J339" s="381">
        <f>ROUND(J336,2)+ROUND(J337,10)+ROUND(J338,10)</f>
        <v>0</v>
      </c>
      <c r="K339" s="381">
        <f t="shared" ref="K339:U339" si="172">ROUND(K336,2)+ROUND(K337,10)+ROUND(K338,10)</f>
        <v>0</v>
      </c>
      <c r="L339" s="381">
        <f t="shared" si="172"/>
        <v>0</v>
      </c>
      <c r="M339" s="381">
        <f t="shared" si="172"/>
        <v>0</v>
      </c>
      <c r="N339" s="381">
        <f t="shared" si="172"/>
        <v>0</v>
      </c>
      <c r="O339" s="381">
        <f t="shared" si="172"/>
        <v>0</v>
      </c>
      <c r="P339" s="381">
        <f t="shared" si="172"/>
        <v>0</v>
      </c>
      <c r="Q339" s="381">
        <f t="shared" si="172"/>
        <v>0</v>
      </c>
      <c r="R339" s="381">
        <f t="shared" si="172"/>
        <v>0</v>
      </c>
      <c r="S339" s="381">
        <f t="shared" si="172"/>
        <v>0</v>
      </c>
      <c r="T339" s="381">
        <f t="shared" si="172"/>
        <v>0</v>
      </c>
      <c r="U339" s="381">
        <f t="shared" si="172"/>
        <v>0</v>
      </c>
      <c r="V339" s="382">
        <f t="shared" si="169"/>
        <v>0</v>
      </c>
      <c r="W339" s="326"/>
    </row>
    <row r="340" spans="1:25" ht="15" customHeight="1" x14ac:dyDescent="0.2">
      <c r="A340" s="323"/>
      <c r="B340" s="360" t="s">
        <v>150</v>
      </c>
      <c r="C340" s="347"/>
      <c r="D340" s="347"/>
      <c r="E340" s="347"/>
      <c r="F340" s="354"/>
      <c r="G340" s="383" t="str">
        <f>IF(D335="Stundenanteil","Errechneter Stellenanteil",IF(D335="Stellenanteil","Stellenanteil:",""))</f>
        <v/>
      </c>
      <c r="H340" s="384"/>
      <c r="I340" s="385"/>
      <c r="J340" s="386">
        <f>IF(AND($D335="Stellenanteil",$E345&gt;0,J342&gt;0),ROUND($E345,4),IF(AND($D335="Stundenanteil",J334&gt;0),ROUND(J339/ROUND(J334,2),4),0))</f>
        <v>0</v>
      </c>
      <c r="K340" s="386">
        <f t="shared" ref="K340:U340" si="173">IF(AND($D335="Stellenanteil",$E345&gt;0,K342&gt;0),ROUND($E345,4),IF(AND($D335="Stundenanteil",K334&gt;0),ROUND(K339/ROUND(K334,2),4),0))</f>
        <v>0</v>
      </c>
      <c r="L340" s="386">
        <f t="shared" si="173"/>
        <v>0</v>
      </c>
      <c r="M340" s="386">
        <f t="shared" si="173"/>
        <v>0</v>
      </c>
      <c r="N340" s="386">
        <f t="shared" si="173"/>
        <v>0</v>
      </c>
      <c r="O340" s="386">
        <f t="shared" si="173"/>
        <v>0</v>
      </c>
      <c r="P340" s="386">
        <f t="shared" si="173"/>
        <v>0</v>
      </c>
      <c r="Q340" s="386">
        <f t="shared" si="173"/>
        <v>0</v>
      </c>
      <c r="R340" s="386">
        <f t="shared" si="173"/>
        <v>0</v>
      </c>
      <c r="S340" s="386">
        <f t="shared" si="173"/>
        <v>0</v>
      </c>
      <c r="T340" s="386">
        <f t="shared" si="173"/>
        <v>0</v>
      </c>
      <c r="U340" s="386">
        <f t="shared" si="173"/>
        <v>0</v>
      </c>
      <c r="V340" s="387">
        <f>SUMPRODUCT(ROUND(J340:U340,4))</f>
        <v>0</v>
      </c>
      <c r="W340" s="326"/>
    </row>
    <row r="341" spans="1:25" ht="15" customHeight="1" x14ac:dyDescent="0.2">
      <c r="A341" s="323"/>
      <c r="B341" s="353"/>
      <c r="C341" s="388" t="s">
        <v>151</v>
      </c>
      <c r="E341" s="389"/>
      <c r="F341" s="354"/>
      <c r="G341" s="368" t="s">
        <v>152</v>
      </c>
      <c r="H341" s="369"/>
      <c r="I341" s="364"/>
      <c r="J341" s="370"/>
      <c r="K341" s="370"/>
      <c r="L341" s="370"/>
      <c r="M341" s="370"/>
      <c r="N341" s="370"/>
      <c r="O341" s="370"/>
      <c r="P341" s="370"/>
      <c r="Q341" s="370"/>
      <c r="R341" s="370"/>
      <c r="S341" s="370"/>
      <c r="T341" s="370"/>
      <c r="U341" s="370"/>
      <c r="V341" s="366"/>
      <c r="W341" s="326"/>
    </row>
    <row r="342" spans="1:25" ht="15" customHeight="1" x14ac:dyDescent="0.2">
      <c r="A342" s="323"/>
      <c r="B342" s="353"/>
      <c r="F342" s="390"/>
      <c r="G342" s="391" t="s">
        <v>153</v>
      </c>
      <c r="H342" s="392"/>
      <c r="I342" s="393" t="s">
        <v>154</v>
      </c>
      <c r="J342" s="394"/>
      <c r="K342" s="394"/>
      <c r="L342" s="394"/>
      <c r="M342" s="394"/>
      <c r="N342" s="394"/>
      <c r="O342" s="394"/>
      <c r="P342" s="394"/>
      <c r="Q342" s="394"/>
      <c r="R342" s="394"/>
      <c r="S342" s="394"/>
      <c r="T342" s="394"/>
      <c r="U342" s="394"/>
      <c r="V342" s="375">
        <f>SUMPRODUCT(ROUND(J342:U342,2))</f>
        <v>0</v>
      </c>
      <c r="W342" s="326"/>
    </row>
    <row r="343" spans="1:25" ht="15" customHeight="1" x14ac:dyDescent="0.2">
      <c r="A343" s="367">
        <f>IF($D335="Stundenanteil",1,0)</f>
        <v>0</v>
      </c>
      <c r="B343" s="353"/>
      <c r="C343" s="388" t="str">
        <f>IF(D335="Stundenanteil","wöchentliche Arbeitszeit (in h):","")</f>
        <v/>
      </c>
      <c r="D343" s="347"/>
      <c r="E343" s="395"/>
      <c r="F343" s="390"/>
      <c r="G343" s="371"/>
      <c r="H343" s="372"/>
      <c r="I343" s="393"/>
      <c r="J343" s="396"/>
      <c r="K343" s="396"/>
      <c r="L343" s="396"/>
      <c r="M343" s="396"/>
      <c r="N343" s="396"/>
      <c r="O343" s="396"/>
      <c r="P343" s="396"/>
      <c r="Q343" s="396"/>
      <c r="R343" s="396"/>
      <c r="S343" s="396"/>
      <c r="T343" s="396"/>
      <c r="U343" s="396"/>
      <c r="V343" s="397"/>
      <c r="W343" s="326"/>
    </row>
    <row r="344" spans="1:25" ht="15" customHeight="1" x14ac:dyDescent="0.2">
      <c r="A344" s="367">
        <f>IF($D335="Stundenanteil",1,0)</f>
        <v>0</v>
      </c>
      <c r="B344" s="353"/>
      <c r="C344" s="388" t="str">
        <f>IF(D335="Stundenanteil","Urlaubsanspruch (in AT):","")</f>
        <v/>
      </c>
      <c r="D344" s="347"/>
      <c r="E344" s="398"/>
      <c r="F344" s="354"/>
      <c r="G344" s="368" t="s">
        <v>155</v>
      </c>
      <c r="H344" s="369"/>
      <c r="I344" s="364"/>
      <c r="J344" s="370"/>
      <c r="K344" s="370"/>
      <c r="L344" s="370"/>
      <c r="M344" s="370"/>
      <c r="N344" s="370"/>
      <c r="O344" s="370"/>
      <c r="P344" s="370"/>
      <c r="Q344" s="370"/>
      <c r="R344" s="370"/>
      <c r="S344" s="370"/>
      <c r="T344" s="370"/>
      <c r="U344" s="370"/>
      <c r="V344" s="366"/>
      <c r="W344" s="326"/>
    </row>
    <row r="345" spans="1:25" ht="15" customHeight="1" x14ac:dyDescent="0.2">
      <c r="A345" s="367">
        <f>IF($D335="Stellenanteil",1,0)</f>
        <v>0</v>
      </c>
      <c r="B345" s="353"/>
      <c r="C345" s="388" t="str">
        <f>IF(D335="Stellenanteil","Stellenanteil (in %):","")</f>
        <v/>
      </c>
      <c r="D345" s="347"/>
      <c r="E345" s="399"/>
      <c r="F345" s="354"/>
      <c r="G345" s="391" t="s">
        <v>156</v>
      </c>
      <c r="H345" s="392"/>
      <c r="I345" s="393" t="s">
        <v>154</v>
      </c>
      <c r="J345" s="400">
        <f>ROUND(ROUND(J342,2)*J340,2)</f>
        <v>0</v>
      </c>
      <c r="K345" s="400">
        <f t="shared" ref="K345:U345" si="174">ROUND(ROUND(K342,2)*K340,2)</f>
        <v>0</v>
      </c>
      <c r="L345" s="400">
        <f t="shared" si="174"/>
        <v>0</v>
      </c>
      <c r="M345" s="400">
        <f t="shared" si="174"/>
        <v>0</v>
      </c>
      <c r="N345" s="400">
        <f t="shared" si="174"/>
        <v>0</v>
      </c>
      <c r="O345" s="400">
        <f t="shared" si="174"/>
        <v>0</v>
      </c>
      <c r="P345" s="400">
        <f t="shared" si="174"/>
        <v>0</v>
      </c>
      <c r="Q345" s="400">
        <f t="shared" si="174"/>
        <v>0</v>
      </c>
      <c r="R345" s="400">
        <f t="shared" si="174"/>
        <v>0</v>
      </c>
      <c r="S345" s="400">
        <f t="shared" si="174"/>
        <v>0</v>
      </c>
      <c r="T345" s="400">
        <f t="shared" si="174"/>
        <v>0</v>
      </c>
      <c r="U345" s="400">
        <f t="shared" si="174"/>
        <v>0</v>
      </c>
      <c r="V345" s="375">
        <f>SUMPRODUCT(ROUND(J345:U345,2))</f>
        <v>0</v>
      </c>
      <c r="W345" s="326"/>
    </row>
    <row r="346" spans="1:25" ht="15" customHeight="1" x14ac:dyDescent="0.2">
      <c r="A346" s="323"/>
      <c r="B346" s="353"/>
      <c r="C346" s="347"/>
      <c r="D346" s="347"/>
      <c r="E346" s="347"/>
      <c r="F346" s="354"/>
      <c r="G346" s="401" t="str">
        <f>$P$26</f>
        <v>Pauschale für Sozialabgaben inkl. Berufsgenossenschaft</v>
      </c>
      <c r="H346" s="372"/>
      <c r="I346" s="393" t="s">
        <v>154</v>
      </c>
      <c r="J346" s="400">
        <f>ROUND(J345*$U$26,2)</f>
        <v>0</v>
      </c>
      <c r="K346" s="400">
        <f t="shared" ref="K346:U346" si="175">ROUND(K345*$U$26,2)</f>
        <v>0</v>
      </c>
      <c r="L346" s="400">
        <f t="shared" si="175"/>
        <v>0</v>
      </c>
      <c r="M346" s="400">
        <f t="shared" si="175"/>
        <v>0</v>
      </c>
      <c r="N346" s="400">
        <f t="shared" si="175"/>
        <v>0</v>
      </c>
      <c r="O346" s="400">
        <f t="shared" si="175"/>
        <v>0</v>
      </c>
      <c r="P346" s="400">
        <f t="shared" si="175"/>
        <v>0</v>
      </c>
      <c r="Q346" s="400">
        <f t="shared" si="175"/>
        <v>0</v>
      </c>
      <c r="R346" s="400">
        <f t="shared" si="175"/>
        <v>0</v>
      </c>
      <c r="S346" s="400">
        <f t="shared" si="175"/>
        <v>0</v>
      </c>
      <c r="T346" s="400">
        <f t="shared" si="175"/>
        <v>0</v>
      </c>
      <c r="U346" s="400">
        <f t="shared" si="175"/>
        <v>0</v>
      </c>
      <c r="V346" s="375">
        <f>SUMPRODUCT(ROUND(J346:U346,2))</f>
        <v>0</v>
      </c>
      <c r="W346" s="326"/>
    </row>
    <row r="347" spans="1:25" ht="15" customHeight="1" x14ac:dyDescent="0.2">
      <c r="A347" s="323"/>
      <c r="B347" s="360" t="s">
        <v>157</v>
      </c>
      <c r="C347" s="347"/>
      <c r="D347" s="347"/>
      <c r="E347" s="347"/>
      <c r="F347" s="354"/>
      <c r="G347" s="371"/>
      <c r="H347" s="372"/>
      <c r="I347" s="393"/>
      <c r="J347" s="396"/>
      <c r="K347" s="396"/>
      <c r="L347" s="396"/>
      <c r="M347" s="396"/>
      <c r="N347" s="396"/>
      <c r="O347" s="396"/>
      <c r="P347" s="396"/>
      <c r="Q347" s="396"/>
      <c r="R347" s="396"/>
      <c r="S347" s="396"/>
      <c r="T347" s="396"/>
      <c r="U347" s="396"/>
      <c r="V347" s="397"/>
      <c r="W347" s="326"/>
      <c r="Y347" s="335"/>
    </row>
    <row r="348" spans="1:25" ht="15" customHeight="1" x14ac:dyDescent="0.2">
      <c r="A348" s="323"/>
      <c r="B348" s="353"/>
      <c r="C348" s="402"/>
      <c r="D348" s="403">
        <v>1</v>
      </c>
      <c r="E348" s="403">
        <v>2</v>
      </c>
      <c r="F348" s="390"/>
      <c r="G348" s="404" t="s">
        <v>158</v>
      </c>
      <c r="I348" s="405" t="s">
        <v>154</v>
      </c>
      <c r="J348" s="406">
        <f t="shared" ref="J348:U348" si="176">IF(AND($D349=J$30,$E349=J$30),ROUND($D354,2)+ROUND($E354,2),IF($D349=J$30,$D354,IF($E349=J$30,$E354,0)))</f>
        <v>0</v>
      </c>
      <c r="K348" s="406">
        <f t="shared" si="176"/>
        <v>0</v>
      </c>
      <c r="L348" s="406">
        <f t="shared" si="176"/>
        <v>0</v>
      </c>
      <c r="M348" s="406">
        <f t="shared" si="176"/>
        <v>0</v>
      </c>
      <c r="N348" s="406">
        <f t="shared" si="176"/>
        <v>0</v>
      </c>
      <c r="O348" s="406">
        <f t="shared" si="176"/>
        <v>0</v>
      </c>
      <c r="P348" s="406">
        <f t="shared" si="176"/>
        <v>0</v>
      </c>
      <c r="Q348" s="406">
        <f t="shared" si="176"/>
        <v>0</v>
      </c>
      <c r="R348" s="406">
        <f t="shared" si="176"/>
        <v>0</v>
      </c>
      <c r="S348" s="406">
        <f t="shared" si="176"/>
        <v>0</v>
      </c>
      <c r="T348" s="406">
        <f t="shared" si="176"/>
        <v>0</v>
      </c>
      <c r="U348" s="406">
        <f t="shared" si="176"/>
        <v>0</v>
      </c>
      <c r="V348" s="407">
        <f>SUMPRODUCT(ROUND(J348:U348,2))</f>
        <v>0</v>
      </c>
      <c r="W348" s="326"/>
      <c r="Y348" s="335"/>
    </row>
    <row r="349" spans="1:25" ht="15" customHeight="1" x14ac:dyDescent="0.2">
      <c r="A349" s="323"/>
      <c r="B349" s="408"/>
      <c r="C349" s="409" t="s">
        <v>159</v>
      </c>
      <c r="D349" s="410"/>
      <c r="E349" s="410"/>
      <c r="F349" s="390"/>
      <c r="G349" s="411" t="s">
        <v>160</v>
      </c>
      <c r="H349" s="369"/>
      <c r="I349" s="364"/>
      <c r="J349" s="412">
        <f>IF(OR($D351=0,$D352=0),0,IF(AND(J$30&gt;=$D351,J$30&lt;=$D352),"X",""))</f>
        <v>0</v>
      </c>
      <c r="K349" s="412">
        <f t="shared" ref="K349:U349" si="177">IF(OR($D351=0,$D352=0),0,IF(AND(K$30&gt;=$D351,K$30&lt;=$D352),"X",""))</f>
        <v>0</v>
      </c>
      <c r="L349" s="412">
        <f t="shared" si="177"/>
        <v>0</v>
      </c>
      <c r="M349" s="412">
        <f t="shared" si="177"/>
        <v>0</v>
      </c>
      <c r="N349" s="412">
        <f t="shared" si="177"/>
        <v>0</v>
      </c>
      <c r="O349" s="412">
        <f t="shared" si="177"/>
        <v>0</v>
      </c>
      <c r="P349" s="412">
        <f t="shared" si="177"/>
        <v>0</v>
      </c>
      <c r="Q349" s="412">
        <f t="shared" si="177"/>
        <v>0</v>
      </c>
      <c r="R349" s="412">
        <f t="shared" si="177"/>
        <v>0</v>
      </c>
      <c r="S349" s="412">
        <f t="shared" si="177"/>
        <v>0</v>
      </c>
      <c r="T349" s="412">
        <f t="shared" si="177"/>
        <v>0</v>
      </c>
      <c r="U349" s="412">
        <f t="shared" si="177"/>
        <v>0</v>
      </c>
      <c r="V349" s="413"/>
      <c r="W349" s="326"/>
      <c r="Y349" s="335"/>
    </row>
    <row r="350" spans="1:25" ht="15" customHeight="1" x14ac:dyDescent="0.2">
      <c r="A350" s="323"/>
      <c r="B350" s="408"/>
      <c r="C350" s="409" t="s">
        <v>161</v>
      </c>
      <c r="D350" s="414"/>
      <c r="E350" s="415"/>
      <c r="F350" s="390"/>
      <c r="G350" s="391" t="s">
        <v>156</v>
      </c>
      <c r="H350" s="416"/>
      <c r="I350" s="393" t="s">
        <v>154</v>
      </c>
      <c r="J350" s="400">
        <f>IF(OR($D351=0,$D352=0),0,IF($D349=J$30,MIN(ROUND($D354,2),ROUND(ROUND($D354,2)/$D353*SUMPRODUCT(($J349:$U349="X")*(ROUND($J340:$U340,4))),2)),0))</f>
        <v>0</v>
      </c>
      <c r="K350" s="400">
        <f t="shared" ref="K350:U350" si="178">IF(OR($D351=0,$D352=0),0,IF($D349=K$30,MIN(ROUND($D354,2),ROUND(ROUND($D354,2)/$D353*SUMPRODUCT(($J349:$U349="X")*(ROUND($J340:$U340,4))),2)),0))</f>
        <v>0</v>
      </c>
      <c r="L350" s="400">
        <f t="shared" si="178"/>
        <v>0</v>
      </c>
      <c r="M350" s="400">
        <f t="shared" si="178"/>
        <v>0</v>
      </c>
      <c r="N350" s="400">
        <f t="shared" si="178"/>
        <v>0</v>
      </c>
      <c r="O350" s="400">
        <f t="shared" si="178"/>
        <v>0</v>
      </c>
      <c r="P350" s="400">
        <f t="shared" si="178"/>
        <v>0</v>
      </c>
      <c r="Q350" s="400">
        <f t="shared" si="178"/>
        <v>0</v>
      </c>
      <c r="R350" s="400">
        <f t="shared" si="178"/>
        <v>0</v>
      </c>
      <c r="S350" s="400">
        <f t="shared" si="178"/>
        <v>0</v>
      </c>
      <c r="T350" s="400">
        <f t="shared" si="178"/>
        <v>0</v>
      </c>
      <c r="U350" s="400">
        <f t="shared" si="178"/>
        <v>0</v>
      </c>
      <c r="V350" s="375">
        <f>SUMPRODUCT(ROUND(J350:U350,2))</f>
        <v>0</v>
      </c>
      <c r="W350" s="326"/>
      <c r="Y350" s="335"/>
    </row>
    <row r="351" spans="1:25" ht="15" customHeight="1" x14ac:dyDescent="0.2">
      <c r="A351" s="323"/>
      <c r="B351" s="353"/>
      <c r="C351" s="417" t="s">
        <v>162</v>
      </c>
      <c r="D351" s="418"/>
      <c r="E351" s="418"/>
      <c r="F351" s="390"/>
      <c r="G351" s="401" t="str">
        <f>$P$26</f>
        <v>Pauschale für Sozialabgaben inkl. Berufsgenossenschaft</v>
      </c>
      <c r="H351" s="416"/>
      <c r="I351" s="393" t="s">
        <v>154</v>
      </c>
      <c r="J351" s="400">
        <f t="shared" ref="J351:U351" si="179">ROUND(J350*$U$26,2)</f>
        <v>0</v>
      </c>
      <c r="K351" s="400">
        <f t="shared" si="179"/>
        <v>0</v>
      </c>
      <c r="L351" s="400">
        <f t="shared" si="179"/>
        <v>0</v>
      </c>
      <c r="M351" s="400">
        <f t="shared" si="179"/>
        <v>0</v>
      </c>
      <c r="N351" s="400">
        <f t="shared" si="179"/>
        <v>0</v>
      </c>
      <c r="O351" s="400">
        <f t="shared" si="179"/>
        <v>0</v>
      </c>
      <c r="P351" s="400">
        <f t="shared" si="179"/>
        <v>0</v>
      </c>
      <c r="Q351" s="400">
        <f t="shared" si="179"/>
        <v>0</v>
      </c>
      <c r="R351" s="400">
        <f t="shared" si="179"/>
        <v>0</v>
      </c>
      <c r="S351" s="400">
        <f t="shared" si="179"/>
        <v>0</v>
      </c>
      <c r="T351" s="400">
        <f t="shared" si="179"/>
        <v>0</v>
      </c>
      <c r="U351" s="400">
        <f t="shared" si="179"/>
        <v>0</v>
      </c>
      <c r="V351" s="375">
        <f>SUMPRODUCT(ROUND(J351:U351,2))</f>
        <v>0</v>
      </c>
      <c r="W351" s="326"/>
      <c r="Y351" s="335"/>
    </row>
    <row r="352" spans="1:25" ht="15" customHeight="1" x14ac:dyDescent="0.2">
      <c r="A352" s="323"/>
      <c r="B352" s="353"/>
      <c r="C352" s="417" t="s">
        <v>163</v>
      </c>
      <c r="D352" s="418"/>
      <c r="E352" s="418"/>
      <c r="F352" s="390"/>
      <c r="G352" s="411" t="s">
        <v>164</v>
      </c>
      <c r="H352" s="369"/>
      <c r="I352" s="364"/>
      <c r="J352" s="412">
        <f t="shared" ref="J352:U352" si="180">IF(OR($E351=0,$E352=0),0,IF(AND(J$30&gt;=$E351,J$30&lt;=$E352),"X",""))</f>
        <v>0</v>
      </c>
      <c r="K352" s="412">
        <f t="shared" si="180"/>
        <v>0</v>
      </c>
      <c r="L352" s="412">
        <f t="shared" si="180"/>
        <v>0</v>
      </c>
      <c r="M352" s="412">
        <f t="shared" si="180"/>
        <v>0</v>
      </c>
      <c r="N352" s="412">
        <f t="shared" si="180"/>
        <v>0</v>
      </c>
      <c r="O352" s="412">
        <f t="shared" si="180"/>
        <v>0</v>
      </c>
      <c r="P352" s="412">
        <f t="shared" si="180"/>
        <v>0</v>
      </c>
      <c r="Q352" s="412">
        <f t="shared" si="180"/>
        <v>0</v>
      </c>
      <c r="R352" s="412">
        <f t="shared" si="180"/>
        <v>0</v>
      </c>
      <c r="S352" s="412">
        <f t="shared" si="180"/>
        <v>0</v>
      </c>
      <c r="T352" s="412">
        <f t="shared" si="180"/>
        <v>0</v>
      </c>
      <c r="U352" s="412">
        <f t="shared" si="180"/>
        <v>0</v>
      </c>
      <c r="V352" s="396"/>
      <c r="W352" s="326"/>
      <c r="Y352" s="335"/>
    </row>
    <row r="353" spans="1:25" ht="15" customHeight="1" x14ac:dyDescent="0.2">
      <c r="A353" s="323"/>
      <c r="B353" s="353"/>
      <c r="C353" s="417" t="s">
        <v>165</v>
      </c>
      <c r="D353" s="419" t="str">
        <f>IF(OR(D351=0,D352=0),"",DATEDIF(D351,D352,"m")+1)</f>
        <v/>
      </c>
      <c r="E353" s="419" t="str">
        <f>IF(OR(E351=0,E352=0),"",DATEDIF(E351,E352,"m")+1)</f>
        <v/>
      </c>
      <c r="F353" s="390"/>
      <c r="G353" s="391" t="s">
        <v>156</v>
      </c>
      <c r="H353" s="416"/>
      <c r="I353" s="393" t="s">
        <v>154</v>
      </c>
      <c r="J353" s="400">
        <f>IF(OR($E351=0,$E352=0),0,IF($E349=J$30,MIN(ROUND($E354,2),ROUND(ROUND($E354,2)/$E353*SUMPRODUCT(($J352:$U352="X")*(ROUND($J340:$U340,4))),2)),0))</f>
        <v>0</v>
      </c>
      <c r="K353" s="400">
        <f t="shared" ref="K353:U353" si="181">IF(OR($E351=0,$E352=0),0,IF($E349=K$30,MIN(ROUND($E354,2),ROUND(ROUND($E354,2)/$E353*SUMPRODUCT(($J352:$U352="X")*(ROUND($J340:$U340,4))),2)),0))</f>
        <v>0</v>
      </c>
      <c r="L353" s="400">
        <f t="shared" si="181"/>
        <v>0</v>
      </c>
      <c r="M353" s="400">
        <f t="shared" si="181"/>
        <v>0</v>
      </c>
      <c r="N353" s="400">
        <f t="shared" si="181"/>
        <v>0</v>
      </c>
      <c r="O353" s="400">
        <f t="shared" si="181"/>
        <v>0</v>
      </c>
      <c r="P353" s="400">
        <f t="shared" si="181"/>
        <v>0</v>
      </c>
      <c r="Q353" s="400">
        <f t="shared" si="181"/>
        <v>0</v>
      </c>
      <c r="R353" s="400">
        <f t="shared" si="181"/>
        <v>0</v>
      </c>
      <c r="S353" s="400">
        <f t="shared" si="181"/>
        <v>0</v>
      </c>
      <c r="T353" s="400">
        <f t="shared" si="181"/>
        <v>0</v>
      </c>
      <c r="U353" s="400">
        <f t="shared" si="181"/>
        <v>0</v>
      </c>
      <c r="V353" s="375">
        <f>SUMPRODUCT(ROUND(J353:U353,2))</f>
        <v>0</v>
      </c>
      <c r="W353" s="326"/>
      <c r="Y353" s="335"/>
    </row>
    <row r="354" spans="1:25" ht="15" customHeight="1" x14ac:dyDescent="0.2">
      <c r="A354" s="323"/>
      <c r="B354" s="353"/>
      <c r="C354" s="409" t="s">
        <v>166</v>
      </c>
      <c r="D354" s="389"/>
      <c r="E354" s="389"/>
      <c r="F354" s="390"/>
      <c r="G354" s="420" t="str">
        <f>$P$26</f>
        <v>Pauschale für Sozialabgaben inkl. Berufsgenossenschaft</v>
      </c>
      <c r="H354" s="421"/>
      <c r="I354" s="422" t="s">
        <v>154</v>
      </c>
      <c r="J354" s="423">
        <f t="shared" ref="J354:U354" si="182">ROUND(J353*$U$26,2)</f>
        <v>0</v>
      </c>
      <c r="K354" s="423">
        <f t="shared" si="182"/>
        <v>0</v>
      </c>
      <c r="L354" s="423">
        <f t="shared" si="182"/>
        <v>0</v>
      </c>
      <c r="M354" s="423">
        <f t="shared" si="182"/>
        <v>0</v>
      </c>
      <c r="N354" s="423">
        <f t="shared" si="182"/>
        <v>0</v>
      </c>
      <c r="O354" s="423">
        <f t="shared" si="182"/>
        <v>0</v>
      </c>
      <c r="P354" s="423">
        <f t="shared" si="182"/>
        <v>0</v>
      </c>
      <c r="Q354" s="423">
        <f t="shared" si="182"/>
        <v>0</v>
      </c>
      <c r="R354" s="423">
        <f t="shared" si="182"/>
        <v>0</v>
      </c>
      <c r="S354" s="423">
        <f t="shared" si="182"/>
        <v>0</v>
      </c>
      <c r="T354" s="423">
        <f t="shared" si="182"/>
        <v>0</v>
      </c>
      <c r="U354" s="423">
        <f t="shared" si="182"/>
        <v>0</v>
      </c>
      <c r="V354" s="424">
        <f>SUMPRODUCT(ROUND(J354:U354,2))</f>
        <v>0</v>
      </c>
      <c r="W354" s="326"/>
      <c r="Y354" s="335"/>
    </row>
    <row r="355" spans="1:25" ht="15" customHeight="1" thickBot="1" x14ac:dyDescent="0.25">
      <c r="A355" s="323"/>
      <c r="B355" s="425"/>
      <c r="C355" s="426"/>
      <c r="D355" s="426"/>
      <c r="E355" s="426"/>
      <c r="F355" s="427"/>
      <c r="G355" s="428"/>
      <c r="H355" s="429"/>
      <c r="I355" s="430"/>
      <c r="J355" s="431"/>
      <c r="K355" s="431"/>
      <c r="L355" s="431"/>
      <c r="M355" s="431"/>
      <c r="N355" s="431"/>
      <c r="O355" s="431"/>
      <c r="P355" s="431"/>
      <c r="Q355" s="431"/>
      <c r="R355" s="431"/>
      <c r="S355" s="431"/>
      <c r="T355" s="431"/>
      <c r="U355" s="431"/>
      <c r="V355" s="432"/>
      <c r="W355" s="326">
        <f>IF(COUNTIF(V331:V355,"&gt;0")&gt;0,1,0)</f>
        <v>0</v>
      </c>
      <c r="Y355" s="335"/>
    </row>
    <row r="356" spans="1:25" ht="15" customHeight="1" thickTop="1" x14ac:dyDescent="0.2">
      <c r="A356" s="323"/>
      <c r="B356" s="353"/>
      <c r="C356" s="347"/>
      <c r="D356" s="347"/>
      <c r="E356" s="347"/>
      <c r="F356" s="354"/>
      <c r="G356" s="355" t="s">
        <v>136</v>
      </c>
      <c r="H356" s="356"/>
      <c r="I356" s="357"/>
      <c r="J356" s="358"/>
      <c r="K356" s="358"/>
      <c r="L356" s="358"/>
      <c r="M356" s="358"/>
      <c r="N356" s="358"/>
      <c r="O356" s="358"/>
      <c r="P356" s="358"/>
      <c r="Q356" s="358"/>
      <c r="R356" s="358"/>
      <c r="S356" s="358"/>
      <c r="T356" s="358"/>
      <c r="U356" s="358"/>
      <c r="V356" s="359"/>
      <c r="W356" s="326"/>
    </row>
    <row r="357" spans="1:25" ht="15" customHeight="1" x14ac:dyDescent="0.2">
      <c r="A357" s="323"/>
      <c r="B357" s="360" t="s">
        <v>137</v>
      </c>
      <c r="C357" s="347"/>
      <c r="D357" s="653"/>
      <c r="E357" s="654"/>
      <c r="F357" s="361"/>
      <c r="G357" s="362" t="s">
        <v>138</v>
      </c>
      <c r="H357" s="363"/>
      <c r="I357" s="364"/>
      <c r="J357" s="365"/>
      <c r="K357" s="365"/>
      <c r="L357" s="365"/>
      <c r="M357" s="365"/>
      <c r="N357" s="365"/>
      <c r="O357" s="365"/>
      <c r="P357" s="365"/>
      <c r="Q357" s="365"/>
      <c r="R357" s="365"/>
      <c r="S357" s="365"/>
      <c r="T357" s="365"/>
      <c r="U357" s="365"/>
      <c r="V357" s="366"/>
      <c r="W357" s="326"/>
    </row>
    <row r="358" spans="1:25" ht="15" customHeight="1" x14ac:dyDescent="0.2">
      <c r="A358" s="367">
        <f>IF($D360="Stundenanteil",1,0)</f>
        <v>0</v>
      </c>
      <c r="B358" s="360" t="s">
        <v>139</v>
      </c>
      <c r="C358" s="347"/>
      <c r="D358" s="653"/>
      <c r="E358" s="654"/>
      <c r="F358" s="361"/>
      <c r="G358" s="368" t="s">
        <v>140</v>
      </c>
      <c r="H358" s="369"/>
      <c r="I358" s="364"/>
      <c r="J358" s="370"/>
      <c r="K358" s="370"/>
      <c r="L358" s="370"/>
      <c r="M358" s="370"/>
      <c r="N358" s="370"/>
      <c r="O358" s="370"/>
      <c r="P358" s="370"/>
      <c r="Q358" s="370"/>
      <c r="R358" s="370"/>
      <c r="S358" s="370"/>
      <c r="T358" s="370"/>
      <c r="U358" s="370"/>
      <c r="V358" s="366"/>
      <c r="W358" s="326"/>
    </row>
    <row r="359" spans="1:25" ht="15" customHeight="1" x14ac:dyDescent="0.2">
      <c r="A359" s="367">
        <f>IF($D360="Stundenanteil",1,0)</f>
        <v>0</v>
      </c>
      <c r="B359" s="353"/>
      <c r="C359" s="347"/>
      <c r="D359" s="347"/>
      <c r="E359" s="347"/>
      <c r="F359" s="354"/>
      <c r="G359" s="371" t="s">
        <v>141</v>
      </c>
      <c r="H359" s="372"/>
      <c r="I359" s="373" t="s">
        <v>142</v>
      </c>
      <c r="J359" s="374"/>
      <c r="K359" s="374"/>
      <c r="L359" s="374"/>
      <c r="M359" s="374"/>
      <c r="N359" s="374"/>
      <c r="O359" s="374"/>
      <c r="P359" s="374"/>
      <c r="Q359" s="374"/>
      <c r="R359" s="374"/>
      <c r="S359" s="374"/>
      <c r="T359" s="374"/>
      <c r="U359" s="374"/>
      <c r="V359" s="375">
        <f t="shared" ref="V359:V364" si="183">SUMPRODUCT(ROUND(J359:U359,2))</f>
        <v>0</v>
      </c>
      <c r="W359" s="326"/>
    </row>
    <row r="360" spans="1:25" ht="15" customHeight="1" x14ac:dyDescent="0.2">
      <c r="A360" s="367">
        <f>IF($D360="Stundenanteil",1,0)</f>
        <v>0</v>
      </c>
      <c r="B360" s="360" t="s">
        <v>143</v>
      </c>
      <c r="C360" s="347"/>
      <c r="D360" s="653" t="s">
        <v>61</v>
      </c>
      <c r="E360" s="654"/>
      <c r="F360" s="361"/>
      <c r="G360" s="371" t="s">
        <v>144</v>
      </c>
      <c r="H360" s="376" t="s">
        <v>145</v>
      </c>
      <c r="I360" s="373" t="s">
        <v>142</v>
      </c>
      <c r="J360" s="374"/>
      <c r="K360" s="374"/>
      <c r="L360" s="374"/>
      <c r="M360" s="374"/>
      <c r="N360" s="374"/>
      <c r="O360" s="374"/>
      <c r="P360" s="374"/>
      <c r="Q360" s="374"/>
      <c r="R360" s="374"/>
      <c r="S360" s="374"/>
      <c r="T360" s="374"/>
      <c r="U360" s="374"/>
      <c r="V360" s="375">
        <f t="shared" si="183"/>
        <v>0</v>
      </c>
      <c r="W360" s="326"/>
    </row>
    <row r="361" spans="1:25" ht="15" customHeight="1" x14ac:dyDescent="0.2">
      <c r="A361" s="367">
        <f>IF($D360="Stundenanteil",1,0)</f>
        <v>0</v>
      </c>
      <c r="B361" s="353"/>
      <c r="C361" s="347"/>
      <c r="D361" s="347"/>
      <c r="E361" s="347"/>
      <c r="F361" s="354"/>
      <c r="G361" s="371"/>
      <c r="H361" s="376" t="s">
        <v>146</v>
      </c>
      <c r="I361" s="377" t="s">
        <v>142</v>
      </c>
      <c r="J361" s="374"/>
      <c r="K361" s="374"/>
      <c r="L361" s="374"/>
      <c r="M361" s="374"/>
      <c r="N361" s="374"/>
      <c r="O361" s="374"/>
      <c r="P361" s="374"/>
      <c r="Q361" s="374"/>
      <c r="R361" s="374"/>
      <c r="S361" s="374"/>
      <c r="T361" s="374"/>
      <c r="U361" s="374"/>
      <c r="V361" s="375">
        <f t="shared" si="183"/>
        <v>0</v>
      </c>
      <c r="W361" s="326"/>
    </row>
    <row r="362" spans="1:25" ht="15" hidden="1" customHeight="1" x14ac:dyDescent="0.2">
      <c r="A362" s="367"/>
      <c r="B362" s="353"/>
      <c r="C362" s="347"/>
      <c r="F362" s="354"/>
      <c r="G362" s="378" t="s">
        <v>147</v>
      </c>
      <c r="H362" s="379"/>
      <c r="I362" s="380" t="s">
        <v>142</v>
      </c>
      <c r="J362" s="381">
        <f>IF(ROUND(J359,2)-ROUND(J360,2)=0,0,ROUND(J361,2)/(ROUND(J359,2)-ROUND(J360,2))*ROUND(J360,2))</f>
        <v>0</v>
      </c>
      <c r="K362" s="381">
        <f t="shared" ref="K362:U362" si="184">IF(ROUND(K359,2)-ROUND(K360,2)=0,0,ROUND(K361,2)/(ROUND(K359,2)-ROUND(K360,2))*ROUND(K360,2))</f>
        <v>0</v>
      </c>
      <c r="L362" s="381">
        <f t="shared" si="184"/>
        <v>0</v>
      </c>
      <c r="M362" s="381">
        <f t="shared" si="184"/>
        <v>0</v>
      </c>
      <c r="N362" s="381">
        <f t="shared" si="184"/>
        <v>0</v>
      </c>
      <c r="O362" s="381">
        <f t="shared" si="184"/>
        <v>0</v>
      </c>
      <c r="P362" s="381">
        <f t="shared" si="184"/>
        <v>0</v>
      </c>
      <c r="Q362" s="381">
        <f t="shared" si="184"/>
        <v>0</v>
      </c>
      <c r="R362" s="381">
        <f t="shared" si="184"/>
        <v>0</v>
      </c>
      <c r="S362" s="381">
        <f t="shared" si="184"/>
        <v>0</v>
      </c>
      <c r="T362" s="381">
        <f t="shared" si="184"/>
        <v>0</v>
      </c>
      <c r="U362" s="381">
        <f t="shared" si="184"/>
        <v>0</v>
      </c>
      <c r="V362" s="382">
        <f t="shared" si="183"/>
        <v>0</v>
      </c>
      <c r="W362" s="326"/>
    </row>
    <row r="363" spans="1:25" ht="15" hidden="1" customHeight="1" x14ac:dyDescent="0.2">
      <c r="A363" s="367"/>
      <c r="B363" s="353"/>
      <c r="C363" s="347"/>
      <c r="F363" s="354"/>
      <c r="G363" s="378" t="s">
        <v>148</v>
      </c>
      <c r="H363" s="379"/>
      <c r="I363" s="380" t="s">
        <v>142</v>
      </c>
      <c r="J363" s="381">
        <f>(ROUND(J361,2)+ROUND(J362,10))*ROUND($E369,0)/($I$6-ROUND($E369,0))</f>
        <v>0</v>
      </c>
      <c r="K363" s="381">
        <f t="shared" ref="K363:U363" si="185">(ROUND(K361,2)+ROUND(K362,10))*ROUND($E369,0)/($I$6-ROUND($E369,0))</f>
        <v>0</v>
      </c>
      <c r="L363" s="381">
        <f t="shared" si="185"/>
        <v>0</v>
      </c>
      <c r="M363" s="381">
        <f t="shared" si="185"/>
        <v>0</v>
      </c>
      <c r="N363" s="381">
        <f t="shared" si="185"/>
        <v>0</v>
      </c>
      <c r="O363" s="381">
        <f t="shared" si="185"/>
        <v>0</v>
      </c>
      <c r="P363" s="381">
        <f t="shared" si="185"/>
        <v>0</v>
      </c>
      <c r="Q363" s="381">
        <f t="shared" si="185"/>
        <v>0</v>
      </c>
      <c r="R363" s="381">
        <f t="shared" si="185"/>
        <v>0</v>
      </c>
      <c r="S363" s="381">
        <f t="shared" si="185"/>
        <v>0</v>
      </c>
      <c r="T363" s="381">
        <f t="shared" si="185"/>
        <v>0</v>
      </c>
      <c r="U363" s="381">
        <f t="shared" si="185"/>
        <v>0</v>
      </c>
      <c r="V363" s="382">
        <f t="shared" si="183"/>
        <v>0</v>
      </c>
      <c r="W363" s="326"/>
    </row>
    <row r="364" spans="1:25" ht="15" hidden="1" customHeight="1" x14ac:dyDescent="0.2">
      <c r="A364" s="367"/>
      <c r="B364" s="353"/>
      <c r="C364" s="347"/>
      <c r="D364" s="347"/>
      <c r="E364" s="347"/>
      <c r="F364" s="354"/>
      <c r="G364" s="378" t="s">
        <v>149</v>
      </c>
      <c r="H364" s="379"/>
      <c r="I364" s="380" t="s">
        <v>142</v>
      </c>
      <c r="J364" s="381">
        <f>ROUND(J361,2)+ROUND(J362,10)+ROUND(J363,10)</f>
        <v>0</v>
      </c>
      <c r="K364" s="381">
        <f t="shared" ref="K364:U364" si="186">ROUND(K361,2)+ROUND(K362,10)+ROUND(K363,10)</f>
        <v>0</v>
      </c>
      <c r="L364" s="381">
        <f t="shared" si="186"/>
        <v>0</v>
      </c>
      <c r="M364" s="381">
        <f t="shared" si="186"/>
        <v>0</v>
      </c>
      <c r="N364" s="381">
        <f t="shared" si="186"/>
        <v>0</v>
      </c>
      <c r="O364" s="381">
        <f t="shared" si="186"/>
        <v>0</v>
      </c>
      <c r="P364" s="381">
        <f t="shared" si="186"/>
        <v>0</v>
      </c>
      <c r="Q364" s="381">
        <f t="shared" si="186"/>
        <v>0</v>
      </c>
      <c r="R364" s="381">
        <f t="shared" si="186"/>
        <v>0</v>
      </c>
      <c r="S364" s="381">
        <f t="shared" si="186"/>
        <v>0</v>
      </c>
      <c r="T364" s="381">
        <f t="shared" si="186"/>
        <v>0</v>
      </c>
      <c r="U364" s="381">
        <f t="shared" si="186"/>
        <v>0</v>
      </c>
      <c r="V364" s="382">
        <f t="shared" si="183"/>
        <v>0</v>
      </c>
      <c r="W364" s="326"/>
    </row>
    <row r="365" spans="1:25" ht="15" customHeight="1" x14ac:dyDescent="0.2">
      <c r="A365" s="323"/>
      <c r="B365" s="360" t="s">
        <v>150</v>
      </c>
      <c r="C365" s="347"/>
      <c r="D365" s="347"/>
      <c r="E365" s="347"/>
      <c r="F365" s="354"/>
      <c r="G365" s="383" t="str">
        <f>IF(D360="Stundenanteil","Errechneter Stellenanteil",IF(D360="Stellenanteil","Stellenanteil:",""))</f>
        <v/>
      </c>
      <c r="H365" s="384"/>
      <c r="I365" s="385"/>
      <c r="J365" s="386">
        <f>IF(AND($D360="Stellenanteil",$E370&gt;0,J367&gt;0),ROUND($E370,4),IF(AND($D360="Stundenanteil",J359&gt;0),ROUND(J364/ROUND(J359,2),4),0))</f>
        <v>0</v>
      </c>
      <c r="K365" s="386">
        <f t="shared" ref="K365:U365" si="187">IF(AND($D360="Stellenanteil",$E370&gt;0,K367&gt;0),ROUND($E370,4),IF(AND($D360="Stundenanteil",K359&gt;0),ROUND(K364/ROUND(K359,2),4),0))</f>
        <v>0</v>
      </c>
      <c r="L365" s="386">
        <f t="shared" si="187"/>
        <v>0</v>
      </c>
      <c r="M365" s="386">
        <f t="shared" si="187"/>
        <v>0</v>
      </c>
      <c r="N365" s="386">
        <f t="shared" si="187"/>
        <v>0</v>
      </c>
      <c r="O365" s="386">
        <f t="shared" si="187"/>
        <v>0</v>
      </c>
      <c r="P365" s="386">
        <f t="shared" si="187"/>
        <v>0</v>
      </c>
      <c r="Q365" s="386">
        <f t="shared" si="187"/>
        <v>0</v>
      </c>
      <c r="R365" s="386">
        <f t="shared" si="187"/>
        <v>0</v>
      </c>
      <c r="S365" s="386">
        <f t="shared" si="187"/>
        <v>0</v>
      </c>
      <c r="T365" s="386">
        <f t="shared" si="187"/>
        <v>0</v>
      </c>
      <c r="U365" s="386">
        <f t="shared" si="187"/>
        <v>0</v>
      </c>
      <c r="V365" s="387">
        <f>SUMPRODUCT(ROUND(J365:U365,4))</f>
        <v>0</v>
      </c>
      <c r="W365" s="326"/>
    </row>
    <row r="366" spans="1:25" ht="15" customHeight="1" x14ac:dyDescent="0.2">
      <c r="A366" s="323"/>
      <c r="B366" s="353"/>
      <c r="C366" s="388" t="s">
        <v>151</v>
      </c>
      <c r="E366" s="389"/>
      <c r="F366" s="354"/>
      <c r="G366" s="368" t="s">
        <v>152</v>
      </c>
      <c r="H366" s="369"/>
      <c r="I366" s="364"/>
      <c r="J366" s="370"/>
      <c r="K366" s="370"/>
      <c r="L366" s="370"/>
      <c r="M366" s="370"/>
      <c r="N366" s="370"/>
      <c r="O366" s="370"/>
      <c r="P366" s="370"/>
      <c r="Q366" s="370"/>
      <c r="R366" s="370"/>
      <c r="S366" s="370"/>
      <c r="T366" s="370"/>
      <c r="U366" s="370"/>
      <c r="V366" s="366"/>
      <c r="W366" s="326"/>
    </row>
    <row r="367" spans="1:25" ht="15" customHeight="1" x14ac:dyDescent="0.2">
      <c r="A367" s="323"/>
      <c r="B367" s="353"/>
      <c r="F367" s="390"/>
      <c r="G367" s="391" t="s">
        <v>153</v>
      </c>
      <c r="H367" s="392"/>
      <c r="I367" s="393" t="s">
        <v>154</v>
      </c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75">
        <f>SUMPRODUCT(ROUND(J367:U367,2))</f>
        <v>0</v>
      </c>
      <c r="W367" s="326"/>
    </row>
    <row r="368" spans="1:25" ht="15" customHeight="1" x14ac:dyDescent="0.2">
      <c r="A368" s="367">
        <f>IF($D360="Stundenanteil",1,0)</f>
        <v>0</v>
      </c>
      <c r="B368" s="353"/>
      <c r="C368" s="388" t="str">
        <f>IF(D360="Stundenanteil","wöchentliche Arbeitszeit (in h):","")</f>
        <v/>
      </c>
      <c r="D368" s="347"/>
      <c r="E368" s="395"/>
      <c r="F368" s="390"/>
      <c r="G368" s="371"/>
      <c r="H368" s="372"/>
      <c r="I368" s="393"/>
      <c r="J368" s="396"/>
      <c r="K368" s="396"/>
      <c r="L368" s="396"/>
      <c r="M368" s="396"/>
      <c r="N368" s="396"/>
      <c r="O368" s="396"/>
      <c r="P368" s="396"/>
      <c r="Q368" s="396"/>
      <c r="R368" s="396"/>
      <c r="S368" s="396"/>
      <c r="T368" s="396"/>
      <c r="U368" s="396"/>
      <c r="V368" s="397"/>
      <c r="W368" s="326"/>
    </row>
    <row r="369" spans="1:25" ht="15" customHeight="1" x14ac:dyDescent="0.2">
      <c r="A369" s="367">
        <f>IF($D360="Stundenanteil",1,0)</f>
        <v>0</v>
      </c>
      <c r="B369" s="353"/>
      <c r="C369" s="388" t="str">
        <f>IF(D360="Stundenanteil","Urlaubsanspruch (in AT):","")</f>
        <v/>
      </c>
      <c r="D369" s="347"/>
      <c r="E369" s="398"/>
      <c r="F369" s="354"/>
      <c r="G369" s="368" t="s">
        <v>155</v>
      </c>
      <c r="H369" s="369"/>
      <c r="I369" s="364"/>
      <c r="J369" s="370"/>
      <c r="K369" s="370"/>
      <c r="L369" s="370"/>
      <c r="M369" s="370"/>
      <c r="N369" s="370"/>
      <c r="O369" s="370"/>
      <c r="P369" s="370"/>
      <c r="Q369" s="370"/>
      <c r="R369" s="370"/>
      <c r="S369" s="370"/>
      <c r="T369" s="370"/>
      <c r="U369" s="370"/>
      <c r="V369" s="366"/>
      <c r="W369" s="326"/>
    </row>
    <row r="370" spans="1:25" ht="15" customHeight="1" x14ac:dyDescent="0.2">
      <c r="A370" s="367">
        <f>IF($D360="Stellenanteil",1,0)</f>
        <v>0</v>
      </c>
      <c r="B370" s="353"/>
      <c r="C370" s="388" t="str">
        <f>IF(D360="Stellenanteil","Stellenanteil (in %):","")</f>
        <v/>
      </c>
      <c r="D370" s="347"/>
      <c r="E370" s="399"/>
      <c r="F370" s="354"/>
      <c r="G370" s="391" t="s">
        <v>156</v>
      </c>
      <c r="H370" s="392"/>
      <c r="I370" s="393" t="s">
        <v>154</v>
      </c>
      <c r="J370" s="400">
        <f>ROUND(ROUND(J367,2)*J365,2)</f>
        <v>0</v>
      </c>
      <c r="K370" s="400">
        <f t="shared" ref="K370:U370" si="188">ROUND(ROUND(K367,2)*K365,2)</f>
        <v>0</v>
      </c>
      <c r="L370" s="400">
        <f t="shared" si="188"/>
        <v>0</v>
      </c>
      <c r="M370" s="400">
        <f t="shared" si="188"/>
        <v>0</v>
      </c>
      <c r="N370" s="400">
        <f t="shared" si="188"/>
        <v>0</v>
      </c>
      <c r="O370" s="400">
        <f t="shared" si="188"/>
        <v>0</v>
      </c>
      <c r="P370" s="400">
        <f t="shared" si="188"/>
        <v>0</v>
      </c>
      <c r="Q370" s="400">
        <f t="shared" si="188"/>
        <v>0</v>
      </c>
      <c r="R370" s="400">
        <f t="shared" si="188"/>
        <v>0</v>
      </c>
      <c r="S370" s="400">
        <f t="shared" si="188"/>
        <v>0</v>
      </c>
      <c r="T370" s="400">
        <f t="shared" si="188"/>
        <v>0</v>
      </c>
      <c r="U370" s="400">
        <f t="shared" si="188"/>
        <v>0</v>
      </c>
      <c r="V370" s="375">
        <f>SUMPRODUCT(ROUND(J370:U370,2))</f>
        <v>0</v>
      </c>
      <c r="W370" s="326"/>
    </row>
    <row r="371" spans="1:25" ht="15" customHeight="1" x14ac:dyDescent="0.2">
      <c r="A371" s="323"/>
      <c r="B371" s="353"/>
      <c r="C371" s="347"/>
      <c r="D371" s="347"/>
      <c r="E371" s="347"/>
      <c r="F371" s="354"/>
      <c r="G371" s="401" t="str">
        <f>$P$26</f>
        <v>Pauschale für Sozialabgaben inkl. Berufsgenossenschaft</v>
      </c>
      <c r="H371" s="372"/>
      <c r="I371" s="393" t="s">
        <v>154</v>
      </c>
      <c r="J371" s="400">
        <f>ROUND(J370*$U$26,2)</f>
        <v>0</v>
      </c>
      <c r="K371" s="400">
        <f t="shared" ref="K371:U371" si="189">ROUND(K370*$U$26,2)</f>
        <v>0</v>
      </c>
      <c r="L371" s="400">
        <f t="shared" si="189"/>
        <v>0</v>
      </c>
      <c r="M371" s="400">
        <f t="shared" si="189"/>
        <v>0</v>
      </c>
      <c r="N371" s="400">
        <f t="shared" si="189"/>
        <v>0</v>
      </c>
      <c r="O371" s="400">
        <f t="shared" si="189"/>
        <v>0</v>
      </c>
      <c r="P371" s="400">
        <f t="shared" si="189"/>
        <v>0</v>
      </c>
      <c r="Q371" s="400">
        <f t="shared" si="189"/>
        <v>0</v>
      </c>
      <c r="R371" s="400">
        <f t="shared" si="189"/>
        <v>0</v>
      </c>
      <c r="S371" s="400">
        <f t="shared" si="189"/>
        <v>0</v>
      </c>
      <c r="T371" s="400">
        <f t="shared" si="189"/>
        <v>0</v>
      </c>
      <c r="U371" s="400">
        <f t="shared" si="189"/>
        <v>0</v>
      </c>
      <c r="V371" s="375">
        <f>SUMPRODUCT(ROUND(J371:U371,2))</f>
        <v>0</v>
      </c>
      <c r="W371" s="326"/>
    </row>
    <row r="372" spans="1:25" ht="15" customHeight="1" x14ac:dyDescent="0.2">
      <c r="A372" s="323"/>
      <c r="B372" s="360" t="s">
        <v>157</v>
      </c>
      <c r="C372" s="347"/>
      <c r="D372" s="347"/>
      <c r="E372" s="347"/>
      <c r="F372" s="354"/>
      <c r="G372" s="371"/>
      <c r="H372" s="372"/>
      <c r="I372" s="393"/>
      <c r="J372" s="396"/>
      <c r="K372" s="396"/>
      <c r="L372" s="396"/>
      <c r="M372" s="396"/>
      <c r="N372" s="396"/>
      <c r="O372" s="396"/>
      <c r="P372" s="396"/>
      <c r="Q372" s="396"/>
      <c r="R372" s="396"/>
      <c r="S372" s="396"/>
      <c r="T372" s="396"/>
      <c r="U372" s="396"/>
      <c r="V372" s="397"/>
      <c r="W372" s="326"/>
      <c r="Y372" s="335"/>
    </row>
    <row r="373" spans="1:25" ht="15" customHeight="1" x14ac:dyDescent="0.2">
      <c r="A373" s="323"/>
      <c r="B373" s="353"/>
      <c r="C373" s="402"/>
      <c r="D373" s="403">
        <v>1</v>
      </c>
      <c r="E373" s="403">
        <v>2</v>
      </c>
      <c r="F373" s="390"/>
      <c r="G373" s="404" t="s">
        <v>158</v>
      </c>
      <c r="I373" s="405" t="s">
        <v>154</v>
      </c>
      <c r="J373" s="406">
        <f t="shared" ref="J373:U373" si="190">IF(AND($D374=J$30,$E374=J$30),ROUND($D379,2)+ROUND($E379,2),IF($D374=J$30,$D379,IF($E374=J$30,$E379,0)))</f>
        <v>0</v>
      </c>
      <c r="K373" s="406">
        <f t="shared" si="190"/>
        <v>0</v>
      </c>
      <c r="L373" s="406">
        <f t="shared" si="190"/>
        <v>0</v>
      </c>
      <c r="M373" s="406">
        <f t="shared" si="190"/>
        <v>0</v>
      </c>
      <c r="N373" s="406">
        <f t="shared" si="190"/>
        <v>0</v>
      </c>
      <c r="O373" s="406">
        <f t="shared" si="190"/>
        <v>0</v>
      </c>
      <c r="P373" s="406">
        <f t="shared" si="190"/>
        <v>0</v>
      </c>
      <c r="Q373" s="406">
        <f t="shared" si="190"/>
        <v>0</v>
      </c>
      <c r="R373" s="406">
        <f t="shared" si="190"/>
        <v>0</v>
      </c>
      <c r="S373" s="406">
        <f t="shared" si="190"/>
        <v>0</v>
      </c>
      <c r="T373" s="406">
        <f t="shared" si="190"/>
        <v>0</v>
      </c>
      <c r="U373" s="406">
        <f t="shared" si="190"/>
        <v>0</v>
      </c>
      <c r="V373" s="407">
        <f>SUMPRODUCT(ROUND(J373:U373,2))</f>
        <v>0</v>
      </c>
      <c r="W373" s="326"/>
      <c r="Y373" s="335"/>
    </row>
    <row r="374" spans="1:25" ht="15" customHeight="1" x14ac:dyDescent="0.2">
      <c r="A374" s="323"/>
      <c r="B374" s="408"/>
      <c r="C374" s="409" t="s">
        <v>159</v>
      </c>
      <c r="D374" s="410"/>
      <c r="E374" s="410"/>
      <c r="F374" s="390"/>
      <c r="G374" s="411" t="s">
        <v>160</v>
      </c>
      <c r="H374" s="369"/>
      <c r="I374" s="364"/>
      <c r="J374" s="412">
        <f>IF(OR($D376=0,$D377=0),0,IF(AND(J$30&gt;=$D376,J$30&lt;=$D377),"X",""))</f>
        <v>0</v>
      </c>
      <c r="K374" s="412">
        <f t="shared" ref="K374:U374" si="191">IF(OR($D376=0,$D377=0),0,IF(AND(K$30&gt;=$D376,K$30&lt;=$D377),"X",""))</f>
        <v>0</v>
      </c>
      <c r="L374" s="412">
        <f t="shared" si="191"/>
        <v>0</v>
      </c>
      <c r="M374" s="412">
        <f t="shared" si="191"/>
        <v>0</v>
      </c>
      <c r="N374" s="412">
        <f t="shared" si="191"/>
        <v>0</v>
      </c>
      <c r="O374" s="412">
        <f t="shared" si="191"/>
        <v>0</v>
      </c>
      <c r="P374" s="412">
        <f t="shared" si="191"/>
        <v>0</v>
      </c>
      <c r="Q374" s="412">
        <f t="shared" si="191"/>
        <v>0</v>
      </c>
      <c r="R374" s="412">
        <f t="shared" si="191"/>
        <v>0</v>
      </c>
      <c r="S374" s="412">
        <f t="shared" si="191"/>
        <v>0</v>
      </c>
      <c r="T374" s="412">
        <f t="shared" si="191"/>
        <v>0</v>
      </c>
      <c r="U374" s="412">
        <f t="shared" si="191"/>
        <v>0</v>
      </c>
      <c r="V374" s="413"/>
      <c r="W374" s="326"/>
      <c r="Y374" s="335"/>
    </row>
    <row r="375" spans="1:25" ht="15" customHeight="1" x14ac:dyDescent="0.2">
      <c r="A375" s="323"/>
      <c r="B375" s="408"/>
      <c r="C375" s="409" t="s">
        <v>161</v>
      </c>
      <c r="D375" s="414"/>
      <c r="E375" s="415"/>
      <c r="F375" s="390"/>
      <c r="G375" s="391" t="s">
        <v>156</v>
      </c>
      <c r="H375" s="416"/>
      <c r="I375" s="393" t="s">
        <v>154</v>
      </c>
      <c r="J375" s="400">
        <f>IF(OR($D376=0,$D377=0),0,IF($D374=J$30,MIN(ROUND($D379,2),ROUND(ROUND($D379,2)/$D378*SUMPRODUCT(($J374:$U374="X")*(ROUND($J365:$U365,4))),2)),0))</f>
        <v>0</v>
      </c>
      <c r="K375" s="400">
        <f t="shared" ref="K375:U375" si="192">IF(OR($D376=0,$D377=0),0,IF($D374=K$30,MIN(ROUND($D379,2),ROUND(ROUND($D379,2)/$D378*SUMPRODUCT(($J374:$U374="X")*(ROUND($J365:$U365,4))),2)),0))</f>
        <v>0</v>
      </c>
      <c r="L375" s="400">
        <f t="shared" si="192"/>
        <v>0</v>
      </c>
      <c r="M375" s="400">
        <f t="shared" si="192"/>
        <v>0</v>
      </c>
      <c r="N375" s="400">
        <f t="shared" si="192"/>
        <v>0</v>
      </c>
      <c r="O375" s="400">
        <f t="shared" si="192"/>
        <v>0</v>
      </c>
      <c r="P375" s="400">
        <f t="shared" si="192"/>
        <v>0</v>
      </c>
      <c r="Q375" s="400">
        <f t="shared" si="192"/>
        <v>0</v>
      </c>
      <c r="R375" s="400">
        <f t="shared" si="192"/>
        <v>0</v>
      </c>
      <c r="S375" s="400">
        <f t="shared" si="192"/>
        <v>0</v>
      </c>
      <c r="T375" s="400">
        <f t="shared" si="192"/>
        <v>0</v>
      </c>
      <c r="U375" s="400">
        <f t="shared" si="192"/>
        <v>0</v>
      </c>
      <c r="V375" s="375">
        <f>SUMPRODUCT(ROUND(J375:U375,2))</f>
        <v>0</v>
      </c>
      <c r="W375" s="326"/>
      <c r="Y375" s="335"/>
    </row>
    <row r="376" spans="1:25" ht="15" customHeight="1" x14ac:dyDescent="0.2">
      <c r="A376" s="323"/>
      <c r="B376" s="353"/>
      <c r="C376" s="417" t="s">
        <v>162</v>
      </c>
      <c r="D376" s="418"/>
      <c r="E376" s="418"/>
      <c r="F376" s="390"/>
      <c r="G376" s="401" t="str">
        <f>$P$26</f>
        <v>Pauschale für Sozialabgaben inkl. Berufsgenossenschaft</v>
      </c>
      <c r="H376" s="416"/>
      <c r="I376" s="393" t="s">
        <v>154</v>
      </c>
      <c r="J376" s="400">
        <f t="shared" ref="J376:U376" si="193">ROUND(J375*$U$26,2)</f>
        <v>0</v>
      </c>
      <c r="K376" s="400">
        <f t="shared" si="193"/>
        <v>0</v>
      </c>
      <c r="L376" s="400">
        <f t="shared" si="193"/>
        <v>0</v>
      </c>
      <c r="M376" s="400">
        <f t="shared" si="193"/>
        <v>0</v>
      </c>
      <c r="N376" s="400">
        <f t="shared" si="193"/>
        <v>0</v>
      </c>
      <c r="O376" s="400">
        <f t="shared" si="193"/>
        <v>0</v>
      </c>
      <c r="P376" s="400">
        <f t="shared" si="193"/>
        <v>0</v>
      </c>
      <c r="Q376" s="400">
        <f t="shared" si="193"/>
        <v>0</v>
      </c>
      <c r="R376" s="400">
        <f t="shared" si="193"/>
        <v>0</v>
      </c>
      <c r="S376" s="400">
        <f t="shared" si="193"/>
        <v>0</v>
      </c>
      <c r="T376" s="400">
        <f t="shared" si="193"/>
        <v>0</v>
      </c>
      <c r="U376" s="400">
        <f t="shared" si="193"/>
        <v>0</v>
      </c>
      <c r="V376" s="375">
        <f>SUMPRODUCT(ROUND(J376:U376,2))</f>
        <v>0</v>
      </c>
      <c r="W376" s="326"/>
      <c r="Y376" s="335"/>
    </row>
    <row r="377" spans="1:25" ht="15" customHeight="1" x14ac:dyDescent="0.2">
      <c r="A377" s="323"/>
      <c r="B377" s="353"/>
      <c r="C377" s="417" t="s">
        <v>163</v>
      </c>
      <c r="D377" s="418"/>
      <c r="E377" s="418"/>
      <c r="F377" s="390"/>
      <c r="G377" s="411" t="s">
        <v>164</v>
      </c>
      <c r="H377" s="369"/>
      <c r="I377" s="364"/>
      <c r="J377" s="412">
        <f t="shared" ref="J377:U377" si="194">IF(OR($E376=0,$E377=0),0,IF(AND(J$30&gt;=$E376,J$30&lt;=$E377),"X",""))</f>
        <v>0</v>
      </c>
      <c r="K377" s="412">
        <f t="shared" si="194"/>
        <v>0</v>
      </c>
      <c r="L377" s="412">
        <f t="shared" si="194"/>
        <v>0</v>
      </c>
      <c r="M377" s="412">
        <f t="shared" si="194"/>
        <v>0</v>
      </c>
      <c r="N377" s="412">
        <f t="shared" si="194"/>
        <v>0</v>
      </c>
      <c r="O377" s="412">
        <f t="shared" si="194"/>
        <v>0</v>
      </c>
      <c r="P377" s="412">
        <f t="shared" si="194"/>
        <v>0</v>
      </c>
      <c r="Q377" s="412">
        <f t="shared" si="194"/>
        <v>0</v>
      </c>
      <c r="R377" s="412">
        <f t="shared" si="194"/>
        <v>0</v>
      </c>
      <c r="S377" s="412">
        <f t="shared" si="194"/>
        <v>0</v>
      </c>
      <c r="T377" s="412">
        <f t="shared" si="194"/>
        <v>0</v>
      </c>
      <c r="U377" s="412">
        <f t="shared" si="194"/>
        <v>0</v>
      </c>
      <c r="V377" s="396"/>
      <c r="W377" s="326"/>
      <c r="Y377" s="335"/>
    </row>
    <row r="378" spans="1:25" ht="15" customHeight="1" x14ac:dyDescent="0.2">
      <c r="A378" s="323"/>
      <c r="B378" s="353"/>
      <c r="C378" s="417" t="s">
        <v>165</v>
      </c>
      <c r="D378" s="419" t="str">
        <f>IF(OR(D376=0,D377=0),"",DATEDIF(D376,D377,"m")+1)</f>
        <v/>
      </c>
      <c r="E378" s="419" t="str">
        <f>IF(OR(E376=0,E377=0),"",DATEDIF(E376,E377,"m")+1)</f>
        <v/>
      </c>
      <c r="F378" s="390"/>
      <c r="G378" s="391" t="s">
        <v>156</v>
      </c>
      <c r="H378" s="416"/>
      <c r="I378" s="393" t="s">
        <v>154</v>
      </c>
      <c r="J378" s="400">
        <f>IF(OR($E376=0,$E377=0),0,IF($E374=J$30,MIN(ROUND($E379,2),ROUND(ROUND($E379,2)/$E378*SUMPRODUCT(($J377:$U377="X")*(ROUND($J365:$U365,4))),2)),0))</f>
        <v>0</v>
      </c>
      <c r="K378" s="400">
        <f t="shared" ref="K378:U378" si="195">IF(OR($E376=0,$E377=0),0,IF($E374=K$30,MIN(ROUND($E379,2),ROUND(ROUND($E379,2)/$E378*SUMPRODUCT(($J377:$U377="X")*(ROUND($J365:$U365,4))),2)),0))</f>
        <v>0</v>
      </c>
      <c r="L378" s="400">
        <f t="shared" si="195"/>
        <v>0</v>
      </c>
      <c r="M378" s="400">
        <f t="shared" si="195"/>
        <v>0</v>
      </c>
      <c r="N378" s="400">
        <f t="shared" si="195"/>
        <v>0</v>
      </c>
      <c r="O378" s="400">
        <f t="shared" si="195"/>
        <v>0</v>
      </c>
      <c r="P378" s="400">
        <f t="shared" si="195"/>
        <v>0</v>
      </c>
      <c r="Q378" s="400">
        <f t="shared" si="195"/>
        <v>0</v>
      </c>
      <c r="R378" s="400">
        <f t="shared" si="195"/>
        <v>0</v>
      </c>
      <c r="S378" s="400">
        <f t="shared" si="195"/>
        <v>0</v>
      </c>
      <c r="T378" s="400">
        <f t="shared" si="195"/>
        <v>0</v>
      </c>
      <c r="U378" s="400">
        <f t="shared" si="195"/>
        <v>0</v>
      </c>
      <c r="V378" s="375">
        <f>SUMPRODUCT(ROUND(J378:U378,2))</f>
        <v>0</v>
      </c>
      <c r="W378" s="326"/>
      <c r="Y378" s="335"/>
    </row>
    <row r="379" spans="1:25" ht="15" customHeight="1" x14ac:dyDescent="0.2">
      <c r="A379" s="323"/>
      <c r="B379" s="353"/>
      <c r="C379" s="409" t="s">
        <v>166</v>
      </c>
      <c r="D379" s="389"/>
      <c r="E379" s="389"/>
      <c r="F379" s="390"/>
      <c r="G379" s="420" t="str">
        <f>$P$26</f>
        <v>Pauschale für Sozialabgaben inkl. Berufsgenossenschaft</v>
      </c>
      <c r="H379" s="421"/>
      <c r="I379" s="422" t="s">
        <v>154</v>
      </c>
      <c r="J379" s="423">
        <f t="shared" ref="J379:U379" si="196">ROUND(J378*$U$26,2)</f>
        <v>0</v>
      </c>
      <c r="K379" s="423">
        <f t="shared" si="196"/>
        <v>0</v>
      </c>
      <c r="L379" s="423">
        <f t="shared" si="196"/>
        <v>0</v>
      </c>
      <c r="M379" s="423">
        <f t="shared" si="196"/>
        <v>0</v>
      </c>
      <c r="N379" s="423">
        <f t="shared" si="196"/>
        <v>0</v>
      </c>
      <c r="O379" s="423">
        <f t="shared" si="196"/>
        <v>0</v>
      </c>
      <c r="P379" s="423">
        <f t="shared" si="196"/>
        <v>0</v>
      </c>
      <c r="Q379" s="423">
        <f t="shared" si="196"/>
        <v>0</v>
      </c>
      <c r="R379" s="423">
        <f t="shared" si="196"/>
        <v>0</v>
      </c>
      <c r="S379" s="423">
        <f t="shared" si="196"/>
        <v>0</v>
      </c>
      <c r="T379" s="423">
        <f t="shared" si="196"/>
        <v>0</v>
      </c>
      <c r="U379" s="423">
        <f t="shared" si="196"/>
        <v>0</v>
      </c>
      <c r="V379" s="424">
        <f>SUMPRODUCT(ROUND(J379:U379,2))</f>
        <v>0</v>
      </c>
      <c r="W379" s="326"/>
      <c r="Y379" s="335"/>
    </row>
    <row r="380" spans="1:25" ht="15" customHeight="1" thickBot="1" x14ac:dyDescent="0.25">
      <c r="A380" s="323"/>
      <c r="B380" s="425"/>
      <c r="C380" s="426"/>
      <c r="D380" s="426"/>
      <c r="E380" s="426"/>
      <c r="F380" s="427"/>
      <c r="G380" s="428"/>
      <c r="H380" s="429"/>
      <c r="I380" s="430"/>
      <c r="J380" s="431"/>
      <c r="K380" s="431"/>
      <c r="L380" s="431"/>
      <c r="M380" s="431"/>
      <c r="N380" s="431"/>
      <c r="O380" s="431"/>
      <c r="P380" s="431"/>
      <c r="Q380" s="431"/>
      <c r="R380" s="431"/>
      <c r="S380" s="431"/>
      <c r="T380" s="431"/>
      <c r="U380" s="431"/>
      <c r="V380" s="432"/>
      <c r="W380" s="326">
        <f>IF(COUNTIF(V356:V380,"&gt;0")&gt;0,1,0)</f>
        <v>0</v>
      </c>
      <c r="Y380" s="335"/>
    </row>
    <row r="381" spans="1:25" ht="15" customHeight="1" thickTop="1" x14ac:dyDescent="0.2">
      <c r="A381" s="323"/>
      <c r="B381" s="353"/>
      <c r="C381" s="347"/>
      <c r="D381" s="347"/>
      <c r="E381" s="347"/>
      <c r="F381" s="354"/>
      <c r="G381" s="355" t="s">
        <v>136</v>
      </c>
      <c r="H381" s="356"/>
      <c r="I381" s="357"/>
      <c r="J381" s="358"/>
      <c r="K381" s="358"/>
      <c r="L381" s="358"/>
      <c r="M381" s="358"/>
      <c r="N381" s="358"/>
      <c r="O381" s="358"/>
      <c r="P381" s="358"/>
      <c r="Q381" s="358"/>
      <c r="R381" s="358"/>
      <c r="S381" s="358"/>
      <c r="T381" s="358"/>
      <c r="U381" s="358"/>
      <c r="V381" s="359"/>
      <c r="W381" s="326"/>
    </row>
    <row r="382" spans="1:25" ht="15" customHeight="1" x14ac:dyDescent="0.2">
      <c r="A382" s="323"/>
      <c r="B382" s="360" t="s">
        <v>137</v>
      </c>
      <c r="C382" s="347"/>
      <c r="D382" s="653"/>
      <c r="E382" s="654"/>
      <c r="F382" s="361"/>
      <c r="G382" s="362" t="s">
        <v>138</v>
      </c>
      <c r="H382" s="363"/>
      <c r="I382" s="364"/>
      <c r="J382" s="365"/>
      <c r="K382" s="365"/>
      <c r="L382" s="365"/>
      <c r="M382" s="365"/>
      <c r="N382" s="365"/>
      <c r="O382" s="365"/>
      <c r="P382" s="365"/>
      <c r="Q382" s="365"/>
      <c r="R382" s="365"/>
      <c r="S382" s="365"/>
      <c r="T382" s="365"/>
      <c r="U382" s="365"/>
      <c r="V382" s="366"/>
      <c r="W382" s="326"/>
    </row>
    <row r="383" spans="1:25" ht="15" customHeight="1" x14ac:dyDescent="0.2">
      <c r="A383" s="367">
        <f>IF($D385="Stundenanteil",1,0)</f>
        <v>0</v>
      </c>
      <c r="B383" s="360" t="s">
        <v>139</v>
      </c>
      <c r="C383" s="347"/>
      <c r="D383" s="653"/>
      <c r="E383" s="654"/>
      <c r="F383" s="361"/>
      <c r="G383" s="368" t="s">
        <v>140</v>
      </c>
      <c r="H383" s="369"/>
      <c r="I383" s="364"/>
      <c r="J383" s="370"/>
      <c r="K383" s="370"/>
      <c r="L383" s="370"/>
      <c r="M383" s="370"/>
      <c r="N383" s="370"/>
      <c r="O383" s="370"/>
      <c r="P383" s="370"/>
      <c r="Q383" s="370"/>
      <c r="R383" s="370"/>
      <c r="S383" s="370"/>
      <c r="T383" s="370"/>
      <c r="U383" s="370"/>
      <c r="V383" s="366"/>
      <c r="W383" s="326"/>
    </row>
    <row r="384" spans="1:25" ht="15" customHeight="1" x14ac:dyDescent="0.2">
      <c r="A384" s="367">
        <f>IF($D385="Stundenanteil",1,0)</f>
        <v>0</v>
      </c>
      <c r="B384" s="353"/>
      <c r="C384" s="347"/>
      <c r="D384" s="347"/>
      <c r="E384" s="347"/>
      <c r="F384" s="354"/>
      <c r="G384" s="371" t="s">
        <v>141</v>
      </c>
      <c r="H384" s="372"/>
      <c r="I384" s="373" t="s">
        <v>142</v>
      </c>
      <c r="J384" s="374"/>
      <c r="K384" s="374"/>
      <c r="L384" s="374"/>
      <c r="M384" s="374"/>
      <c r="N384" s="374"/>
      <c r="O384" s="374"/>
      <c r="P384" s="374"/>
      <c r="Q384" s="374"/>
      <c r="R384" s="374"/>
      <c r="S384" s="374"/>
      <c r="T384" s="374"/>
      <c r="U384" s="374"/>
      <c r="V384" s="375">
        <f t="shared" ref="V384:V389" si="197">SUMPRODUCT(ROUND(J384:U384,2))</f>
        <v>0</v>
      </c>
      <c r="W384" s="326"/>
    </row>
    <row r="385" spans="1:25" ht="15" customHeight="1" x14ac:dyDescent="0.2">
      <c r="A385" s="367">
        <f>IF($D385="Stundenanteil",1,0)</f>
        <v>0</v>
      </c>
      <c r="B385" s="360" t="s">
        <v>143</v>
      </c>
      <c r="C385" s="347"/>
      <c r="D385" s="653" t="s">
        <v>61</v>
      </c>
      <c r="E385" s="654"/>
      <c r="F385" s="361"/>
      <c r="G385" s="371" t="s">
        <v>144</v>
      </c>
      <c r="H385" s="376" t="s">
        <v>145</v>
      </c>
      <c r="I385" s="373" t="s">
        <v>142</v>
      </c>
      <c r="J385" s="374"/>
      <c r="K385" s="374"/>
      <c r="L385" s="374"/>
      <c r="M385" s="374"/>
      <c r="N385" s="374"/>
      <c r="O385" s="374"/>
      <c r="P385" s="374"/>
      <c r="Q385" s="374"/>
      <c r="R385" s="374"/>
      <c r="S385" s="374"/>
      <c r="T385" s="374"/>
      <c r="U385" s="374"/>
      <c r="V385" s="375">
        <f t="shared" si="197"/>
        <v>0</v>
      </c>
      <c r="W385" s="326"/>
    </row>
    <row r="386" spans="1:25" ht="15" customHeight="1" x14ac:dyDescent="0.2">
      <c r="A386" s="367">
        <f>IF($D385="Stundenanteil",1,0)</f>
        <v>0</v>
      </c>
      <c r="B386" s="353"/>
      <c r="C386" s="347"/>
      <c r="D386" s="347"/>
      <c r="E386" s="347"/>
      <c r="F386" s="354"/>
      <c r="G386" s="371"/>
      <c r="H386" s="376" t="s">
        <v>146</v>
      </c>
      <c r="I386" s="377" t="s">
        <v>142</v>
      </c>
      <c r="J386" s="374"/>
      <c r="K386" s="374"/>
      <c r="L386" s="374"/>
      <c r="M386" s="374"/>
      <c r="N386" s="374"/>
      <c r="O386" s="374"/>
      <c r="P386" s="374"/>
      <c r="Q386" s="374"/>
      <c r="R386" s="374"/>
      <c r="S386" s="374"/>
      <c r="T386" s="374"/>
      <c r="U386" s="374"/>
      <c r="V386" s="375">
        <f t="shared" si="197"/>
        <v>0</v>
      </c>
      <c r="W386" s="326"/>
    </row>
    <row r="387" spans="1:25" ht="15" hidden="1" customHeight="1" x14ac:dyDescent="0.2">
      <c r="A387" s="367"/>
      <c r="B387" s="353"/>
      <c r="C387" s="347"/>
      <c r="F387" s="354"/>
      <c r="G387" s="378" t="s">
        <v>147</v>
      </c>
      <c r="H387" s="379"/>
      <c r="I387" s="380" t="s">
        <v>142</v>
      </c>
      <c r="J387" s="381">
        <f>IF(ROUND(J384,2)-ROUND(J385,2)=0,0,ROUND(J386,2)/(ROUND(J384,2)-ROUND(J385,2))*ROUND(J385,2))</f>
        <v>0</v>
      </c>
      <c r="K387" s="381">
        <f t="shared" ref="K387:U387" si="198">IF(ROUND(K384,2)-ROUND(K385,2)=0,0,ROUND(K386,2)/(ROUND(K384,2)-ROUND(K385,2))*ROUND(K385,2))</f>
        <v>0</v>
      </c>
      <c r="L387" s="381">
        <f t="shared" si="198"/>
        <v>0</v>
      </c>
      <c r="M387" s="381">
        <f t="shared" si="198"/>
        <v>0</v>
      </c>
      <c r="N387" s="381">
        <f t="shared" si="198"/>
        <v>0</v>
      </c>
      <c r="O387" s="381">
        <f t="shared" si="198"/>
        <v>0</v>
      </c>
      <c r="P387" s="381">
        <f t="shared" si="198"/>
        <v>0</v>
      </c>
      <c r="Q387" s="381">
        <f t="shared" si="198"/>
        <v>0</v>
      </c>
      <c r="R387" s="381">
        <f t="shared" si="198"/>
        <v>0</v>
      </c>
      <c r="S387" s="381">
        <f t="shared" si="198"/>
        <v>0</v>
      </c>
      <c r="T387" s="381">
        <f t="shared" si="198"/>
        <v>0</v>
      </c>
      <c r="U387" s="381">
        <f t="shared" si="198"/>
        <v>0</v>
      </c>
      <c r="V387" s="382">
        <f t="shared" si="197"/>
        <v>0</v>
      </c>
      <c r="W387" s="326"/>
    </row>
    <row r="388" spans="1:25" ht="15" hidden="1" customHeight="1" x14ac:dyDescent="0.2">
      <c r="A388" s="367"/>
      <c r="B388" s="353"/>
      <c r="C388" s="347"/>
      <c r="F388" s="354"/>
      <c r="G388" s="378" t="s">
        <v>148</v>
      </c>
      <c r="H388" s="379"/>
      <c r="I388" s="380" t="s">
        <v>142</v>
      </c>
      <c r="J388" s="381">
        <f>(ROUND(J386,2)+ROUND(J387,10))*ROUND($E394,0)/($I$6-ROUND($E394,0))</f>
        <v>0</v>
      </c>
      <c r="K388" s="381">
        <f t="shared" ref="K388:U388" si="199">(ROUND(K386,2)+ROUND(K387,10))*ROUND($E394,0)/($I$6-ROUND($E394,0))</f>
        <v>0</v>
      </c>
      <c r="L388" s="381">
        <f t="shared" si="199"/>
        <v>0</v>
      </c>
      <c r="M388" s="381">
        <f t="shared" si="199"/>
        <v>0</v>
      </c>
      <c r="N388" s="381">
        <f t="shared" si="199"/>
        <v>0</v>
      </c>
      <c r="O388" s="381">
        <f t="shared" si="199"/>
        <v>0</v>
      </c>
      <c r="P388" s="381">
        <f t="shared" si="199"/>
        <v>0</v>
      </c>
      <c r="Q388" s="381">
        <f t="shared" si="199"/>
        <v>0</v>
      </c>
      <c r="R388" s="381">
        <f t="shared" si="199"/>
        <v>0</v>
      </c>
      <c r="S388" s="381">
        <f t="shared" si="199"/>
        <v>0</v>
      </c>
      <c r="T388" s="381">
        <f t="shared" si="199"/>
        <v>0</v>
      </c>
      <c r="U388" s="381">
        <f t="shared" si="199"/>
        <v>0</v>
      </c>
      <c r="V388" s="382">
        <f t="shared" si="197"/>
        <v>0</v>
      </c>
      <c r="W388" s="326"/>
    </row>
    <row r="389" spans="1:25" ht="15" hidden="1" customHeight="1" x14ac:dyDescent="0.2">
      <c r="A389" s="367"/>
      <c r="B389" s="353"/>
      <c r="C389" s="347"/>
      <c r="D389" s="347"/>
      <c r="E389" s="347"/>
      <c r="F389" s="354"/>
      <c r="G389" s="378" t="s">
        <v>149</v>
      </c>
      <c r="H389" s="379"/>
      <c r="I389" s="380" t="s">
        <v>142</v>
      </c>
      <c r="J389" s="381">
        <f>ROUND(J386,2)+ROUND(J387,10)+ROUND(J388,10)</f>
        <v>0</v>
      </c>
      <c r="K389" s="381">
        <f t="shared" ref="K389:U389" si="200">ROUND(K386,2)+ROUND(K387,10)+ROUND(K388,10)</f>
        <v>0</v>
      </c>
      <c r="L389" s="381">
        <f t="shared" si="200"/>
        <v>0</v>
      </c>
      <c r="M389" s="381">
        <f t="shared" si="200"/>
        <v>0</v>
      </c>
      <c r="N389" s="381">
        <f t="shared" si="200"/>
        <v>0</v>
      </c>
      <c r="O389" s="381">
        <f t="shared" si="200"/>
        <v>0</v>
      </c>
      <c r="P389" s="381">
        <f t="shared" si="200"/>
        <v>0</v>
      </c>
      <c r="Q389" s="381">
        <f t="shared" si="200"/>
        <v>0</v>
      </c>
      <c r="R389" s="381">
        <f t="shared" si="200"/>
        <v>0</v>
      </c>
      <c r="S389" s="381">
        <f t="shared" si="200"/>
        <v>0</v>
      </c>
      <c r="T389" s="381">
        <f t="shared" si="200"/>
        <v>0</v>
      </c>
      <c r="U389" s="381">
        <f t="shared" si="200"/>
        <v>0</v>
      </c>
      <c r="V389" s="382">
        <f t="shared" si="197"/>
        <v>0</v>
      </c>
      <c r="W389" s="326"/>
    </row>
    <row r="390" spans="1:25" ht="15" customHeight="1" x14ac:dyDescent="0.2">
      <c r="A390" s="323"/>
      <c r="B390" s="360" t="s">
        <v>150</v>
      </c>
      <c r="C390" s="347"/>
      <c r="D390" s="347"/>
      <c r="E390" s="347"/>
      <c r="F390" s="354"/>
      <c r="G390" s="383" t="str">
        <f>IF(D385="Stundenanteil","Errechneter Stellenanteil",IF(D385="Stellenanteil","Stellenanteil:",""))</f>
        <v/>
      </c>
      <c r="H390" s="384"/>
      <c r="I390" s="385"/>
      <c r="J390" s="386">
        <f>IF(AND($D385="Stellenanteil",$E395&gt;0,J392&gt;0),ROUND($E395,4),IF(AND($D385="Stundenanteil",J384&gt;0),ROUND(J389/ROUND(J384,2),4),0))</f>
        <v>0</v>
      </c>
      <c r="K390" s="386">
        <f t="shared" ref="K390:U390" si="201">IF(AND($D385="Stellenanteil",$E395&gt;0,K392&gt;0),ROUND($E395,4),IF(AND($D385="Stundenanteil",K384&gt;0),ROUND(K389/ROUND(K384,2),4),0))</f>
        <v>0</v>
      </c>
      <c r="L390" s="386">
        <f t="shared" si="201"/>
        <v>0</v>
      </c>
      <c r="M390" s="386">
        <f t="shared" si="201"/>
        <v>0</v>
      </c>
      <c r="N390" s="386">
        <f t="shared" si="201"/>
        <v>0</v>
      </c>
      <c r="O390" s="386">
        <f t="shared" si="201"/>
        <v>0</v>
      </c>
      <c r="P390" s="386">
        <f t="shared" si="201"/>
        <v>0</v>
      </c>
      <c r="Q390" s="386">
        <f t="shared" si="201"/>
        <v>0</v>
      </c>
      <c r="R390" s="386">
        <f t="shared" si="201"/>
        <v>0</v>
      </c>
      <c r="S390" s="386">
        <f t="shared" si="201"/>
        <v>0</v>
      </c>
      <c r="T390" s="386">
        <f t="shared" si="201"/>
        <v>0</v>
      </c>
      <c r="U390" s="386">
        <f t="shared" si="201"/>
        <v>0</v>
      </c>
      <c r="V390" s="387">
        <f>SUMPRODUCT(ROUND(J390:U390,4))</f>
        <v>0</v>
      </c>
      <c r="W390" s="326"/>
    </row>
    <row r="391" spans="1:25" ht="15" customHeight="1" x14ac:dyDescent="0.2">
      <c r="A391" s="323"/>
      <c r="B391" s="353"/>
      <c r="C391" s="388" t="s">
        <v>151</v>
      </c>
      <c r="E391" s="389"/>
      <c r="F391" s="354"/>
      <c r="G391" s="368" t="s">
        <v>152</v>
      </c>
      <c r="H391" s="369"/>
      <c r="I391" s="364"/>
      <c r="J391" s="370"/>
      <c r="K391" s="370"/>
      <c r="L391" s="370"/>
      <c r="M391" s="370"/>
      <c r="N391" s="370"/>
      <c r="O391" s="370"/>
      <c r="P391" s="370"/>
      <c r="Q391" s="370"/>
      <c r="R391" s="370"/>
      <c r="S391" s="370"/>
      <c r="T391" s="370"/>
      <c r="U391" s="370"/>
      <c r="V391" s="366"/>
      <c r="W391" s="326"/>
    </row>
    <row r="392" spans="1:25" ht="15" customHeight="1" x14ac:dyDescent="0.2">
      <c r="A392" s="323"/>
      <c r="B392" s="353"/>
      <c r="F392" s="390"/>
      <c r="G392" s="391" t="s">
        <v>153</v>
      </c>
      <c r="H392" s="392"/>
      <c r="I392" s="393" t="s">
        <v>154</v>
      </c>
      <c r="J392" s="394"/>
      <c r="K392" s="394"/>
      <c r="L392" s="394"/>
      <c r="M392" s="394"/>
      <c r="N392" s="394"/>
      <c r="O392" s="394"/>
      <c r="P392" s="394"/>
      <c r="Q392" s="394"/>
      <c r="R392" s="394"/>
      <c r="S392" s="394"/>
      <c r="T392" s="394"/>
      <c r="U392" s="394"/>
      <c r="V392" s="375">
        <f>SUMPRODUCT(ROUND(J392:U392,2))</f>
        <v>0</v>
      </c>
      <c r="W392" s="326"/>
    </row>
    <row r="393" spans="1:25" ht="15" customHeight="1" x14ac:dyDescent="0.2">
      <c r="A393" s="367">
        <f>IF($D385="Stundenanteil",1,0)</f>
        <v>0</v>
      </c>
      <c r="B393" s="353"/>
      <c r="C393" s="388" t="str">
        <f>IF(D385="Stundenanteil","wöchentliche Arbeitszeit (in h):","")</f>
        <v/>
      </c>
      <c r="D393" s="347"/>
      <c r="E393" s="395"/>
      <c r="F393" s="390"/>
      <c r="G393" s="371"/>
      <c r="H393" s="372"/>
      <c r="I393" s="393"/>
      <c r="J393" s="396"/>
      <c r="K393" s="396"/>
      <c r="L393" s="396"/>
      <c r="M393" s="396"/>
      <c r="N393" s="396"/>
      <c r="O393" s="396"/>
      <c r="P393" s="396"/>
      <c r="Q393" s="396"/>
      <c r="R393" s="396"/>
      <c r="S393" s="396"/>
      <c r="T393" s="396"/>
      <c r="U393" s="396"/>
      <c r="V393" s="397"/>
      <c r="W393" s="326"/>
    </row>
    <row r="394" spans="1:25" ht="15" customHeight="1" x14ac:dyDescent="0.2">
      <c r="A394" s="367">
        <f>IF($D385="Stundenanteil",1,0)</f>
        <v>0</v>
      </c>
      <c r="B394" s="353"/>
      <c r="C394" s="388" t="str">
        <f>IF(D385="Stundenanteil","Urlaubsanspruch (in AT):","")</f>
        <v/>
      </c>
      <c r="D394" s="347"/>
      <c r="E394" s="398"/>
      <c r="F394" s="354"/>
      <c r="G394" s="368" t="s">
        <v>155</v>
      </c>
      <c r="H394" s="369"/>
      <c r="I394" s="364"/>
      <c r="J394" s="370"/>
      <c r="K394" s="370"/>
      <c r="L394" s="370"/>
      <c r="M394" s="370"/>
      <c r="N394" s="370"/>
      <c r="O394" s="370"/>
      <c r="P394" s="370"/>
      <c r="Q394" s="370"/>
      <c r="R394" s="370"/>
      <c r="S394" s="370"/>
      <c r="T394" s="370"/>
      <c r="U394" s="370"/>
      <c r="V394" s="366"/>
      <c r="W394" s="326"/>
    </row>
    <row r="395" spans="1:25" ht="15" customHeight="1" x14ac:dyDescent="0.2">
      <c r="A395" s="367">
        <f>IF($D385="Stellenanteil",1,0)</f>
        <v>0</v>
      </c>
      <c r="B395" s="353"/>
      <c r="C395" s="388" t="str">
        <f>IF(D385="Stellenanteil","Stellenanteil (in %):","")</f>
        <v/>
      </c>
      <c r="D395" s="347"/>
      <c r="E395" s="399"/>
      <c r="F395" s="354"/>
      <c r="G395" s="391" t="s">
        <v>156</v>
      </c>
      <c r="H395" s="392"/>
      <c r="I395" s="393" t="s">
        <v>154</v>
      </c>
      <c r="J395" s="400">
        <f>ROUND(ROUND(J392,2)*J390,2)</f>
        <v>0</v>
      </c>
      <c r="K395" s="400">
        <f t="shared" ref="K395:U395" si="202">ROUND(ROUND(K392,2)*K390,2)</f>
        <v>0</v>
      </c>
      <c r="L395" s="400">
        <f t="shared" si="202"/>
        <v>0</v>
      </c>
      <c r="M395" s="400">
        <f t="shared" si="202"/>
        <v>0</v>
      </c>
      <c r="N395" s="400">
        <f t="shared" si="202"/>
        <v>0</v>
      </c>
      <c r="O395" s="400">
        <f t="shared" si="202"/>
        <v>0</v>
      </c>
      <c r="P395" s="400">
        <f t="shared" si="202"/>
        <v>0</v>
      </c>
      <c r="Q395" s="400">
        <f t="shared" si="202"/>
        <v>0</v>
      </c>
      <c r="R395" s="400">
        <f t="shared" si="202"/>
        <v>0</v>
      </c>
      <c r="S395" s="400">
        <f t="shared" si="202"/>
        <v>0</v>
      </c>
      <c r="T395" s="400">
        <f t="shared" si="202"/>
        <v>0</v>
      </c>
      <c r="U395" s="400">
        <f t="shared" si="202"/>
        <v>0</v>
      </c>
      <c r="V395" s="375">
        <f>SUMPRODUCT(ROUND(J395:U395,2))</f>
        <v>0</v>
      </c>
      <c r="W395" s="326"/>
    </row>
    <row r="396" spans="1:25" ht="15" customHeight="1" x14ac:dyDescent="0.2">
      <c r="A396" s="323"/>
      <c r="B396" s="353"/>
      <c r="C396" s="347"/>
      <c r="D396" s="347"/>
      <c r="E396" s="347"/>
      <c r="F396" s="354"/>
      <c r="G396" s="401" t="str">
        <f>$P$26</f>
        <v>Pauschale für Sozialabgaben inkl. Berufsgenossenschaft</v>
      </c>
      <c r="H396" s="372"/>
      <c r="I396" s="393" t="s">
        <v>154</v>
      </c>
      <c r="J396" s="400">
        <f>ROUND(J395*$U$26,2)</f>
        <v>0</v>
      </c>
      <c r="K396" s="400">
        <f t="shared" ref="K396:U396" si="203">ROUND(K395*$U$26,2)</f>
        <v>0</v>
      </c>
      <c r="L396" s="400">
        <f t="shared" si="203"/>
        <v>0</v>
      </c>
      <c r="M396" s="400">
        <f t="shared" si="203"/>
        <v>0</v>
      </c>
      <c r="N396" s="400">
        <f t="shared" si="203"/>
        <v>0</v>
      </c>
      <c r="O396" s="400">
        <f t="shared" si="203"/>
        <v>0</v>
      </c>
      <c r="P396" s="400">
        <f t="shared" si="203"/>
        <v>0</v>
      </c>
      <c r="Q396" s="400">
        <f t="shared" si="203"/>
        <v>0</v>
      </c>
      <c r="R396" s="400">
        <f t="shared" si="203"/>
        <v>0</v>
      </c>
      <c r="S396" s="400">
        <f t="shared" si="203"/>
        <v>0</v>
      </c>
      <c r="T396" s="400">
        <f t="shared" si="203"/>
        <v>0</v>
      </c>
      <c r="U396" s="400">
        <f t="shared" si="203"/>
        <v>0</v>
      </c>
      <c r="V396" s="375">
        <f>SUMPRODUCT(ROUND(J396:U396,2))</f>
        <v>0</v>
      </c>
      <c r="W396" s="326"/>
    </row>
    <row r="397" spans="1:25" ht="15" customHeight="1" x14ac:dyDescent="0.2">
      <c r="A397" s="323"/>
      <c r="B397" s="360" t="s">
        <v>157</v>
      </c>
      <c r="C397" s="347"/>
      <c r="D397" s="347"/>
      <c r="E397" s="347"/>
      <c r="F397" s="354"/>
      <c r="G397" s="371"/>
      <c r="H397" s="372"/>
      <c r="I397" s="393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7"/>
      <c r="W397" s="326"/>
      <c r="Y397" s="335"/>
    </row>
    <row r="398" spans="1:25" ht="15" customHeight="1" x14ac:dyDescent="0.2">
      <c r="A398" s="323"/>
      <c r="B398" s="353"/>
      <c r="C398" s="402"/>
      <c r="D398" s="403">
        <v>1</v>
      </c>
      <c r="E398" s="403">
        <v>2</v>
      </c>
      <c r="F398" s="390"/>
      <c r="G398" s="404" t="s">
        <v>158</v>
      </c>
      <c r="I398" s="405" t="s">
        <v>154</v>
      </c>
      <c r="J398" s="406">
        <f t="shared" ref="J398:U398" si="204">IF(AND($D399=J$30,$E399=J$30),ROUND($D404,2)+ROUND($E404,2),IF($D399=J$30,$D404,IF($E399=J$30,$E404,0)))</f>
        <v>0</v>
      </c>
      <c r="K398" s="406">
        <f t="shared" si="204"/>
        <v>0</v>
      </c>
      <c r="L398" s="406">
        <f t="shared" si="204"/>
        <v>0</v>
      </c>
      <c r="M398" s="406">
        <f t="shared" si="204"/>
        <v>0</v>
      </c>
      <c r="N398" s="406">
        <f t="shared" si="204"/>
        <v>0</v>
      </c>
      <c r="O398" s="406">
        <f t="shared" si="204"/>
        <v>0</v>
      </c>
      <c r="P398" s="406">
        <f t="shared" si="204"/>
        <v>0</v>
      </c>
      <c r="Q398" s="406">
        <f t="shared" si="204"/>
        <v>0</v>
      </c>
      <c r="R398" s="406">
        <f t="shared" si="204"/>
        <v>0</v>
      </c>
      <c r="S398" s="406">
        <f t="shared" si="204"/>
        <v>0</v>
      </c>
      <c r="T398" s="406">
        <f t="shared" si="204"/>
        <v>0</v>
      </c>
      <c r="U398" s="406">
        <f t="shared" si="204"/>
        <v>0</v>
      </c>
      <c r="V398" s="407">
        <f>SUMPRODUCT(ROUND(J398:U398,2))</f>
        <v>0</v>
      </c>
      <c r="W398" s="326"/>
      <c r="Y398" s="335"/>
    </row>
    <row r="399" spans="1:25" ht="15" customHeight="1" x14ac:dyDescent="0.2">
      <c r="A399" s="323"/>
      <c r="B399" s="408"/>
      <c r="C399" s="409" t="s">
        <v>159</v>
      </c>
      <c r="D399" s="410"/>
      <c r="E399" s="410"/>
      <c r="F399" s="390"/>
      <c r="G399" s="411" t="s">
        <v>160</v>
      </c>
      <c r="H399" s="369"/>
      <c r="I399" s="364"/>
      <c r="J399" s="412">
        <f>IF(OR($D401=0,$D402=0),0,IF(AND(J$30&gt;=$D401,J$30&lt;=$D402),"X",""))</f>
        <v>0</v>
      </c>
      <c r="K399" s="412">
        <f t="shared" ref="K399:U399" si="205">IF(OR($D401=0,$D402=0),0,IF(AND(K$30&gt;=$D401,K$30&lt;=$D402),"X",""))</f>
        <v>0</v>
      </c>
      <c r="L399" s="412">
        <f t="shared" si="205"/>
        <v>0</v>
      </c>
      <c r="M399" s="412">
        <f t="shared" si="205"/>
        <v>0</v>
      </c>
      <c r="N399" s="412">
        <f t="shared" si="205"/>
        <v>0</v>
      </c>
      <c r="O399" s="412">
        <f t="shared" si="205"/>
        <v>0</v>
      </c>
      <c r="P399" s="412">
        <f t="shared" si="205"/>
        <v>0</v>
      </c>
      <c r="Q399" s="412">
        <f t="shared" si="205"/>
        <v>0</v>
      </c>
      <c r="R399" s="412">
        <f t="shared" si="205"/>
        <v>0</v>
      </c>
      <c r="S399" s="412">
        <f t="shared" si="205"/>
        <v>0</v>
      </c>
      <c r="T399" s="412">
        <f t="shared" si="205"/>
        <v>0</v>
      </c>
      <c r="U399" s="412">
        <f t="shared" si="205"/>
        <v>0</v>
      </c>
      <c r="V399" s="413"/>
      <c r="W399" s="326"/>
      <c r="Y399" s="335"/>
    </row>
    <row r="400" spans="1:25" ht="15" customHeight="1" x14ac:dyDescent="0.2">
      <c r="A400" s="323"/>
      <c r="B400" s="408"/>
      <c r="C400" s="409" t="s">
        <v>161</v>
      </c>
      <c r="D400" s="414"/>
      <c r="E400" s="415"/>
      <c r="F400" s="390"/>
      <c r="G400" s="391" t="s">
        <v>156</v>
      </c>
      <c r="H400" s="416"/>
      <c r="I400" s="393" t="s">
        <v>154</v>
      </c>
      <c r="J400" s="400">
        <f>IF(OR($D401=0,$D402=0),0,IF($D399=J$30,MIN(ROUND($D404,2),ROUND(ROUND($D404,2)/$D403*SUMPRODUCT(($J399:$U399="X")*(ROUND($J390:$U390,4))),2)),0))</f>
        <v>0</v>
      </c>
      <c r="K400" s="400">
        <f t="shared" ref="K400:U400" si="206">IF(OR($D401=0,$D402=0),0,IF($D399=K$30,MIN(ROUND($D404,2),ROUND(ROUND($D404,2)/$D403*SUMPRODUCT(($J399:$U399="X")*(ROUND($J390:$U390,4))),2)),0))</f>
        <v>0</v>
      </c>
      <c r="L400" s="400">
        <f t="shared" si="206"/>
        <v>0</v>
      </c>
      <c r="M400" s="400">
        <f t="shared" si="206"/>
        <v>0</v>
      </c>
      <c r="N400" s="400">
        <f t="shared" si="206"/>
        <v>0</v>
      </c>
      <c r="O400" s="400">
        <f t="shared" si="206"/>
        <v>0</v>
      </c>
      <c r="P400" s="400">
        <f t="shared" si="206"/>
        <v>0</v>
      </c>
      <c r="Q400" s="400">
        <f t="shared" si="206"/>
        <v>0</v>
      </c>
      <c r="R400" s="400">
        <f t="shared" si="206"/>
        <v>0</v>
      </c>
      <c r="S400" s="400">
        <f t="shared" si="206"/>
        <v>0</v>
      </c>
      <c r="T400" s="400">
        <f t="shared" si="206"/>
        <v>0</v>
      </c>
      <c r="U400" s="400">
        <f t="shared" si="206"/>
        <v>0</v>
      </c>
      <c r="V400" s="375">
        <f>SUMPRODUCT(ROUND(J400:U400,2))</f>
        <v>0</v>
      </c>
      <c r="W400" s="326"/>
      <c r="Y400" s="335"/>
    </row>
    <row r="401" spans="1:25" ht="15" customHeight="1" x14ac:dyDescent="0.2">
      <c r="A401" s="323"/>
      <c r="B401" s="353"/>
      <c r="C401" s="417" t="s">
        <v>162</v>
      </c>
      <c r="D401" s="418"/>
      <c r="E401" s="418"/>
      <c r="F401" s="390"/>
      <c r="G401" s="401" t="str">
        <f>$P$26</f>
        <v>Pauschale für Sozialabgaben inkl. Berufsgenossenschaft</v>
      </c>
      <c r="H401" s="416"/>
      <c r="I401" s="393" t="s">
        <v>154</v>
      </c>
      <c r="J401" s="400">
        <f t="shared" ref="J401:U401" si="207">ROUND(J400*$U$26,2)</f>
        <v>0</v>
      </c>
      <c r="K401" s="400">
        <f t="shared" si="207"/>
        <v>0</v>
      </c>
      <c r="L401" s="400">
        <f t="shared" si="207"/>
        <v>0</v>
      </c>
      <c r="M401" s="400">
        <f t="shared" si="207"/>
        <v>0</v>
      </c>
      <c r="N401" s="400">
        <f t="shared" si="207"/>
        <v>0</v>
      </c>
      <c r="O401" s="400">
        <f t="shared" si="207"/>
        <v>0</v>
      </c>
      <c r="P401" s="400">
        <f t="shared" si="207"/>
        <v>0</v>
      </c>
      <c r="Q401" s="400">
        <f t="shared" si="207"/>
        <v>0</v>
      </c>
      <c r="R401" s="400">
        <f t="shared" si="207"/>
        <v>0</v>
      </c>
      <c r="S401" s="400">
        <f t="shared" si="207"/>
        <v>0</v>
      </c>
      <c r="T401" s="400">
        <f t="shared" si="207"/>
        <v>0</v>
      </c>
      <c r="U401" s="400">
        <f t="shared" si="207"/>
        <v>0</v>
      </c>
      <c r="V401" s="375">
        <f>SUMPRODUCT(ROUND(J401:U401,2))</f>
        <v>0</v>
      </c>
      <c r="W401" s="326"/>
      <c r="Y401" s="335"/>
    </row>
    <row r="402" spans="1:25" ht="15" customHeight="1" x14ac:dyDescent="0.2">
      <c r="A402" s="323"/>
      <c r="B402" s="353"/>
      <c r="C402" s="417" t="s">
        <v>163</v>
      </c>
      <c r="D402" s="418"/>
      <c r="E402" s="418"/>
      <c r="F402" s="390"/>
      <c r="G402" s="411" t="s">
        <v>164</v>
      </c>
      <c r="H402" s="369"/>
      <c r="I402" s="364"/>
      <c r="J402" s="412">
        <f t="shared" ref="J402:U402" si="208">IF(OR($E401=0,$E402=0),0,IF(AND(J$30&gt;=$E401,J$30&lt;=$E402),"X",""))</f>
        <v>0</v>
      </c>
      <c r="K402" s="412">
        <f t="shared" si="208"/>
        <v>0</v>
      </c>
      <c r="L402" s="412">
        <f t="shared" si="208"/>
        <v>0</v>
      </c>
      <c r="M402" s="412">
        <f t="shared" si="208"/>
        <v>0</v>
      </c>
      <c r="N402" s="412">
        <f t="shared" si="208"/>
        <v>0</v>
      </c>
      <c r="O402" s="412">
        <f t="shared" si="208"/>
        <v>0</v>
      </c>
      <c r="P402" s="412">
        <f t="shared" si="208"/>
        <v>0</v>
      </c>
      <c r="Q402" s="412">
        <f t="shared" si="208"/>
        <v>0</v>
      </c>
      <c r="R402" s="412">
        <f t="shared" si="208"/>
        <v>0</v>
      </c>
      <c r="S402" s="412">
        <f t="shared" si="208"/>
        <v>0</v>
      </c>
      <c r="T402" s="412">
        <f t="shared" si="208"/>
        <v>0</v>
      </c>
      <c r="U402" s="412">
        <f t="shared" si="208"/>
        <v>0</v>
      </c>
      <c r="V402" s="396"/>
      <c r="W402" s="326"/>
      <c r="Y402" s="335"/>
    </row>
    <row r="403" spans="1:25" ht="15" customHeight="1" x14ac:dyDescent="0.2">
      <c r="A403" s="323"/>
      <c r="B403" s="353"/>
      <c r="C403" s="417" t="s">
        <v>165</v>
      </c>
      <c r="D403" s="419" t="str">
        <f>IF(OR(D401=0,D402=0),"",DATEDIF(D401,D402,"m")+1)</f>
        <v/>
      </c>
      <c r="E403" s="419" t="str">
        <f>IF(OR(E401=0,E402=0),"",DATEDIF(E401,E402,"m")+1)</f>
        <v/>
      </c>
      <c r="F403" s="390"/>
      <c r="G403" s="391" t="s">
        <v>156</v>
      </c>
      <c r="H403" s="416"/>
      <c r="I403" s="393" t="s">
        <v>154</v>
      </c>
      <c r="J403" s="400">
        <f>IF(OR($E401=0,$E402=0),0,IF($E399=J$30,MIN(ROUND($E404,2),ROUND(ROUND($E404,2)/$E403*SUMPRODUCT(($J402:$U402="X")*(ROUND($J390:$U390,4))),2)),0))</f>
        <v>0</v>
      </c>
      <c r="K403" s="400">
        <f t="shared" ref="K403:U403" si="209">IF(OR($E401=0,$E402=0),0,IF($E399=K$30,MIN(ROUND($E404,2),ROUND(ROUND($E404,2)/$E403*SUMPRODUCT(($J402:$U402="X")*(ROUND($J390:$U390,4))),2)),0))</f>
        <v>0</v>
      </c>
      <c r="L403" s="400">
        <f t="shared" si="209"/>
        <v>0</v>
      </c>
      <c r="M403" s="400">
        <f t="shared" si="209"/>
        <v>0</v>
      </c>
      <c r="N403" s="400">
        <f t="shared" si="209"/>
        <v>0</v>
      </c>
      <c r="O403" s="400">
        <f t="shared" si="209"/>
        <v>0</v>
      </c>
      <c r="P403" s="400">
        <f t="shared" si="209"/>
        <v>0</v>
      </c>
      <c r="Q403" s="400">
        <f t="shared" si="209"/>
        <v>0</v>
      </c>
      <c r="R403" s="400">
        <f t="shared" si="209"/>
        <v>0</v>
      </c>
      <c r="S403" s="400">
        <f t="shared" si="209"/>
        <v>0</v>
      </c>
      <c r="T403" s="400">
        <f t="shared" si="209"/>
        <v>0</v>
      </c>
      <c r="U403" s="400">
        <f t="shared" si="209"/>
        <v>0</v>
      </c>
      <c r="V403" s="375">
        <f>SUMPRODUCT(ROUND(J403:U403,2))</f>
        <v>0</v>
      </c>
      <c r="W403" s="326"/>
      <c r="Y403" s="335"/>
    </row>
    <row r="404" spans="1:25" ht="15" customHeight="1" x14ac:dyDescent="0.2">
      <c r="A404" s="323"/>
      <c r="B404" s="353"/>
      <c r="C404" s="409" t="s">
        <v>166</v>
      </c>
      <c r="D404" s="389"/>
      <c r="E404" s="389"/>
      <c r="F404" s="390"/>
      <c r="G404" s="420" t="str">
        <f>$P$26</f>
        <v>Pauschale für Sozialabgaben inkl. Berufsgenossenschaft</v>
      </c>
      <c r="H404" s="421"/>
      <c r="I404" s="422" t="s">
        <v>154</v>
      </c>
      <c r="J404" s="423">
        <f t="shared" ref="J404:U404" si="210">ROUND(J403*$U$26,2)</f>
        <v>0</v>
      </c>
      <c r="K404" s="423">
        <f t="shared" si="210"/>
        <v>0</v>
      </c>
      <c r="L404" s="423">
        <f t="shared" si="210"/>
        <v>0</v>
      </c>
      <c r="M404" s="423">
        <f t="shared" si="210"/>
        <v>0</v>
      </c>
      <c r="N404" s="423">
        <f t="shared" si="210"/>
        <v>0</v>
      </c>
      <c r="O404" s="423">
        <f t="shared" si="210"/>
        <v>0</v>
      </c>
      <c r="P404" s="423">
        <f t="shared" si="210"/>
        <v>0</v>
      </c>
      <c r="Q404" s="423">
        <f t="shared" si="210"/>
        <v>0</v>
      </c>
      <c r="R404" s="423">
        <f t="shared" si="210"/>
        <v>0</v>
      </c>
      <c r="S404" s="423">
        <f t="shared" si="210"/>
        <v>0</v>
      </c>
      <c r="T404" s="423">
        <f t="shared" si="210"/>
        <v>0</v>
      </c>
      <c r="U404" s="423">
        <f t="shared" si="210"/>
        <v>0</v>
      </c>
      <c r="V404" s="424">
        <f>SUMPRODUCT(ROUND(J404:U404,2))</f>
        <v>0</v>
      </c>
      <c r="W404" s="326"/>
      <c r="Y404" s="335"/>
    </row>
    <row r="405" spans="1:25" ht="15" customHeight="1" thickBot="1" x14ac:dyDescent="0.25">
      <c r="A405" s="323"/>
      <c r="B405" s="425"/>
      <c r="C405" s="426"/>
      <c r="D405" s="426"/>
      <c r="E405" s="426"/>
      <c r="F405" s="427"/>
      <c r="G405" s="428"/>
      <c r="H405" s="429"/>
      <c r="I405" s="430"/>
      <c r="J405" s="431"/>
      <c r="K405" s="431"/>
      <c r="L405" s="431"/>
      <c r="M405" s="431"/>
      <c r="N405" s="431"/>
      <c r="O405" s="431"/>
      <c r="P405" s="431"/>
      <c r="Q405" s="431"/>
      <c r="R405" s="431"/>
      <c r="S405" s="431"/>
      <c r="T405" s="431"/>
      <c r="U405" s="431"/>
      <c r="V405" s="432"/>
      <c r="W405" s="326">
        <f>IF(COUNTIF(V381:V405,"&gt;0")&gt;0,1,0)</f>
        <v>0</v>
      </c>
      <c r="Y405" s="335"/>
    </row>
    <row r="406" spans="1:25" ht="15" customHeight="1" thickTop="1" x14ac:dyDescent="0.2">
      <c r="A406" s="323"/>
      <c r="B406" s="353"/>
      <c r="C406" s="347"/>
      <c r="D406" s="347"/>
      <c r="E406" s="347"/>
      <c r="F406" s="354"/>
      <c r="G406" s="355" t="s">
        <v>136</v>
      </c>
      <c r="H406" s="356"/>
      <c r="I406" s="357"/>
      <c r="J406" s="358"/>
      <c r="K406" s="358"/>
      <c r="L406" s="358"/>
      <c r="M406" s="358"/>
      <c r="N406" s="358"/>
      <c r="O406" s="358"/>
      <c r="P406" s="358"/>
      <c r="Q406" s="358"/>
      <c r="R406" s="358"/>
      <c r="S406" s="358"/>
      <c r="T406" s="358"/>
      <c r="U406" s="358"/>
      <c r="V406" s="359"/>
      <c r="W406" s="326"/>
    </row>
    <row r="407" spans="1:25" ht="15" customHeight="1" x14ac:dyDescent="0.2">
      <c r="A407" s="323"/>
      <c r="B407" s="360" t="s">
        <v>137</v>
      </c>
      <c r="C407" s="347"/>
      <c r="D407" s="653"/>
      <c r="E407" s="654"/>
      <c r="F407" s="361"/>
      <c r="G407" s="362" t="s">
        <v>138</v>
      </c>
      <c r="H407" s="363"/>
      <c r="I407" s="364"/>
      <c r="J407" s="365"/>
      <c r="K407" s="365"/>
      <c r="L407" s="365"/>
      <c r="M407" s="365"/>
      <c r="N407" s="365"/>
      <c r="O407" s="365"/>
      <c r="P407" s="365"/>
      <c r="Q407" s="365"/>
      <c r="R407" s="365"/>
      <c r="S407" s="365"/>
      <c r="T407" s="365"/>
      <c r="U407" s="365"/>
      <c r="V407" s="366"/>
      <c r="W407" s="326"/>
    </row>
    <row r="408" spans="1:25" ht="15" customHeight="1" x14ac:dyDescent="0.2">
      <c r="A408" s="367">
        <f>IF($D410="Stundenanteil",1,0)</f>
        <v>0</v>
      </c>
      <c r="B408" s="360" t="s">
        <v>139</v>
      </c>
      <c r="C408" s="347"/>
      <c r="D408" s="653"/>
      <c r="E408" s="654"/>
      <c r="F408" s="361"/>
      <c r="G408" s="368" t="s">
        <v>140</v>
      </c>
      <c r="H408" s="369"/>
      <c r="I408" s="364"/>
      <c r="J408" s="370"/>
      <c r="K408" s="370"/>
      <c r="L408" s="370"/>
      <c r="M408" s="370"/>
      <c r="N408" s="370"/>
      <c r="O408" s="370"/>
      <c r="P408" s="370"/>
      <c r="Q408" s="370"/>
      <c r="R408" s="370"/>
      <c r="S408" s="370"/>
      <c r="T408" s="370"/>
      <c r="U408" s="370"/>
      <c r="V408" s="366"/>
      <c r="W408" s="326"/>
    </row>
    <row r="409" spans="1:25" ht="15" customHeight="1" x14ac:dyDescent="0.2">
      <c r="A409" s="367">
        <f>IF($D410="Stundenanteil",1,0)</f>
        <v>0</v>
      </c>
      <c r="B409" s="353"/>
      <c r="C409" s="347"/>
      <c r="D409" s="347"/>
      <c r="E409" s="347"/>
      <c r="F409" s="354"/>
      <c r="G409" s="371" t="s">
        <v>141</v>
      </c>
      <c r="H409" s="372"/>
      <c r="I409" s="373" t="s">
        <v>142</v>
      </c>
      <c r="J409" s="374"/>
      <c r="K409" s="374"/>
      <c r="L409" s="374"/>
      <c r="M409" s="374"/>
      <c r="N409" s="374"/>
      <c r="O409" s="374"/>
      <c r="P409" s="374"/>
      <c r="Q409" s="374"/>
      <c r="R409" s="374"/>
      <c r="S409" s="374"/>
      <c r="T409" s="374"/>
      <c r="U409" s="374"/>
      <c r="V409" s="375">
        <f t="shared" ref="V409:V414" si="211">SUMPRODUCT(ROUND(J409:U409,2))</f>
        <v>0</v>
      </c>
      <c r="W409" s="326"/>
    </row>
    <row r="410" spans="1:25" ht="15" customHeight="1" x14ac:dyDescent="0.2">
      <c r="A410" s="367">
        <f>IF($D410="Stundenanteil",1,0)</f>
        <v>0</v>
      </c>
      <c r="B410" s="360" t="s">
        <v>143</v>
      </c>
      <c r="C410" s="347"/>
      <c r="D410" s="653" t="s">
        <v>61</v>
      </c>
      <c r="E410" s="654"/>
      <c r="F410" s="361"/>
      <c r="G410" s="371" t="s">
        <v>144</v>
      </c>
      <c r="H410" s="376" t="s">
        <v>145</v>
      </c>
      <c r="I410" s="373" t="s">
        <v>142</v>
      </c>
      <c r="J410" s="374"/>
      <c r="K410" s="374"/>
      <c r="L410" s="374"/>
      <c r="M410" s="374"/>
      <c r="N410" s="374"/>
      <c r="O410" s="374"/>
      <c r="P410" s="374"/>
      <c r="Q410" s="374"/>
      <c r="R410" s="374"/>
      <c r="S410" s="374"/>
      <c r="T410" s="374"/>
      <c r="U410" s="374"/>
      <c r="V410" s="375">
        <f t="shared" si="211"/>
        <v>0</v>
      </c>
      <c r="W410" s="326"/>
    </row>
    <row r="411" spans="1:25" ht="15" customHeight="1" x14ac:dyDescent="0.2">
      <c r="A411" s="367">
        <f>IF($D410="Stundenanteil",1,0)</f>
        <v>0</v>
      </c>
      <c r="B411" s="353"/>
      <c r="C411" s="347"/>
      <c r="D411" s="347"/>
      <c r="E411" s="347"/>
      <c r="F411" s="354"/>
      <c r="G411" s="371"/>
      <c r="H411" s="376" t="s">
        <v>146</v>
      </c>
      <c r="I411" s="377" t="s">
        <v>142</v>
      </c>
      <c r="J411" s="374"/>
      <c r="K411" s="374"/>
      <c r="L411" s="374"/>
      <c r="M411" s="374"/>
      <c r="N411" s="374"/>
      <c r="O411" s="374"/>
      <c r="P411" s="374"/>
      <c r="Q411" s="374"/>
      <c r="R411" s="374"/>
      <c r="S411" s="374"/>
      <c r="T411" s="374"/>
      <c r="U411" s="374"/>
      <c r="V411" s="375">
        <f t="shared" si="211"/>
        <v>0</v>
      </c>
      <c r="W411" s="326"/>
    </row>
    <row r="412" spans="1:25" ht="15" hidden="1" customHeight="1" x14ac:dyDescent="0.2">
      <c r="A412" s="367"/>
      <c r="B412" s="353"/>
      <c r="C412" s="347"/>
      <c r="F412" s="354"/>
      <c r="G412" s="378" t="s">
        <v>147</v>
      </c>
      <c r="H412" s="379"/>
      <c r="I412" s="380" t="s">
        <v>142</v>
      </c>
      <c r="J412" s="381">
        <f>IF(ROUND(J409,2)-ROUND(J410,2)=0,0,ROUND(J411,2)/(ROUND(J409,2)-ROUND(J410,2))*ROUND(J410,2))</f>
        <v>0</v>
      </c>
      <c r="K412" s="381">
        <f t="shared" ref="K412:U412" si="212">IF(ROUND(K409,2)-ROUND(K410,2)=0,0,ROUND(K411,2)/(ROUND(K409,2)-ROUND(K410,2))*ROUND(K410,2))</f>
        <v>0</v>
      </c>
      <c r="L412" s="381">
        <f t="shared" si="212"/>
        <v>0</v>
      </c>
      <c r="M412" s="381">
        <f t="shared" si="212"/>
        <v>0</v>
      </c>
      <c r="N412" s="381">
        <f t="shared" si="212"/>
        <v>0</v>
      </c>
      <c r="O412" s="381">
        <f t="shared" si="212"/>
        <v>0</v>
      </c>
      <c r="P412" s="381">
        <f t="shared" si="212"/>
        <v>0</v>
      </c>
      <c r="Q412" s="381">
        <f t="shared" si="212"/>
        <v>0</v>
      </c>
      <c r="R412" s="381">
        <f t="shared" si="212"/>
        <v>0</v>
      </c>
      <c r="S412" s="381">
        <f t="shared" si="212"/>
        <v>0</v>
      </c>
      <c r="T412" s="381">
        <f t="shared" si="212"/>
        <v>0</v>
      </c>
      <c r="U412" s="381">
        <f t="shared" si="212"/>
        <v>0</v>
      </c>
      <c r="V412" s="382">
        <f t="shared" si="211"/>
        <v>0</v>
      </c>
      <c r="W412" s="326"/>
    </row>
    <row r="413" spans="1:25" ht="15" hidden="1" customHeight="1" x14ac:dyDescent="0.2">
      <c r="A413" s="367"/>
      <c r="B413" s="353"/>
      <c r="C413" s="347"/>
      <c r="F413" s="354"/>
      <c r="G413" s="378" t="s">
        <v>148</v>
      </c>
      <c r="H413" s="379"/>
      <c r="I413" s="380" t="s">
        <v>142</v>
      </c>
      <c r="J413" s="381">
        <f>(ROUND(J411,2)+ROUND(J412,10))*ROUND($E419,0)/($I$6-ROUND($E419,0))</f>
        <v>0</v>
      </c>
      <c r="K413" s="381">
        <f t="shared" ref="K413:U413" si="213">(ROUND(K411,2)+ROUND(K412,10))*ROUND($E419,0)/($I$6-ROUND($E419,0))</f>
        <v>0</v>
      </c>
      <c r="L413" s="381">
        <f t="shared" si="213"/>
        <v>0</v>
      </c>
      <c r="M413" s="381">
        <f t="shared" si="213"/>
        <v>0</v>
      </c>
      <c r="N413" s="381">
        <f t="shared" si="213"/>
        <v>0</v>
      </c>
      <c r="O413" s="381">
        <f t="shared" si="213"/>
        <v>0</v>
      </c>
      <c r="P413" s="381">
        <f t="shared" si="213"/>
        <v>0</v>
      </c>
      <c r="Q413" s="381">
        <f t="shared" si="213"/>
        <v>0</v>
      </c>
      <c r="R413" s="381">
        <f t="shared" si="213"/>
        <v>0</v>
      </c>
      <c r="S413" s="381">
        <f t="shared" si="213"/>
        <v>0</v>
      </c>
      <c r="T413" s="381">
        <f t="shared" si="213"/>
        <v>0</v>
      </c>
      <c r="U413" s="381">
        <f t="shared" si="213"/>
        <v>0</v>
      </c>
      <c r="V413" s="382">
        <f t="shared" si="211"/>
        <v>0</v>
      </c>
      <c r="W413" s="326"/>
    </row>
    <row r="414" spans="1:25" ht="15" hidden="1" customHeight="1" x14ac:dyDescent="0.2">
      <c r="A414" s="367"/>
      <c r="B414" s="353"/>
      <c r="C414" s="347"/>
      <c r="D414" s="347"/>
      <c r="E414" s="347"/>
      <c r="F414" s="354"/>
      <c r="G414" s="378" t="s">
        <v>149</v>
      </c>
      <c r="H414" s="379"/>
      <c r="I414" s="380" t="s">
        <v>142</v>
      </c>
      <c r="J414" s="381">
        <f>ROUND(J411,2)+ROUND(J412,10)+ROUND(J413,10)</f>
        <v>0</v>
      </c>
      <c r="K414" s="381">
        <f t="shared" ref="K414:U414" si="214">ROUND(K411,2)+ROUND(K412,10)+ROUND(K413,10)</f>
        <v>0</v>
      </c>
      <c r="L414" s="381">
        <f t="shared" si="214"/>
        <v>0</v>
      </c>
      <c r="M414" s="381">
        <f t="shared" si="214"/>
        <v>0</v>
      </c>
      <c r="N414" s="381">
        <f t="shared" si="214"/>
        <v>0</v>
      </c>
      <c r="O414" s="381">
        <f t="shared" si="214"/>
        <v>0</v>
      </c>
      <c r="P414" s="381">
        <f t="shared" si="214"/>
        <v>0</v>
      </c>
      <c r="Q414" s="381">
        <f t="shared" si="214"/>
        <v>0</v>
      </c>
      <c r="R414" s="381">
        <f t="shared" si="214"/>
        <v>0</v>
      </c>
      <c r="S414" s="381">
        <f t="shared" si="214"/>
        <v>0</v>
      </c>
      <c r="T414" s="381">
        <f t="shared" si="214"/>
        <v>0</v>
      </c>
      <c r="U414" s="381">
        <f t="shared" si="214"/>
        <v>0</v>
      </c>
      <c r="V414" s="382">
        <f t="shared" si="211"/>
        <v>0</v>
      </c>
      <c r="W414" s="326"/>
    </row>
    <row r="415" spans="1:25" ht="15" customHeight="1" x14ac:dyDescent="0.2">
      <c r="A415" s="323"/>
      <c r="B415" s="360" t="s">
        <v>150</v>
      </c>
      <c r="C415" s="347"/>
      <c r="D415" s="347"/>
      <c r="E415" s="347"/>
      <c r="F415" s="354"/>
      <c r="G415" s="383" t="str">
        <f>IF(D410="Stundenanteil","Errechneter Stellenanteil",IF(D410="Stellenanteil","Stellenanteil:",""))</f>
        <v/>
      </c>
      <c r="H415" s="384"/>
      <c r="I415" s="385"/>
      <c r="J415" s="386">
        <f>IF(AND($D410="Stellenanteil",$E420&gt;0,J417&gt;0),ROUND($E420,4),IF(AND($D410="Stundenanteil",J409&gt;0),ROUND(J414/ROUND(J409,2),4),0))</f>
        <v>0</v>
      </c>
      <c r="K415" s="386">
        <f t="shared" ref="K415:U415" si="215">IF(AND($D410="Stellenanteil",$E420&gt;0,K417&gt;0),ROUND($E420,4),IF(AND($D410="Stundenanteil",K409&gt;0),ROUND(K414/ROUND(K409,2),4),0))</f>
        <v>0</v>
      </c>
      <c r="L415" s="386">
        <f t="shared" si="215"/>
        <v>0</v>
      </c>
      <c r="M415" s="386">
        <f t="shared" si="215"/>
        <v>0</v>
      </c>
      <c r="N415" s="386">
        <f t="shared" si="215"/>
        <v>0</v>
      </c>
      <c r="O415" s="386">
        <f t="shared" si="215"/>
        <v>0</v>
      </c>
      <c r="P415" s="386">
        <f t="shared" si="215"/>
        <v>0</v>
      </c>
      <c r="Q415" s="386">
        <f t="shared" si="215"/>
        <v>0</v>
      </c>
      <c r="R415" s="386">
        <f t="shared" si="215"/>
        <v>0</v>
      </c>
      <c r="S415" s="386">
        <f t="shared" si="215"/>
        <v>0</v>
      </c>
      <c r="T415" s="386">
        <f t="shared" si="215"/>
        <v>0</v>
      </c>
      <c r="U415" s="386">
        <f t="shared" si="215"/>
        <v>0</v>
      </c>
      <c r="V415" s="387">
        <f>SUMPRODUCT(ROUND(J415:U415,4))</f>
        <v>0</v>
      </c>
      <c r="W415" s="326"/>
    </row>
    <row r="416" spans="1:25" ht="15" customHeight="1" x14ac:dyDescent="0.2">
      <c r="A416" s="323"/>
      <c r="B416" s="353"/>
      <c r="C416" s="388" t="s">
        <v>151</v>
      </c>
      <c r="E416" s="389"/>
      <c r="F416" s="354"/>
      <c r="G416" s="368" t="s">
        <v>152</v>
      </c>
      <c r="H416" s="369"/>
      <c r="I416" s="364"/>
      <c r="J416" s="370"/>
      <c r="K416" s="370"/>
      <c r="L416" s="370"/>
      <c r="M416" s="370"/>
      <c r="N416" s="370"/>
      <c r="O416" s="370"/>
      <c r="P416" s="370"/>
      <c r="Q416" s="370"/>
      <c r="R416" s="370"/>
      <c r="S416" s="370"/>
      <c r="T416" s="370"/>
      <c r="U416" s="370"/>
      <c r="V416" s="366"/>
      <c r="W416" s="326"/>
    </row>
    <row r="417" spans="1:25" ht="15" customHeight="1" x14ac:dyDescent="0.2">
      <c r="A417" s="323"/>
      <c r="B417" s="353"/>
      <c r="F417" s="390"/>
      <c r="G417" s="391" t="s">
        <v>153</v>
      </c>
      <c r="H417" s="392"/>
      <c r="I417" s="393" t="s">
        <v>154</v>
      </c>
      <c r="J417" s="394"/>
      <c r="K417" s="394"/>
      <c r="L417" s="394"/>
      <c r="M417" s="394"/>
      <c r="N417" s="394"/>
      <c r="O417" s="394"/>
      <c r="P417" s="394"/>
      <c r="Q417" s="394"/>
      <c r="R417" s="394"/>
      <c r="S417" s="394"/>
      <c r="T417" s="394"/>
      <c r="U417" s="394"/>
      <c r="V417" s="375">
        <f>SUMPRODUCT(ROUND(J417:U417,2))</f>
        <v>0</v>
      </c>
      <c r="W417" s="326"/>
    </row>
    <row r="418" spans="1:25" ht="15" customHeight="1" x14ac:dyDescent="0.2">
      <c r="A418" s="367">
        <f>IF($D410="Stundenanteil",1,0)</f>
        <v>0</v>
      </c>
      <c r="B418" s="353"/>
      <c r="C418" s="388" t="str">
        <f>IF(D410="Stundenanteil","wöchentliche Arbeitszeit (in h):","")</f>
        <v/>
      </c>
      <c r="D418" s="347"/>
      <c r="E418" s="395"/>
      <c r="F418" s="390"/>
      <c r="G418" s="371"/>
      <c r="H418" s="372"/>
      <c r="I418" s="393"/>
      <c r="J418" s="396"/>
      <c r="K418" s="396"/>
      <c r="L418" s="396"/>
      <c r="M418" s="396"/>
      <c r="N418" s="396"/>
      <c r="O418" s="396"/>
      <c r="P418" s="396"/>
      <c r="Q418" s="396"/>
      <c r="R418" s="396"/>
      <c r="S418" s="396"/>
      <c r="T418" s="396"/>
      <c r="U418" s="396"/>
      <c r="V418" s="397"/>
      <c r="W418" s="326"/>
    </row>
    <row r="419" spans="1:25" ht="15" customHeight="1" x14ac:dyDescent="0.2">
      <c r="A419" s="367">
        <f>IF($D410="Stundenanteil",1,0)</f>
        <v>0</v>
      </c>
      <c r="B419" s="353"/>
      <c r="C419" s="388" t="str">
        <f>IF(D410="Stundenanteil","Urlaubsanspruch (in AT):","")</f>
        <v/>
      </c>
      <c r="D419" s="347"/>
      <c r="E419" s="398"/>
      <c r="F419" s="354"/>
      <c r="G419" s="368" t="s">
        <v>155</v>
      </c>
      <c r="H419" s="369"/>
      <c r="I419" s="364"/>
      <c r="J419" s="370"/>
      <c r="K419" s="370"/>
      <c r="L419" s="370"/>
      <c r="M419" s="370"/>
      <c r="N419" s="370"/>
      <c r="O419" s="370"/>
      <c r="P419" s="370"/>
      <c r="Q419" s="370"/>
      <c r="R419" s="370"/>
      <c r="S419" s="370"/>
      <c r="T419" s="370"/>
      <c r="U419" s="370"/>
      <c r="V419" s="366"/>
      <c r="W419" s="326"/>
    </row>
    <row r="420" spans="1:25" ht="15" customHeight="1" x14ac:dyDescent="0.2">
      <c r="A420" s="367">
        <f>IF($D410="Stellenanteil",1,0)</f>
        <v>0</v>
      </c>
      <c r="B420" s="353"/>
      <c r="C420" s="388" t="str">
        <f>IF(D410="Stellenanteil","Stellenanteil (in %):","")</f>
        <v/>
      </c>
      <c r="D420" s="347"/>
      <c r="E420" s="399"/>
      <c r="F420" s="354"/>
      <c r="G420" s="391" t="s">
        <v>156</v>
      </c>
      <c r="H420" s="392"/>
      <c r="I420" s="393" t="s">
        <v>154</v>
      </c>
      <c r="J420" s="400">
        <f>ROUND(ROUND(J417,2)*J415,2)</f>
        <v>0</v>
      </c>
      <c r="K420" s="400">
        <f t="shared" ref="K420:U420" si="216">ROUND(ROUND(K417,2)*K415,2)</f>
        <v>0</v>
      </c>
      <c r="L420" s="400">
        <f t="shared" si="216"/>
        <v>0</v>
      </c>
      <c r="M420" s="400">
        <f t="shared" si="216"/>
        <v>0</v>
      </c>
      <c r="N420" s="400">
        <f t="shared" si="216"/>
        <v>0</v>
      </c>
      <c r="O420" s="400">
        <f t="shared" si="216"/>
        <v>0</v>
      </c>
      <c r="P420" s="400">
        <f t="shared" si="216"/>
        <v>0</v>
      </c>
      <c r="Q420" s="400">
        <f t="shared" si="216"/>
        <v>0</v>
      </c>
      <c r="R420" s="400">
        <f t="shared" si="216"/>
        <v>0</v>
      </c>
      <c r="S420" s="400">
        <f t="shared" si="216"/>
        <v>0</v>
      </c>
      <c r="T420" s="400">
        <f t="shared" si="216"/>
        <v>0</v>
      </c>
      <c r="U420" s="400">
        <f t="shared" si="216"/>
        <v>0</v>
      </c>
      <c r="V420" s="375">
        <f>SUMPRODUCT(ROUND(J420:U420,2))</f>
        <v>0</v>
      </c>
      <c r="W420" s="326"/>
    </row>
    <row r="421" spans="1:25" ht="15" customHeight="1" x14ac:dyDescent="0.2">
      <c r="A421" s="323"/>
      <c r="B421" s="353"/>
      <c r="C421" s="347"/>
      <c r="D421" s="347"/>
      <c r="E421" s="347"/>
      <c r="F421" s="354"/>
      <c r="G421" s="401" t="str">
        <f>$P$26</f>
        <v>Pauschale für Sozialabgaben inkl. Berufsgenossenschaft</v>
      </c>
      <c r="H421" s="372"/>
      <c r="I421" s="393" t="s">
        <v>154</v>
      </c>
      <c r="J421" s="400">
        <f>ROUND(J420*$U$26,2)</f>
        <v>0</v>
      </c>
      <c r="K421" s="400">
        <f t="shared" ref="K421:U421" si="217">ROUND(K420*$U$26,2)</f>
        <v>0</v>
      </c>
      <c r="L421" s="400">
        <f t="shared" si="217"/>
        <v>0</v>
      </c>
      <c r="M421" s="400">
        <f t="shared" si="217"/>
        <v>0</v>
      </c>
      <c r="N421" s="400">
        <f t="shared" si="217"/>
        <v>0</v>
      </c>
      <c r="O421" s="400">
        <f t="shared" si="217"/>
        <v>0</v>
      </c>
      <c r="P421" s="400">
        <f t="shared" si="217"/>
        <v>0</v>
      </c>
      <c r="Q421" s="400">
        <f t="shared" si="217"/>
        <v>0</v>
      </c>
      <c r="R421" s="400">
        <f t="shared" si="217"/>
        <v>0</v>
      </c>
      <c r="S421" s="400">
        <f t="shared" si="217"/>
        <v>0</v>
      </c>
      <c r="T421" s="400">
        <f t="shared" si="217"/>
        <v>0</v>
      </c>
      <c r="U421" s="400">
        <f t="shared" si="217"/>
        <v>0</v>
      </c>
      <c r="V421" s="375">
        <f>SUMPRODUCT(ROUND(J421:U421,2))</f>
        <v>0</v>
      </c>
      <c r="W421" s="326"/>
    </row>
    <row r="422" spans="1:25" ht="15" customHeight="1" x14ac:dyDescent="0.2">
      <c r="A422" s="323"/>
      <c r="B422" s="360" t="s">
        <v>157</v>
      </c>
      <c r="C422" s="347"/>
      <c r="D422" s="347"/>
      <c r="E422" s="347"/>
      <c r="F422" s="354"/>
      <c r="G422" s="371"/>
      <c r="H422" s="372"/>
      <c r="I422" s="393"/>
      <c r="J422" s="396"/>
      <c r="K422" s="396"/>
      <c r="L422" s="396"/>
      <c r="M422" s="396"/>
      <c r="N422" s="396"/>
      <c r="O422" s="396"/>
      <c r="P422" s="396"/>
      <c r="Q422" s="396"/>
      <c r="R422" s="396"/>
      <c r="S422" s="396"/>
      <c r="T422" s="396"/>
      <c r="U422" s="396"/>
      <c r="V422" s="397"/>
      <c r="W422" s="326"/>
      <c r="Y422" s="335"/>
    </row>
    <row r="423" spans="1:25" ht="15" customHeight="1" x14ac:dyDescent="0.2">
      <c r="A423" s="323"/>
      <c r="B423" s="353"/>
      <c r="C423" s="402"/>
      <c r="D423" s="403">
        <v>1</v>
      </c>
      <c r="E423" s="403">
        <v>2</v>
      </c>
      <c r="F423" s="390"/>
      <c r="G423" s="404" t="s">
        <v>158</v>
      </c>
      <c r="I423" s="405" t="s">
        <v>154</v>
      </c>
      <c r="J423" s="406">
        <f t="shared" ref="J423:U423" si="218">IF(AND($D424=J$30,$E424=J$30),ROUND($D429,2)+ROUND($E429,2),IF($D424=J$30,$D429,IF($E424=J$30,$E429,0)))</f>
        <v>0</v>
      </c>
      <c r="K423" s="406">
        <f t="shared" si="218"/>
        <v>0</v>
      </c>
      <c r="L423" s="406">
        <f t="shared" si="218"/>
        <v>0</v>
      </c>
      <c r="M423" s="406">
        <f t="shared" si="218"/>
        <v>0</v>
      </c>
      <c r="N423" s="406">
        <f t="shared" si="218"/>
        <v>0</v>
      </c>
      <c r="O423" s="406">
        <f t="shared" si="218"/>
        <v>0</v>
      </c>
      <c r="P423" s="406">
        <f t="shared" si="218"/>
        <v>0</v>
      </c>
      <c r="Q423" s="406">
        <f t="shared" si="218"/>
        <v>0</v>
      </c>
      <c r="R423" s="406">
        <f t="shared" si="218"/>
        <v>0</v>
      </c>
      <c r="S423" s="406">
        <f t="shared" si="218"/>
        <v>0</v>
      </c>
      <c r="T423" s="406">
        <f t="shared" si="218"/>
        <v>0</v>
      </c>
      <c r="U423" s="406">
        <f t="shared" si="218"/>
        <v>0</v>
      </c>
      <c r="V423" s="407">
        <f>SUMPRODUCT(ROUND(J423:U423,2))</f>
        <v>0</v>
      </c>
      <c r="W423" s="326"/>
      <c r="Y423" s="335"/>
    </row>
    <row r="424" spans="1:25" ht="15" customHeight="1" x14ac:dyDescent="0.2">
      <c r="A424" s="323"/>
      <c r="B424" s="408"/>
      <c r="C424" s="409" t="s">
        <v>159</v>
      </c>
      <c r="D424" s="410"/>
      <c r="E424" s="410"/>
      <c r="F424" s="390"/>
      <c r="G424" s="411" t="s">
        <v>160</v>
      </c>
      <c r="H424" s="369"/>
      <c r="I424" s="364"/>
      <c r="J424" s="412">
        <f>IF(OR($D426=0,$D427=0),0,IF(AND(J$30&gt;=$D426,J$30&lt;=$D427),"X",""))</f>
        <v>0</v>
      </c>
      <c r="K424" s="412">
        <f t="shared" ref="K424:U424" si="219">IF(OR($D426=0,$D427=0),0,IF(AND(K$30&gt;=$D426,K$30&lt;=$D427),"X",""))</f>
        <v>0</v>
      </c>
      <c r="L424" s="412">
        <f t="shared" si="219"/>
        <v>0</v>
      </c>
      <c r="M424" s="412">
        <f t="shared" si="219"/>
        <v>0</v>
      </c>
      <c r="N424" s="412">
        <f t="shared" si="219"/>
        <v>0</v>
      </c>
      <c r="O424" s="412">
        <f t="shared" si="219"/>
        <v>0</v>
      </c>
      <c r="P424" s="412">
        <f t="shared" si="219"/>
        <v>0</v>
      </c>
      <c r="Q424" s="412">
        <f t="shared" si="219"/>
        <v>0</v>
      </c>
      <c r="R424" s="412">
        <f t="shared" si="219"/>
        <v>0</v>
      </c>
      <c r="S424" s="412">
        <f t="shared" si="219"/>
        <v>0</v>
      </c>
      <c r="T424" s="412">
        <f t="shared" si="219"/>
        <v>0</v>
      </c>
      <c r="U424" s="412">
        <f t="shared" si="219"/>
        <v>0</v>
      </c>
      <c r="V424" s="413"/>
      <c r="W424" s="326"/>
      <c r="Y424" s="335"/>
    </row>
    <row r="425" spans="1:25" ht="15" customHeight="1" x14ac:dyDescent="0.2">
      <c r="A425" s="323"/>
      <c r="B425" s="408"/>
      <c r="C425" s="409" t="s">
        <v>161</v>
      </c>
      <c r="D425" s="414"/>
      <c r="E425" s="415"/>
      <c r="F425" s="390"/>
      <c r="G425" s="391" t="s">
        <v>156</v>
      </c>
      <c r="H425" s="416"/>
      <c r="I425" s="393" t="s">
        <v>154</v>
      </c>
      <c r="J425" s="400">
        <f>IF(OR($D426=0,$D427=0),0,IF($D424=J$30,MIN(ROUND($D429,2),ROUND(ROUND($D429,2)/$D428*SUMPRODUCT(($J424:$U424="X")*(ROUND($J415:$U415,4))),2)),0))</f>
        <v>0</v>
      </c>
      <c r="K425" s="400">
        <f t="shared" ref="K425:U425" si="220">IF(OR($D426=0,$D427=0),0,IF($D424=K$30,MIN(ROUND($D429,2),ROUND(ROUND($D429,2)/$D428*SUMPRODUCT(($J424:$U424="X")*(ROUND($J415:$U415,4))),2)),0))</f>
        <v>0</v>
      </c>
      <c r="L425" s="400">
        <f t="shared" si="220"/>
        <v>0</v>
      </c>
      <c r="M425" s="400">
        <f t="shared" si="220"/>
        <v>0</v>
      </c>
      <c r="N425" s="400">
        <f t="shared" si="220"/>
        <v>0</v>
      </c>
      <c r="O425" s="400">
        <f t="shared" si="220"/>
        <v>0</v>
      </c>
      <c r="P425" s="400">
        <f t="shared" si="220"/>
        <v>0</v>
      </c>
      <c r="Q425" s="400">
        <f t="shared" si="220"/>
        <v>0</v>
      </c>
      <c r="R425" s="400">
        <f t="shared" si="220"/>
        <v>0</v>
      </c>
      <c r="S425" s="400">
        <f t="shared" si="220"/>
        <v>0</v>
      </c>
      <c r="T425" s="400">
        <f t="shared" si="220"/>
        <v>0</v>
      </c>
      <c r="U425" s="400">
        <f t="shared" si="220"/>
        <v>0</v>
      </c>
      <c r="V425" s="375">
        <f>SUMPRODUCT(ROUND(J425:U425,2))</f>
        <v>0</v>
      </c>
      <c r="W425" s="326"/>
      <c r="Y425" s="335"/>
    </row>
    <row r="426" spans="1:25" ht="15" customHeight="1" x14ac:dyDescent="0.2">
      <c r="A426" s="323"/>
      <c r="B426" s="353"/>
      <c r="C426" s="417" t="s">
        <v>162</v>
      </c>
      <c r="D426" s="418"/>
      <c r="E426" s="418"/>
      <c r="F426" s="390"/>
      <c r="G426" s="401" t="str">
        <f>$P$26</f>
        <v>Pauschale für Sozialabgaben inkl. Berufsgenossenschaft</v>
      </c>
      <c r="H426" s="416"/>
      <c r="I426" s="393" t="s">
        <v>154</v>
      </c>
      <c r="J426" s="400">
        <f t="shared" ref="J426:U426" si="221">ROUND(J425*$U$26,2)</f>
        <v>0</v>
      </c>
      <c r="K426" s="400">
        <f t="shared" si="221"/>
        <v>0</v>
      </c>
      <c r="L426" s="400">
        <f t="shared" si="221"/>
        <v>0</v>
      </c>
      <c r="M426" s="400">
        <f t="shared" si="221"/>
        <v>0</v>
      </c>
      <c r="N426" s="400">
        <f t="shared" si="221"/>
        <v>0</v>
      </c>
      <c r="O426" s="400">
        <f t="shared" si="221"/>
        <v>0</v>
      </c>
      <c r="P426" s="400">
        <f t="shared" si="221"/>
        <v>0</v>
      </c>
      <c r="Q426" s="400">
        <f t="shared" si="221"/>
        <v>0</v>
      </c>
      <c r="R426" s="400">
        <f t="shared" si="221"/>
        <v>0</v>
      </c>
      <c r="S426" s="400">
        <f t="shared" si="221"/>
        <v>0</v>
      </c>
      <c r="T426" s="400">
        <f t="shared" si="221"/>
        <v>0</v>
      </c>
      <c r="U426" s="400">
        <f t="shared" si="221"/>
        <v>0</v>
      </c>
      <c r="V426" s="375">
        <f>SUMPRODUCT(ROUND(J426:U426,2))</f>
        <v>0</v>
      </c>
      <c r="W426" s="326"/>
      <c r="Y426" s="335"/>
    </row>
    <row r="427" spans="1:25" ht="15" customHeight="1" x14ac:dyDescent="0.2">
      <c r="A427" s="323"/>
      <c r="B427" s="353"/>
      <c r="C427" s="417" t="s">
        <v>163</v>
      </c>
      <c r="D427" s="418"/>
      <c r="E427" s="418"/>
      <c r="F427" s="390"/>
      <c r="G427" s="411" t="s">
        <v>164</v>
      </c>
      <c r="H427" s="369"/>
      <c r="I427" s="364"/>
      <c r="J427" s="412">
        <f t="shared" ref="J427:U427" si="222">IF(OR($E426=0,$E427=0),0,IF(AND(J$30&gt;=$E426,J$30&lt;=$E427),"X",""))</f>
        <v>0</v>
      </c>
      <c r="K427" s="412">
        <f t="shared" si="222"/>
        <v>0</v>
      </c>
      <c r="L427" s="412">
        <f t="shared" si="222"/>
        <v>0</v>
      </c>
      <c r="M427" s="412">
        <f t="shared" si="222"/>
        <v>0</v>
      </c>
      <c r="N427" s="412">
        <f t="shared" si="222"/>
        <v>0</v>
      </c>
      <c r="O427" s="412">
        <f t="shared" si="222"/>
        <v>0</v>
      </c>
      <c r="P427" s="412">
        <f t="shared" si="222"/>
        <v>0</v>
      </c>
      <c r="Q427" s="412">
        <f t="shared" si="222"/>
        <v>0</v>
      </c>
      <c r="R427" s="412">
        <f t="shared" si="222"/>
        <v>0</v>
      </c>
      <c r="S427" s="412">
        <f t="shared" si="222"/>
        <v>0</v>
      </c>
      <c r="T427" s="412">
        <f t="shared" si="222"/>
        <v>0</v>
      </c>
      <c r="U427" s="412">
        <f t="shared" si="222"/>
        <v>0</v>
      </c>
      <c r="V427" s="396"/>
      <c r="W427" s="326"/>
      <c r="Y427" s="335"/>
    </row>
    <row r="428" spans="1:25" ht="15" customHeight="1" x14ac:dyDescent="0.2">
      <c r="A428" s="323"/>
      <c r="B428" s="353"/>
      <c r="C428" s="417" t="s">
        <v>165</v>
      </c>
      <c r="D428" s="419" t="str">
        <f>IF(OR(D426=0,D427=0),"",DATEDIF(D426,D427,"m")+1)</f>
        <v/>
      </c>
      <c r="E428" s="419" t="str">
        <f>IF(OR(E426=0,E427=0),"",DATEDIF(E426,E427,"m")+1)</f>
        <v/>
      </c>
      <c r="F428" s="390"/>
      <c r="G428" s="391" t="s">
        <v>156</v>
      </c>
      <c r="H428" s="416"/>
      <c r="I428" s="393" t="s">
        <v>154</v>
      </c>
      <c r="J428" s="400">
        <f>IF(OR($E426=0,$E427=0),0,IF($E424=J$30,MIN(ROUND($E429,2),ROUND(ROUND($E429,2)/$E428*SUMPRODUCT(($J427:$U427="X")*(ROUND($J415:$U415,4))),2)),0))</f>
        <v>0</v>
      </c>
      <c r="K428" s="400">
        <f t="shared" ref="K428:U428" si="223">IF(OR($E426=0,$E427=0),0,IF($E424=K$30,MIN(ROUND($E429,2),ROUND(ROUND($E429,2)/$E428*SUMPRODUCT(($J427:$U427="X")*(ROUND($J415:$U415,4))),2)),0))</f>
        <v>0</v>
      </c>
      <c r="L428" s="400">
        <f t="shared" si="223"/>
        <v>0</v>
      </c>
      <c r="M428" s="400">
        <f t="shared" si="223"/>
        <v>0</v>
      </c>
      <c r="N428" s="400">
        <f t="shared" si="223"/>
        <v>0</v>
      </c>
      <c r="O428" s="400">
        <f t="shared" si="223"/>
        <v>0</v>
      </c>
      <c r="P428" s="400">
        <f t="shared" si="223"/>
        <v>0</v>
      </c>
      <c r="Q428" s="400">
        <f t="shared" si="223"/>
        <v>0</v>
      </c>
      <c r="R428" s="400">
        <f t="shared" si="223"/>
        <v>0</v>
      </c>
      <c r="S428" s="400">
        <f t="shared" si="223"/>
        <v>0</v>
      </c>
      <c r="T428" s="400">
        <f t="shared" si="223"/>
        <v>0</v>
      </c>
      <c r="U428" s="400">
        <f t="shared" si="223"/>
        <v>0</v>
      </c>
      <c r="V428" s="375">
        <f>SUMPRODUCT(ROUND(J428:U428,2))</f>
        <v>0</v>
      </c>
      <c r="W428" s="326"/>
      <c r="Y428" s="335"/>
    </row>
    <row r="429" spans="1:25" ht="15" customHeight="1" x14ac:dyDescent="0.2">
      <c r="A429" s="323"/>
      <c r="B429" s="353"/>
      <c r="C429" s="409" t="s">
        <v>166</v>
      </c>
      <c r="D429" s="389"/>
      <c r="E429" s="389"/>
      <c r="F429" s="390"/>
      <c r="G429" s="420" t="str">
        <f>$P$26</f>
        <v>Pauschale für Sozialabgaben inkl. Berufsgenossenschaft</v>
      </c>
      <c r="H429" s="421"/>
      <c r="I429" s="422" t="s">
        <v>154</v>
      </c>
      <c r="J429" s="423">
        <f t="shared" ref="J429:U429" si="224">ROUND(J428*$U$26,2)</f>
        <v>0</v>
      </c>
      <c r="K429" s="423">
        <f t="shared" si="224"/>
        <v>0</v>
      </c>
      <c r="L429" s="423">
        <f t="shared" si="224"/>
        <v>0</v>
      </c>
      <c r="M429" s="423">
        <f t="shared" si="224"/>
        <v>0</v>
      </c>
      <c r="N429" s="423">
        <f t="shared" si="224"/>
        <v>0</v>
      </c>
      <c r="O429" s="423">
        <f t="shared" si="224"/>
        <v>0</v>
      </c>
      <c r="P429" s="423">
        <f t="shared" si="224"/>
        <v>0</v>
      </c>
      <c r="Q429" s="423">
        <f t="shared" si="224"/>
        <v>0</v>
      </c>
      <c r="R429" s="423">
        <f t="shared" si="224"/>
        <v>0</v>
      </c>
      <c r="S429" s="423">
        <f t="shared" si="224"/>
        <v>0</v>
      </c>
      <c r="T429" s="423">
        <f t="shared" si="224"/>
        <v>0</v>
      </c>
      <c r="U429" s="423">
        <f t="shared" si="224"/>
        <v>0</v>
      </c>
      <c r="V429" s="424">
        <f>SUMPRODUCT(ROUND(J429:U429,2))</f>
        <v>0</v>
      </c>
      <c r="W429" s="326"/>
      <c r="Y429" s="335"/>
    </row>
    <row r="430" spans="1:25" ht="15" customHeight="1" thickBot="1" x14ac:dyDescent="0.25">
      <c r="A430" s="323"/>
      <c r="B430" s="425"/>
      <c r="C430" s="426"/>
      <c r="D430" s="426"/>
      <c r="E430" s="426"/>
      <c r="F430" s="427"/>
      <c r="G430" s="428"/>
      <c r="H430" s="429"/>
      <c r="I430" s="430"/>
      <c r="J430" s="431"/>
      <c r="K430" s="431"/>
      <c r="L430" s="431"/>
      <c r="M430" s="431"/>
      <c r="N430" s="431"/>
      <c r="O430" s="431"/>
      <c r="P430" s="431"/>
      <c r="Q430" s="431"/>
      <c r="R430" s="431"/>
      <c r="S430" s="431"/>
      <c r="T430" s="431"/>
      <c r="U430" s="431"/>
      <c r="V430" s="432"/>
      <c r="W430" s="326">
        <f>IF(COUNTIF(V406:V430,"&gt;0")&gt;0,1,0)</f>
        <v>0</v>
      </c>
      <c r="Y430" s="335"/>
    </row>
    <row r="431" spans="1:25" ht="15" customHeight="1" thickTop="1" x14ac:dyDescent="0.2">
      <c r="A431" s="323"/>
      <c r="B431" s="353"/>
      <c r="C431" s="347"/>
      <c r="D431" s="347"/>
      <c r="E431" s="347"/>
      <c r="F431" s="354"/>
      <c r="G431" s="355" t="s">
        <v>136</v>
      </c>
      <c r="H431" s="356"/>
      <c r="I431" s="357"/>
      <c r="J431" s="358"/>
      <c r="K431" s="358"/>
      <c r="L431" s="358"/>
      <c r="M431" s="358"/>
      <c r="N431" s="358"/>
      <c r="O431" s="358"/>
      <c r="P431" s="358"/>
      <c r="Q431" s="358"/>
      <c r="R431" s="358"/>
      <c r="S431" s="358"/>
      <c r="T431" s="358"/>
      <c r="U431" s="358"/>
      <c r="V431" s="359"/>
      <c r="W431" s="326"/>
    </row>
    <row r="432" spans="1:25" ht="15" customHeight="1" x14ac:dyDescent="0.2">
      <c r="A432" s="323"/>
      <c r="B432" s="360" t="s">
        <v>137</v>
      </c>
      <c r="C432" s="347"/>
      <c r="D432" s="653"/>
      <c r="E432" s="654"/>
      <c r="F432" s="361"/>
      <c r="G432" s="362" t="s">
        <v>138</v>
      </c>
      <c r="H432" s="363"/>
      <c r="I432" s="364"/>
      <c r="J432" s="365"/>
      <c r="K432" s="365"/>
      <c r="L432" s="365"/>
      <c r="M432" s="365"/>
      <c r="N432" s="365"/>
      <c r="O432" s="365"/>
      <c r="P432" s="365"/>
      <c r="Q432" s="365"/>
      <c r="R432" s="365"/>
      <c r="S432" s="365"/>
      <c r="T432" s="365"/>
      <c r="U432" s="365"/>
      <c r="V432" s="366"/>
      <c r="W432" s="326"/>
    </row>
    <row r="433" spans="1:25" ht="15" customHeight="1" x14ac:dyDescent="0.2">
      <c r="A433" s="367">
        <f>IF($D435="Stundenanteil",1,0)</f>
        <v>0</v>
      </c>
      <c r="B433" s="360" t="s">
        <v>139</v>
      </c>
      <c r="C433" s="347"/>
      <c r="D433" s="653"/>
      <c r="E433" s="654"/>
      <c r="F433" s="361"/>
      <c r="G433" s="368" t="s">
        <v>140</v>
      </c>
      <c r="H433" s="369"/>
      <c r="I433" s="364"/>
      <c r="J433" s="370"/>
      <c r="K433" s="370"/>
      <c r="L433" s="370"/>
      <c r="M433" s="370"/>
      <c r="N433" s="370"/>
      <c r="O433" s="370"/>
      <c r="P433" s="370"/>
      <c r="Q433" s="370"/>
      <c r="R433" s="370"/>
      <c r="S433" s="370"/>
      <c r="T433" s="370"/>
      <c r="U433" s="370"/>
      <c r="V433" s="366"/>
      <c r="W433" s="326"/>
    </row>
    <row r="434" spans="1:25" ht="15" customHeight="1" x14ac:dyDescent="0.2">
      <c r="A434" s="367">
        <f>IF($D435="Stundenanteil",1,0)</f>
        <v>0</v>
      </c>
      <c r="B434" s="353"/>
      <c r="C434" s="347"/>
      <c r="D434" s="347"/>
      <c r="E434" s="347"/>
      <c r="F434" s="354"/>
      <c r="G434" s="371" t="s">
        <v>141</v>
      </c>
      <c r="H434" s="372"/>
      <c r="I434" s="373" t="s">
        <v>142</v>
      </c>
      <c r="J434" s="374"/>
      <c r="K434" s="374"/>
      <c r="L434" s="374"/>
      <c r="M434" s="374"/>
      <c r="N434" s="374"/>
      <c r="O434" s="374"/>
      <c r="P434" s="374"/>
      <c r="Q434" s="374"/>
      <c r="R434" s="374"/>
      <c r="S434" s="374"/>
      <c r="T434" s="374"/>
      <c r="U434" s="374"/>
      <c r="V434" s="375">
        <f t="shared" ref="V434:V439" si="225">SUMPRODUCT(ROUND(J434:U434,2))</f>
        <v>0</v>
      </c>
      <c r="W434" s="326"/>
    </row>
    <row r="435" spans="1:25" ht="15" customHeight="1" x14ac:dyDescent="0.2">
      <c r="A435" s="367">
        <f>IF($D435="Stundenanteil",1,0)</f>
        <v>0</v>
      </c>
      <c r="B435" s="360" t="s">
        <v>143</v>
      </c>
      <c r="C435" s="347"/>
      <c r="D435" s="653" t="s">
        <v>61</v>
      </c>
      <c r="E435" s="654"/>
      <c r="F435" s="361"/>
      <c r="G435" s="371" t="s">
        <v>144</v>
      </c>
      <c r="H435" s="376" t="s">
        <v>145</v>
      </c>
      <c r="I435" s="373" t="s">
        <v>142</v>
      </c>
      <c r="J435" s="374"/>
      <c r="K435" s="374"/>
      <c r="L435" s="374"/>
      <c r="M435" s="374"/>
      <c r="N435" s="374"/>
      <c r="O435" s="374"/>
      <c r="P435" s="374"/>
      <c r="Q435" s="374"/>
      <c r="R435" s="374"/>
      <c r="S435" s="374"/>
      <c r="T435" s="374"/>
      <c r="U435" s="374"/>
      <c r="V435" s="375">
        <f t="shared" si="225"/>
        <v>0</v>
      </c>
      <c r="W435" s="326"/>
    </row>
    <row r="436" spans="1:25" ht="15" customHeight="1" x14ac:dyDescent="0.2">
      <c r="A436" s="367">
        <f>IF($D435="Stundenanteil",1,0)</f>
        <v>0</v>
      </c>
      <c r="B436" s="353"/>
      <c r="C436" s="347"/>
      <c r="D436" s="347"/>
      <c r="E436" s="347"/>
      <c r="F436" s="354"/>
      <c r="G436" s="371"/>
      <c r="H436" s="376" t="s">
        <v>146</v>
      </c>
      <c r="I436" s="377" t="s">
        <v>142</v>
      </c>
      <c r="J436" s="374"/>
      <c r="K436" s="374"/>
      <c r="L436" s="374"/>
      <c r="M436" s="374"/>
      <c r="N436" s="374"/>
      <c r="O436" s="374"/>
      <c r="P436" s="374"/>
      <c r="Q436" s="374"/>
      <c r="R436" s="374"/>
      <c r="S436" s="374"/>
      <c r="T436" s="374"/>
      <c r="U436" s="374"/>
      <c r="V436" s="375">
        <f t="shared" si="225"/>
        <v>0</v>
      </c>
      <c r="W436" s="326"/>
    </row>
    <row r="437" spans="1:25" ht="15" hidden="1" customHeight="1" x14ac:dyDescent="0.2">
      <c r="A437" s="367"/>
      <c r="B437" s="353"/>
      <c r="C437" s="347"/>
      <c r="F437" s="354"/>
      <c r="G437" s="378" t="s">
        <v>147</v>
      </c>
      <c r="H437" s="379"/>
      <c r="I437" s="380" t="s">
        <v>142</v>
      </c>
      <c r="J437" s="381">
        <f>IF(ROUND(J434,2)-ROUND(J435,2)=0,0,ROUND(J436,2)/(ROUND(J434,2)-ROUND(J435,2))*ROUND(J435,2))</f>
        <v>0</v>
      </c>
      <c r="K437" s="381">
        <f t="shared" ref="K437:U437" si="226">IF(ROUND(K434,2)-ROUND(K435,2)=0,0,ROUND(K436,2)/(ROUND(K434,2)-ROUND(K435,2))*ROUND(K435,2))</f>
        <v>0</v>
      </c>
      <c r="L437" s="381">
        <f t="shared" si="226"/>
        <v>0</v>
      </c>
      <c r="M437" s="381">
        <f t="shared" si="226"/>
        <v>0</v>
      </c>
      <c r="N437" s="381">
        <f t="shared" si="226"/>
        <v>0</v>
      </c>
      <c r="O437" s="381">
        <f t="shared" si="226"/>
        <v>0</v>
      </c>
      <c r="P437" s="381">
        <f t="shared" si="226"/>
        <v>0</v>
      </c>
      <c r="Q437" s="381">
        <f t="shared" si="226"/>
        <v>0</v>
      </c>
      <c r="R437" s="381">
        <f t="shared" si="226"/>
        <v>0</v>
      </c>
      <c r="S437" s="381">
        <f t="shared" si="226"/>
        <v>0</v>
      </c>
      <c r="T437" s="381">
        <f t="shared" si="226"/>
        <v>0</v>
      </c>
      <c r="U437" s="381">
        <f t="shared" si="226"/>
        <v>0</v>
      </c>
      <c r="V437" s="382">
        <f t="shared" si="225"/>
        <v>0</v>
      </c>
      <c r="W437" s="326"/>
    </row>
    <row r="438" spans="1:25" ht="15" hidden="1" customHeight="1" x14ac:dyDescent="0.2">
      <c r="A438" s="367"/>
      <c r="B438" s="353"/>
      <c r="C438" s="347"/>
      <c r="F438" s="354"/>
      <c r="G438" s="378" t="s">
        <v>148</v>
      </c>
      <c r="H438" s="379"/>
      <c r="I438" s="380" t="s">
        <v>142</v>
      </c>
      <c r="J438" s="381">
        <f>(ROUND(J436,2)+ROUND(J437,10))*ROUND($E444,0)/($I$6-ROUND($E444,0))</f>
        <v>0</v>
      </c>
      <c r="K438" s="381">
        <f t="shared" ref="K438:U438" si="227">(ROUND(K436,2)+ROUND(K437,10))*ROUND($E444,0)/($I$6-ROUND($E444,0))</f>
        <v>0</v>
      </c>
      <c r="L438" s="381">
        <f t="shared" si="227"/>
        <v>0</v>
      </c>
      <c r="M438" s="381">
        <f t="shared" si="227"/>
        <v>0</v>
      </c>
      <c r="N438" s="381">
        <f t="shared" si="227"/>
        <v>0</v>
      </c>
      <c r="O438" s="381">
        <f t="shared" si="227"/>
        <v>0</v>
      </c>
      <c r="P438" s="381">
        <f t="shared" si="227"/>
        <v>0</v>
      </c>
      <c r="Q438" s="381">
        <f t="shared" si="227"/>
        <v>0</v>
      </c>
      <c r="R438" s="381">
        <f t="shared" si="227"/>
        <v>0</v>
      </c>
      <c r="S438" s="381">
        <f t="shared" si="227"/>
        <v>0</v>
      </c>
      <c r="T438" s="381">
        <f t="shared" si="227"/>
        <v>0</v>
      </c>
      <c r="U438" s="381">
        <f t="shared" si="227"/>
        <v>0</v>
      </c>
      <c r="V438" s="382">
        <f t="shared" si="225"/>
        <v>0</v>
      </c>
      <c r="W438" s="326"/>
    </row>
    <row r="439" spans="1:25" ht="15" hidden="1" customHeight="1" x14ac:dyDescent="0.2">
      <c r="A439" s="367"/>
      <c r="B439" s="353"/>
      <c r="C439" s="347"/>
      <c r="D439" s="347"/>
      <c r="E439" s="347"/>
      <c r="F439" s="354"/>
      <c r="G439" s="378" t="s">
        <v>149</v>
      </c>
      <c r="H439" s="379"/>
      <c r="I439" s="380" t="s">
        <v>142</v>
      </c>
      <c r="J439" s="381">
        <f>ROUND(J436,2)+ROUND(J437,10)+ROUND(J438,10)</f>
        <v>0</v>
      </c>
      <c r="K439" s="381">
        <f t="shared" ref="K439:U439" si="228">ROUND(K436,2)+ROUND(K437,10)+ROUND(K438,10)</f>
        <v>0</v>
      </c>
      <c r="L439" s="381">
        <f t="shared" si="228"/>
        <v>0</v>
      </c>
      <c r="M439" s="381">
        <f t="shared" si="228"/>
        <v>0</v>
      </c>
      <c r="N439" s="381">
        <f t="shared" si="228"/>
        <v>0</v>
      </c>
      <c r="O439" s="381">
        <f t="shared" si="228"/>
        <v>0</v>
      </c>
      <c r="P439" s="381">
        <f t="shared" si="228"/>
        <v>0</v>
      </c>
      <c r="Q439" s="381">
        <f t="shared" si="228"/>
        <v>0</v>
      </c>
      <c r="R439" s="381">
        <f t="shared" si="228"/>
        <v>0</v>
      </c>
      <c r="S439" s="381">
        <f t="shared" si="228"/>
        <v>0</v>
      </c>
      <c r="T439" s="381">
        <f t="shared" si="228"/>
        <v>0</v>
      </c>
      <c r="U439" s="381">
        <f t="shared" si="228"/>
        <v>0</v>
      </c>
      <c r="V439" s="382">
        <f t="shared" si="225"/>
        <v>0</v>
      </c>
      <c r="W439" s="326"/>
    </row>
    <row r="440" spans="1:25" ht="15" customHeight="1" x14ac:dyDescent="0.2">
      <c r="A440" s="323"/>
      <c r="B440" s="360" t="s">
        <v>150</v>
      </c>
      <c r="C440" s="347"/>
      <c r="D440" s="347"/>
      <c r="E440" s="347"/>
      <c r="F440" s="354"/>
      <c r="G440" s="383" t="str">
        <f>IF(D435="Stundenanteil","Errechneter Stellenanteil",IF(D435="Stellenanteil","Stellenanteil:",""))</f>
        <v/>
      </c>
      <c r="H440" s="384"/>
      <c r="I440" s="385"/>
      <c r="J440" s="386">
        <f>IF(AND($D435="Stellenanteil",$E445&gt;0,J442&gt;0),ROUND($E445,4),IF(AND($D435="Stundenanteil",J434&gt;0),ROUND(J439/ROUND(J434,2),4),0))</f>
        <v>0</v>
      </c>
      <c r="K440" s="386">
        <f t="shared" ref="K440:U440" si="229">IF(AND($D435="Stellenanteil",$E445&gt;0,K442&gt;0),ROUND($E445,4),IF(AND($D435="Stundenanteil",K434&gt;0),ROUND(K439/ROUND(K434,2),4),0))</f>
        <v>0</v>
      </c>
      <c r="L440" s="386">
        <f t="shared" si="229"/>
        <v>0</v>
      </c>
      <c r="M440" s="386">
        <f t="shared" si="229"/>
        <v>0</v>
      </c>
      <c r="N440" s="386">
        <f t="shared" si="229"/>
        <v>0</v>
      </c>
      <c r="O440" s="386">
        <f t="shared" si="229"/>
        <v>0</v>
      </c>
      <c r="P440" s="386">
        <f t="shared" si="229"/>
        <v>0</v>
      </c>
      <c r="Q440" s="386">
        <f t="shared" si="229"/>
        <v>0</v>
      </c>
      <c r="R440" s="386">
        <f t="shared" si="229"/>
        <v>0</v>
      </c>
      <c r="S440" s="386">
        <f t="shared" si="229"/>
        <v>0</v>
      </c>
      <c r="T440" s="386">
        <f t="shared" si="229"/>
        <v>0</v>
      </c>
      <c r="U440" s="386">
        <f t="shared" si="229"/>
        <v>0</v>
      </c>
      <c r="V440" s="387">
        <f>SUMPRODUCT(ROUND(J440:U440,4))</f>
        <v>0</v>
      </c>
      <c r="W440" s="326"/>
    </row>
    <row r="441" spans="1:25" ht="15" customHeight="1" x14ac:dyDescent="0.2">
      <c r="A441" s="323"/>
      <c r="B441" s="353"/>
      <c r="C441" s="388" t="s">
        <v>151</v>
      </c>
      <c r="E441" s="389"/>
      <c r="F441" s="354"/>
      <c r="G441" s="368" t="s">
        <v>152</v>
      </c>
      <c r="H441" s="369"/>
      <c r="I441" s="364"/>
      <c r="J441" s="370"/>
      <c r="K441" s="370"/>
      <c r="L441" s="370"/>
      <c r="M441" s="370"/>
      <c r="N441" s="370"/>
      <c r="O441" s="370"/>
      <c r="P441" s="370"/>
      <c r="Q441" s="370"/>
      <c r="R441" s="370"/>
      <c r="S441" s="370"/>
      <c r="T441" s="370"/>
      <c r="U441" s="370"/>
      <c r="V441" s="366"/>
      <c r="W441" s="326"/>
    </row>
    <row r="442" spans="1:25" ht="15" customHeight="1" x14ac:dyDescent="0.2">
      <c r="A442" s="323"/>
      <c r="B442" s="353"/>
      <c r="F442" s="390"/>
      <c r="G442" s="391" t="s">
        <v>153</v>
      </c>
      <c r="H442" s="392"/>
      <c r="I442" s="393" t="s">
        <v>154</v>
      </c>
      <c r="J442" s="394"/>
      <c r="K442" s="394"/>
      <c r="L442" s="394"/>
      <c r="M442" s="394"/>
      <c r="N442" s="394"/>
      <c r="O442" s="394"/>
      <c r="P442" s="394"/>
      <c r="Q442" s="394"/>
      <c r="R442" s="394"/>
      <c r="S442" s="394"/>
      <c r="T442" s="394"/>
      <c r="U442" s="394"/>
      <c r="V442" s="375">
        <f>SUMPRODUCT(ROUND(J442:U442,2))</f>
        <v>0</v>
      </c>
      <c r="W442" s="326"/>
    </row>
    <row r="443" spans="1:25" ht="15" customHeight="1" x14ac:dyDescent="0.2">
      <c r="A443" s="367">
        <f>IF($D435="Stundenanteil",1,0)</f>
        <v>0</v>
      </c>
      <c r="B443" s="353"/>
      <c r="C443" s="388" t="str">
        <f>IF(D435="Stundenanteil","wöchentliche Arbeitszeit (in h):","")</f>
        <v/>
      </c>
      <c r="D443" s="347"/>
      <c r="E443" s="395"/>
      <c r="F443" s="390"/>
      <c r="G443" s="371"/>
      <c r="H443" s="372"/>
      <c r="I443" s="393"/>
      <c r="J443" s="396"/>
      <c r="K443" s="396"/>
      <c r="L443" s="396"/>
      <c r="M443" s="396"/>
      <c r="N443" s="396"/>
      <c r="O443" s="396"/>
      <c r="P443" s="396"/>
      <c r="Q443" s="396"/>
      <c r="R443" s="396"/>
      <c r="S443" s="396"/>
      <c r="T443" s="396"/>
      <c r="U443" s="396"/>
      <c r="V443" s="397"/>
      <c r="W443" s="326"/>
    </row>
    <row r="444" spans="1:25" ht="15" customHeight="1" x14ac:dyDescent="0.2">
      <c r="A444" s="367">
        <f>IF($D435="Stundenanteil",1,0)</f>
        <v>0</v>
      </c>
      <c r="B444" s="353"/>
      <c r="C444" s="388" t="str">
        <f>IF(D435="Stundenanteil","Urlaubsanspruch (in AT):","")</f>
        <v/>
      </c>
      <c r="D444" s="347"/>
      <c r="E444" s="398"/>
      <c r="F444" s="354"/>
      <c r="G444" s="368" t="s">
        <v>155</v>
      </c>
      <c r="H444" s="369"/>
      <c r="I444" s="364"/>
      <c r="J444" s="370"/>
      <c r="K444" s="370"/>
      <c r="L444" s="370"/>
      <c r="M444" s="370"/>
      <c r="N444" s="370"/>
      <c r="O444" s="370"/>
      <c r="P444" s="370"/>
      <c r="Q444" s="370"/>
      <c r="R444" s="370"/>
      <c r="S444" s="370"/>
      <c r="T444" s="370"/>
      <c r="U444" s="370"/>
      <c r="V444" s="366"/>
      <c r="W444" s="326"/>
    </row>
    <row r="445" spans="1:25" ht="15" customHeight="1" x14ac:dyDescent="0.2">
      <c r="A445" s="367">
        <f>IF($D435="Stellenanteil",1,0)</f>
        <v>0</v>
      </c>
      <c r="B445" s="353"/>
      <c r="C445" s="388" t="str">
        <f>IF(D435="Stellenanteil","Stellenanteil (in %):","")</f>
        <v/>
      </c>
      <c r="D445" s="347"/>
      <c r="E445" s="399"/>
      <c r="F445" s="354"/>
      <c r="G445" s="391" t="s">
        <v>156</v>
      </c>
      <c r="H445" s="392"/>
      <c r="I445" s="393" t="s">
        <v>154</v>
      </c>
      <c r="J445" s="400">
        <f>ROUND(ROUND(J442,2)*J440,2)</f>
        <v>0</v>
      </c>
      <c r="K445" s="400">
        <f t="shared" ref="K445:U445" si="230">ROUND(ROUND(K442,2)*K440,2)</f>
        <v>0</v>
      </c>
      <c r="L445" s="400">
        <f t="shared" si="230"/>
        <v>0</v>
      </c>
      <c r="M445" s="400">
        <f t="shared" si="230"/>
        <v>0</v>
      </c>
      <c r="N445" s="400">
        <f t="shared" si="230"/>
        <v>0</v>
      </c>
      <c r="O445" s="400">
        <f t="shared" si="230"/>
        <v>0</v>
      </c>
      <c r="P445" s="400">
        <f t="shared" si="230"/>
        <v>0</v>
      </c>
      <c r="Q445" s="400">
        <f t="shared" si="230"/>
        <v>0</v>
      </c>
      <c r="R445" s="400">
        <f t="shared" si="230"/>
        <v>0</v>
      </c>
      <c r="S445" s="400">
        <f t="shared" si="230"/>
        <v>0</v>
      </c>
      <c r="T445" s="400">
        <f t="shared" si="230"/>
        <v>0</v>
      </c>
      <c r="U445" s="400">
        <f t="shared" si="230"/>
        <v>0</v>
      </c>
      <c r="V445" s="375">
        <f>SUMPRODUCT(ROUND(J445:U445,2))</f>
        <v>0</v>
      </c>
      <c r="W445" s="326"/>
    </row>
    <row r="446" spans="1:25" ht="15" customHeight="1" x14ac:dyDescent="0.2">
      <c r="A446" s="323"/>
      <c r="B446" s="353"/>
      <c r="C446" s="347"/>
      <c r="D446" s="347"/>
      <c r="E446" s="347"/>
      <c r="F446" s="354"/>
      <c r="G446" s="401" t="str">
        <f>$P$26</f>
        <v>Pauschale für Sozialabgaben inkl. Berufsgenossenschaft</v>
      </c>
      <c r="H446" s="372"/>
      <c r="I446" s="393" t="s">
        <v>154</v>
      </c>
      <c r="J446" s="400">
        <f>ROUND(J445*$U$26,2)</f>
        <v>0</v>
      </c>
      <c r="K446" s="400">
        <f t="shared" ref="K446:U446" si="231">ROUND(K445*$U$26,2)</f>
        <v>0</v>
      </c>
      <c r="L446" s="400">
        <f t="shared" si="231"/>
        <v>0</v>
      </c>
      <c r="M446" s="400">
        <f t="shared" si="231"/>
        <v>0</v>
      </c>
      <c r="N446" s="400">
        <f t="shared" si="231"/>
        <v>0</v>
      </c>
      <c r="O446" s="400">
        <f t="shared" si="231"/>
        <v>0</v>
      </c>
      <c r="P446" s="400">
        <f t="shared" si="231"/>
        <v>0</v>
      </c>
      <c r="Q446" s="400">
        <f t="shared" si="231"/>
        <v>0</v>
      </c>
      <c r="R446" s="400">
        <f t="shared" si="231"/>
        <v>0</v>
      </c>
      <c r="S446" s="400">
        <f t="shared" si="231"/>
        <v>0</v>
      </c>
      <c r="T446" s="400">
        <f t="shared" si="231"/>
        <v>0</v>
      </c>
      <c r="U446" s="400">
        <f t="shared" si="231"/>
        <v>0</v>
      </c>
      <c r="V446" s="375">
        <f>SUMPRODUCT(ROUND(J446:U446,2))</f>
        <v>0</v>
      </c>
      <c r="W446" s="326"/>
    </row>
    <row r="447" spans="1:25" ht="15" customHeight="1" x14ac:dyDescent="0.2">
      <c r="A447" s="323"/>
      <c r="B447" s="360" t="s">
        <v>157</v>
      </c>
      <c r="C447" s="347"/>
      <c r="D447" s="347"/>
      <c r="E447" s="347"/>
      <c r="F447" s="354"/>
      <c r="G447" s="371"/>
      <c r="H447" s="372"/>
      <c r="I447" s="393"/>
      <c r="J447" s="396"/>
      <c r="K447" s="396"/>
      <c r="L447" s="396"/>
      <c r="M447" s="396"/>
      <c r="N447" s="396"/>
      <c r="O447" s="396"/>
      <c r="P447" s="396"/>
      <c r="Q447" s="396"/>
      <c r="R447" s="396"/>
      <c r="S447" s="396"/>
      <c r="T447" s="396"/>
      <c r="U447" s="396"/>
      <c r="V447" s="397"/>
      <c r="W447" s="326"/>
      <c r="Y447" s="335"/>
    </row>
    <row r="448" spans="1:25" ht="15" customHeight="1" x14ac:dyDescent="0.2">
      <c r="A448" s="323"/>
      <c r="B448" s="353"/>
      <c r="C448" s="402"/>
      <c r="D448" s="403">
        <v>1</v>
      </c>
      <c r="E448" s="403">
        <v>2</v>
      </c>
      <c r="F448" s="390"/>
      <c r="G448" s="404" t="s">
        <v>158</v>
      </c>
      <c r="I448" s="405" t="s">
        <v>154</v>
      </c>
      <c r="J448" s="406">
        <f t="shared" ref="J448:U448" si="232">IF(AND($D449=J$30,$E449=J$30),ROUND($D454,2)+ROUND($E454,2),IF($D449=J$30,$D454,IF($E449=J$30,$E454,0)))</f>
        <v>0</v>
      </c>
      <c r="K448" s="406">
        <f t="shared" si="232"/>
        <v>0</v>
      </c>
      <c r="L448" s="406">
        <f t="shared" si="232"/>
        <v>0</v>
      </c>
      <c r="M448" s="406">
        <f t="shared" si="232"/>
        <v>0</v>
      </c>
      <c r="N448" s="406">
        <f t="shared" si="232"/>
        <v>0</v>
      </c>
      <c r="O448" s="406">
        <f t="shared" si="232"/>
        <v>0</v>
      </c>
      <c r="P448" s="406">
        <f t="shared" si="232"/>
        <v>0</v>
      </c>
      <c r="Q448" s="406">
        <f t="shared" si="232"/>
        <v>0</v>
      </c>
      <c r="R448" s="406">
        <f t="shared" si="232"/>
        <v>0</v>
      </c>
      <c r="S448" s="406">
        <f t="shared" si="232"/>
        <v>0</v>
      </c>
      <c r="T448" s="406">
        <f t="shared" si="232"/>
        <v>0</v>
      </c>
      <c r="U448" s="406">
        <f t="shared" si="232"/>
        <v>0</v>
      </c>
      <c r="V448" s="407">
        <f>SUMPRODUCT(ROUND(J448:U448,2))</f>
        <v>0</v>
      </c>
      <c r="W448" s="326"/>
      <c r="Y448" s="335"/>
    </row>
    <row r="449" spans="1:25" ht="15" customHeight="1" x14ac:dyDescent="0.2">
      <c r="A449" s="323"/>
      <c r="B449" s="408"/>
      <c r="C449" s="409" t="s">
        <v>159</v>
      </c>
      <c r="D449" s="410"/>
      <c r="E449" s="410"/>
      <c r="F449" s="390"/>
      <c r="G449" s="411" t="s">
        <v>160</v>
      </c>
      <c r="H449" s="369"/>
      <c r="I449" s="364"/>
      <c r="J449" s="412">
        <f>IF(OR($D451=0,$D452=0),0,IF(AND(J$30&gt;=$D451,J$30&lt;=$D452),"X",""))</f>
        <v>0</v>
      </c>
      <c r="K449" s="412">
        <f t="shared" ref="K449:U449" si="233">IF(OR($D451=0,$D452=0),0,IF(AND(K$30&gt;=$D451,K$30&lt;=$D452),"X",""))</f>
        <v>0</v>
      </c>
      <c r="L449" s="412">
        <f t="shared" si="233"/>
        <v>0</v>
      </c>
      <c r="M449" s="412">
        <f t="shared" si="233"/>
        <v>0</v>
      </c>
      <c r="N449" s="412">
        <f t="shared" si="233"/>
        <v>0</v>
      </c>
      <c r="O449" s="412">
        <f t="shared" si="233"/>
        <v>0</v>
      </c>
      <c r="P449" s="412">
        <f t="shared" si="233"/>
        <v>0</v>
      </c>
      <c r="Q449" s="412">
        <f t="shared" si="233"/>
        <v>0</v>
      </c>
      <c r="R449" s="412">
        <f t="shared" si="233"/>
        <v>0</v>
      </c>
      <c r="S449" s="412">
        <f t="shared" si="233"/>
        <v>0</v>
      </c>
      <c r="T449" s="412">
        <f t="shared" si="233"/>
        <v>0</v>
      </c>
      <c r="U449" s="412">
        <f t="shared" si="233"/>
        <v>0</v>
      </c>
      <c r="V449" s="413"/>
      <c r="W449" s="326"/>
      <c r="Y449" s="335"/>
    </row>
    <row r="450" spans="1:25" ht="15" customHeight="1" x14ac:dyDescent="0.2">
      <c r="A450" s="323"/>
      <c r="B450" s="408"/>
      <c r="C450" s="409" t="s">
        <v>161</v>
      </c>
      <c r="D450" s="414"/>
      <c r="E450" s="415"/>
      <c r="F450" s="390"/>
      <c r="G450" s="391" t="s">
        <v>156</v>
      </c>
      <c r="H450" s="416"/>
      <c r="I450" s="393" t="s">
        <v>154</v>
      </c>
      <c r="J450" s="400">
        <f>IF(OR($D451=0,$D452=0),0,IF($D449=J$30,MIN(ROUND($D454,2),ROUND(ROUND($D454,2)/$D453*SUMPRODUCT(($J449:$U449="X")*(ROUND($J440:$U440,4))),2)),0))</f>
        <v>0</v>
      </c>
      <c r="K450" s="400">
        <f t="shared" ref="K450:U450" si="234">IF(OR($D451=0,$D452=0),0,IF($D449=K$30,MIN(ROUND($D454,2),ROUND(ROUND($D454,2)/$D453*SUMPRODUCT(($J449:$U449="X")*(ROUND($J440:$U440,4))),2)),0))</f>
        <v>0</v>
      </c>
      <c r="L450" s="400">
        <f t="shared" si="234"/>
        <v>0</v>
      </c>
      <c r="M450" s="400">
        <f t="shared" si="234"/>
        <v>0</v>
      </c>
      <c r="N450" s="400">
        <f t="shared" si="234"/>
        <v>0</v>
      </c>
      <c r="O450" s="400">
        <f t="shared" si="234"/>
        <v>0</v>
      </c>
      <c r="P450" s="400">
        <f t="shared" si="234"/>
        <v>0</v>
      </c>
      <c r="Q450" s="400">
        <f t="shared" si="234"/>
        <v>0</v>
      </c>
      <c r="R450" s="400">
        <f t="shared" si="234"/>
        <v>0</v>
      </c>
      <c r="S450" s="400">
        <f t="shared" si="234"/>
        <v>0</v>
      </c>
      <c r="T450" s="400">
        <f t="shared" si="234"/>
        <v>0</v>
      </c>
      <c r="U450" s="400">
        <f t="shared" si="234"/>
        <v>0</v>
      </c>
      <c r="V450" s="375">
        <f>SUMPRODUCT(ROUND(J450:U450,2))</f>
        <v>0</v>
      </c>
      <c r="W450" s="326"/>
      <c r="Y450" s="335"/>
    </row>
    <row r="451" spans="1:25" ht="15" customHeight="1" x14ac:dyDescent="0.2">
      <c r="A451" s="323"/>
      <c r="B451" s="353"/>
      <c r="C451" s="417" t="s">
        <v>162</v>
      </c>
      <c r="D451" s="418"/>
      <c r="E451" s="418"/>
      <c r="F451" s="390"/>
      <c r="G451" s="401" t="str">
        <f>$P$26</f>
        <v>Pauschale für Sozialabgaben inkl. Berufsgenossenschaft</v>
      </c>
      <c r="H451" s="416"/>
      <c r="I451" s="393" t="s">
        <v>154</v>
      </c>
      <c r="J451" s="400">
        <f t="shared" ref="J451:U451" si="235">ROUND(J450*$U$26,2)</f>
        <v>0</v>
      </c>
      <c r="K451" s="400">
        <f t="shared" si="235"/>
        <v>0</v>
      </c>
      <c r="L451" s="400">
        <f t="shared" si="235"/>
        <v>0</v>
      </c>
      <c r="M451" s="400">
        <f t="shared" si="235"/>
        <v>0</v>
      </c>
      <c r="N451" s="400">
        <f t="shared" si="235"/>
        <v>0</v>
      </c>
      <c r="O451" s="400">
        <f t="shared" si="235"/>
        <v>0</v>
      </c>
      <c r="P451" s="400">
        <f t="shared" si="235"/>
        <v>0</v>
      </c>
      <c r="Q451" s="400">
        <f t="shared" si="235"/>
        <v>0</v>
      </c>
      <c r="R451" s="400">
        <f t="shared" si="235"/>
        <v>0</v>
      </c>
      <c r="S451" s="400">
        <f t="shared" si="235"/>
        <v>0</v>
      </c>
      <c r="T451" s="400">
        <f t="shared" si="235"/>
        <v>0</v>
      </c>
      <c r="U451" s="400">
        <f t="shared" si="235"/>
        <v>0</v>
      </c>
      <c r="V451" s="375">
        <f>SUMPRODUCT(ROUND(J451:U451,2))</f>
        <v>0</v>
      </c>
      <c r="W451" s="326"/>
      <c r="Y451" s="335"/>
    </row>
    <row r="452" spans="1:25" ht="15" customHeight="1" x14ac:dyDescent="0.2">
      <c r="A452" s="323"/>
      <c r="B452" s="353"/>
      <c r="C452" s="417" t="s">
        <v>163</v>
      </c>
      <c r="D452" s="418"/>
      <c r="E452" s="418"/>
      <c r="F452" s="390"/>
      <c r="G452" s="411" t="s">
        <v>164</v>
      </c>
      <c r="H452" s="369"/>
      <c r="I452" s="364"/>
      <c r="J452" s="412">
        <f t="shared" ref="J452:U452" si="236">IF(OR($E451=0,$E452=0),0,IF(AND(J$30&gt;=$E451,J$30&lt;=$E452),"X",""))</f>
        <v>0</v>
      </c>
      <c r="K452" s="412">
        <f t="shared" si="236"/>
        <v>0</v>
      </c>
      <c r="L452" s="412">
        <f t="shared" si="236"/>
        <v>0</v>
      </c>
      <c r="M452" s="412">
        <f t="shared" si="236"/>
        <v>0</v>
      </c>
      <c r="N452" s="412">
        <f t="shared" si="236"/>
        <v>0</v>
      </c>
      <c r="O452" s="412">
        <f t="shared" si="236"/>
        <v>0</v>
      </c>
      <c r="P452" s="412">
        <f t="shared" si="236"/>
        <v>0</v>
      </c>
      <c r="Q452" s="412">
        <f t="shared" si="236"/>
        <v>0</v>
      </c>
      <c r="R452" s="412">
        <f t="shared" si="236"/>
        <v>0</v>
      </c>
      <c r="S452" s="412">
        <f t="shared" si="236"/>
        <v>0</v>
      </c>
      <c r="T452" s="412">
        <f t="shared" si="236"/>
        <v>0</v>
      </c>
      <c r="U452" s="412">
        <f t="shared" si="236"/>
        <v>0</v>
      </c>
      <c r="V452" s="396"/>
      <c r="W452" s="326"/>
      <c r="Y452" s="335"/>
    </row>
    <row r="453" spans="1:25" ht="15" customHeight="1" x14ac:dyDescent="0.2">
      <c r="A453" s="323"/>
      <c r="B453" s="353"/>
      <c r="C453" s="417" t="s">
        <v>165</v>
      </c>
      <c r="D453" s="419" t="str">
        <f>IF(OR(D451=0,D452=0),"",DATEDIF(D451,D452,"m")+1)</f>
        <v/>
      </c>
      <c r="E453" s="419" t="str">
        <f>IF(OR(E451=0,E452=0),"",DATEDIF(E451,E452,"m")+1)</f>
        <v/>
      </c>
      <c r="F453" s="390"/>
      <c r="G453" s="391" t="s">
        <v>156</v>
      </c>
      <c r="H453" s="416"/>
      <c r="I453" s="393" t="s">
        <v>154</v>
      </c>
      <c r="J453" s="400">
        <f>IF(OR($E451=0,$E452=0),0,IF($E449=J$30,MIN(ROUND($E454,2),ROUND(ROUND($E454,2)/$E453*SUMPRODUCT(($J452:$U452="X")*(ROUND($J440:$U440,4))),2)),0))</f>
        <v>0</v>
      </c>
      <c r="K453" s="400">
        <f t="shared" ref="K453:U453" si="237">IF(OR($E451=0,$E452=0),0,IF($E449=K$30,MIN(ROUND($E454,2),ROUND(ROUND($E454,2)/$E453*SUMPRODUCT(($J452:$U452="X")*(ROUND($J440:$U440,4))),2)),0))</f>
        <v>0</v>
      </c>
      <c r="L453" s="400">
        <f t="shared" si="237"/>
        <v>0</v>
      </c>
      <c r="M453" s="400">
        <f t="shared" si="237"/>
        <v>0</v>
      </c>
      <c r="N453" s="400">
        <f t="shared" si="237"/>
        <v>0</v>
      </c>
      <c r="O453" s="400">
        <f t="shared" si="237"/>
        <v>0</v>
      </c>
      <c r="P453" s="400">
        <f t="shared" si="237"/>
        <v>0</v>
      </c>
      <c r="Q453" s="400">
        <f t="shared" si="237"/>
        <v>0</v>
      </c>
      <c r="R453" s="400">
        <f t="shared" si="237"/>
        <v>0</v>
      </c>
      <c r="S453" s="400">
        <f t="shared" si="237"/>
        <v>0</v>
      </c>
      <c r="T453" s="400">
        <f t="shared" si="237"/>
        <v>0</v>
      </c>
      <c r="U453" s="400">
        <f t="shared" si="237"/>
        <v>0</v>
      </c>
      <c r="V453" s="375">
        <f>SUMPRODUCT(ROUND(J453:U453,2))</f>
        <v>0</v>
      </c>
      <c r="W453" s="326"/>
      <c r="Y453" s="335"/>
    </row>
    <row r="454" spans="1:25" ht="15" customHeight="1" x14ac:dyDescent="0.2">
      <c r="A454" s="323"/>
      <c r="B454" s="353"/>
      <c r="C454" s="409" t="s">
        <v>166</v>
      </c>
      <c r="D454" s="389"/>
      <c r="E454" s="389"/>
      <c r="F454" s="390"/>
      <c r="G454" s="420" t="str">
        <f>$P$26</f>
        <v>Pauschale für Sozialabgaben inkl. Berufsgenossenschaft</v>
      </c>
      <c r="H454" s="421"/>
      <c r="I454" s="422" t="s">
        <v>154</v>
      </c>
      <c r="J454" s="423">
        <f t="shared" ref="J454:U454" si="238">ROUND(J453*$U$26,2)</f>
        <v>0</v>
      </c>
      <c r="K454" s="423">
        <f t="shared" si="238"/>
        <v>0</v>
      </c>
      <c r="L454" s="423">
        <f t="shared" si="238"/>
        <v>0</v>
      </c>
      <c r="M454" s="423">
        <f t="shared" si="238"/>
        <v>0</v>
      </c>
      <c r="N454" s="423">
        <f t="shared" si="238"/>
        <v>0</v>
      </c>
      <c r="O454" s="423">
        <f t="shared" si="238"/>
        <v>0</v>
      </c>
      <c r="P454" s="423">
        <f t="shared" si="238"/>
        <v>0</v>
      </c>
      <c r="Q454" s="423">
        <f t="shared" si="238"/>
        <v>0</v>
      </c>
      <c r="R454" s="423">
        <f t="shared" si="238"/>
        <v>0</v>
      </c>
      <c r="S454" s="423">
        <f t="shared" si="238"/>
        <v>0</v>
      </c>
      <c r="T454" s="423">
        <f t="shared" si="238"/>
        <v>0</v>
      </c>
      <c r="U454" s="423">
        <f t="shared" si="238"/>
        <v>0</v>
      </c>
      <c r="V454" s="424">
        <f>SUMPRODUCT(ROUND(J454:U454,2))</f>
        <v>0</v>
      </c>
      <c r="W454" s="326"/>
      <c r="Y454" s="335"/>
    </row>
    <row r="455" spans="1:25" ht="15" customHeight="1" thickBot="1" x14ac:dyDescent="0.25">
      <c r="A455" s="323"/>
      <c r="B455" s="425"/>
      <c r="C455" s="426"/>
      <c r="D455" s="426"/>
      <c r="E455" s="426"/>
      <c r="F455" s="427"/>
      <c r="G455" s="428"/>
      <c r="H455" s="429"/>
      <c r="I455" s="430"/>
      <c r="J455" s="431"/>
      <c r="K455" s="431"/>
      <c r="L455" s="431"/>
      <c r="M455" s="431"/>
      <c r="N455" s="431"/>
      <c r="O455" s="431"/>
      <c r="P455" s="431"/>
      <c r="Q455" s="431"/>
      <c r="R455" s="431"/>
      <c r="S455" s="431"/>
      <c r="T455" s="431"/>
      <c r="U455" s="431"/>
      <c r="V455" s="432"/>
      <c r="W455" s="326">
        <f>IF(COUNTIF(V431:V455,"&gt;0")&gt;0,1,0)</f>
        <v>0</v>
      </c>
      <c r="Y455" s="335"/>
    </row>
    <row r="456" spans="1:25" ht="15" customHeight="1" thickTop="1" x14ac:dyDescent="0.2">
      <c r="A456" s="323"/>
      <c r="B456" s="353"/>
      <c r="C456" s="347"/>
      <c r="D456" s="347"/>
      <c r="E456" s="347"/>
      <c r="F456" s="354"/>
      <c r="G456" s="355" t="s">
        <v>136</v>
      </c>
      <c r="H456" s="356"/>
      <c r="I456" s="357"/>
      <c r="J456" s="358"/>
      <c r="K456" s="358"/>
      <c r="L456" s="358"/>
      <c r="M456" s="358"/>
      <c r="N456" s="358"/>
      <c r="O456" s="358"/>
      <c r="P456" s="358"/>
      <c r="Q456" s="358"/>
      <c r="R456" s="358"/>
      <c r="S456" s="358"/>
      <c r="T456" s="358"/>
      <c r="U456" s="358"/>
      <c r="V456" s="359"/>
      <c r="W456" s="326"/>
    </row>
    <row r="457" spans="1:25" ht="15" customHeight="1" x14ac:dyDescent="0.2">
      <c r="A457" s="323"/>
      <c r="B457" s="360" t="s">
        <v>137</v>
      </c>
      <c r="C457" s="347"/>
      <c r="D457" s="653"/>
      <c r="E457" s="654"/>
      <c r="F457" s="361"/>
      <c r="G457" s="362" t="s">
        <v>138</v>
      </c>
      <c r="H457" s="363"/>
      <c r="I457" s="364"/>
      <c r="J457" s="365"/>
      <c r="K457" s="365"/>
      <c r="L457" s="365"/>
      <c r="M457" s="365"/>
      <c r="N457" s="365"/>
      <c r="O457" s="365"/>
      <c r="P457" s="365"/>
      <c r="Q457" s="365"/>
      <c r="R457" s="365"/>
      <c r="S457" s="365"/>
      <c r="T457" s="365"/>
      <c r="U457" s="365"/>
      <c r="V457" s="366"/>
      <c r="W457" s="326"/>
    </row>
    <row r="458" spans="1:25" ht="15" customHeight="1" x14ac:dyDescent="0.2">
      <c r="A458" s="367">
        <f>IF($D460="Stundenanteil",1,0)</f>
        <v>0</v>
      </c>
      <c r="B458" s="360" t="s">
        <v>139</v>
      </c>
      <c r="C458" s="347"/>
      <c r="D458" s="653"/>
      <c r="E458" s="654"/>
      <c r="F458" s="361"/>
      <c r="G458" s="368" t="s">
        <v>140</v>
      </c>
      <c r="H458" s="369"/>
      <c r="I458" s="364"/>
      <c r="J458" s="370"/>
      <c r="K458" s="370"/>
      <c r="L458" s="370"/>
      <c r="M458" s="370"/>
      <c r="N458" s="370"/>
      <c r="O458" s="370"/>
      <c r="P458" s="370"/>
      <c r="Q458" s="370"/>
      <c r="R458" s="370"/>
      <c r="S458" s="370"/>
      <c r="T458" s="370"/>
      <c r="U458" s="370"/>
      <c r="V458" s="366"/>
      <c r="W458" s="326"/>
    </row>
    <row r="459" spans="1:25" ht="15" customHeight="1" x14ac:dyDescent="0.2">
      <c r="A459" s="367">
        <f>IF($D460="Stundenanteil",1,0)</f>
        <v>0</v>
      </c>
      <c r="B459" s="353"/>
      <c r="C459" s="347"/>
      <c r="D459" s="347"/>
      <c r="E459" s="347"/>
      <c r="F459" s="354"/>
      <c r="G459" s="371" t="s">
        <v>141</v>
      </c>
      <c r="H459" s="372"/>
      <c r="I459" s="373" t="s">
        <v>142</v>
      </c>
      <c r="J459" s="374"/>
      <c r="K459" s="374"/>
      <c r="L459" s="374"/>
      <c r="M459" s="374"/>
      <c r="N459" s="374"/>
      <c r="O459" s="374"/>
      <c r="P459" s="374"/>
      <c r="Q459" s="374"/>
      <c r="R459" s="374"/>
      <c r="S459" s="374"/>
      <c r="T459" s="374"/>
      <c r="U459" s="374"/>
      <c r="V459" s="375">
        <f t="shared" ref="V459:V464" si="239">SUMPRODUCT(ROUND(J459:U459,2))</f>
        <v>0</v>
      </c>
      <c r="W459" s="326"/>
    </row>
    <row r="460" spans="1:25" ht="15" customHeight="1" x14ac:dyDescent="0.2">
      <c r="A460" s="367">
        <f>IF($D460="Stundenanteil",1,0)</f>
        <v>0</v>
      </c>
      <c r="B460" s="360" t="s">
        <v>143</v>
      </c>
      <c r="C460" s="347"/>
      <c r="D460" s="653" t="s">
        <v>61</v>
      </c>
      <c r="E460" s="654"/>
      <c r="F460" s="361"/>
      <c r="G460" s="371" t="s">
        <v>144</v>
      </c>
      <c r="H460" s="376" t="s">
        <v>145</v>
      </c>
      <c r="I460" s="373" t="s">
        <v>142</v>
      </c>
      <c r="J460" s="374"/>
      <c r="K460" s="374"/>
      <c r="L460" s="374"/>
      <c r="M460" s="374"/>
      <c r="N460" s="374"/>
      <c r="O460" s="374"/>
      <c r="P460" s="374"/>
      <c r="Q460" s="374"/>
      <c r="R460" s="374"/>
      <c r="S460" s="374"/>
      <c r="T460" s="374"/>
      <c r="U460" s="374"/>
      <c r="V460" s="375">
        <f t="shared" si="239"/>
        <v>0</v>
      </c>
      <c r="W460" s="326"/>
    </row>
    <row r="461" spans="1:25" ht="15" customHeight="1" x14ac:dyDescent="0.2">
      <c r="A461" s="367">
        <f>IF($D460="Stundenanteil",1,0)</f>
        <v>0</v>
      </c>
      <c r="B461" s="353"/>
      <c r="C461" s="347"/>
      <c r="D461" s="347"/>
      <c r="E461" s="347"/>
      <c r="F461" s="354"/>
      <c r="G461" s="371"/>
      <c r="H461" s="376" t="s">
        <v>146</v>
      </c>
      <c r="I461" s="377" t="s">
        <v>142</v>
      </c>
      <c r="J461" s="374"/>
      <c r="K461" s="374"/>
      <c r="L461" s="374"/>
      <c r="M461" s="374"/>
      <c r="N461" s="374"/>
      <c r="O461" s="374"/>
      <c r="P461" s="374"/>
      <c r="Q461" s="374"/>
      <c r="R461" s="374"/>
      <c r="S461" s="374"/>
      <c r="T461" s="374"/>
      <c r="U461" s="374"/>
      <c r="V461" s="375">
        <f t="shared" si="239"/>
        <v>0</v>
      </c>
      <c r="W461" s="326"/>
    </row>
    <row r="462" spans="1:25" ht="15" hidden="1" customHeight="1" x14ac:dyDescent="0.2">
      <c r="A462" s="367"/>
      <c r="B462" s="353"/>
      <c r="C462" s="347"/>
      <c r="F462" s="354"/>
      <c r="G462" s="378" t="s">
        <v>147</v>
      </c>
      <c r="H462" s="379"/>
      <c r="I462" s="380" t="s">
        <v>142</v>
      </c>
      <c r="J462" s="381">
        <f>IF(ROUND(J459,2)-ROUND(J460,2)=0,0,ROUND(J461,2)/(ROUND(J459,2)-ROUND(J460,2))*ROUND(J460,2))</f>
        <v>0</v>
      </c>
      <c r="K462" s="381">
        <f t="shared" ref="K462:U462" si="240">IF(ROUND(K459,2)-ROUND(K460,2)=0,0,ROUND(K461,2)/(ROUND(K459,2)-ROUND(K460,2))*ROUND(K460,2))</f>
        <v>0</v>
      </c>
      <c r="L462" s="381">
        <f t="shared" si="240"/>
        <v>0</v>
      </c>
      <c r="M462" s="381">
        <f t="shared" si="240"/>
        <v>0</v>
      </c>
      <c r="N462" s="381">
        <f t="shared" si="240"/>
        <v>0</v>
      </c>
      <c r="O462" s="381">
        <f t="shared" si="240"/>
        <v>0</v>
      </c>
      <c r="P462" s="381">
        <f t="shared" si="240"/>
        <v>0</v>
      </c>
      <c r="Q462" s="381">
        <f t="shared" si="240"/>
        <v>0</v>
      </c>
      <c r="R462" s="381">
        <f t="shared" si="240"/>
        <v>0</v>
      </c>
      <c r="S462" s="381">
        <f t="shared" si="240"/>
        <v>0</v>
      </c>
      <c r="T462" s="381">
        <f t="shared" si="240"/>
        <v>0</v>
      </c>
      <c r="U462" s="381">
        <f t="shared" si="240"/>
        <v>0</v>
      </c>
      <c r="V462" s="382">
        <f t="shared" si="239"/>
        <v>0</v>
      </c>
      <c r="W462" s="326"/>
    </row>
    <row r="463" spans="1:25" ht="15" hidden="1" customHeight="1" x14ac:dyDescent="0.2">
      <c r="A463" s="367"/>
      <c r="B463" s="353"/>
      <c r="C463" s="347"/>
      <c r="F463" s="354"/>
      <c r="G463" s="378" t="s">
        <v>148</v>
      </c>
      <c r="H463" s="379"/>
      <c r="I463" s="380" t="s">
        <v>142</v>
      </c>
      <c r="J463" s="381">
        <f>(ROUND(J461,2)+ROUND(J462,10))*ROUND($E469,0)/($I$6-ROUND($E469,0))</f>
        <v>0</v>
      </c>
      <c r="K463" s="381">
        <f t="shared" ref="K463:U463" si="241">(ROUND(K461,2)+ROUND(K462,10))*ROUND($E469,0)/($I$6-ROUND($E469,0))</f>
        <v>0</v>
      </c>
      <c r="L463" s="381">
        <f t="shared" si="241"/>
        <v>0</v>
      </c>
      <c r="M463" s="381">
        <f t="shared" si="241"/>
        <v>0</v>
      </c>
      <c r="N463" s="381">
        <f t="shared" si="241"/>
        <v>0</v>
      </c>
      <c r="O463" s="381">
        <f t="shared" si="241"/>
        <v>0</v>
      </c>
      <c r="P463" s="381">
        <f t="shared" si="241"/>
        <v>0</v>
      </c>
      <c r="Q463" s="381">
        <f t="shared" si="241"/>
        <v>0</v>
      </c>
      <c r="R463" s="381">
        <f t="shared" si="241"/>
        <v>0</v>
      </c>
      <c r="S463" s="381">
        <f t="shared" si="241"/>
        <v>0</v>
      </c>
      <c r="T463" s="381">
        <f t="shared" si="241"/>
        <v>0</v>
      </c>
      <c r="U463" s="381">
        <f t="shared" si="241"/>
        <v>0</v>
      </c>
      <c r="V463" s="382">
        <f t="shared" si="239"/>
        <v>0</v>
      </c>
      <c r="W463" s="326"/>
    </row>
    <row r="464" spans="1:25" ht="15" hidden="1" customHeight="1" x14ac:dyDescent="0.2">
      <c r="A464" s="367"/>
      <c r="B464" s="353"/>
      <c r="C464" s="347"/>
      <c r="D464" s="347"/>
      <c r="E464" s="347"/>
      <c r="F464" s="354"/>
      <c r="G464" s="378" t="s">
        <v>149</v>
      </c>
      <c r="H464" s="379"/>
      <c r="I464" s="380" t="s">
        <v>142</v>
      </c>
      <c r="J464" s="381">
        <f>ROUND(J461,2)+ROUND(J462,10)+ROUND(J463,10)</f>
        <v>0</v>
      </c>
      <c r="K464" s="381">
        <f t="shared" ref="K464:U464" si="242">ROUND(K461,2)+ROUND(K462,10)+ROUND(K463,10)</f>
        <v>0</v>
      </c>
      <c r="L464" s="381">
        <f t="shared" si="242"/>
        <v>0</v>
      </c>
      <c r="M464" s="381">
        <f t="shared" si="242"/>
        <v>0</v>
      </c>
      <c r="N464" s="381">
        <f t="shared" si="242"/>
        <v>0</v>
      </c>
      <c r="O464" s="381">
        <f t="shared" si="242"/>
        <v>0</v>
      </c>
      <c r="P464" s="381">
        <f t="shared" si="242"/>
        <v>0</v>
      </c>
      <c r="Q464" s="381">
        <f t="shared" si="242"/>
        <v>0</v>
      </c>
      <c r="R464" s="381">
        <f t="shared" si="242"/>
        <v>0</v>
      </c>
      <c r="S464" s="381">
        <f t="shared" si="242"/>
        <v>0</v>
      </c>
      <c r="T464" s="381">
        <f t="shared" si="242"/>
        <v>0</v>
      </c>
      <c r="U464" s="381">
        <f t="shared" si="242"/>
        <v>0</v>
      </c>
      <c r="V464" s="382">
        <f t="shared" si="239"/>
        <v>0</v>
      </c>
      <c r="W464" s="326"/>
    </row>
    <row r="465" spans="1:25" ht="15" customHeight="1" x14ac:dyDescent="0.2">
      <c r="A465" s="323"/>
      <c r="B465" s="360" t="s">
        <v>150</v>
      </c>
      <c r="C465" s="347"/>
      <c r="D465" s="347"/>
      <c r="E465" s="347"/>
      <c r="F465" s="354"/>
      <c r="G465" s="383" t="str">
        <f>IF(D460="Stundenanteil","Errechneter Stellenanteil",IF(D460="Stellenanteil","Stellenanteil:",""))</f>
        <v/>
      </c>
      <c r="H465" s="384"/>
      <c r="I465" s="385"/>
      <c r="J465" s="386">
        <f>IF(AND($D460="Stellenanteil",$E470&gt;0,J467&gt;0),ROUND($E470,4),IF(AND($D460="Stundenanteil",J459&gt;0),ROUND(J464/ROUND(J459,2),4),0))</f>
        <v>0</v>
      </c>
      <c r="K465" s="386">
        <f t="shared" ref="K465:U465" si="243">IF(AND($D460="Stellenanteil",$E470&gt;0,K467&gt;0),ROUND($E470,4),IF(AND($D460="Stundenanteil",K459&gt;0),ROUND(K464/ROUND(K459,2),4),0))</f>
        <v>0</v>
      </c>
      <c r="L465" s="386">
        <f t="shared" si="243"/>
        <v>0</v>
      </c>
      <c r="M465" s="386">
        <f t="shared" si="243"/>
        <v>0</v>
      </c>
      <c r="N465" s="386">
        <f t="shared" si="243"/>
        <v>0</v>
      </c>
      <c r="O465" s="386">
        <f t="shared" si="243"/>
        <v>0</v>
      </c>
      <c r="P465" s="386">
        <f t="shared" si="243"/>
        <v>0</v>
      </c>
      <c r="Q465" s="386">
        <f t="shared" si="243"/>
        <v>0</v>
      </c>
      <c r="R465" s="386">
        <f t="shared" si="243"/>
        <v>0</v>
      </c>
      <c r="S465" s="386">
        <f t="shared" si="243"/>
        <v>0</v>
      </c>
      <c r="T465" s="386">
        <f t="shared" si="243"/>
        <v>0</v>
      </c>
      <c r="U465" s="386">
        <f t="shared" si="243"/>
        <v>0</v>
      </c>
      <c r="V465" s="387">
        <f>SUMPRODUCT(ROUND(J465:U465,4))</f>
        <v>0</v>
      </c>
      <c r="W465" s="326"/>
    </row>
    <row r="466" spans="1:25" ht="15" customHeight="1" x14ac:dyDescent="0.2">
      <c r="A466" s="323"/>
      <c r="B466" s="353"/>
      <c r="C466" s="388" t="s">
        <v>151</v>
      </c>
      <c r="E466" s="389"/>
      <c r="F466" s="354"/>
      <c r="G466" s="368" t="s">
        <v>152</v>
      </c>
      <c r="H466" s="369"/>
      <c r="I466" s="364"/>
      <c r="J466" s="370"/>
      <c r="K466" s="370"/>
      <c r="L466" s="370"/>
      <c r="M466" s="370"/>
      <c r="N466" s="370"/>
      <c r="O466" s="370"/>
      <c r="P466" s="370"/>
      <c r="Q466" s="370"/>
      <c r="R466" s="370"/>
      <c r="S466" s="370"/>
      <c r="T466" s="370"/>
      <c r="U466" s="370"/>
      <c r="V466" s="366"/>
      <c r="W466" s="326"/>
    </row>
    <row r="467" spans="1:25" ht="15" customHeight="1" x14ac:dyDescent="0.2">
      <c r="A467" s="323"/>
      <c r="B467" s="353"/>
      <c r="F467" s="390"/>
      <c r="G467" s="391" t="s">
        <v>153</v>
      </c>
      <c r="H467" s="392"/>
      <c r="I467" s="393" t="s">
        <v>154</v>
      </c>
      <c r="J467" s="394"/>
      <c r="K467" s="394"/>
      <c r="L467" s="394"/>
      <c r="M467" s="394"/>
      <c r="N467" s="394"/>
      <c r="O467" s="394"/>
      <c r="P467" s="394"/>
      <c r="Q467" s="394"/>
      <c r="R467" s="394"/>
      <c r="S467" s="394"/>
      <c r="T467" s="394"/>
      <c r="U467" s="394"/>
      <c r="V467" s="375">
        <f>SUMPRODUCT(ROUND(J467:U467,2))</f>
        <v>0</v>
      </c>
      <c r="W467" s="326"/>
    </row>
    <row r="468" spans="1:25" ht="15" customHeight="1" x14ac:dyDescent="0.2">
      <c r="A468" s="367">
        <f>IF($D460="Stundenanteil",1,0)</f>
        <v>0</v>
      </c>
      <c r="B468" s="353"/>
      <c r="C468" s="388" t="str">
        <f>IF(D460="Stundenanteil","wöchentliche Arbeitszeit (in h):","")</f>
        <v/>
      </c>
      <c r="D468" s="347"/>
      <c r="E468" s="395"/>
      <c r="F468" s="390"/>
      <c r="G468" s="371"/>
      <c r="H468" s="372"/>
      <c r="I468" s="393"/>
      <c r="J468" s="396"/>
      <c r="K468" s="396"/>
      <c r="L468" s="396"/>
      <c r="M468" s="396"/>
      <c r="N468" s="396"/>
      <c r="O468" s="396"/>
      <c r="P468" s="396"/>
      <c r="Q468" s="396"/>
      <c r="R468" s="396"/>
      <c r="S468" s="396"/>
      <c r="T468" s="396"/>
      <c r="U468" s="396"/>
      <c r="V468" s="397"/>
      <c r="W468" s="326"/>
    </row>
    <row r="469" spans="1:25" ht="15" customHeight="1" x14ac:dyDescent="0.2">
      <c r="A469" s="367">
        <f>IF($D460="Stundenanteil",1,0)</f>
        <v>0</v>
      </c>
      <c r="B469" s="353"/>
      <c r="C469" s="388" t="str">
        <f>IF(D460="Stundenanteil","Urlaubsanspruch (in AT):","")</f>
        <v/>
      </c>
      <c r="D469" s="347"/>
      <c r="E469" s="398"/>
      <c r="F469" s="354"/>
      <c r="G469" s="368" t="s">
        <v>155</v>
      </c>
      <c r="H469" s="369"/>
      <c r="I469" s="364"/>
      <c r="J469" s="370"/>
      <c r="K469" s="370"/>
      <c r="L469" s="370"/>
      <c r="M469" s="370"/>
      <c r="N469" s="370"/>
      <c r="O469" s="370"/>
      <c r="P469" s="370"/>
      <c r="Q469" s="370"/>
      <c r="R469" s="370"/>
      <c r="S469" s="370"/>
      <c r="T469" s="370"/>
      <c r="U469" s="370"/>
      <c r="V469" s="366"/>
      <c r="W469" s="326"/>
    </row>
    <row r="470" spans="1:25" ht="15" customHeight="1" x14ac:dyDescent="0.2">
      <c r="A470" s="367">
        <f>IF($D460="Stellenanteil",1,0)</f>
        <v>0</v>
      </c>
      <c r="B470" s="353"/>
      <c r="C470" s="388" t="str">
        <f>IF(D460="Stellenanteil","Stellenanteil (in %):","")</f>
        <v/>
      </c>
      <c r="D470" s="347"/>
      <c r="E470" s="399"/>
      <c r="F470" s="354"/>
      <c r="G470" s="391" t="s">
        <v>156</v>
      </c>
      <c r="H470" s="392"/>
      <c r="I470" s="393" t="s">
        <v>154</v>
      </c>
      <c r="J470" s="400">
        <f>ROUND(ROUND(J467,2)*J465,2)</f>
        <v>0</v>
      </c>
      <c r="K470" s="400">
        <f t="shared" ref="K470:U470" si="244">ROUND(ROUND(K467,2)*K465,2)</f>
        <v>0</v>
      </c>
      <c r="L470" s="400">
        <f t="shared" si="244"/>
        <v>0</v>
      </c>
      <c r="M470" s="400">
        <f t="shared" si="244"/>
        <v>0</v>
      </c>
      <c r="N470" s="400">
        <f t="shared" si="244"/>
        <v>0</v>
      </c>
      <c r="O470" s="400">
        <f t="shared" si="244"/>
        <v>0</v>
      </c>
      <c r="P470" s="400">
        <f t="shared" si="244"/>
        <v>0</v>
      </c>
      <c r="Q470" s="400">
        <f t="shared" si="244"/>
        <v>0</v>
      </c>
      <c r="R470" s="400">
        <f t="shared" si="244"/>
        <v>0</v>
      </c>
      <c r="S470" s="400">
        <f t="shared" si="244"/>
        <v>0</v>
      </c>
      <c r="T470" s="400">
        <f t="shared" si="244"/>
        <v>0</v>
      </c>
      <c r="U470" s="400">
        <f t="shared" si="244"/>
        <v>0</v>
      </c>
      <c r="V470" s="375">
        <f>SUMPRODUCT(ROUND(J470:U470,2))</f>
        <v>0</v>
      </c>
      <c r="W470" s="326"/>
    </row>
    <row r="471" spans="1:25" ht="15" customHeight="1" x14ac:dyDescent="0.2">
      <c r="A471" s="323"/>
      <c r="B471" s="353"/>
      <c r="C471" s="347"/>
      <c r="D471" s="347"/>
      <c r="E471" s="347"/>
      <c r="F471" s="354"/>
      <c r="G471" s="401" t="str">
        <f>$P$26</f>
        <v>Pauschale für Sozialabgaben inkl. Berufsgenossenschaft</v>
      </c>
      <c r="H471" s="372"/>
      <c r="I471" s="393" t="s">
        <v>154</v>
      </c>
      <c r="J471" s="400">
        <f>ROUND(J470*$U$26,2)</f>
        <v>0</v>
      </c>
      <c r="K471" s="400">
        <f t="shared" ref="K471:U471" si="245">ROUND(K470*$U$26,2)</f>
        <v>0</v>
      </c>
      <c r="L471" s="400">
        <f t="shared" si="245"/>
        <v>0</v>
      </c>
      <c r="M471" s="400">
        <f t="shared" si="245"/>
        <v>0</v>
      </c>
      <c r="N471" s="400">
        <f t="shared" si="245"/>
        <v>0</v>
      </c>
      <c r="O471" s="400">
        <f t="shared" si="245"/>
        <v>0</v>
      </c>
      <c r="P471" s="400">
        <f t="shared" si="245"/>
        <v>0</v>
      </c>
      <c r="Q471" s="400">
        <f t="shared" si="245"/>
        <v>0</v>
      </c>
      <c r="R471" s="400">
        <f t="shared" si="245"/>
        <v>0</v>
      </c>
      <c r="S471" s="400">
        <f t="shared" si="245"/>
        <v>0</v>
      </c>
      <c r="T471" s="400">
        <f t="shared" si="245"/>
        <v>0</v>
      </c>
      <c r="U471" s="400">
        <f t="shared" si="245"/>
        <v>0</v>
      </c>
      <c r="V471" s="375">
        <f>SUMPRODUCT(ROUND(J471:U471,2))</f>
        <v>0</v>
      </c>
      <c r="W471" s="326"/>
    </row>
    <row r="472" spans="1:25" ht="15" customHeight="1" x14ac:dyDescent="0.2">
      <c r="A472" s="323"/>
      <c r="B472" s="360" t="s">
        <v>157</v>
      </c>
      <c r="C472" s="347"/>
      <c r="D472" s="347"/>
      <c r="E472" s="347"/>
      <c r="F472" s="354"/>
      <c r="G472" s="371"/>
      <c r="H472" s="372"/>
      <c r="I472" s="393"/>
      <c r="J472" s="396"/>
      <c r="K472" s="396"/>
      <c r="L472" s="396"/>
      <c r="M472" s="396"/>
      <c r="N472" s="396"/>
      <c r="O472" s="396"/>
      <c r="P472" s="396"/>
      <c r="Q472" s="396"/>
      <c r="R472" s="396"/>
      <c r="S472" s="396"/>
      <c r="T472" s="396"/>
      <c r="U472" s="396"/>
      <c r="V472" s="397"/>
      <c r="W472" s="326"/>
      <c r="Y472" s="335"/>
    </row>
    <row r="473" spans="1:25" ht="15" customHeight="1" x14ac:dyDescent="0.2">
      <c r="A473" s="323"/>
      <c r="B473" s="353"/>
      <c r="C473" s="402"/>
      <c r="D473" s="403">
        <v>1</v>
      </c>
      <c r="E473" s="403">
        <v>2</v>
      </c>
      <c r="F473" s="390"/>
      <c r="G473" s="404" t="s">
        <v>158</v>
      </c>
      <c r="I473" s="405" t="s">
        <v>154</v>
      </c>
      <c r="J473" s="406">
        <f t="shared" ref="J473:U473" si="246">IF(AND($D474=J$30,$E474=J$30),ROUND($D479,2)+ROUND($E479,2),IF($D474=J$30,$D479,IF($E474=J$30,$E479,0)))</f>
        <v>0</v>
      </c>
      <c r="K473" s="406">
        <f t="shared" si="246"/>
        <v>0</v>
      </c>
      <c r="L473" s="406">
        <f t="shared" si="246"/>
        <v>0</v>
      </c>
      <c r="M473" s="406">
        <f t="shared" si="246"/>
        <v>0</v>
      </c>
      <c r="N473" s="406">
        <f t="shared" si="246"/>
        <v>0</v>
      </c>
      <c r="O473" s="406">
        <f t="shared" si="246"/>
        <v>0</v>
      </c>
      <c r="P473" s="406">
        <f t="shared" si="246"/>
        <v>0</v>
      </c>
      <c r="Q473" s="406">
        <f t="shared" si="246"/>
        <v>0</v>
      </c>
      <c r="R473" s="406">
        <f t="shared" si="246"/>
        <v>0</v>
      </c>
      <c r="S473" s="406">
        <f t="shared" si="246"/>
        <v>0</v>
      </c>
      <c r="T473" s="406">
        <f t="shared" si="246"/>
        <v>0</v>
      </c>
      <c r="U473" s="406">
        <f t="shared" si="246"/>
        <v>0</v>
      </c>
      <c r="V473" s="407">
        <f>SUMPRODUCT(ROUND(J473:U473,2))</f>
        <v>0</v>
      </c>
      <c r="W473" s="326"/>
      <c r="Y473" s="335"/>
    </row>
    <row r="474" spans="1:25" ht="15" customHeight="1" x14ac:dyDescent="0.2">
      <c r="A474" s="323"/>
      <c r="B474" s="408"/>
      <c r="C474" s="409" t="s">
        <v>159</v>
      </c>
      <c r="D474" s="410"/>
      <c r="E474" s="410"/>
      <c r="F474" s="390"/>
      <c r="G474" s="411" t="s">
        <v>160</v>
      </c>
      <c r="H474" s="369"/>
      <c r="I474" s="364"/>
      <c r="J474" s="412">
        <f>IF(OR($D476=0,$D477=0),0,IF(AND(J$30&gt;=$D476,J$30&lt;=$D477),"X",""))</f>
        <v>0</v>
      </c>
      <c r="K474" s="412">
        <f t="shared" ref="K474:U474" si="247">IF(OR($D476=0,$D477=0),0,IF(AND(K$30&gt;=$D476,K$30&lt;=$D477),"X",""))</f>
        <v>0</v>
      </c>
      <c r="L474" s="412">
        <f t="shared" si="247"/>
        <v>0</v>
      </c>
      <c r="M474" s="412">
        <f t="shared" si="247"/>
        <v>0</v>
      </c>
      <c r="N474" s="412">
        <f t="shared" si="247"/>
        <v>0</v>
      </c>
      <c r="O474" s="412">
        <f t="shared" si="247"/>
        <v>0</v>
      </c>
      <c r="P474" s="412">
        <f t="shared" si="247"/>
        <v>0</v>
      </c>
      <c r="Q474" s="412">
        <f t="shared" si="247"/>
        <v>0</v>
      </c>
      <c r="R474" s="412">
        <f t="shared" si="247"/>
        <v>0</v>
      </c>
      <c r="S474" s="412">
        <f t="shared" si="247"/>
        <v>0</v>
      </c>
      <c r="T474" s="412">
        <f t="shared" si="247"/>
        <v>0</v>
      </c>
      <c r="U474" s="412">
        <f t="shared" si="247"/>
        <v>0</v>
      </c>
      <c r="V474" s="413"/>
      <c r="W474" s="326"/>
      <c r="Y474" s="335"/>
    </row>
    <row r="475" spans="1:25" ht="15" customHeight="1" x14ac:dyDescent="0.2">
      <c r="A475" s="323"/>
      <c r="B475" s="408"/>
      <c r="C475" s="409" t="s">
        <v>161</v>
      </c>
      <c r="D475" s="414"/>
      <c r="E475" s="415"/>
      <c r="F475" s="390"/>
      <c r="G475" s="391" t="s">
        <v>156</v>
      </c>
      <c r="H475" s="416"/>
      <c r="I475" s="393" t="s">
        <v>154</v>
      </c>
      <c r="J475" s="400">
        <f>IF(OR($D476=0,$D477=0),0,IF($D474=J$30,MIN(ROUND($D479,2),ROUND(ROUND($D479,2)/$D478*SUMPRODUCT(($J474:$U474="X")*(ROUND($J465:$U465,4))),2)),0))</f>
        <v>0</v>
      </c>
      <c r="K475" s="400">
        <f t="shared" ref="K475:U475" si="248">IF(OR($D476=0,$D477=0),0,IF($D474=K$30,MIN(ROUND($D479,2),ROUND(ROUND($D479,2)/$D478*SUMPRODUCT(($J474:$U474="X")*(ROUND($J465:$U465,4))),2)),0))</f>
        <v>0</v>
      </c>
      <c r="L475" s="400">
        <f t="shared" si="248"/>
        <v>0</v>
      </c>
      <c r="M475" s="400">
        <f t="shared" si="248"/>
        <v>0</v>
      </c>
      <c r="N475" s="400">
        <f t="shared" si="248"/>
        <v>0</v>
      </c>
      <c r="O475" s="400">
        <f t="shared" si="248"/>
        <v>0</v>
      </c>
      <c r="P475" s="400">
        <f t="shared" si="248"/>
        <v>0</v>
      </c>
      <c r="Q475" s="400">
        <f t="shared" si="248"/>
        <v>0</v>
      </c>
      <c r="R475" s="400">
        <f t="shared" si="248"/>
        <v>0</v>
      </c>
      <c r="S475" s="400">
        <f t="shared" si="248"/>
        <v>0</v>
      </c>
      <c r="T475" s="400">
        <f t="shared" si="248"/>
        <v>0</v>
      </c>
      <c r="U475" s="400">
        <f t="shared" si="248"/>
        <v>0</v>
      </c>
      <c r="V475" s="375">
        <f>SUMPRODUCT(ROUND(J475:U475,2))</f>
        <v>0</v>
      </c>
      <c r="W475" s="326"/>
      <c r="Y475" s="335"/>
    </row>
    <row r="476" spans="1:25" ht="15" customHeight="1" x14ac:dyDescent="0.2">
      <c r="A476" s="323"/>
      <c r="B476" s="353"/>
      <c r="C476" s="417" t="s">
        <v>162</v>
      </c>
      <c r="D476" s="418"/>
      <c r="E476" s="418"/>
      <c r="F476" s="390"/>
      <c r="G476" s="401" t="str">
        <f>$P$26</f>
        <v>Pauschale für Sozialabgaben inkl. Berufsgenossenschaft</v>
      </c>
      <c r="H476" s="416"/>
      <c r="I476" s="393" t="s">
        <v>154</v>
      </c>
      <c r="J476" s="400">
        <f t="shared" ref="J476:U476" si="249">ROUND(J475*$U$26,2)</f>
        <v>0</v>
      </c>
      <c r="K476" s="400">
        <f t="shared" si="249"/>
        <v>0</v>
      </c>
      <c r="L476" s="400">
        <f t="shared" si="249"/>
        <v>0</v>
      </c>
      <c r="M476" s="400">
        <f t="shared" si="249"/>
        <v>0</v>
      </c>
      <c r="N476" s="400">
        <f t="shared" si="249"/>
        <v>0</v>
      </c>
      <c r="O476" s="400">
        <f t="shared" si="249"/>
        <v>0</v>
      </c>
      <c r="P476" s="400">
        <f t="shared" si="249"/>
        <v>0</v>
      </c>
      <c r="Q476" s="400">
        <f t="shared" si="249"/>
        <v>0</v>
      </c>
      <c r="R476" s="400">
        <f t="shared" si="249"/>
        <v>0</v>
      </c>
      <c r="S476" s="400">
        <f t="shared" si="249"/>
        <v>0</v>
      </c>
      <c r="T476" s="400">
        <f t="shared" si="249"/>
        <v>0</v>
      </c>
      <c r="U476" s="400">
        <f t="shared" si="249"/>
        <v>0</v>
      </c>
      <c r="V476" s="375">
        <f>SUMPRODUCT(ROUND(J476:U476,2))</f>
        <v>0</v>
      </c>
      <c r="W476" s="326"/>
      <c r="Y476" s="335"/>
    </row>
    <row r="477" spans="1:25" ht="15" customHeight="1" x14ac:dyDescent="0.2">
      <c r="A477" s="323"/>
      <c r="B477" s="353"/>
      <c r="C477" s="417" t="s">
        <v>163</v>
      </c>
      <c r="D477" s="418"/>
      <c r="E477" s="418"/>
      <c r="F477" s="390"/>
      <c r="G477" s="411" t="s">
        <v>164</v>
      </c>
      <c r="H477" s="369"/>
      <c r="I477" s="364"/>
      <c r="J477" s="412">
        <f t="shared" ref="J477:U477" si="250">IF(OR($E476=0,$E477=0),0,IF(AND(J$30&gt;=$E476,J$30&lt;=$E477),"X",""))</f>
        <v>0</v>
      </c>
      <c r="K477" s="412">
        <f t="shared" si="250"/>
        <v>0</v>
      </c>
      <c r="L477" s="412">
        <f t="shared" si="250"/>
        <v>0</v>
      </c>
      <c r="M477" s="412">
        <f t="shared" si="250"/>
        <v>0</v>
      </c>
      <c r="N477" s="412">
        <f t="shared" si="250"/>
        <v>0</v>
      </c>
      <c r="O477" s="412">
        <f t="shared" si="250"/>
        <v>0</v>
      </c>
      <c r="P477" s="412">
        <f t="shared" si="250"/>
        <v>0</v>
      </c>
      <c r="Q477" s="412">
        <f t="shared" si="250"/>
        <v>0</v>
      </c>
      <c r="R477" s="412">
        <f t="shared" si="250"/>
        <v>0</v>
      </c>
      <c r="S477" s="412">
        <f t="shared" si="250"/>
        <v>0</v>
      </c>
      <c r="T477" s="412">
        <f t="shared" si="250"/>
        <v>0</v>
      </c>
      <c r="U477" s="412">
        <f t="shared" si="250"/>
        <v>0</v>
      </c>
      <c r="V477" s="396"/>
      <c r="W477" s="326"/>
      <c r="Y477" s="335"/>
    </row>
    <row r="478" spans="1:25" ht="15" customHeight="1" x14ac:dyDescent="0.2">
      <c r="A478" s="323"/>
      <c r="B478" s="353"/>
      <c r="C478" s="417" t="s">
        <v>165</v>
      </c>
      <c r="D478" s="419" t="str">
        <f>IF(OR(D476=0,D477=0),"",DATEDIF(D476,D477,"m")+1)</f>
        <v/>
      </c>
      <c r="E478" s="419" t="str">
        <f>IF(OR(E476=0,E477=0),"",DATEDIF(E476,E477,"m")+1)</f>
        <v/>
      </c>
      <c r="F478" s="390"/>
      <c r="G478" s="391" t="s">
        <v>156</v>
      </c>
      <c r="H478" s="416"/>
      <c r="I478" s="393" t="s">
        <v>154</v>
      </c>
      <c r="J478" s="400">
        <f>IF(OR($E476=0,$E477=0),0,IF($E474=J$30,MIN(ROUND($E479,2),ROUND(ROUND($E479,2)/$E478*SUMPRODUCT(($J477:$U477="X")*(ROUND($J465:$U465,4))),2)),0))</f>
        <v>0</v>
      </c>
      <c r="K478" s="400">
        <f t="shared" ref="K478:U478" si="251">IF(OR($E476=0,$E477=0),0,IF($E474=K$30,MIN(ROUND($E479,2),ROUND(ROUND($E479,2)/$E478*SUMPRODUCT(($J477:$U477="X")*(ROUND($J465:$U465,4))),2)),0))</f>
        <v>0</v>
      </c>
      <c r="L478" s="400">
        <f t="shared" si="251"/>
        <v>0</v>
      </c>
      <c r="M478" s="400">
        <f t="shared" si="251"/>
        <v>0</v>
      </c>
      <c r="N478" s="400">
        <f t="shared" si="251"/>
        <v>0</v>
      </c>
      <c r="O478" s="400">
        <f t="shared" si="251"/>
        <v>0</v>
      </c>
      <c r="P478" s="400">
        <f t="shared" si="251"/>
        <v>0</v>
      </c>
      <c r="Q478" s="400">
        <f t="shared" si="251"/>
        <v>0</v>
      </c>
      <c r="R478" s="400">
        <f t="shared" si="251"/>
        <v>0</v>
      </c>
      <c r="S478" s="400">
        <f t="shared" si="251"/>
        <v>0</v>
      </c>
      <c r="T478" s="400">
        <f t="shared" si="251"/>
        <v>0</v>
      </c>
      <c r="U478" s="400">
        <f t="shared" si="251"/>
        <v>0</v>
      </c>
      <c r="V478" s="375">
        <f>SUMPRODUCT(ROUND(J478:U478,2))</f>
        <v>0</v>
      </c>
      <c r="W478" s="326"/>
      <c r="Y478" s="335"/>
    </row>
    <row r="479" spans="1:25" ht="15" customHeight="1" x14ac:dyDescent="0.2">
      <c r="A479" s="323"/>
      <c r="B479" s="353"/>
      <c r="C479" s="409" t="s">
        <v>166</v>
      </c>
      <c r="D479" s="389"/>
      <c r="E479" s="389"/>
      <c r="F479" s="390"/>
      <c r="G479" s="420" t="str">
        <f>$P$26</f>
        <v>Pauschale für Sozialabgaben inkl. Berufsgenossenschaft</v>
      </c>
      <c r="H479" s="421"/>
      <c r="I479" s="422" t="s">
        <v>154</v>
      </c>
      <c r="J479" s="423">
        <f t="shared" ref="J479:U479" si="252">ROUND(J478*$U$26,2)</f>
        <v>0</v>
      </c>
      <c r="K479" s="423">
        <f t="shared" si="252"/>
        <v>0</v>
      </c>
      <c r="L479" s="423">
        <f t="shared" si="252"/>
        <v>0</v>
      </c>
      <c r="M479" s="423">
        <f t="shared" si="252"/>
        <v>0</v>
      </c>
      <c r="N479" s="423">
        <f t="shared" si="252"/>
        <v>0</v>
      </c>
      <c r="O479" s="423">
        <f t="shared" si="252"/>
        <v>0</v>
      </c>
      <c r="P479" s="423">
        <f t="shared" si="252"/>
        <v>0</v>
      </c>
      <c r="Q479" s="423">
        <f t="shared" si="252"/>
        <v>0</v>
      </c>
      <c r="R479" s="423">
        <f t="shared" si="252"/>
        <v>0</v>
      </c>
      <c r="S479" s="423">
        <f t="shared" si="252"/>
        <v>0</v>
      </c>
      <c r="T479" s="423">
        <f t="shared" si="252"/>
        <v>0</v>
      </c>
      <c r="U479" s="423">
        <f t="shared" si="252"/>
        <v>0</v>
      </c>
      <c r="V479" s="424">
        <f>SUMPRODUCT(ROUND(J479:U479,2))</f>
        <v>0</v>
      </c>
      <c r="W479" s="326"/>
      <c r="Y479" s="335"/>
    </row>
    <row r="480" spans="1:25" ht="15" customHeight="1" thickBot="1" x14ac:dyDescent="0.25">
      <c r="A480" s="323"/>
      <c r="B480" s="425"/>
      <c r="C480" s="426"/>
      <c r="D480" s="426"/>
      <c r="E480" s="426"/>
      <c r="F480" s="427"/>
      <c r="G480" s="428"/>
      <c r="H480" s="429"/>
      <c r="I480" s="430"/>
      <c r="J480" s="431"/>
      <c r="K480" s="431"/>
      <c r="L480" s="431"/>
      <c r="M480" s="431"/>
      <c r="N480" s="431"/>
      <c r="O480" s="431"/>
      <c r="P480" s="431"/>
      <c r="Q480" s="431"/>
      <c r="R480" s="431"/>
      <c r="S480" s="431"/>
      <c r="T480" s="431"/>
      <c r="U480" s="431"/>
      <c r="V480" s="432"/>
      <c r="W480" s="326">
        <f>IF(COUNTIF(V456:V480,"&gt;0")&gt;0,1,0)</f>
        <v>0</v>
      </c>
      <c r="Y480" s="335"/>
    </row>
    <row r="481" spans="1:23" ht="15" customHeight="1" thickTop="1" x14ac:dyDescent="0.2">
      <c r="A481" s="323"/>
      <c r="B481" s="353"/>
      <c r="C481" s="347"/>
      <c r="D481" s="347"/>
      <c r="E481" s="347"/>
      <c r="F481" s="354"/>
      <c r="G481" s="355" t="s">
        <v>136</v>
      </c>
      <c r="H481" s="356"/>
      <c r="I481" s="357"/>
      <c r="J481" s="358"/>
      <c r="K481" s="358"/>
      <c r="L481" s="358"/>
      <c r="M481" s="358"/>
      <c r="N481" s="358"/>
      <c r="O481" s="358"/>
      <c r="P481" s="358"/>
      <c r="Q481" s="358"/>
      <c r="R481" s="358"/>
      <c r="S481" s="358"/>
      <c r="T481" s="358"/>
      <c r="U481" s="358"/>
      <c r="V481" s="359"/>
      <c r="W481" s="326"/>
    </row>
    <row r="482" spans="1:23" ht="15" customHeight="1" x14ac:dyDescent="0.2">
      <c r="A482" s="323"/>
      <c r="B482" s="360" t="s">
        <v>137</v>
      </c>
      <c r="C482" s="347"/>
      <c r="D482" s="653"/>
      <c r="E482" s="654"/>
      <c r="F482" s="361"/>
      <c r="G482" s="362" t="s">
        <v>138</v>
      </c>
      <c r="H482" s="363"/>
      <c r="I482" s="364"/>
      <c r="J482" s="365"/>
      <c r="K482" s="365"/>
      <c r="L482" s="365"/>
      <c r="M482" s="365"/>
      <c r="N482" s="365"/>
      <c r="O482" s="365"/>
      <c r="P482" s="365"/>
      <c r="Q482" s="365"/>
      <c r="R482" s="365"/>
      <c r="S482" s="365"/>
      <c r="T482" s="365"/>
      <c r="U482" s="365"/>
      <c r="V482" s="366"/>
      <c r="W482" s="326"/>
    </row>
    <row r="483" spans="1:23" ht="15" customHeight="1" x14ac:dyDescent="0.2">
      <c r="A483" s="367">
        <f>IF($D485="Stundenanteil",1,0)</f>
        <v>0</v>
      </c>
      <c r="B483" s="360" t="s">
        <v>139</v>
      </c>
      <c r="C483" s="347"/>
      <c r="D483" s="653"/>
      <c r="E483" s="654"/>
      <c r="F483" s="361"/>
      <c r="G483" s="368" t="s">
        <v>140</v>
      </c>
      <c r="H483" s="369"/>
      <c r="I483" s="364"/>
      <c r="J483" s="370"/>
      <c r="K483" s="370"/>
      <c r="L483" s="370"/>
      <c r="M483" s="370"/>
      <c r="N483" s="370"/>
      <c r="O483" s="370"/>
      <c r="P483" s="370"/>
      <c r="Q483" s="370"/>
      <c r="R483" s="370"/>
      <c r="S483" s="370"/>
      <c r="T483" s="370"/>
      <c r="U483" s="370"/>
      <c r="V483" s="366"/>
      <c r="W483" s="326"/>
    </row>
    <row r="484" spans="1:23" ht="15" customHeight="1" x14ac:dyDescent="0.2">
      <c r="A484" s="367">
        <f>IF($D485="Stundenanteil",1,0)</f>
        <v>0</v>
      </c>
      <c r="B484" s="353"/>
      <c r="C484" s="347"/>
      <c r="D484" s="347"/>
      <c r="E484" s="347"/>
      <c r="F484" s="354"/>
      <c r="G484" s="371" t="s">
        <v>141</v>
      </c>
      <c r="H484" s="372"/>
      <c r="I484" s="373" t="s">
        <v>142</v>
      </c>
      <c r="J484" s="374"/>
      <c r="K484" s="374"/>
      <c r="L484" s="374"/>
      <c r="M484" s="374"/>
      <c r="N484" s="374"/>
      <c r="O484" s="374"/>
      <c r="P484" s="374"/>
      <c r="Q484" s="374"/>
      <c r="R484" s="374"/>
      <c r="S484" s="374"/>
      <c r="T484" s="374"/>
      <c r="U484" s="374"/>
      <c r="V484" s="375">
        <f t="shared" ref="V484:V489" si="253">SUMPRODUCT(ROUND(J484:U484,2))</f>
        <v>0</v>
      </c>
      <c r="W484" s="326"/>
    </row>
    <row r="485" spans="1:23" ht="15" customHeight="1" x14ac:dyDescent="0.2">
      <c r="A485" s="367">
        <f>IF($D485="Stundenanteil",1,0)</f>
        <v>0</v>
      </c>
      <c r="B485" s="360" t="s">
        <v>143</v>
      </c>
      <c r="C485" s="347"/>
      <c r="D485" s="653" t="s">
        <v>61</v>
      </c>
      <c r="E485" s="654"/>
      <c r="F485" s="361"/>
      <c r="G485" s="371" t="s">
        <v>144</v>
      </c>
      <c r="H485" s="376" t="s">
        <v>145</v>
      </c>
      <c r="I485" s="373" t="s">
        <v>142</v>
      </c>
      <c r="J485" s="374"/>
      <c r="K485" s="374"/>
      <c r="L485" s="374"/>
      <c r="M485" s="374"/>
      <c r="N485" s="374"/>
      <c r="O485" s="374"/>
      <c r="P485" s="374"/>
      <c r="Q485" s="374"/>
      <c r="R485" s="374"/>
      <c r="S485" s="374"/>
      <c r="T485" s="374"/>
      <c r="U485" s="374"/>
      <c r="V485" s="375">
        <f t="shared" si="253"/>
        <v>0</v>
      </c>
      <c r="W485" s="326"/>
    </row>
    <row r="486" spans="1:23" ht="15" customHeight="1" x14ac:dyDescent="0.2">
      <c r="A486" s="367">
        <f>IF($D485="Stundenanteil",1,0)</f>
        <v>0</v>
      </c>
      <c r="B486" s="353"/>
      <c r="C486" s="347"/>
      <c r="D486" s="347"/>
      <c r="E486" s="347"/>
      <c r="F486" s="354"/>
      <c r="G486" s="371"/>
      <c r="H486" s="376" t="s">
        <v>146</v>
      </c>
      <c r="I486" s="377" t="s">
        <v>142</v>
      </c>
      <c r="J486" s="374"/>
      <c r="K486" s="374"/>
      <c r="L486" s="374"/>
      <c r="M486" s="374"/>
      <c r="N486" s="374"/>
      <c r="O486" s="374"/>
      <c r="P486" s="374"/>
      <c r="Q486" s="374"/>
      <c r="R486" s="374"/>
      <c r="S486" s="374"/>
      <c r="T486" s="374"/>
      <c r="U486" s="374"/>
      <c r="V486" s="375">
        <f t="shared" si="253"/>
        <v>0</v>
      </c>
      <c r="W486" s="326"/>
    </row>
    <row r="487" spans="1:23" ht="15" hidden="1" customHeight="1" x14ac:dyDescent="0.2">
      <c r="A487" s="367"/>
      <c r="B487" s="353"/>
      <c r="C487" s="347"/>
      <c r="F487" s="354"/>
      <c r="G487" s="378" t="s">
        <v>147</v>
      </c>
      <c r="H487" s="379"/>
      <c r="I487" s="380" t="s">
        <v>142</v>
      </c>
      <c r="J487" s="381">
        <f>IF(ROUND(J484,2)-ROUND(J485,2)=0,0,ROUND(J486,2)/(ROUND(J484,2)-ROUND(J485,2))*ROUND(J485,2))</f>
        <v>0</v>
      </c>
      <c r="K487" s="381">
        <f t="shared" ref="K487:U487" si="254">IF(ROUND(K484,2)-ROUND(K485,2)=0,0,ROUND(K486,2)/(ROUND(K484,2)-ROUND(K485,2))*ROUND(K485,2))</f>
        <v>0</v>
      </c>
      <c r="L487" s="381">
        <f t="shared" si="254"/>
        <v>0</v>
      </c>
      <c r="M487" s="381">
        <f t="shared" si="254"/>
        <v>0</v>
      </c>
      <c r="N487" s="381">
        <f t="shared" si="254"/>
        <v>0</v>
      </c>
      <c r="O487" s="381">
        <f t="shared" si="254"/>
        <v>0</v>
      </c>
      <c r="P487" s="381">
        <f t="shared" si="254"/>
        <v>0</v>
      </c>
      <c r="Q487" s="381">
        <f t="shared" si="254"/>
        <v>0</v>
      </c>
      <c r="R487" s="381">
        <f t="shared" si="254"/>
        <v>0</v>
      </c>
      <c r="S487" s="381">
        <f t="shared" si="254"/>
        <v>0</v>
      </c>
      <c r="T487" s="381">
        <f t="shared" si="254"/>
        <v>0</v>
      </c>
      <c r="U487" s="381">
        <f t="shared" si="254"/>
        <v>0</v>
      </c>
      <c r="V487" s="382">
        <f t="shared" si="253"/>
        <v>0</v>
      </c>
      <c r="W487" s="326"/>
    </row>
    <row r="488" spans="1:23" ht="15" hidden="1" customHeight="1" x14ac:dyDescent="0.2">
      <c r="A488" s="367"/>
      <c r="B488" s="353"/>
      <c r="C488" s="347"/>
      <c r="F488" s="354"/>
      <c r="G488" s="378" t="s">
        <v>148</v>
      </c>
      <c r="H488" s="379"/>
      <c r="I488" s="380" t="s">
        <v>142</v>
      </c>
      <c r="J488" s="381">
        <f>(ROUND(J486,2)+ROUND(J487,10))*ROUND($E494,0)/($I$6-ROUND($E494,0))</f>
        <v>0</v>
      </c>
      <c r="K488" s="381">
        <f t="shared" ref="K488:U488" si="255">(ROUND(K486,2)+ROUND(K487,10))*ROUND($E494,0)/($I$6-ROUND($E494,0))</f>
        <v>0</v>
      </c>
      <c r="L488" s="381">
        <f t="shared" si="255"/>
        <v>0</v>
      </c>
      <c r="M488" s="381">
        <f t="shared" si="255"/>
        <v>0</v>
      </c>
      <c r="N488" s="381">
        <f t="shared" si="255"/>
        <v>0</v>
      </c>
      <c r="O488" s="381">
        <f t="shared" si="255"/>
        <v>0</v>
      </c>
      <c r="P488" s="381">
        <f t="shared" si="255"/>
        <v>0</v>
      </c>
      <c r="Q488" s="381">
        <f t="shared" si="255"/>
        <v>0</v>
      </c>
      <c r="R488" s="381">
        <f t="shared" si="255"/>
        <v>0</v>
      </c>
      <c r="S488" s="381">
        <f t="shared" si="255"/>
        <v>0</v>
      </c>
      <c r="T488" s="381">
        <f t="shared" si="255"/>
        <v>0</v>
      </c>
      <c r="U488" s="381">
        <f t="shared" si="255"/>
        <v>0</v>
      </c>
      <c r="V488" s="382">
        <f t="shared" si="253"/>
        <v>0</v>
      </c>
      <c r="W488" s="326"/>
    </row>
    <row r="489" spans="1:23" ht="15" hidden="1" customHeight="1" x14ac:dyDescent="0.2">
      <c r="A489" s="367"/>
      <c r="B489" s="353"/>
      <c r="C489" s="347"/>
      <c r="D489" s="347"/>
      <c r="E489" s="347"/>
      <c r="F489" s="354"/>
      <c r="G489" s="378" t="s">
        <v>149</v>
      </c>
      <c r="H489" s="379"/>
      <c r="I489" s="380" t="s">
        <v>142</v>
      </c>
      <c r="J489" s="381">
        <f>ROUND(J486,2)+ROUND(J487,10)+ROUND(J488,10)</f>
        <v>0</v>
      </c>
      <c r="K489" s="381">
        <f t="shared" ref="K489:U489" si="256">ROUND(K486,2)+ROUND(K487,10)+ROUND(K488,10)</f>
        <v>0</v>
      </c>
      <c r="L489" s="381">
        <f t="shared" si="256"/>
        <v>0</v>
      </c>
      <c r="M489" s="381">
        <f t="shared" si="256"/>
        <v>0</v>
      </c>
      <c r="N489" s="381">
        <f t="shared" si="256"/>
        <v>0</v>
      </c>
      <c r="O489" s="381">
        <f t="shared" si="256"/>
        <v>0</v>
      </c>
      <c r="P489" s="381">
        <f t="shared" si="256"/>
        <v>0</v>
      </c>
      <c r="Q489" s="381">
        <f t="shared" si="256"/>
        <v>0</v>
      </c>
      <c r="R489" s="381">
        <f t="shared" si="256"/>
        <v>0</v>
      </c>
      <c r="S489" s="381">
        <f t="shared" si="256"/>
        <v>0</v>
      </c>
      <c r="T489" s="381">
        <f t="shared" si="256"/>
        <v>0</v>
      </c>
      <c r="U489" s="381">
        <f t="shared" si="256"/>
        <v>0</v>
      </c>
      <c r="V489" s="382">
        <f t="shared" si="253"/>
        <v>0</v>
      </c>
      <c r="W489" s="326"/>
    </row>
    <row r="490" spans="1:23" ht="15" customHeight="1" x14ac:dyDescent="0.2">
      <c r="A490" s="323"/>
      <c r="B490" s="360" t="s">
        <v>150</v>
      </c>
      <c r="C490" s="347"/>
      <c r="D490" s="347"/>
      <c r="E490" s="347"/>
      <c r="F490" s="354"/>
      <c r="G490" s="383" t="str">
        <f>IF(D485="Stundenanteil","Errechneter Stellenanteil",IF(D485="Stellenanteil","Stellenanteil:",""))</f>
        <v/>
      </c>
      <c r="H490" s="384"/>
      <c r="I490" s="385"/>
      <c r="J490" s="386">
        <f>IF(AND($D485="Stellenanteil",$E495&gt;0,J492&gt;0),ROUND($E495,4),IF(AND($D485="Stundenanteil",J484&gt;0),ROUND(J489/ROUND(J484,2),4),0))</f>
        <v>0</v>
      </c>
      <c r="K490" s="386">
        <f t="shared" ref="K490:U490" si="257">IF(AND($D485="Stellenanteil",$E495&gt;0,K492&gt;0),ROUND($E495,4),IF(AND($D485="Stundenanteil",K484&gt;0),ROUND(K489/ROUND(K484,2),4),0))</f>
        <v>0</v>
      </c>
      <c r="L490" s="386">
        <f t="shared" si="257"/>
        <v>0</v>
      </c>
      <c r="M490" s="386">
        <f t="shared" si="257"/>
        <v>0</v>
      </c>
      <c r="N490" s="386">
        <f t="shared" si="257"/>
        <v>0</v>
      </c>
      <c r="O490" s="386">
        <f t="shared" si="257"/>
        <v>0</v>
      </c>
      <c r="P490" s="386">
        <f t="shared" si="257"/>
        <v>0</v>
      </c>
      <c r="Q490" s="386">
        <f t="shared" si="257"/>
        <v>0</v>
      </c>
      <c r="R490" s="386">
        <f t="shared" si="257"/>
        <v>0</v>
      </c>
      <c r="S490" s="386">
        <f t="shared" si="257"/>
        <v>0</v>
      </c>
      <c r="T490" s="386">
        <f t="shared" si="257"/>
        <v>0</v>
      </c>
      <c r="U490" s="386">
        <f t="shared" si="257"/>
        <v>0</v>
      </c>
      <c r="V490" s="387">
        <f>SUMPRODUCT(ROUND(J490:U490,4))</f>
        <v>0</v>
      </c>
      <c r="W490" s="326"/>
    </row>
    <row r="491" spans="1:23" ht="15" customHeight="1" x14ac:dyDescent="0.2">
      <c r="A491" s="323"/>
      <c r="B491" s="353"/>
      <c r="C491" s="388" t="s">
        <v>151</v>
      </c>
      <c r="E491" s="389"/>
      <c r="F491" s="354"/>
      <c r="G491" s="368" t="s">
        <v>152</v>
      </c>
      <c r="H491" s="369"/>
      <c r="I491" s="364"/>
      <c r="J491" s="370"/>
      <c r="K491" s="370"/>
      <c r="L491" s="370"/>
      <c r="M491" s="370"/>
      <c r="N491" s="370"/>
      <c r="O491" s="370"/>
      <c r="P491" s="370"/>
      <c r="Q491" s="370"/>
      <c r="R491" s="370"/>
      <c r="S491" s="370"/>
      <c r="T491" s="370"/>
      <c r="U491" s="370"/>
      <c r="V491" s="366"/>
      <c r="W491" s="326"/>
    </row>
    <row r="492" spans="1:23" ht="15" customHeight="1" x14ac:dyDescent="0.2">
      <c r="A492" s="323"/>
      <c r="B492" s="353"/>
      <c r="F492" s="390"/>
      <c r="G492" s="391" t="s">
        <v>153</v>
      </c>
      <c r="H492" s="392"/>
      <c r="I492" s="393" t="s">
        <v>154</v>
      </c>
      <c r="J492" s="394"/>
      <c r="K492" s="394"/>
      <c r="L492" s="394"/>
      <c r="M492" s="394"/>
      <c r="N492" s="394"/>
      <c r="O492" s="394"/>
      <c r="P492" s="394"/>
      <c r="Q492" s="394"/>
      <c r="R492" s="394"/>
      <c r="S492" s="394"/>
      <c r="T492" s="394"/>
      <c r="U492" s="394"/>
      <c r="V492" s="375">
        <f>SUMPRODUCT(ROUND(J492:U492,2))</f>
        <v>0</v>
      </c>
      <c r="W492" s="326"/>
    </row>
    <row r="493" spans="1:23" ht="15" customHeight="1" x14ac:dyDescent="0.2">
      <c r="A493" s="367">
        <f>IF($D485="Stundenanteil",1,0)</f>
        <v>0</v>
      </c>
      <c r="B493" s="353"/>
      <c r="C493" s="388" t="str">
        <f>IF(D485="Stundenanteil","wöchentliche Arbeitszeit (in h):","")</f>
        <v/>
      </c>
      <c r="D493" s="347"/>
      <c r="E493" s="395"/>
      <c r="F493" s="390"/>
      <c r="G493" s="371"/>
      <c r="H493" s="372"/>
      <c r="I493" s="393"/>
      <c r="J493" s="396"/>
      <c r="K493" s="396"/>
      <c r="L493" s="396"/>
      <c r="M493" s="396"/>
      <c r="N493" s="396"/>
      <c r="O493" s="396"/>
      <c r="P493" s="396"/>
      <c r="Q493" s="396"/>
      <c r="R493" s="396"/>
      <c r="S493" s="396"/>
      <c r="T493" s="396"/>
      <c r="U493" s="396"/>
      <c r="V493" s="397"/>
      <c r="W493" s="326"/>
    </row>
    <row r="494" spans="1:23" ht="15" customHeight="1" x14ac:dyDescent="0.2">
      <c r="A494" s="367">
        <f>IF($D485="Stundenanteil",1,0)</f>
        <v>0</v>
      </c>
      <c r="B494" s="353"/>
      <c r="C494" s="388" t="str">
        <f>IF(D485="Stundenanteil","Urlaubsanspruch (in AT):","")</f>
        <v/>
      </c>
      <c r="D494" s="347"/>
      <c r="E494" s="398"/>
      <c r="F494" s="354"/>
      <c r="G494" s="368" t="s">
        <v>155</v>
      </c>
      <c r="H494" s="369"/>
      <c r="I494" s="364"/>
      <c r="J494" s="370"/>
      <c r="K494" s="370"/>
      <c r="L494" s="370"/>
      <c r="M494" s="370"/>
      <c r="N494" s="370"/>
      <c r="O494" s="370"/>
      <c r="P494" s="370"/>
      <c r="Q494" s="370"/>
      <c r="R494" s="370"/>
      <c r="S494" s="370"/>
      <c r="T494" s="370"/>
      <c r="U494" s="370"/>
      <c r="V494" s="366"/>
      <c r="W494" s="326"/>
    </row>
    <row r="495" spans="1:23" ht="15" customHeight="1" x14ac:dyDescent="0.2">
      <c r="A495" s="367">
        <f>IF($D485="Stellenanteil",1,0)</f>
        <v>0</v>
      </c>
      <c r="B495" s="353"/>
      <c r="C495" s="388" t="str">
        <f>IF(D485="Stellenanteil","Stellenanteil (in %):","")</f>
        <v/>
      </c>
      <c r="D495" s="347"/>
      <c r="E495" s="399"/>
      <c r="F495" s="354"/>
      <c r="G495" s="391" t="s">
        <v>156</v>
      </c>
      <c r="H495" s="392"/>
      <c r="I495" s="393" t="s">
        <v>154</v>
      </c>
      <c r="J495" s="400">
        <f>ROUND(ROUND(J492,2)*J490,2)</f>
        <v>0</v>
      </c>
      <c r="K495" s="400">
        <f t="shared" ref="K495:U495" si="258">ROUND(ROUND(K492,2)*K490,2)</f>
        <v>0</v>
      </c>
      <c r="L495" s="400">
        <f t="shared" si="258"/>
        <v>0</v>
      </c>
      <c r="M495" s="400">
        <f t="shared" si="258"/>
        <v>0</v>
      </c>
      <c r="N495" s="400">
        <f t="shared" si="258"/>
        <v>0</v>
      </c>
      <c r="O495" s="400">
        <f t="shared" si="258"/>
        <v>0</v>
      </c>
      <c r="P495" s="400">
        <f t="shared" si="258"/>
        <v>0</v>
      </c>
      <c r="Q495" s="400">
        <f t="shared" si="258"/>
        <v>0</v>
      </c>
      <c r="R495" s="400">
        <f t="shared" si="258"/>
        <v>0</v>
      </c>
      <c r="S495" s="400">
        <f t="shared" si="258"/>
        <v>0</v>
      </c>
      <c r="T495" s="400">
        <f t="shared" si="258"/>
        <v>0</v>
      </c>
      <c r="U495" s="400">
        <f t="shared" si="258"/>
        <v>0</v>
      </c>
      <c r="V495" s="375">
        <f>SUMPRODUCT(ROUND(J495:U495,2))</f>
        <v>0</v>
      </c>
      <c r="W495" s="326"/>
    </row>
    <row r="496" spans="1:23" ht="15" customHeight="1" x14ac:dyDescent="0.2">
      <c r="A496" s="323"/>
      <c r="B496" s="353"/>
      <c r="C496" s="347"/>
      <c r="D496" s="347"/>
      <c r="E496" s="347"/>
      <c r="F496" s="354"/>
      <c r="G496" s="401" t="str">
        <f>$P$26</f>
        <v>Pauschale für Sozialabgaben inkl. Berufsgenossenschaft</v>
      </c>
      <c r="H496" s="372"/>
      <c r="I496" s="393" t="s">
        <v>154</v>
      </c>
      <c r="J496" s="400">
        <f>ROUND(J495*$U$26,2)</f>
        <v>0</v>
      </c>
      <c r="K496" s="400">
        <f t="shared" ref="K496:U496" si="259">ROUND(K495*$U$26,2)</f>
        <v>0</v>
      </c>
      <c r="L496" s="400">
        <f t="shared" si="259"/>
        <v>0</v>
      </c>
      <c r="M496" s="400">
        <f t="shared" si="259"/>
        <v>0</v>
      </c>
      <c r="N496" s="400">
        <f t="shared" si="259"/>
        <v>0</v>
      </c>
      <c r="O496" s="400">
        <f t="shared" si="259"/>
        <v>0</v>
      </c>
      <c r="P496" s="400">
        <f t="shared" si="259"/>
        <v>0</v>
      </c>
      <c r="Q496" s="400">
        <f t="shared" si="259"/>
        <v>0</v>
      </c>
      <c r="R496" s="400">
        <f t="shared" si="259"/>
        <v>0</v>
      </c>
      <c r="S496" s="400">
        <f t="shared" si="259"/>
        <v>0</v>
      </c>
      <c r="T496" s="400">
        <f t="shared" si="259"/>
        <v>0</v>
      </c>
      <c r="U496" s="400">
        <f t="shared" si="259"/>
        <v>0</v>
      </c>
      <c r="V496" s="375">
        <f>SUMPRODUCT(ROUND(J496:U496,2))</f>
        <v>0</v>
      </c>
      <c r="W496" s="326"/>
    </row>
    <row r="497" spans="1:25" ht="15" customHeight="1" x14ac:dyDescent="0.2">
      <c r="A497" s="323"/>
      <c r="B497" s="360" t="s">
        <v>157</v>
      </c>
      <c r="C497" s="347"/>
      <c r="D497" s="347"/>
      <c r="E497" s="347"/>
      <c r="F497" s="354"/>
      <c r="G497" s="371"/>
      <c r="H497" s="372"/>
      <c r="I497" s="393"/>
      <c r="J497" s="396"/>
      <c r="K497" s="396"/>
      <c r="L497" s="396"/>
      <c r="M497" s="396"/>
      <c r="N497" s="396"/>
      <c r="O497" s="396"/>
      <c r="P497" s="396"/>
      <c r="Q497" s="396"/>
      <c r="R497" s="396"/>
      <c r="S497" s="396"/>
      <c r="T497" s="396"/>
      <c r="U497" s="396"/>
      <c r="V497" s="397"/>
      <c r="W497" s="326"/>
      <c r="Y497" s="335"/>
    </row>
    <row r="498" spans="1:25" ht="15" customHeight="1" x14ac:dyDescent="0.2">
      <c r="A498" s="323"/>
      <c r="B498" s="353"/>
      <c r="C498" s="402"/>
      <c r="D498" s="403">
        <v>1</v>
      </c>
      <c r="E498" s="403">
        <v>2</v>
      </c>
      <c r="F498" s="390"/>
      <c r="G498" s="404" t="s">
        <v>158</v>
      </c>
      <c r="I498" s="405" t="s">
        <v>154</v>
      </c>
      <c r="J498" s="406">
        <f t="shared" ref="J498:U498" si="260">IF(AND($D499=J$30,$E499=J$30),ROUND($D504,2)+ROUND($E504,2),IF($D499=J$30,$D504,IF($E499=J$30,$E504,0)))</f>
        <v>0</v>
      </c>
      <c r="K498" s="406">
        <f t="shared" si="260"/>
        <v>0</v>
      </c>
      <c r="L498" s="406">
        <f t="shared" si="260"/>
        <v>0</v>
      </c>
      <c r="M498" s="406">
        <f t="shared" si="260"/>
        <v>0</v>
      </c>
      <c r="N498" s="406">
        <f t="shared" si="260"/>
        <v>0</v>
      </c>
      <c r="O498" s="406">
        <f t="shared" si="260"/>
        <v>0</v>
      </c>
      <c r="P498" s="406">
        <f t="shared" si="260"/>
        <v>0</v>
      </c>
      <c r="Q498" s="406">
        <f t="shared" si="260"/>
        <v>0</v>
      </c>
      <c r="R498" s="406">
        <f t="shared" si="260"/>
        <v>0</v>
      </c>
      <c r="S498" s="406">
        <f t="shared" si="260"/>
        <v>0</v>
      </c>
      <c r="T498" s="406">
        <f t="shared" si="260"/>
        <v>0</v>
      </c>
      <c r="U498" s="406">
        <f t="shared" si="260"/>
        <v>0</v>
      </c>
      <c r="V498" s="407">
        <f>SUMPRODUCT(ROUND(J498:U498,2))</f>
        <v>0</v>
      </c>
      <c r="W498" s="326"/>
      <c r="Y498" s="335"/>
    </row>
    <row r="499" spans="1:25" ht="15" customHeight="1" x14ac:dyDescent="0.2">
      <c r="A499" s="323"/>
      <c r="B499" s="408"/>
      <c r="C499" s="409" t="s">
        <v>159</v>
      </c>
      <c r="D499" s="410"/>
      <c r="E499" s="410"/>
      <c r="F499" s="390"/>
      <c r="G499" s="411" t="s">
        <v>160</v>
      </c>
      <c r="H499" s="369"/>
      <c r="I499" s="364"/>
      <c r="J499" s="412">
        <f>IF(OR($D501=0,$D502=0),0,IF(AND(J$30&gt;=$D501,J$30&lt;=$D502),"X",""))</f>
        <v>0</v>
      </c>
      <c r="K499" s="412">
        <f t="shared" ref="K499:U499" si="261">IF(OR($D501=0,$D502=0),0,IF(AND(K$30&gt;=$D501,K$30&lt;=$D502),"X",""))</f>
        <v>0</v>
      </c>
      <c r="L499" s="412">
        <f t="shared" si="261"/>
        <v>0</v>
      </c>
      <c r="M499" s="412">
        <f t="shared" si="261"/>
        <v>0</v>
      </c>
      <c r="N499" s="412">
        <f t="shared" si="261"/>
        <v>0</v>
      </c>
      <c r="O499" s="412">
        <f t="shared" si="261"/>
        <v>0</v>
      </c>
      <c r="P499" s="412">
        <f t="shared" si="261"/>
        <v>0</v>
      </c>
      <c r="Q499" s="412">
        <f t="shared" si="261"/>
        <v>0</v>
      </c>
      <c r="R499" s="412">
        <f t="shared" si="261"/>
        <v>0</v>
      </c>
      <c r="S499" s="412">
        <f t="shared" si="261"/>
        <v>0</v>
      </c>
      <c r="T499" s="412">
        <f t="shared" si="261"/>
        <v>0</v>
      </c>
      <c r="U499" s="412">
        <f t="shared" si="261"/>
        <v>0</v>
      </c>
      <c r="V499" s="413"/>
      <c r="W499" s="326"/>
      <c r="Y499" s="335"/>
    </row>
    <row r="500" spans="1:25" ht="15" customHeight="1" x14ac:dyDescent="0.2">
      <c r="A500" s="323"/>
      <c r="B500" s="408"/>
      <c r="C500" s="409" t="s">
        <v>161</v>
      </c>
      <c r="D500" s="414"/>
      <c r="E500" s="415"/>
      <c r="F500" s="390"/>
      <c r="G500" s="391" t="s">
        <v>156</v>
      </c>
      <c r="H500" s="416"/>
      <c r="I500" s="393" t="s">
        <v>154</v>
      </c>
      <c r="J500" s="400">
        <f>IF(OR($D501=0,$D502=0),0,IF($D499=J$30,MIN(ROUND($D504,2),ROUND(ROUND($D504,2)/$D503*SUMPRODUCT(($J499:$U499="X")*(ROUND($J490:$U490,4))),2)),0))</f>
        <v>0</v>
      </c>
      <c r="K500" s="400">
        <f t="shared" ref="K500:U500" si="262">IF(OR($D501=0,$D502=0),0,IF($D499=K$30,MIN(ROUND($D504,2),ROUND(ROUND($D504,2)/$D503*SUMPRODUCT(($J499:$U499="X")*(ROUND($J490:$U490,4))),2)),0))</f>
        <v>0</v>
      </c>
      <c r="L500" s="400">
        <f t="shared" si="262"/>
        <v>0</v>
      </c>
      <c r="M500" s="400">
        <f t="shared" si="262"/>
        <v>0</v>
      </c>
      <c r="N500" s="400">
        <f t="shared" si="262"/>
        <v>0</v>
      </c>
      <c r="O500" s="400">
        <f t="shared" si="262"/>
        <v>0</v>
      </c>
      <c r="P500" s="400">
        <f t="shared" si="262"/>
        <v>0</v>
      </c>
      <c r="Q500" s="400">
        <f t="shared" si="262"/>
        <v>0</v>
      </c>
      <c r="R500" s="400">
        <f t="shared" si="262"/>
        <v>0</v>
      </c>
      <c r="S500" s="400">
        <f t="shared" si="262"/>
        <v>0</v>
      </c>
      <c r="T500" s="400">
        <f t="shared" si="262"/>
        <v>0</v>
      </c>
      <c r="U500" s="400">
        <f t="shared" si="262"/>
        <v>0</v>
      </c>
      <c r="V500" s="375">
        <f>SUMPRODUCT(ROUND(J500:U500,2))</f>
        <v>0</v>
      </c>
      <c r="W500" s="326"/>
      <c r="Y500" s="335"/>
    </row>
    <row r="501" spans="1:25" ht="15" customHeight="1" x14ac:dyDescent="0.2">
      <c r="A501" s="323"/>
      <c r="B501" s="353"/>
      <c r="C501" s="417" t="s">
        <v>162</v>
      </c>
      <c r="D501" s="418"/>
      <c r="E501" s="418"/>
      <c r="F501" s="390"/>
      <c r="G501" s="401" t="str">
        <f>$P$26</f>
        <v>Pauschale für Sozialabgaben inkl. Berufsgenossenschaft</v>
      </c>
      <c r="H501" s="416"/>
      <c r="I501" s="393" t="s">
        <v>154</v>
      </c>
      <c r="J501" s="400">
        <f t="shared" ref="J501:U501" si="263">ROUND(J500*$U$26,2)</f>
        <v>0</v>
      </c>
      <c r="K501" s="400">
        <f t="shared" si="263"/>
        <v>0</v>
      </c>
      <c r="L501" s="400">
        <f t="shared" si="263"/>
        <v>0</v>
      </c>
      <c r="M501" s="400">
        <f t="shared" si="263"/>
        <v>0</v>
      </c>
      <c r="N501" s="400">
        <f t="shared" si="263"/>
        <v>0</v>
      </c>
      <c r="O501" s="400">
        <f t="shared" si="263"/>
        <v>0</v>
      </c>
      <c r="P501" s="400">
        <f t="shared" si="263"/>
        <v>0</v>
      </c>
      <c r="Q501" s="400">
        <f t="shared" si="263"/>
        <v>0</v>
      </c>
      <c r="R501" s="400">
        <f t="shared" si="263"/>
        <v>0</v>
      </c>
      <c r="S501" s="400">
        <f t="shared" si="263"/>
        <v>0</v>
      </c>
      <c r="T501" s="400">
        <f t="shared" si="263"/>
        <v>0</v>
      </c>
      <c r="U501" s="400">
        <f t="shared" si="263"/>
        <v>0</v>
      </c>
      <c r="V501" s="375">
        <f>SUMPRODUCT(ROUND(J501:U501,2))</f>
        <v>0</v>
      </c>
      <c r="W501" s="326"/>
      <c r="Y501" s="335"/>
    </row>
    <row r="502" spans="1:25" ht="15" customHeight="1" x14ac:dyDescent="0.2">
      <c r="A502" s="323"/>
      <c r="B502" s="353"/>
      <c r="C502" s="417" t="s">
        <v>163</v>
      </c>
      <c r="D502" s="418"/>
      <c r="E502" s="418"/>
      <c r="F502" s="390"/>
      <c r="G502" s="411" t="s">
        <v>164</v>
      </c>
      <c r="H502" s="369"/>
      <c r="I502" s="364"/>
      <c r="J502" s="412">
        <f t="shared" ref="J502:U502" si="264">IF(OR($E501=0,$E502=0),0,IF(AND(J$30&gt;=$E501,J$30&lt;=$E502),"X",""))</f>
        <v>0</v>
      </c>
      <c r="K502" s="412">
        <f t="shared" si="264"/>
        <v>0</v>
      </c>
      <c r="L502" s="412">
        <f t="shared" si="264"/>
        <v>0</v>
      </c>
      <c r="M502" s="412">
        <f t="shared" si="264"/>
        <v>0</v>
      </c>
      <c r="N502" s="412">
        <f t="shared" si="264"/>
        <v>0</v>
      </c>
      <c r="O502" s="412">
        <f t="shared" si="264"/>
        <v>0</v>
      </c>
      <c r="P502" s="412">
        <f t="shared" si="264"/>
        <v>0</v>
      </c>
      <c r="Q502" s="412">
        <f t="shared" si="264"/>
        <v>0</v>
      </c>
      <c r="R502" s="412">
        <f t="shared" si="264"/>
        <v>0</v>
      </c>
      <c r="S502" s="412">
        <f t="shared" si="264"/>
        <v>0</v>
      </c>
      <c r="T502" s="412">
        <f t="shared" si="264"/>
        <v>0</v>
      </c>
      <c r="U502" s="412">
        <f t="shared" si="264"/>
        <v>0</v>
      </c>
      <c r="V502" s="396"/>
      <c r="W502" s="326"/>
      <c r="Y502" s="335"/>
    </row>
    <row r="503" spans="1:25" ht="15" customHeight="1" x14ac:dyDescent="0.2">
      <c r="A503" s="323"/>
      <c r="B503" s="353"/>
      <c r="C503" s="417" t="s">
        <v>165</v>
      </c>
      <c r="D503" s="419" t="str">
        <f>IF(OR(D501=0,D502=0),"",DATEDIF(D501,D502,"m")+1)</f>
        <v/>
      </c>
      <c r="E503" s="419" t="str">
        <f>IF(OR(E501=0,E502=0),"",DATEDIF(E501,E502,"m")+1)</f>
        <v/>
      </c>
      <c r="F503" s="390"/>
      <c r="G503" s="391" t="s">
        <v>156</v>
      </c>
      <c r="H503" s="416"/>
      <c r="I503" s="393" t="s">
        <v>154</v>
      </c>
      <c r="J503" s="400">
        <f>IF(OR($E501=0,$E502=0),0,IF($E499=J$30,MIN(ROUND($E504,2),ROUND(ROUND($E504,2)/$E503*SUMPRODUCT(($J502:$U502="X")*(ROUND($J490:$U490,4))),2)),0))</f>
        <v>0</v>
      </c>
      <c r="K503" s="400">
        <f t="shared" ref="K503:U503" si="265">IF(OR($E501=0,$E502=0),0,IF($E499=K$30,MIN(ROUND($E504,2),ROUND(ROUND($E504,2)/$E503*SUMPRODUCT(($J502:$U502="X")*(ROUND($J490:$U490,4))),2)),0))</f>
        <v>0</v>
      </c>
      <c r="L503" s="400">
        <f t="shared" si="265"/>
        <v>0</v>
      </c>
      <c r="M503" s="400">
        <f t="shared" si="265"/>
        <v>0</v>
      </c>
      <c r="N503" s="400">
        <f t="shared" si="265"/>
        <v>0</v>
      </c>
      <c r="O503" s="400">
        <f t="shared" si="265"/>
        <v>0</v>
      </c>
      <c r="P503" s="400">
        <f t="shared" si="265"/>
        <v>0</v>
      </c>
      <c r="Q503" s="400">
        <f t="shared" si="265"/>
        <v>0</v>
      </c>
      <c r="R503" s="400">
        <f t="shared" si="265"/>
        <v>0</v>
      </c>
      <c r="S503" s="400">
        <f t="shared" si="265"/>
        <v>0</v>
      </c>
      <c r="T503" s="400">
        <f t="shared" si="265"/>
        <v>0</v>
      </c>
      <c r="U503" s="400">
        <f t="shared" si="265"/>
        <v>0</v>
      </c>
      <c r="V503" s="375">
        <f>SUMPRODUCT(ROUND(J503:U503,2))</f>
        <v>0</v>
      </c>
      <c r="W503" s="326"/>
      <c r="Y503" s="335"/>
    </row>
    <row r="504" spans="1:25" ht="15" customHeight="1" x14ac:dyDescent="0.2">
      <c r="A504" s="323"/>
      <c r="B504" s="353"/>
      <c r="C504" s="409" t="s">
        <v>166</v>
      </c>
      <c r="D504" s="389"/>
      <c r="E504" s="389"/>
      <c r="F504" s="390"/>
      <c r="G504" s="420" t="str">
        <f>$P$26</f>
        <v>Pauschale für Sozialabgaben inkl. Berufsgenossenschaft</v>
      </c>
      <c r="H504" s="421"/>
      <c r="I504" s="422" t="s">
        <v>154</v>
      </c>
      <c r="J504" s="423">
        <f t="shared" ref="J504:U504" si="266">ROUND(J503*$U$26,2)</f>
        <v>0</v>
      </c>
      <c r="K504" s="423">
        <f t="shared" si="266"/>
        <v>0</v>
      </c>
      <c r="L504" s="423">
        <f t="shared" si="266"/>
        <v>0</v>
      </c>
      <c r="M504" s="423">
        <f t="shared" si="266"/>
        <v>0</v>
      </c>
      <c r="N504" s="423">
        <f t="shared" si="266"/>
        <v>0</v>
      </c>
      <c r="O504" s="423">
        <f t="shared" si="266"/>
        <v>0</v>
      </c>
      <c r="P504" s="423">
        <f t="shared" si="266"/>
        <v>0</v>
      </c>
      <c r="Q504" s="423">
        <f t="shared" si="266"/>
        <v>0</v>
      </c>
      <c r="R504" s="423">
        <f t="shared" si="266"/>
        <v>0</v>
      </c>
      <c r="S504" s="423">
        <f t="shared" si="266"/>
        <v>0</v>
      </c>
      <c r="T504" s="423">
        <f t="shared" si="266"/>
        <v>0</v>
      </c>
      <c r="U504" s="423">
        <f t="shared" si="266"/>
        <v>0</v>
      </c>
      <c r="V504" s="424">
        <f>SUMPRODUCT(ROUND(J504:U504,2))</f>
        <v>0</v>
      </c>
      <c r="W504" s="326"/>
      <c r="Y504" s="335"/>
    </row>
    <row r="505" spans="1:25" ht="15" customHeight="1" thickBot="1" x14ac:dyDescent="0.25">
      <c r="A505" s="323"/>
      <c r="B505" s="425"/>
      <c r="C505" s="426"/>
      <c r="D505" s="426"/>
      <c r="E505" s="426"/>
      <c r="F505" s="427"/>
      <c r="G505" s="428"/>
      <c r="H505" s="429"/>
      <c r="I505" s="430"/>
      <c r="J505" s="431"/>
      <c r="K505" s="431"/>
      <c r="L505" s="431"/>
      <c r="M505" s="431"/>
      <c r="N505" s="431"/>
      <c r="O505" s="431"/>
      <c r="P505" s="431"/>
      <c r="Q505" s="431"/>
      <c r="R505" s="431"/>
      <c r="S505" s="431"/>
      <c r="T505" s="431"/>
      <c r="U505" s="431"/>
      <c r="V505" s="432"/>
      <c r="W505" s="326">
        <f>IF(COUNTIF(V481:V505,"&gt;0")&gt;0,1,0)</f>
        <v>0</v>
      </c>
      <c r="Y505" s="335"/>
    </row>
    <row r="506" spans="1:25" ht="15" customHeight="1" thickTop="1" x14ac:dyDescent="0.2">
      <c r="A506" s="323"/>
      <c r="B506" s="353"/>
      <c r="C506" s="347"/>
      <c r="D506" s="347"/>
      <c r="E506" s="347"/>
      <c r="F506" s="354"/>
      <c r="G506" s="355" t="s">
        <v>136</v>
      </c>
      <c r="H506" s="356"/>
      <c r="I506" s="357"/>
      <c r="J506" s="358"/>
      <c r="K506" s="358"/>
      <c r="L506" s="358"/>
      <c r="M506" s="358"/>
      <c r="N506" s="358"/>
      <c r="O506" s="358"/>
      <c r="P506" s="358"/>
      <c r="Q506" s="358"/>
      <c r="R506" s="358"/>
      <c r="S506" s="358"/>
      <c r="T506" s="358"/>
      <c r="U506" s="358"/>
      <c r="V506" s="359"/>
      <c r="W506" s="326"/>
    </row>
    <row r="507" spans="1:25" ht="15" customHeight="1" x14ac:dyDescent="0.2">
      <c r="A507" s="323"/>
      <c r="B507" s="360" t="s">
        <v>137</v>
      </c>
      <c r="C507" s="347"/>
      <c r="D507" s="653"/>
      <c r="E507" s="654"/>
      <c r="F507" s="361"/>
      <c r="G507" s="362" t="s">
        <v>138</v>
      </c>
      <c r="H507" s="363"/>
      <c r="I507" s="364"/>
      <c r="J507" s="365"/>
      <c r="K507" s="365"/>
      <c r="L507" s="365"/>
      <c r="M507" s="365"/>
      <c r="N507" s="365"/>
      <c r="O507" s="365"/>
      <c r="P507" s="365"/>
      <c r="Q507" s="365"/>
      <c r="R507" s="365"/>
      <c r="S507" s="365"/>
      <c r="T507" s="365"/>
      <c r="U507" s="365"/>
      <c r="V507" s="366"/>
      <c r="W507" s="326"/>
    </row>
    <row r="508" spans="1:25" ht="15" customHeight="1" x14ac:dyDescent="0.2">
      <c r="A508" s="367">
        <f>IF($D510="Stundenanteil",1,0)</f>
        <v>0</v>
      </c>
      <c r="B508" s="360" t="s">
        <v>139</v>
      </c>
      <c r="C508" s="347"/>
      <c r="D508" s="653"/>
      <c r="E508" s="654"/>
      <c r="F508" s="361"/>
      <c r="G508" s="368" t="s">
        <v>140</v>
      </c>
      <c r="H508" s="369"/>
      <c r="I508" s="364"/>
      <c r="J508" s="370"/>
      <c r="K508" s="370"/>
      <c r="L508" s="370"/>
      <c r="M508" s="370"/>
      <c r="N508" s="370"/>
      <c r="O508" s="370"/>
      <c r="P508" s="370"/>
      <c r="Q508" s="370"/>
      <c r="R508" s="370"/>
      <c r="S508" s="370"/>
      <c r="T508" s="370"/>
      <c r="U508" s="370"/>
      <c r="V508" s="366"/>
      <c r="W508" s="326"/>
    </row>
    <row r="509" spans="1:25" ht="15" customHeight="1" x14ac:dyDescent="0.2">
      <c r="A509" s="367">
        <f>IF($D510="Stundenanteil",1,0)</f>
        <v>0</v>
      </c>
      <c r="B509" s="353"/>
      <c r="C509" s="347"/>
      <c r="D509" s="347"/>
      <c r="E509" s="347"/>
      <c r="F509" s="354"/>
      <c r="G509" s="371" t="s">
        <v>141</v>
      </c>
      <c r="H509" s="372"/>
      <c r="I509" s="373" t="s">
        <v>142</v>
      </c>
      <c r="J509" s="374"/>
      <c r="K509" s="374"/>
      <c r="L509" s="374"/>
      <c r="M509" s="374"/>
      <c r="N509" s="374"/>
      <c r="O509" s="374"/>
      <c r="P509" s="374"/>
      <c r="Q509" s="374"/>
      <c r="R509" s="374"/>
      <c r="S509" s="374"/>
      <c r="T509" s="374"/>
      <c r="U509" s="374"/>
      <c r="V509" s="375">
        <f t="shared" ref="V509:V514" si="267">SUMPRODUCT(ROUND(J509:U509,2))</f>
        <v>0</v>
      </c>
      <c r="W509" s="326"/>
    </row>
    <row r="510" spans="1:25" ht="15" customHeight="1" x14ac:dyDescent="0.2">
      <c r="A510" s="367">
        <f>IF($D510="Stundenanteil",1,0)</f>
        <v>0</v>
      </c>
      <c r="B510" s="360" t="s">
        <v>143</v>
      </c>
      <c r="C510" s="347"/>
      <c r="D510" s="653" t="s">
        <v>61</v>
      </c>
      <c r="E510" s="654"/>
      <c r="F510" s="361"/>
      <c r="G510" s="371" t="s">
        <v>144</v>
      </c>
      <c r="H510" s="376" t="s">
        <v>145</v>
      </c>
      <c r="I510" s="373" t="s">
        <v>142</v>
      </c>
      <c r="J510" s="374"/>
      <c r="K510" s="374"/>
      <c r="L510" s="374"/>
      <c r="M510" s="374"/>
      <c r="N510" s="374"/>
      <c r="O510" s="374"/>
      <c r="P510" s="374"/>
      <c r="Q510" s="374"/>
      <c r="R510" s="374"/>
      <c r="S510" s="374"/>
      <c r="T510" s="374"/>
      <c r="U510" s="374"/>
      <c r="V510" s="375">
        <f t="shared" si="267"/>
        <v>0</v>
      </c>
      <c r="W510" s="326"/>
    </row>
    <row r="511" spans="1:25" ht="15" customHeight="1" x14ac:dyDescent="0.2">
      <c r="A511" s="367">
        <f>IF($D510="Stundenanteil",1,0)</f>
        <v>0</v>
      </c>
      <c r="B511" s="353"/>
      <c r="C511" s="347"/>
      <c r="D511" s="347"/>
      <c r="E511" s="347"/>
      <c r="F511" s="354"/>
      <c r="G511" s="371"/>
      <c r="H511" s="376" t="s">
        <v>146</v>
      </c>
      <c r="I511" s="377" t="s">
        <v>142</v>
      </c>
      <c r="J511" s="374"/>
      <c r="K511" s="374"/>
      <c r="L511" s="374"/>
      <c r="M511" s="374"/>
      <c r="N511" s="374"/>
      <c r="O511" s="374"/>
      <c r="P511" s="374"/>
      <c r="Q511" s="374"/>
      <c r="R511" s="374"/>
      <c r="S511" s="374"/>
      <c r="T511" s="374"/>
      <c r="U511" s="374"/>
      <c r="V511" s="375">
        <f t="shared" si="267"/>
        <v>0</v>
      </c>
      <c r="W511" s="326"/>
    </row>
    <row r="512" spans="1:25" ht="15" hidden="1" customHeight="1" x14ac:dyDescent="0.2">
      <c r="A512" s="367"/>
      <c r="B512" s="353"/>
      <c r="C512" s="347"/>
      <c r="F512" s="354"/>
      <c r="G512" s="378" t="s">
        <v>147</v>
      </c>
      <c r="H512" s="379"/>
      <c r="I512" s="380" t="s">
        <v>142</v>
      </c>
      <c r="J512" s="381">
        <f>IF(ROUND(J509,2)-ROUND(J510,2)=0,0,ROUND(J511,2)/(ROUND(J509,2)-ROUND(J510,2))*ROUND(J510,2))</f>
        <v>0</v>
      </c>
      <c r="K512" s="381">
        <f t="shared" ref="K512:U512" si="268">IF(ROUND(K509,2)-ROUND(K510,2)=0,0,ROUND(K511,2)/(ROUND(K509,2)-ROUND(K510,2))*ROUND(K510,2))</f>
        <v>0</v>
      </c>
      <c r="L512" s="381">
        <f t="shared" si="268"/>
        <v>0</v>
      </c>
      <c r="M512" s="381">
        <f t="shared" si="268"/>
        <v>0</v>
      </c>
      <c r="N512" s="381">
        <f t="shared" si="268"/>
        <v>0</v>
      </c>
      <c r="O512" s="381">
        <f t="shared" si="268"/>
        <v>0</v>
      </c>
      <c r="P512" s="381">
        <f t="shared" si="268"/>
        <v>0</v>
      </c>
      <c r="Q512" s="381">
        <f t="shared" si="268"/>
        <v>0</v>
      </c>
      <c r="R512" s="381">
        <f t="shared" si="268"/>
        <v>0</v>
      </c>
      <c r="S512" s="381">
        <f t="shared" si="268"/>
        <v>0</v>
      </c>
      <c r="T512" s="381">
        <f t="shared" si="268"/>
        <v>0</v>
      </c>
      <c r="U512" s="381">
        <f t="shared" si="268"/>
        <v>0</v>
      </c>
      <c r="V512" s="382">
        <f t="shared" si="267"/>
        <v>0</v>
      </c>
      <c r="W512" s="326"/>
    </row>
    <row r="513" spans="1:25" ht="15" hidden="1" customHeight="1" x14ac:dyDescent="0.2">
      <c r="A513" s="367"/>
      <c r="B513" s="353"/>
      <c r="C513" s="347"/>
      <c r="F513" s="354"/>
      <c r="G513" s="378" t="s">
        <v>148</v>
      </c>
      <c r="H513" s="379"/>
      <c r="I513" s="380" t="s">
        <v>142</v>
      </c>
      <c r="J513" s="381">
        <f>(ROUND(J511,2)+ROUND(J512,10))*ROUND($E519,0)/($I$6-ROUND($E519,0))</f>
        <v>0</v>
      </c>
      <c r="K513" s="381">
        <f t="shared" ref="K513:U513" si="269">(ROUND(K511,2)+ROUND(K512,10))*ROUND($E519,0)/($I$6-ROUND($E519,0))</f>
        <v>0</v>
      </c>
      <c r="L513" s="381">
        <f t="shared" si="269"/>
        <v>0</v>
      </c>
      <c r="M513" s="381">
        <f t="shared" si="269"/>
        <v>0</v>
      </c>
      <c r="N513" s="381">
        <f t="shared" si="269"/>
        <v>0</v>
      </c>
      <c r="O513" s="381">
        <f t="shared" si="269"/>
        <v>0</v>
      </c>
      <c r="P513" s="381">
        <f t="shared" si="269"/>
        <v>0</v>
      </c>
      <c r="Q513" s="381">
        <f t="shared" si="269"/>
        <v>0</v>
      </c>
      <c r="R513" s="381">
        <f t="shared" si="269"/>
        <v>0</v>
      </c>
      <c r="S513" s="381">
        <f t="shared" si="269"/>
        <v>0</v>
      </c>
      <c r="T513" s="381">
        <f t="shared" si="269"/>
        <v>0</v>
      </c>
      <c r="U513" s="381">
        <f t="shared" si="269"/>
        <v>0</v>
      </c>
      <c r="V513" s="382">
        <f t="shared" si="267"/>
        <v>0</v>
      </c>
      <c r="W513" s="326"/>
    </row>
    <row r="514" spans="1:25" ht="15" hidden="1" customHeight="1" x14ac:dyDescent="0.2">
      <c r="A514" s="367"/>
      <c r="B514" s="353"/>
      <c r="C514" s="347"/>
      <c r="D514" s="347"/>
      <c r="E514" s="347"/>
      <c r="F514" s="354"/>
      <c r="G514" s="378" t="s">
        <v>149</v>
      </c>
      <c r="H514" s="379"/>
      <c r="I514" s="380" t="s">
        <v>142</v>
      </c>
      <c r="J514" s="381">
        <f>ROUND(J511,2)+ROUND(J512,10)+ROUND(J513,10)</f>
        <v>0</v>
      </c>
      <c r="K514" s="381">
        <f t="shared" ref="K514:U514" si="270">ROUND(K511,2)+ROUND(K512,10)+ROUND(K513,10)</f>
        <v>0</v>
      </c>
      <c r="L514" s="381">
        <f t="shared" si="270"/>
        <v>0</v>
      </c>
      <c r="M514" s="381">
        <f t="shared" si="270"/>
        <v>0</v>
      </c>
      <c r="N514" s="381">
        <f t="shared" si="270"/>
        <v>0</v>
      </c>
      <c r="O514" s="381">
        <f t="shared" si="270"/>
        <v>0</v>
      </c>
      <c r="P514" s="381">
        <f t="shared" si="270"/>
        <v>0</v>
      </c>
      <c r="Q514" s="381">
        <f t="shared" si="270"/>
        <v>0</v>
      </c>
      <c r="R514" s="381">
        <f t="shared" si="270"/>
        <v>0</v>
      </c>
      <c r="S514" s="381">
        <f t="shared" si="270"/>
        <v>0</v>
      </c>
      <c r="T514" s="381">
        <f t="shared" si="270"/>
        <v>0</v>
      </c>
      <c r="U514" s="381">
        <f t="shared" si="270"/>
        <v>0</v>
      </c>
      <c r="V514" s="382">
        <f t="shared" si="267"/>
        <v>0</v>
      </c>
      <c r="W514" s="326"/>
    </row>
    <row r="515" spans="1:25" ht="15" customHeight="1" x14ac:dyDescent="0.2">
      <c r="A515" s="323"/>
      <c r="B515" s="360" t="s">
        <v>150</v>
      </c>
      <c r="C515" s="347"/>
      <c r="D515" s="347"/>
      <c r="E515" s="347"/>
      <c r="F515" s="354"/>
      <c r="G515" s="383" t="str">
        <f>IF(D510="Stundenanteil","Errechneter Stellenanteil",IF(D510="Stellenanteil","Stellenanteil:",""))</f>
        <v/>
      </c>
      <c r="H515" s="384"/>
      <c r="I515" s="385"/>
      <c r="J515" s="386">
        <f>IF(AND($D510="Stellenanteil",$E520&gt;0,J517&gt;0),ROUND($E520,4),IF(AND($D510="Stundenanteil",J509&gt;0),ROUND(J514/ROUND(J509,2),4),0))</f>
        <v>0</v>
      </c>
      <c r="K515" s="386">
        <f t="shared" ref="K515:U515" si="271">IF(AND($D510="Stellenanteil",$E520&gt;0,K517&gt;0),ROUND($E520,4),IF(AND($D510="Stundenanteil",K509&gt;0),ROUND(K514/ROUND(K509,2),4),0))</f>
        <v>0</v>
      </c>
      <c r="L515" s="386">
        <f t="shared" si="271"/>
        <v>0</v>
      </c>
      <c r="M515" s="386">
        <f t="shared" si="271"/>
        <v>0</v>
      </c>
      <c r="N515" s="386">
        <f t="shared" si="271"/>
        <v>0</v>
      </c>
      <c r="O515" s="386">
        <f t="shared" si="271"/>
        <v>0</v>
      </c>
      <c r="P515" s="386">
        <f t="shared" si="271"/>
        <v>0</v>
      </c>
      <c r="Q515" s="386">
        <f t="shared" si="271"/>
        <v>0</v>
      </c>
      <c r="R515" s="386">
        <f t="shared" si="271"/>
        <v>0</v>
      </c>
      <c r="S515" s="386">
        <f t="shared" si="271"/>
        <v>0</v>
      </c>
      <c r="T515" s="386">
        <f t="shared" si="271"/>
        <v>0</v>
      </c>
      <c r="U515" s="386">
        <f t="shared" si="271"/>
        <v>0</v>
      </c>
      <c r="V515" s="387">
        <f>SUMPRODUCT(ROUND(J515:U515,4))</f>
        <v>0</v>
      </c>
      <c r="W515" s="326"/>
    </row>
    <row r="516" spans="1:25" ht="15" customHeight="1" x14ac:dyDescent="0.2">
      <c r="A516" s="323"/>
      <c r="B516" s="353"/>
      <c r="C516" s="388" t="s">
        <v>151</v>
      </c>
      <c r="E516" s="389"/>
      <c r="F516" s="354"/>
      <c r="G516" s="368" t="s">
        <v>152</v>
      </c>
      <c r="H516" s="369"/>
      <c r="I516" s="364"/>
      <c r="J516" s="370"/>
      <c r="K516" s="370"/>
      <c r="L516" s="370"/>
      <c r="M516" s="370"/>
      <c r="N516" s="370"/>
      <c r="O516" s="370"/>
      <c r="P516" s="370"/>
      <c r="Q516" s="370"/>
      <c r="R516" s="370"/>
      <c r="S516" s="370"/>
      <c r="T516" s="370"/>
      <c r="U516" s="370"/>
      <c r="V516" s="366"/>
      <c r="W516" s="326"/>
    </row>
    <row r="517" spans="1:25" ht="15" customHeight="1" x14ac:dyDescent="0.2">
      <c r="A517" s="323"/>
      <c r="B517" s="353"/>
      <c r="F517" s="390"/>
      <c r="G517" s="391" t="s">
        <v>153</v>
      </c>
      <c r="H517" s="392"/>
      <c r="I517" s="393" t="s">
        <v>154</v>
      </c>
      <c r="J517" s="394"/>
      <c r="K517" s="394"/>
      <c r="L517" s="394"/>
      <c r="M517" s="394"/>
      <c r="N517" s="394"/>
      <c r="O517" s="394"/>
      <c r="P517" s="394"/>
      <c r="Q517" s="394"/>
      <c r="R517" s="394"/>
      <c r="S517" s="394"/>
      <c r="T517" s="394"/>
      <c r="U517" s="394"/>
      <c r="V517" s="375">
        <f>SUMPRODUCT(ROUND(J517:U517,2))</f>
        <v>0</v>
      </c>
      <c r="W517" s="326"/>
    </row>
    <row r="518" spans="1:25" ht="15" customHeight="1" x14ac:dyDescent="0.2">
      <c r="A518" s="367">
        <f>IF($D510="Stundenanteil",1,0)</f>
        <v>0</v>
      </c>
      <c r="B518" s="353"/>
      <c r="C518" s="388" t="str">
        <f>IF(D510="Stundenanteil","wöchentliche Arbeitszeit (in h):","")</f>
        <v/>
      </c>
      <c r="D518" s="347"/>
      <c r="E518" s="395"/>
      <c r="F518" s="390"/>
      <c r="G518" s="371"/>
      <c r="H518" s="372"/>
      <c r="I518" s="393"/>
      <c r="J518" s="396"/>
      <c r="K518" s="396"/>
      <c r="L518" s="396"/>
      <c r="M518" s="396"/>
      <c r="N518" s="396"/>
      <c r="O518" s="396"/>
      <c r="P518" s="396"/>
      <c r="Q518" s="396"/>
      <c r="R518" s="396"/>
      <c r="S518" s="396"/>
      <c r="T518" s="396"/>
      <c r="U518" s="396"/>
      <c r="V518" s="397"/>
      <c r="W518" s="326"/>
    </row>
    <row r="519" spans="1:25" ht="15" customHeight="1" x14ac:dyDescent="0.2">
      <c r="A519" s="367">
        <f>IF($D510="Stundenanteil",1,0)</f>
        <v>0</v>
      </c>
      <c r="B519" s="353"/>
      <c r="C519" s="388" t="str">
        <f>IF(D510="Stundenanteil","Urlaubsanspruch (in AT):","")</f>
        <v/>
      </c>
      <c r="D519" s="347"/>
      <c r="E519" s="398"/>
      <c r="F519" s="354"/>
      <c r="G519" s="368" t="s">
        <v>155</v>
      </c>
      <c r="H519" s="369"/>
      <c r="I519" s="364"/>
      <c r="J519" s="370"/>
      <c r="K519" s="370"/>
      <c r="L519" s="370"/>
      <c r="M519" s="370"/>
      <c r="N519" s="370"/>
      <c r="O519" s="370"/>
      <c r="P519" s="370"/>
      <c r="Q519" s="370"/>
      <c r="R519" s="370"/>
      <c r="S519" s="370"/>
      <c r="T519" s="370"/>
      <c r="U519" s="370"/>
      <c r="V519" s="366"/>
      <c r="W519" s="326"/>
    </row>
    <row r="520" spans="1:25" ht="15" customHeight="1" x14ac:dyDescent="0.2">
      <c r="A520" s="367">
        <f>IF($D510="Stellenanteil",1,0)</f>
        <v>0</v>
      </c>
      <c r="B520" s="353"/>
      <c r="C520" s="388" t="str">
        <f>IF(D510="Stellenanteil","Stellenanteil (in %):","")</f>
        <v/>
      </c>
      <c r="D520" s="347"/>
      <c r="E520" s="399"/>
      <c r="F520" s="354"/>
      <c r="G520" s="391" t="s">
        <v>156</v>
      </c>
      <c r="H520" s="392"/>
      <c r="I520" s="393" t="s">
        <v>154</v>
      </c>
      <c r="J520" s="400">
        <f>ROUND(ROUND(J517,2)*J515,2)</f>
        <v>0</v>
      </c>
      <c r="K520" s="400">
        <f t="shared" ref="K520:U520" si="272">ROUND(ROUND(K517,2)*K515,2)</f>
        <v>0</v>
      </c>
      <c r="L520" s="400">
        <f t="shared" si="272"/>
        <v>0</v>
      </c>
      <c r="M520" s="400">
        <f t="shared" si="272"/>
        <v>0</v>
      </c>
      <c r="N520" s="400">
        <f t="shared" si="272"/>
        <v>0</v>
      </c>
      <c r="O520" s="400">
        <f t="shared" si="272"/>
        <v>0</v>
      </c>
      <c r="P520" s="400">
        <f t="shared" si="272"/>
        <v>0</v>
      </c>
      <c r="Q520" s="400">
        <f t="shared" si="272"/>
        <v>0</v>
      </c>
      <c r="R520" s="400">
        <f t="shared" si="272"/>
        <v>0</v>
      </c>
      <c r="S520" s="400">
        <f t="shared" si="272"/>
        <v>0</v>
      </c>
      <c r="T520" s="400">
        <f t="shared" si="272"/>
        <v>0</v>
      </c>
      <c r="U520" s="400">
        <f t="shared" si="272"/>
        <v>0</v>
      </c>
      <c r="V520" s="375">
        <f>SUMPRODUCT(ROUND(J520:U520,2))</f>
        <v>0</v>
      </c>
      <c r="W520" s="326"/>
    </row>
    <row r="521" spans="1:25" ht="15" customHeight="1" x14ac:dyDescent="0.2">
      <c r="A521" s="323"/>
      <c r="B521" s="353"/>
      <c r="C521" s="347"/>
      <c r="D521" s="347"/>
      <c r="E521" s="347"/>
      <c r="F521" s="354"/>
      <c r="G521" s="401" t="str">
        <f>$P$26</f>
        <v>Pauschale für Sozialabgaben inkl. Berufsgenossenschaft</v>
      </c>
      <c r="H521" s="372"/>
      <c r="I521" s="393" t="s">
        <v>154</v>
      </c>
      <c r="J521" s="400">
        <f>ROUND(J520*$U$26,2)</f>
        <v>0</v>
      </c>
      <c r="K521" s="400">
        <f t="shared" ref="K521:U521" si="273">ROUND(K520*$U$26,2)</f>
        <v>0</v>
      </c>
      <c r="L521" s="400">
        <f t="shared" si="273"/>
        <v>0</v>
      </c>
      <c r="M521" s="400">
        <f t="shared" si="273"/>
        <v>0</v>
      </c>
      <c r="N521" s="400">
        <f t="shared" si="273"/>
        <v>0</v>
      </c>
      <c r="O521" s="400">
        <f t="shared" si="273"/>
        <v>0</v>
      </c>
      <c r="P521" s="400">
        <f t="shared" si="273"/>
        <v>0</v>
      </c>
      <c r="Q521" s="400">
        <f t="shared" si="273"/>
        <v>0</v>
      </c>
      <c r="R521" s="400">
        <f t="shared" si="273"/>
        <v>0</v>
      </c>
      <c r="S521" s="400">
        <f t="shared" si="273"/>
        <v>0</v>
      </c>
      <c r="T521" s="400">
        <f t="shared" si="273"/>
        <v>0</v>
      </c>
      <c r="U521" s="400">
        <f t="shared" si="273"/>
        <v>0</v>
      </c>
      <c r="V521" s="375">
        <f>SUMPRODUCT(ROUND(J521:U521,2))</f>
        <v>0</v>
      </c>
      <c r="W521" s="326"/>
    </row>
    <row r="522" spans="1:25" ht="15" customHeight="1" x14ac:dyDescent="0.2">
      <c r="A522" s="323"/>
      <c r="B522" s="360" t="s">
        <v>157</v>
      </c>
      <c r="C522" s="347"/>
      <c r="D522" s="347"/>
      <c r="E522" s="347"/>
      <c r="F522" s="354"/>
      <c r="G522" s="371"/>
      <c r="H522" s="372"/>
      <c r="I522" s="393"/>
      <c r="J522" s="396"/>
      <c r="K522" s="396"/>
      <c r="L522" s="396"/>
      <c r="M522" s="396"/>
      <c r="N522" s="396"/>
      <c r="O522" s="396"/>
      <c r="P522" s="396"/>
      <c r="Q522" s="396"/>
      <c r="R522" s="396"/>
      <c r="S522" s="396"/>
      <c r="T522" s="396"/>
      <c r="U522" s="396"/>
      <c r="V522" s="397"/>
      <c r="W522" s="326"/>
      <c r="Y522" s="335"/>
    </row>
    <row r="523" spans="1:25" ht="15" customHeight="1" x14ac:dyDescent="0.2">
      <c r="A523" s="323"/>
      <c r="B523" s="353"/>
      <c r="C523" s="402"/>
      <c r="D523" s="403">
        <v>1</v>
      </c>
      <c r="E523" s="403">
        <v>2</v>
      </c>
      <c r="F523" s="390"/>
      <c r="G523" s="404" t="s">
        <v>158</v>
      </c>
      <c r="I523" s="405" t="s">
        <v>154</v>
      </c>
      <c r="J523" s="406">
        <f t="shared" ref="J523:U523" si="274">IF(AND($D524=J$30,$E524=J$30),ROUND($D529,2)+ROUND($E529,2),IF($D524=J$30,$D529,IF($E524=J$30,$E529,0)))</f>
        <v>0</v>
      </c>
      <c r="K523" s="406">
        <f t="shared" si="274"/>
        <v>0</v>
      </c>
      <c r="L523" s="406">
        <f t="shared" si="274"/>
        <v>0</v>
      </c>
      <c r="M523" s="406">
        <f t="shared" si="274"/>
        <v>0</v>
      </c>
      <c r="N523" s="406">
        <f t="shared" si="274"/>
        <v>0</v>
      </c>
      <c r="O523" s="406">
        <f t="shared" si="274"/>
        <v>0</v>
      </c>
      <c r="P523" s="406">
        <f t="shared" si="274"/>
        <v>0</v>
      </c>
      <c r="Q523" s="406">
        <f t="shared" si="274"/>
        <v>0</v>
      </c>
      <c r="R523" s="406">
        <f t="shared" si="274"/>
        <v>0</v>
      </c>
      <c r="S523" s="406">
        <f t="shared" si="274"/>
        <v>0</v>
      </c>
      <c r="T523" s="406">
        <f t="shared" si="274"/>
        <v>0</v>
      </c>
      <c r="U523" s="406">
        <f t="shared" si="274"/>
        <v>0</v>
      </c>
      <c r="V523" s="407">
        <f>SUMPRODUCT(ROUND(J523:U523,2))</f>
        <v>0</v>
      </c>
      <c r="W523" s="326"/>
      <c r="Y523" s="335"/>
    </row>
    <row r="524" spans="1:25" ht="15" customHeight="1" x14ac:dyDescent="0.2">
      <c r="A524" s="323"/>
      <c r="B524" s="408"/>
      <c r="C524" s="409" t="s">
        <v>159</v>
      </c>
      <c r="D524" s="410"/>
      <c r="E524" s="410"/>
      <c r="F524" s="390"/>
      <c r="G524" s="411" t="s">
        <v>160</v>
      </c>
      <c r="H524" s="369"/>
      <c r="I524" s="364"/>
      <c r="J524" s="412">
        <f>IF(OR($D526=0,$D527=0),0,IF(AND(J$30&gt;=$D526,J$30&lt;=$D527),"X",""))</f>
        <v>0</v>
      </c>
      <c r="K524" s="412">
        <f t="shared" ref="K524:U524" si="275">IF(OR($D526=0,$D527=0),0,IF(AND(K$30&gt;=$D526,K$30&lt;=$D527),"X",""))</f>
        <v>0</v>
      </c>
      <c r="L524" s="412">
        <f t="shared" si="275"/>
        <v>0</v>
      </c>
      <c r="M524" s="412">
        <f t="shared" si="275"/>
        <v>0</v>
      </c>
      <c r="N524" s="412">
        <f t="shared" si="275"/>
        <v>0</v>
      </c>
      <c r="O524" s="412">
        <f t="shared" si="275"/>
        <v>0</v>
      </c>
      <c r="P524" s="412">
        <f t="shared" si="275"/>
        <v>0</v>
      </c>
      <c r="Q524" s="412">
        <f t="shared" si="275"/>
        <v>0</v>
      </c>
      <c r="R524" s="412">
        <f t="shared" si="275"/>
        <v>0</v>
      </c>
      <c r="S524" s="412">
        <f t="shared" si="275"/>
        <v>0</v>
      </c>
      <c r="T524" s="412">
        <f t="shared" si="275"/>
        <v>0</v>
      </c>
      <c r="U524" s="412">
        <f t="shared" si="275"/>
        <v>0</v>
      </c>
      <c r="V524" s="413"/>
      <c r="W524" s="326"/>
      <c r="Y524" s="335"/>
    </row>
    <row r="525" spans="1:25" ht="15" customHeight="1" x14ac:dyDescent="0.2">
      <c r="A525" s="323"/>
      <c r="B525" s="408"/>
      <c r="C525" s="409" t="s">
        <v>161</v>
      </c>
      <c r="D525" s="414"/>
      <c r="E525" s="415"/>
      <c r="F525" s="390"/>
      <c r="G525" s="391" t="s">
        <v>156</v>
      </c>
      <c r="H525" s="416"/>
      <c r="I525" s="393" t="s">
        <v>154</v>
      </c>
      <c r="J525" s="400">
        <f>IF(OR($D526=0,$D527=0),0,IF($D524=J$30,MIN(ROUND($D529,2),ROUND(ROUND($D529,2)/$D528*SUMPRODUCT(($J524:$U524="X")*(ROUND($J515:$U515,4))),2)),0))</f>
        <v>0</v>
      </c>
      <c r="K525" s="400">
        <f t="shared" ref="K525:U525" si="276">IF(OR($D526=0,$D527=0),0,IF($D524=K$30,MIN(ROUND($D529,2),ROUND(ROUND($D529,2)/$D528*SUMPRODUCT(($J524:$U524="X")*(ROUND($J515:$U515,4))),2)),0))</f>
        <v>0</v>
      </c>
      <c r="L525" s="400">
        <f t="shared" si="276"/>
        <v>0</v>
      </c>
      <c r="M525" s="400">
        <f t="shared" si="276"/>
        <v>0</v>
      </c>
      <c r="N525" s="400">
        <f t="shared" si="276"/>
        <v>0</v>
      </c>
      <c r="O525" s="400">
        <f t="shared" si="276"/>
        <v>0</v>
      </c>
      <c r="P525" s="400">
        <f t="shared" si="276"/>
        <v>0</v>
      </c>
      <c r="Q525" s="400">
        <f t="shared" si="276"/>
        <v>0</v>
      </c>
      <c r="R525" s="400">
        <f t="shared" si="276"/>
        <v>0</v>
      </c>
      <c r="S525" s="400">
        <f t="shared" si="276"/>
        <v>0</v>
      </c>
      <c r="T525" s="400">
        <f t="shared" si="276"/>
        <v>0</v>
      </c>
      <c r="U525" s="400">
        <f t="shared" si="276"/>
        <v>0</v>
      </c>
      <c r="V525" s="375">
        <f>SUMPRODUCT(ROUND(J525:U525,2))</f>
        <v>0</v>
      </c>
      <c r="W525" s="326"/>
      <c r="Y525" s="335"/>
    </row>
    <row r="526" spans="1:25" ht="15" customHeight="1" x14ac:dyDescent="0.2">
      <c r="A526" s="323"/>
      <c r="B526" s="353"/>
      <c r="C526" s="417" t="s">
        <v>162</v>
      </c>
      <c r="D526" s="418"/>
      <c r="E526" s="418"/>
      <c r="F526" s="390"/>
      <c r="G526" s="401" t="str">
        <f>$P$26</f>
        <v>Pauschale für Sozialabgaben inkl. Berufsgenossenschaft</v>
      </c>
      <c r="H526" s="416"/>
      <c r="I526" s="393" t="s">
        <v>154</v>
      </c>
      <c r="J526" s="400">
        <f t="shared" ref="J526:U526" si="277">ROUND(J525*$U$26,2)</f>
        <v>0</v>
      </c>
      <c r="K526" s="400">
        <f t="shared" si="277"/>
        <v>0</v>
      </c>
      <c r="L526" s="400">
        <f t="shared" si="277"/>
        <v>0</v>
      </c>
      <c r="M526" s="400">
        <f t="shared" si="277"/>
        <v>0</v>
      </c>
      <c r="N526" s="400">
        <f t="shared" si="277"/>
        <v>0</v>
      </c>
      <c r="O526" s="400">
        <f t="shared" si="277"/>
        <v>0</v>
      </c>
      <c r="P526" s="400">
        <f t="shared" si="277"/>
        <v>0</v>
      </c>
      <c r="Q526" s="400">
        <f t="shared" si="277"/>
        <v>0</v>
      </c>
      <c r="R526" s="400">
        <f t="shared" si="277"/>
        <v>0</v>
      </c>
      <c r="S526" s="400">
        <f t="shared" si="277"/>
        <v>0</v>
      </c>
      <c r="T526" s="400">
        <f t="shared" si="277"/>
        <v>0</v>
      </c>
      <c r="U526" s="400">
        <f t="shared" si="277"/>
        <v>0</v>
      </c>
      <c r="V526" s="375">
        <f>SUMPRODUCT(ROUND(J526:U526,2))</f>
        <v>0</v>
      </c>
      <c r="W526" s="326"/>
      <c r="Y526" s="335"/>
    </row>
    <row r="527" spans="1:25" ht="15" customHeight="1" x14ac:dyDescent="0.2">
      <c r="A527" s="323"/>
      <c r="B527" s="353"/>
      <c r="C527" s="417" t="s">
        <v>163</v>
      </c>
      <c r="D527" s="418"/>
      <c r="E527" s="418"/>
      <c r="F527" s="390"/>
      <c r="G527" s="411" t="s">
        <v>164</v>
      </c>
      <c r="H527" s="369"/>
      <c r="I527" s="364"/>
      <c r="J527" s="412">
        <f t="shared" ref="J527:U527" si="278">IF(OR($E526=0,$E527=0),0,IF(AND(J$30&gt;=$E526,J$30&lt;=$E527),"X",""))</f>
        <v>0</v>
      </c>
      <c r="K527" s="412">
        <f t="shared" si="278"/>
        <v>0</v>
      </c>
      <c r="L527" s="412">
        <f t="shared" si="278"/>
        <v>0</v>
      </c>
      <c r="M527" s="412">
        <f t="shared" si="278"/>
        <v>0</v>
      </c>
      <c r="N527" s="412">
        <f t="shared" si="278"/>
        <v>0</v>
      </c>
      <c r="O527" s="412">
        <f t="shared" si="278"/>
        <v>0</v>
      </c>
      <c r="P527" s="412">
        <f t="shared" si="278"/>
        <v>0</v>
      </c>
      <c r="Q527" s="412">
        <f t="shared" si="278"/>
        <v>0</v>
      </c>
      <c r="R527" s="412">
        <f t="shared" si="278"/>
        <v>0</v>
      </c>
      <c r="S527" s="412">
        <f t="shared" si="278"/>
        <v>0</v>
      </c>
      <c r="T527" s="412">
        <f t="shared" si="278"/>
        <v>0</v>
      </c>
      <c r="U527" s="412">
        <f t="shared" si="278"/>
        <v>0</v>
      </c>
      <c r="V527" s="396"/>
      <c r="W527" s="326"/>
      <c r="Y527" s="335"/>
    </row>
    <row r="528" spans="1:25" ht="15" customHeight="1" x14ac:dyDescent="0.2">
      <c r="A528" s="323"/>
      <c r="B528" s="353"/>
      <c r="C528" s="417" t="s">
        <v>165</v>
      </c>
      <c r="D528" s="419" t="str">
        <f>IF(OR(D526=0,D527=0),"",DATEDIF(D526,D527,"m")+1)</f>
        <v/>
      </c>
      <c r="E528" s="419" t="str">
        <f>IF(OR(E526=0,E527=0),"",DATEDIF(E526,E527,"m")+1)</f>
        <v/>
      </c>
      <c r="F528" s="390"/>
      <c r="G528" s="391" t="s">
        <v>156</v>
      </c>
      <c r="H528" s="416"/>
      <c r="I528" s="393" t="s">
        <v>154</v>
      </c>
      <c r="J528" s="400">
        <f>IF(OR($E526=0,$E527=0),0,IF($E524=J$30,MIN(ROUND($E529,2),ROUND(ROUND($E529,2)/$E528*SUMPRODUCT(($J527:$U527="X")*(ROUND($J515:$U515,4))),2)),0))</f>
        <v>0</v>
      </c>
      <c r="K528" s="400">
        <f t="shared" ref="K528:U528" si="279">IF(OR($E526=0,$E527=0),0,IF($E524=K$30,MIN(ROUND($E529,2),ROUND(ROUND($E529,2)/$E528*SUMPRODUCT(($J527:$U527="X")*(ROUND($J515:$U515,4))),2)),0))</f>
        <v>0</v>
      </c>
      <c r="L528" s="400">
        <f t="shared" si="279"/>
        <v>0</v>
      </c>
      <c r="M528" s="400">
        <f t="shared" si="279"/>
        <v>0</v>
      </c>
      <c r="N528" s="400">
        <f t="shared" si="279"/>
        <v>0</v>
      </c>
      <c r="O528" s="400">
        <f t="shared" si="279"/>
        <v>0</v>
      </c>
      <c r="P528" s="400">
        <f t="shared" si="279"/>
        <v>0</v>
      </c>
      <c r="Q528" s="400">
        <f t="shared" si="279"/>
        <v>0</v>
      </c>
      <c r="R528" s="400">
        <f t="shared" si="279"/>
        <v>0</v>
      </c>
      <c r="S528" s="400">
        <f t="shared" si="279"/>
        <v>0</v>
      </c>
      <c r="T528" s="400">
        <f t="shared" si="279"/>
        <v>0</v>
      </c>
      <c r="U528" s="400">
        <f t="shared" si="279"/>
        <v>0</v>
      </c>
      <c r="V528" s="375">
        <f>SUMPRODUCT(ROUND(J528:U528,2))</f>
        <v>0</v>
      </c>
      <c r="W528" s="326"/>
      <c r="Y528" s="335"/>
    </row>
    <row r="529" spans="1:25" ht="15" customHeight="1" x14ac:dyDescent="0.2">
      <c r="A529" s="323"/>
      <c r="B529" s="353"/>
      <c r="C529" s="409" t="s">
        <v>166</v>
      </c>
      <c r="D529" s="389"/>
      <c r="E529" s="389"/>
      <c r="F529" s="390"/>
      <c r="G529" s="420" t="str">
        <f>$P$26</f>
        <v>Pauschale für Sozialabgaben inkl. Berufsgenossenschaft</v>
      </c>
      <c r="H529" s="421"/>
      <c r="I529" s="422" t="s">
        <v>154</v>
      </c>
      <c r="J529" s="423">
        <f t="shared" ref="J529:U529" si="280">ROUND(J528*$U$26,2)</f>
        <v>0</v>
      </c>
      <c r="K529" s="423">
        <f t="shared" si="280"/>
        <v>0</v>
      </c>
      <c r="L529" s="423">
        <f t="shared" si="280"/>
        <v>0</v>
      </c>
      <c r="M529" s="423">
        <f t="shared" si="280"/>
        <v>0</v>
      </c>
      <c r="N529" s="423">
        <f t="shared" si="280"/>
        <v>0</v>
      </c>
      <c r="O529" s="423">
        <f t="shared" si="280"/>
        <v>0</v>
      </c>
      <c r="P529" s="423">
        <f t="shared" si="280"/>
        <v>0</v>
      </c>
      <c r="Q529" s="423">
        <f t="shared" si="280"/>
        <v>0</v>
      </c>
      <c r="R529" s="423">
        <f t="shared" si="280"/>
        <v>0</v>
      </c>
      <c r="S529" s="423">
        <f t="shared" si="280"/>
        <v>0</v>
      </c>
      <c r="T529" s="423">
        <f t="shared" si="280"/>
        <v>0</v>
      </c>
      <c r="U529" s="423">
        <f t="shared" si="280"/>
        <v>0</v>
      </c>
      <c r="V529" s="424">
        <f>SUMPRODUCT(ROUND(J529:U529,2))</f>
        <v>0</v>
      </c>
      <c r="W529" s="326"/>
      <c r="Y529" s="335"/>
    </row>
    <row r="530" spans="1:25" ht="15" customHeight="1" thickBot="1" x14ac:dyDescent="0.25">
      <c r="A530" s="323"/>
      <c r="B530" s="425"/>
      <c r="C530" s="426"/>
      <c r="D530" s="426"/>
      <c r="E530" s="426"/>
      <c r="F530" s="427"/>
      <c r="G530" s="428"/>
      <c r="H530" s="429"/>
      <c r="I530" s="430"/>
      <c r="J530" s="431"/>
      <c r="K530" s="431"/>
      <c r="L530" s="431"/>
      <c r="M530" s="431"/>
      <c r="N530" s="431"/>
      <c r="O530" s="431"/>
      <c r="P530" s="431"/>
      <c r="Q530" s="431"/>
      <c r="R530" s="431"/>
      <c r="S530" s="431"/>
      <c r="T530" s="431"/>
      <c r="U530" s="431"/>
      <c r="V530" s="432"/>
      <c r="W530" s="326">
        <f>IF(COUNTIF(V506:V530,"&gt;0")&gt;0,1,0)</f>
        <v>0</v>
      </c>
      <c r="Y530" s="335"/>
    </row>
    <row r="531" spans="1:25" ht="15" customHeight="1" thickTop="1" x14ac:dyDescent="0.2">
      <c r="A531" s="323"/>
      <c r="B531" s="353"/>
      <c r="C531" s="347"/>
      <c r="D531" s="347"/>
      <c r="E531" s="347"/>
      <c r="F531" s="354"/>
      <c r="G531" s="355" t="s">
        <v>136</v>
      </c>
      <c r="H531" s="356"/>
      <c r="I531" s="357"/>
      <c r="J531" s="358"/>
      <c r="K531" s="358"/>
      <c r="L531" s="358"/>
      <c r="M531" s="358"/>
      <c r="N531" s="358"/>
      <c r="O531" s="358"/>
      <c r="P531" s="358"/>
      <c r="Q531" s="358"/>
      <c r="R531" s="358"/>
      <c r="S531" s="358"/>
      <c r="T531" s="358"/>
      <c r="U531" s="358"/>
      <c r="V531" s="359"/>
      <c r="W531" s="326"/>
    </row>
    <row r="532" spans="1:25" ht="15" customHeight="1" x14ac:dyDescent="0.2">
      <c r="A532" s="323"/>
      <c r="B532" s="360" t="s">
        <v>137</v>
      </c>
      <c r="C532" s="347"/>
      <c r="D532" s="653"/>
      <c r="E532" s="654"/>
      <c r="F532" s="361"/>
      <c r="G532" s="362" t="s">
        <v>138</v>
      </c>
      <c r="H532" s="363"/>
      <c r="I532" s="364"/>
      <c r="J532" s="365"/>
      <c r="K532" s="365"/>
      <c r="L532" s="365"/>
      <c r="M532" s="365"/>
      <c r="N532" s="365"/>
      <c r="O532" s="365"/>
      <c r="P532" s="365"/>
      <c r="Q532" s="365"/>
      <c r="R532" s="365"/>
      <c r="S532" s="365"/>
      <c r="T532" s="365"/>
      <c r="U532" s="365"/>
      <c r="V532" s="366"/>
      <c r="W532" s="326"/>
    </row>
    <row r="533" spans="1:25" ht="15" customHeight="1" x14ac:dyDescent="0.2">
      <c r="A533" s="367">
        <f>IF($D535="Stundenanteil",1,0)</f>
        <v>0</v>
      </c>
      <c r="B533" s="360" t="s">
        <v>139</v>
      </c>
      <c r="C533" s="347"/>
      <c r="D533" s="653"/>
      <c r="E533" s="654"/>
      <c r="F533" s="361"/>
      <c r="G533" s="368" t="s">
        <v>140</v>
      </c>
      <c r="H533" s="369"/>
      <c r="I533" s="364"/>
      <c r="J533" s="370"/>
      <c r="K533" s="370"/>
      <c r="L533" s="370"/>
      <c r="M533" s="370"/>
      <c r="N533" s="370"/>
      <c r="O533" s="370"/>
      <c r="P533" s="370"/>
      <c r="Q533" s="370"/>
      <c r="R533" s="370"/>
      <c r="S533" s="370"/>
      <c r="T533" s="370"/>
      <c r="U533" s="370"/>
      <c r="V533" s="366"/>
      <c r="W533" s="326"/>
    </row>
    <row r="534" spans="1:25" ht="15" customHeight="1" x14ac:dyDescent="0.2">
      <c r="A534" s="367">
        <f>IF($D535="Stundenanteil",1,0)</f>
        <v>0</v>
      </c>
      <c r="B534" s="353"/>
      <c r="C534" s="347"/>
      <c r="D534" s="347"/>
      <c r="E534" s="347"/>
      <c r="F534" s="354"/>
      <c r="G534" s="371" t="s">
        <v>141</v>
      </c>
      <c r="H534" s="372"/>
      <c r="I534" s="373" t="s">
        <v>142</v>
      </c>
      <c r="J534" s="374"/>
      <c r="K534" s="374"/>
      <c r="L534" s="374"/>
      <c r="M534" s="374"/>
      <c r="N534" s="374"/>
      <c r="O534" s="374"/>
      <c r="P534" s="374"/>
      <c r="Q534" s="374"/>
      <c r="R534" s="374"/>
      <c r="S534" s="374"/>
      <c r="T534" s="374"/>
      <c r="U534" s="374"/>
      <c r="V534" s="375">
        <f t="shared" ref="V534:V539" si="281">SUMPRODUCT(ROUND(J534:U534,2))</f>
        <v>0</v>
      </c>
      <c r="W534" s="326"/>
    </row>
    <row r="535" spans="1:25" ht="15" customHeight="1" x14ac:dyDescent="0.2">
      <c r="A535" s="367">
        <f>IF($D535="Stundenanteil",1,0)</f>
        <v>0</v>
      </c>
      <c r="B535" s="360" t="s">
        <v>143</v>
      </c>
      <c r="C535" s="347"/>
      <c r="D535" s="653" t="s">
        <v>61</v>
      </c>
      <c r="E535" s="654"/>
      <c r="F535" s="361"/>
      <c r="G535" s="371" t="s">
        <v>144</v>
      </c>
      <c r="H535" s="376" t="s">
        <v>145</v>
      </c>
      <c r="I535" s="373" t="s">
        <v>142</v>
      </c>
      <c r="J535" s="374"/>
      <c r="K535" s="374"/>
      <c r="L535" s="374"/>
      <c r="M535" s="374"/>
      <c r="N535" s="374"/>
      <c r="O535" s="374"/>
      <c r="P535" s="374"/>
      <c r="Q535" s="374"/>
      <c r="R535" s="374"/>
      <c r="S535" s="374"/>
      <c r="T535" s="374"/>
      <c r="U535" s="374"/>
      <c r="V535" s="375">
        <f t="shared" si="281"/>
        <v>0</v>
      </c>
      <c r="W535" s="326"/>
    </row>
    <row r="536" spans="1:25" ht="15" customHeight="1" x14ac:dyDescent="0.2">
      <c r="A536" s="367">
        <f>IF($D535="Stundenanteil",1,0)</f>
        <v>0</v>
      </c>
      <c r="B536" s="353"/>
      <c r="C536" s="347"/>
      <c r="D536" s="347"/>
      <c r="E536" s="347"/>
      <c r="F536" s="354"/>
      <c r="G536" s="371"/>
      <c r="H536" s="376" t="s">
        <v>146</v>
      </c>
      <c r="I536" s="377" t="s">
        <v>142</v>
      </c>
      <c r="J536" s="374"/>
      <c r="K536" s="374"/>
      <c r="L536" s="374"/>
      <c r="M536" s="374"/>
      <c r="N536" s="374"/>
      <c r="O536" s="374"/>
      <c r="P536" s="374"/>
      <c r="Q536" s="374"/>
      <c r="R536" s="374"/>
      <c r="S536" s="374"/>
      <c r="T536" s="374"/>
      <c r="U536" s="374"/>
      <c r="V536" s="375">
        <f t="shared" si="281"/>
        <v>0</v>
      </c>
      <c r="W536" s="326"/>
    </row>
    <row r="537" spans="1:25" ht="15" hidden="1" customHeight="1" x14ac:dyDescent="0.2">
      <c r="A537" s="367"/>
      <c r="B537" s="353"/>
      <c r="C537" s="347"/>
      <c r="F537" s="354"/>
      <c r="G537" s="378" t="s">
        <v>147</v>
      </c>
      <c r="H537" s="379"/>
      <c r="I537" s="380" t="s">
        <v>142</v>
      </c>
      <c r="J537" s="381">
        <f>IF(ROUND(J534,2)-ROUND(J535,2)=0,0,ROUND(J536,2)/(ROUND(J534,2)-ROUND(J535,2))*ROUND(J535,2))</f>
        <v>0</v>
      </c>
      <c r="K537" s="381">
        <f t="shared" ref="K537:U537" si="282">IF(ROUND(K534,2)-ROUND(K535,2)=0,0,ROUND(K536,2)/(ROUND(K534,2)-ROUND(K535,2))*ROUND(K535,2))</f>
        <v>0</v>
      </c>
      <c r="L537" s="381">
        <f t="shared" si="282"/>
        <v>0</v>
      </c>
      <c r="M537" s="381">
        <f t="shared" si="282"/>
        <v>0</v>
      </c>
      <c r="N537" s="381">
        <f t="shared" si="282"/>
        <v>0</v>
      </c>
      <c r="O537" s="381">
        <f t="shared" si="282"/>
        <v>0</v>
      </c>
      <c r="P537" s="381">
        <f t="shared" si="282"/>
        <v>0</v>
      </c>
      <c r="Q537" s="381">
        <f t="shared" si="282"/>
        <v>0</v>
      </c>
      <c r="R537" s="381">
        <f t="shared" si="282"/>
        <v>0</v>
      </c>
      <c r="S537" s="381">
        <f t="shared" si="282"/>
        <v>0</v>
      </c>
      <c r="T537" s="381">
        <f t="shared" si="282"/>
        <v>0</v>
      </c>
      <c r="U537" s="381">
        <f t="shared" si="282"/>
        <v>0</v>
      </c>
      <c r="V537" s="382">
        <f t="shared" si="281"/>
        <v>0</v>
      </c>
      <c r="W537" s="326"/>
    </row>
    <row r="538" spans="1:25" ht="15" hidden="1" customHeight="1" x14ac:dyDescent="0.2">
      <c r="A538" s="367"/>
      <c r="B538" s="353"/>
      <c r="C538" s="347"/>
      <c r="F538" s="354"/>
      <c r="G538" s="378" t="s">
        <v>148</v>
      </c>
      <c r="H538" s="379"/>
      <c r="I538" s="380" t="s">
        <v>142</v>
      </c>
      <c r="J538" s="381">
        <f>(ROUND(J536,2)+ROUND(J537,10))*ROUND($E544,0)/($I$6-ROUND($E544,0))</f>
        <v>0</v>
      </c>
      <c r="K538" s="381">
        <f t="shared" ref="K538:U538" si="283">(ROUND(K536,2)+ROUND(K537,10))*ROUND($E544,0)/($I$6-ROUND($E544,0))</f>
        <v>0</v>
      </c>
      <c r="L538" s="381">
        <f t="shared" si="283"/>
        <v>0</v>
      </c>
      <c r="M538" s="381">
        <f t="shared" si="283"/>
        <v>0</v>
      </c>
      <c r="N538" s="381">
        <f t="shared" si="283"/>
        <v>0</v>
      </c>
      <c r="O538" s="381">
        <f t="shared" si="283"/>
        <v>0</v>
      </c>
      <c r="P538" s="381">
        <f t="shared" si="283"/>
        <v>0</v>
      </c>
      <c r="Q538" s="381">
        <f t="shared" si="283"/>
        <v>0</v>
      </c>
      <c r="R538" s="381">
        <f t="shared" si="283"/>
        <v>0</v>
      </c>
      <c r="S538" s="381">
        <f t="shared" si="283"/>
        <v>0</v>
      </c>
      <c r="T538" s="381">
        <f t="shared" si="283"/>
        <v>0</v>
      </c>
      <c r="U538" s="381">
        <f t="shared" si="283"/>
        <v>0</v>
      </c>
      <c r="V538" s="382">
        <f t="shared" si="281"/>
        <v>0</v>
      </c>
      <c r="W538" s="326"/>
    </row>
    <row r="539" spans="1:25" ht="15" hidden="1" customHeight="1" x14ac:dyDescent="0.2">
      <c r="A539" s="367"/>
      <c r="B539" s="353"/>
      <c r="C539" s="347"/>
      <c r="D539" s="347"/>
      <c r="E539" s="347"/>
      <c r="F539" s="354"/>
      <c r="G539" s="378" t="s">
        <v>149</v>
      </c>
      <c r="H539" s="379"/>
      <c r="I539" s="380" t="s">
        <v>142</v>
      </c>
      <c r="J539" s="381">
        <f>ROUND(J536,2)+ROUND(J537,10)+ROUND(J538,10)</f>
        <v>0</v>
      </c>
      <c r="K539" s="381">
        <f t="shared" ref="K539:U539" si="284">ROUND(K536,2)+ROUND(K537,10)+ROUND(K538,10)</f>
        <v>0</v>
      </c>
      <c r="L539" s="381">
        <f t="shared" si="284"/>
        <v>0</v>
      </c>
      <c r="M539" s="381">
        <f t="shared" si="284"/>
        <v>0</v>
      </c>
      <c r="N539" s="381">
        <f t="shared" si="284"/>
        <v>0</v>
      </c>
      <c r="O539" s="381">
        <f t="shared" si="284"/>
        <v>0</v>
      </c>
      <c r="P539" s="381">
        <f t="shared" si="284"/>
        <v>0</v>
      </c>
      <c r="Q539" s="381">
        <f t="shared" si="284"/>
        <v>0</v>
      </c>
      <c r="R539" s="381">
        <f t="shared" si="284"/>
        <v>0</v>
      </c>
      <c r="S539" s="381">
        <f t="shared" si="284"/>
        <v>0</v>
      </c>
      <c r="T539" s="381">
        <f t="shared" si="284"/>
        <v>0</v>
      </c>
      <c r="U539" s="381">
        <f t="shared" si="284"/>
        <v>0</v>
      </c>
      <c r="V539" s="382">
        <f t="shared" si="281"/>
        <v>0</v>
      </c>
      <c r="W539" s="326"/>
    </row>
    <row r="540" spans="1:25" ht="15" customHeight="1" x14ac:dyDescent="0.2">
      <c r="A540" s="323"/>
      <c r="B540" s="360" t="s">
        <v>150</v>
      </c>
      <c r="C540" s="347"/>
      <c r="D540" s="347"/>
      <c r="E540" s="347"/>
      <c r="F540" s="354"/>
      <c r="G540" s="383" t="str">
        <f>IF(D535="Stundenanteil","Errechneter Stellenanteil",IF(D535="Stellenanteil","Stellenanteil:",""))</f>
        <v/>
      </c>
      <c r="H540" s="384"/>
      <c r="I540" s="385"/>
      <c r="J540" s="386">
        <f>IF(AND($D535="Stellenanteil",$E545&gt;0,J542&gt;0),ROUND($E545,4),IF(AND($D535="Stundenanteil",J534&gt;0),ROUND(J539/ROUND(J534,2),4),0))</f>
        <v>0</v>
      </c>
      <c r="K540" s="386">
        <f t="shared" ref="K540:U540" si="285">IF(AND($D535="Stellenanteil",$E545&gt;0,K542&gt;0),ROUND($E545,4),IF(AND($D535="Stundenanteil",K534&gt;0),ROUND(K539/ROUND(K534,2),4),0))</f>
        <v>0</v>
      </c>
      <c r="L540" s="386">
        <f t="shared" si="285"/>
        <v>0</v>
      </c>
      <c r="M540" s="386">
        <f t="shared" si="285"/>
        <v>0</v>
      </c>
      <c r="N540" s="386">
        <f t="shared" si="285"/>
        <v>0</v>
      </c>
      <c r="O540" s="386">
        <f t="shared" si="285"/>
        <v>0</v>
      </c>
      <c r="P540" s="386">
        <f t="shared" si="285"/>
        <v>0</v>
      </c>
      <c r="Q540" s="386">
        <f t="shared" si="285"/>
        <v>0</v>
      </c>
      <c r="R540" s="386">
        <f t="shared" si="285"/>
        <v>0</v>
      </c>
      <c r="S540" s="386">
        <f t="shared" si="285"/>
        <v>0</v>
      </c>
      <c r="T540" s="386">
        <f t="shared" si="285"/>
        <v>0</v>
      </c>
      <c r="U540" s="386">
        <f t="shared" si="285"/>
        <v>0</v>
      </c>
      <c r="V540" s="387">
        <f>SUMPRODUCT(ROUND(J540:U540,4))</f>
        <v>0</v>
      </c>
      <c r="W540" s="326"/>
    </row>
    <row r="541" spans="1:25" ht="15" customHeight="1" x14ac:dyDescent="0.2">
      <c r="A541" s="323"/>
      <c r="B541" s="353"/>
      <c r="C541" s="388" t="s">
        <v>151</v>
      </c>
      <c r="E541" s="389"/>
      <c r="F541" s="354"/>
      <c r="G541" s="368" t="s">
        <v>152</v>
      </c>
      <c r="H541" s="369"/>
      <c r="I541" s="364"/>
      <c r="J541" s="370"/>
      <c r="K541" s="370"/>
      <c r="L541" s="370"/>
      <c r="M541" s="370"/>
      <c r="N541" s="370"/>
      <c r="O541" s="370"/>
      <c r="P541" s="370"/>
      <c r="Q541" s="370"/>
      <c r="R541" s="370"/>
      <c r="S541" s="370"/>
      <c r="T541" s="370"/>
      <c r="U541" s="370"/>
      <c r="V541" s="366"/>
      <c r="W541" s="326"/>
    </row>
    <row r="542" spans="1:25" ht="15" customHeight="1" x14ac:dyDescent="0.2">
      <c r="A542" s="323"/>
      <c r="B542" s="353"/>
      <c r="F542" s="390"/>
      <c r="G542" s="391" t="s">
        <v>153</v>
      </c>
      <c r="H542" s="392"/>
      <c r="I542" s="393" t="s">
        <v>154</v>
      </c>
      <c r="J542" s="394"/>
      <c r="K542" s="394"/>
      <c r="L542" s="394"/>
      <c r="M542" s="394"/>
      <c r="N542" s="394"/>
      <c r="O542" s="394"/>
      <c r="P542" s="394"/>
      <c r="Q542" s="394"/>
      <c r="R542" s="394"/>
      <c r="S542" s="394"/>
      <c r="T542" s="394"/>
      <c r="U542" s="394"/>
      <c r="V542" s="375">
        <f>SUMPRODUCT(ROUND(J542:U542,2))</f>
        <v>0</v>
      </c>
      <c r="W542" s="326"/>
    </row>
    <row r="543" spans="1:25" ht="15" customHeight="1" x14ac:dyDescent="0.2">
      <c r="A543" s="367">
        <f>IF($D535="Stundenanteil",1,0)</f>
        <v>0</v>
      </c>
      <c r="B543" s="353"/>
      <c r="C543" s="388" t="str">
        <f>IF(D535="Stundenanteil","wöchentliche Arbeitszeit (in h):","")</f>
        <v/>
      </c>
      <c r="D543" s="347"/>
      <c r="E543" s="395"/>
      <c r="F543" s="390"/>
      <c r="G543" s="371"/>
      <c r="H543" s="372"/>
      <c r="I543" s="393"/>
      <c r="J543" s="396"/>
      <c r="K543" s="396"/>
      <c r="L543" s="396"/>
      <c r="M543" s="396"/>
      <c r="N543" s="396"/>
      <c r="O543" s="396"/>
      <c r="P543" s="396"/>
      <c r="Q543" s="396"/>
      <c r="R543" s="396"/>
      <c r="S543" s="396"/>
      <c r="T543" s="396"/>
      <c r="U543" s="396"/>
      <c r="V543" s="397"/>
      <c r="W543" s="326"/>
    </row>
    <row r="544" spans="1:25" ht="15" customHeight="1" x14ac:dyDescent="0.2">
      <c r="A544" s="367">
        <f>IF($D535="Stundenanteil",1,0)</f>
        <v>0</v>
      </c>
      <c r="B544" s="353"/>
      <c r="C544" s="388" t="str">
        <f>IF(D535="Stundenanteil","Urlaubsanspruch (in AT):","")</f>
        <v/>
      </c>
      <c r="D544" s="347"/>
      <c r="E544" s="398"/>
      <c r="F544" s="354"/>
      <c r="G544" s="368" t="s">
        <v>155</v>
      </c>
      <c r="H544" s="369"/>
      <c r="I544" s="364"/>
      <c r="J544" s="370"/>
      <c r="K544" s="370"/>
      <c r="L544" s="370"/>
      <c r="M544" s="370"/>
      <c r="N544" s="370"/>
      <c r="O544" s="370"/>
      <c r="P544" s="370"/>
      <c r="Q544" s="370"/>
      <c r="R544" s="370"/>
      <c r="S544" s="370"/>
      <c r="T544" s="370"/>
      <c r="U544" s="370"/>
      <c r="V544" s="366"/>
      <c r="W544" s="326"/>
    </row>
    <row r="545" spans="1:25" ht="15" customHeight="1" x14ac:dyDescent="0.2">
      <c r="A545" s="367">
        <f>IF($D535="Stellenanteil",1,0)</f>
        <v>0</v>
      </c>
      <c r="B545" s="353"/>
      <c r="C545" s="388" t="str">
        <f>IF(D535="Stellenanteil","Stellenanteil (in %):","")</f>
        <v/>
      </c>
      <c r="D545" s="347"/>
      <c r="E545" s="399"/>
      <c r="F545" s="354"/>
      <c r="G545" s="391" t="s">
        <v>156</v>
      </c>
      <c r="H545" s="392"/>
      <c r="I545" s="393" t="s">
        <v>154</v>
      </c>
      <c r="J545" s="400">
        <f>ROUND(ROUND(J542,2)*J540,2)</f>
        <v>0</v>
      </c>
      <c r="K545" s="400">
        <f t="shared" ref="K545:U545" si="286">ROUND(ROUND(K542,2)*K540,2)</f>
        <v>0</v>
      </c>
      <c r="L545" s="400">
        <f t="shared" si="286"/>
        <v>0</v>
      </c>
      <c r="M545" s="400">
        <f t="shared" si="286"/>
        <v>0</v>
      </c>
      <c r="N545" s="400">
        <f t="shared" si="286"/>
        <v>0</v>
      </c>
      <c r="O545" s="400">
        <f t="shared" si="286"/>
        <v>0</v>
      </c>
      <c r="P545" s="400">
        <f t="shared" si="286"/>
        <v>0</v>
      </c>
      <c r="Q545" s="400">
        <f t="shared" si="286"/>
        <v>0</v>
      </c>
      <c r="R545" s="400">
        <f t="shared" si="286"/>
        <v>0</v>
      </c>
      <c r="S545" s="400">
        <f t="shared" si="286"/>
        <v>0</v>
      </c>
      <c r="T545" s="400">
        <f t="shared" si="286"/>
        <v>0</v>
      </c>
      <c r="U545" s="400">
        <f t="shared" si="286"/>
        <v>0</v>
      </c>
      <c r="V545" s="375">
        <f>SUMPRODUCT(ROUND(J545:U545,2))</f>
        <v>0</v>
      </c>
      <c r="W545" s="326"/>
    </row>
    <row r="546" spans="1:25" ht="15" customHeight="1" x14ac:dyDescent="0.2">
      <c r="A546" s="323"/>
      <c r="B546" s="353"/>
      <c r="C546" s="347"/>
      <c r="D546" s="347"/>
      <c r="E546" s="347"/>
      <c r="F546" s="354"/>
      <c r="G546" s="401" t="str">
        <f>$P$26</f>
        <v>Pauschale für Sozialabgaben inkl. Berufsgenossenschaft</v>
      </c>
      <c r="H546" s="372"/>
      <c r="I546" s="393" t="s">
        <v>154</v>
      </c>
      <c r="J546" s="400">
        <f>ROUND(J545*$U$26,2)</f>
        <v>0</v>
      </c>
      <c r="K546" s="400">
        <f t="shared" ref="K546:U546" si="287">ROUND(K545*$U$26,2)</f>
        <v>0</v>
      </c>
      <c r="L546" s="400">
        <f t="shared" si="287"/>
        <v>0</v>
      </c>
      <c r="M546" s="400">
        <f t="shared" si="287"/>
        <v>0</v>
      </c>
      <c r="N546" s="400">
        <f t="shared" si="287"/>
        <v>0</v>
      </c>
      <c r="O546" s="400">
        <f t="shared" si="287"/>
        <v>0</v>
      </c>
      <c r="P546" s="400">
        <f t="shared" si="287"/>
        <v>0</v>
      </c>
      <c r="Q546" s="400">
        <f t="shared" si="287"/>
        <v>0</v>
      </c>
      <c r="R546" s="400">
        <f t="shared" si="287"/>
        <v>0</v>
      </c>
      <c r="S546" s="400">
        <f t="shared" si="287"/>
        <v>0</v>
      </c>
      <c r="T546" s="400">
        <f t="shared" si="287"/>
        <v>0</v>
      </c>
      <c r="U546" s="400">
        <f t="shared" si="287"/>
        <v>0</v>
      </c>
      <c r="V546" s="375">
        <f>SUMPRODUCT(ROUND(J546:U546,2))</f>
        <v>0</v>
      </c>
      <c r="W546" s="326"/>
    </row>
    <row r="547" spans="1:25" ht="15" customHeight="1" x14ac:dyDescent="0.2">
      <c r="A547" s="323"/>
      <c r="B547" s="360" t="s">
        <v>157</v>
      </c>
      <c r="C547" s="347"/>
      <c r="D547" s="347"/>
      <c r="E547" s="347"/>
      <c r="F547" s="354"/>
      <c r="G547" s="371"/>
      <c r="H547" s="372"/>
      <c r="I547" s="393"/>
      <c r="J547" s="396"/>
      <c r="K547" s="396"/>
      <c r="L547" s="396"/>
      <c r="M547" s="396"/>
      <c r="N547" s="396"/>
      <c r="O547" s="396"/>
      <c r="P547" s="396"/>
      <c r="Q547" s="396"/>
      <c r="R547" s="396"/>
      <c r="S547" s="396"/>
      <c r="T547" s="396"/>
      <c r="U547" s="396"/>
      <c r="V547" s="397"/>
      <c r="W547" s="326"/>
      <c r="Y547" s="335"/>
    </row>
    <row r="548" spans="1:25" ht="15" customHeight="1" x14ac:dyDescent="0.2">
      <c r="A548" s="323"/>
      <c r="B548" s="353"/>
      <c r="C548" s="402"/>
      <c r="D548" s="403">
        <v>1</v>
      </c>
      <c r="E548" s="403">
        <v>2</v>
      </c>
      <c r="F548" s="390"/>
      <c r="G548" s="404" t="s">
        <v>158</v>
      </c>
      <c r="I548" s="405" t="s">
        <v>154</v>
      </c>
      <c r="J548" s="406">
        <f t="shared" ref="J548:U548" si="288">IF(AND($D549=J$30,$E549=J$30),ROUND($D554,2)+ROUND($E554,2),IF($D549=J$30,$D554,IF($E549=J$30,$E554,0)))</f>
        <v>0</v>
      </c>
      <c r="K548" s="406">
        <f t="shared" si="288"/>
        <v>0</v>
      </c>
      <c r="L548" s="406">
        <f t="shared" si="288"/>
        <v>0</v>
      </c>
      <c r="M548" s="406">
        <f t="shared" si="288"/>
        <v>0</v>
      </c>
      <c r="N548" s="406">
        <f t="shared" si="288"/>
        <v>0</v>
      </c>
      <c r="O548" s="406">
        <f t="shared" si="288"/>
        <v>0</v>
      </c>
      <c r="P548" s="406">
        <f t="shared" si="288"/>
        <v>0</v>
      </c>
      <c r="Q548" s="406">
        <f t="shared" si="288"/>
        <v>0</v>
      </c>
      <c r="R548" s="406">
        <f t="shared" si="288"/>
        <v>0</v>
      </c>
      <c r="S548" s="406">
        <f t="shared" si="288"/>
        <v>0</v>
      </c>
      <c r="T548" s="406">
        <f t="shared" si="288"/>
        <v>0</v>
      </c>
      <c r="U548" s="406">
        <f t="shared" si="288"/>
        <v>0</v>
      </c>
      <c r="V548" s="407">
        <f>SUMPRODUCT(ROUND(J548:U548,2))</f>
        <v>0</v>
      </c>
      <c r="W548" s="326"/>
      <c r="Y548" s="335"/>
    </row>
    <row r="549" spans="1:25" ht="15" customHeight="1" x14ac:dyDescent="0.2">
      <c r="A549" s="323"/>
      <c r="B549" s="408"/>
      <c r="C549" s="409" t="s">
        <v>159</v>
      </c>
      <c r="D549" s="410"/>
      <c r="E549" s="410"/>
      <c r="F549" s="390"/>
      <c r="G549" s="411" t="s">
        <v>160</v>
      </c>
      <c r="H549" s="369"/>
      <c r="I549" s="364"/>
      <c r="J549" s="412">
        <f>IF(OR($D551=0,$D552=0),0,IF(AND(J$30&gt;=$D551,J$30&lt;=$D552),"X",""))</f>
        <v>0</v>
      </c>
      <c r="K549" s="412">
        <f t="shared" ref="K549:U549" si="289">IF(OR($D551=0,$D552=0),0,IF(AND(K$30&gt;=$D551,K$30&lt;=$D552),"X",""))</f>
        <v>0</v>
      </c>
      <c r="L549" s="412">
        <f t="shared" si="289"/>
        <v>0</v>
      </c>
      <c r="M549" s="412">
        <f t="shared" si="289"/>
        <v>0</v>
      </c>
      <c r="N549" s="412">
        <f t="shared" si="289"/>
        <v>0</v>
      </c>
      <c r="O549" s="412">
        <f t="shared" si="289"/>
        <v>0</v>
      </c>
      <c r="P549" s="412">
        <f t="shared" si="289"/>
        <v>0</v>
      </c>
      <c r="Q549" s="412">
        <f t="shared" si="289"/>
        <v>0</v>
      </c>
      <c r="R549" s="412">
        <f t="shared" si="289"/>
        <v>0</v>
      </c>
      <c r="S549" s="412">
        <f t="shared" si="289"/>
        <v>0</v>
      </c>
      <c r="T549" s="412">
        <f t="shared" si="289"/>
        <v>0</v>
      </c>
      <c r="U549" s="412">
        <f t="shared" si="289"/>
        <v>0</v>
      </c>
      <c r="V549" s="413"/>
      <c r="W549" s="326"/>
      <c r="Y549" s="335"/>
    </row>
    <row r="550" spans="1:25" ht="15" customHeight="1" x14ac:dyDescent="0.2">
      <c r="A550" s="323"/>
      <c r="B550" s="408"/>
      <c r="C550" s="409" t="s">
        <v>161</v>
      </c>
      <c r="D550" s="414"/>
      <c r="E550" s="415"/>
      <c r="F550" s="390"/>
      <c r="G550" s="391" t="s">
        <v>156</v>
      </c>
      <c r="H550" s="416"/>
      <c r="I550" s="393" t="s">
        <v>154</v>
      </c>
      <c r="J550" s="400">
        <f>IF(OR($D551=0,$D552=0),0,IF($D549=J$30,MIN(ROUND($D554,2),ROUND(ROUND($D554,2)/$D553*SUMPRODUCT(($J549:$U549="X")*(ROUND($J540:$U540,4))),2)),0))</f>
        <v>0</v>
      </c>
      <c r="K550" s="400">
        <f t="shared" ref="K550:U550" si="290">IF(OR($D551=0,$D552=0),0,IF($D549=K$30,MIN(ROUND($D554,2),ROUND(ROUND($D554,2)/$D553*SUMPRODUCT(($J549:$U549="X")*(ROUND($J540:$U540,4))),2)),0))</f>
        <v>0</v>
      </c>
      <c r="L550" s="400">
        <f t="shared" si="290"/>
        <v>0</v>
      </c>
      <c r="M550" s="400">
        <f t="shared" si="290"/>
        <v>0</v>
      </c>
      <c r="N550" s="400">
        <f t="shared" si="290"/>
        <v>0</v>
      </c>
      <c r="O550" s="400">
        <f t="shared" si="290"/>
        <v>0</v>
      </c>
      <c r="P550" s="400">
        <f t="shared" si="290"/>
        <v>0</v>
      </c>
      <c r="Q550" s="400">
        <f t="shared" si="290"/>
        <v>0</v>
      </c>
      <c r="R550" s="400">
        <f t="shared" si="290"/>
        <v>0</v>
      </c>
      <c r="S550" s="400">
        <f t="shared" si="290"/>
        <v>0</v>
      </c>
      <c r="T550" s="400">
        <f t="shared" si="290"/>
        <v>0</v>
      </c>
      <c r="U550" s="400">
        <f t="shared" si="290"/>
        <v>0</v>
      </c>
      <c r="V550" s="375">
        <f>SUMPRODUCT(ROUND(J550:U550,2))</f>
        <v>0</v>
      </c>
      <c r="W550" s="326"/>
      <c r="Y550" s="335"/>
    </row>
    <row r="551" spans="1:25" ht="15" customHeight="1" x14ac:dyDescent="0.2">
      <c r="A551" s="323"/>
      <c r="B551" s="353"/>
      <c r="C551" s="417" t="s">
        <v>162</v>
      </c>
      <c r="D551" s="418"/>
      <c r="E551" s="418"/>
      <c r="F551" s="390"/>
      <c r="G551" s="401" t="str">
        <f>$P$26</f>
        <v>Pauschale für Sozialabgaben inkl. Berufsgenossenschaft</v>
      </c>
      <c r="H551" s="416"/>
      <c r="I551" s="393" t="s">
        <v>154</v>
      </c>
      <c r="J551" s="400">
        <f t="shared" ref="J551:U551" si="291">ROUND(J550*$U$26,2)</f>
        <v>0</v>
      </c>
      <c r="K551" s="400">
        <f t="shared" si="291"/>
        <v>0</v>
      </c>
      <c r="L551" s="400">
        <f t="shared" si="291"/>
        <v>0</v>
      </c>
      <c r="M551" s="400">
        <f t="shared" si="291"/>
        <v>0</v>
      </c>
      <c r="N551" s="400">
        <f t="shared" si="291"/>
        <v>0</v>
      </c>
      <c r="O551" s="400">
        <f t="shared" si="291"/>
        <v>0</v>
      </c>
      <c r="P551" s="400">
        <f t="shared" si="291"/>
        <v>0</v>
      </c>
      <c r="Q551" s="400">
        <f t="shared" si="291"/>
        <v>0</v>
      </c>
      <c r="R551" s="400">
        <f t="shared" si="291"/>
        <v>0</v>
      </c>
      <c r="S551" s="400">
        <f t="shared" si="291"/>
        <v>0</v>
      </c>
      <c r="T551" s="400">
        <f t="shared" si="291"/>
        <v>0</v>
      </c>
      <c r="U551" s="400">
        <f t="shared" si="291"/>
        <v>0</v>
      </c>
      <c r="V551" s="375">
        <f>SUMPRODUCT(ROUND(J551:U551,2))</f>
        <v>0</v>
      </c>
      <c r="W551" s="326"/>
      <c r="Y551" s="335"/>
    </row>
    <row r="552" spans="1:25" ht="15" customHeight="1" x14ac:dyDescent="0.2">
      <c r="A552" s="323"/>
      <c r="B552" s="353"/>
      <c r="C552" s="417" t="s">
        <v>163</v>
      </c>
      <c r="D552" s="418"/>
      <c r="E552" s="418"/>
      <c r="F552" s="390"/>
      <c r="G552" s="411" t="s">
        <v>164</v>
      </c>
      <c r="H552" s="369"/>
      <c r="I552" s="364"/>
      <c r="J552" s="412">
        <f t="shared" ref="J552:U552" si="292">IF(OR($E551=0,$E552=0),0,IF(AND(J$30&gt;=$E551,J$30&lt;=$E552),"X",""))</f>
        <v>0</v>
      </c>
      <c r="K552" s="412">
        <f t="shared" si="292"/>
        <v>0</v>
      </c>
      <c r="L552" s="412">
        <f t="shared" si="292"/>
        <v>0</v>
      </c>
      <c r="M552" s="412">
        <f t="shared" si="292"/>
        <v>0</v>
      </c>
      <c r="N552" s="412">
        <f t="shared" si="292"/>
        <v>0</v>
      </c>
      <c r="O552" s="412">
        <f t="shared" si="292"/>
        <v>0</v>
      </c>
      <c r="P552" s="412">
        <f t="shared" si="292"/>
        <v>0</v>
      </c>
      <c r="Q552" s="412">
        <f t="shared" si="292"/>
        <v>0</v>
      </c>
      <c r="R552" s="412">
        <f t="shared" si="292"/>
        <v>0</v>
      </c>
      <c r="S552" s="412">
        <f t="shared" si="292"/>
        <v>0</v>
      </c>
      <c r="T552" s="412">
        <f t="shared" si="292"/>
        <v>0</v>
      </c>
      <c r="U552" s="412">
        <f t="shared" si="292"/>
        <v>0</v>
      </c>
      <c r="V552" s="396"/>
      <c r="W552" s="326"/>
      <c r="Y552" s="335"/>
    </row>
    <row r="553" spans="1:25" ht="15" customHeight="1" x14ac:dyDescent="0.2">
      <c r="A553" s="323"/>
      <c r="B553" s="353"/>
      <c r="C553" s="417" t="s">
        <v>165</v>
      </c>
      <c r="D553" s="419" t="str">
        <f>IF(OR(D551=0,D552=0),"",DATEDIF(D551,D552,"m")+1)</f>
        <v/>
      </c>
      <c r="E553" s="419" t="str">
        <f>IF(OR(E551=0,E552=0),"",DATEDIF(E551,E552,"m")+1)</f>
        <v/>
      </c>
      <c r="F553" s="390"/>
      <c r="G553" s="391" t="s">
        <v>156</v>
      </c>
      <c r="H553" s="416"/>
      <c r="I553" s="393" t="s">
        <v>154</v>
      </c>
      <c r="J553" s="400">
        <f>IF(OR($E551=0,$E552=0),0,IF($E549=J$30,MIN(ROUND($E554,2),ROUND(ROUND($E554,2)/$E553*SUMPRODUCT(($J552:$U552="X")*(ROUND($J540:$U540,4))),2)),0))</f>
        <v>0</v>
      </c>
      <c r="K553" s="400">
        <f t="shared" ref="K553:U553" si="293">IF(OR($E551=0,$E552=0),0,IF($E549=K$30,MIN(ROUND($E554,2),ROUND(ROUND($E554,2)/$E553*SUMPRODUCT(($J552:$U552="X")*(ROUND($J540:$U540,4))),2)),0))</f>
        <v>0</v>
      </c>
      <c r="L553" s="400">
        <f t="shared" si="293"/>
        <v>0</v>
      </c>
      <c r="M553" s="400">
        <f t="shared" si="293"/>
        <v>0</v>
      </c>
      <c r="N553" s="400">
        <f t="shared" si="293"/>
        <v>0</v>
      </c>
      <c r="O553" s="400">
        <f t="shared" si="293"/>
        <v>0</v>
      </c>
      <c r="P553" s="400">
        <f t="shared" si="293"/>
        <v>0</v>
      </c>
      <c r="Q553" s="400">
        <f t="shared" si="293"/>
        <v>0</v>
      </c>
      <c r="R553" s="400">
        <f t="shared" si="293"/>
        <v>0</v>
      </c>
      <c r="S553" s="400">
        <f t="shared" si="293"/>
        <v>0</v>
      </c>
      <c r="T553" s="400">
        <f t="shared" si="293"/>
        <v>0</v>
      </c>
      <c r="U553" s="400">
        <f t="shared" si="293"/>
        <v>0</v>
      </c>
      <c r="V553" s="375">
        <f>SUMPRODUCT(ROUND(J553:U553,2))</f>
        <v>0</v>
      </c>
      <c r="W553" s="326"/>
      <c r="Y553" s="335"/>
    </row>
    <row r="554" spans="1:25" ht="15" customHeight="1" x14ac:dyDescent="0.2">
      <c r="A554" s="323"/>
      <c r="B554" s="353"/>
      <c r="C554" s="409" t="s">
        <v>166</v>
      </c>
      <c r="D554" s="389"/>
      <c r="E554" s="389"/>
      <c r="F554" s="390"/>
      <c r="G554" s="420" t="str">
        <f>$P$26</f>
        <v>Pauschale für Sozialabgaben inkl. Berufsgenossenschaft</v>
      </c>
      <c r="H554" s="421"/>
      <c r="I554" s="422" t="s">
        <v>154</v>
      </c>
      <c r="J554" s="423">
        <f t="shared" ref="J554:U554" si="294">ROUND(J553*$U$26,2)</f>
        <v>0</v>
      </c>
      <c r="K554" s="423">
        <f t="shared" si="294"/>
        <v>0</v>
      </c>
      <c r="L554" s="423">
        <f t="shared" si="294"/>
        <v>0</v>
      </c>
      <c r="M554" s="423">
        <f t="shared" si="294"/>
        <v>0</v>
      </c>
      <c r="N554" s="423">
        <f t="shared" si="294"/>
        <v>0</v>
      </c>
      <c r="O554" s="423">
        <f t="shared" si="294"/>
        <v>0</v>
      </c>
      <c r="P554" s="423">
        <f t="shared" si="294"/>
        <v>0</v>
      </c>
      <c r="Q554" s="423">
        <f t="shared" si="294"/>
        <v>0</v>
      </c>
      <c r="R554" s="423">
        <f t="shared" si="294"/>
        <v>0</v>
      </c>
      <c r="S554" s="423">
        <f t="shared" si="294"/>
        <v>0</v>
      </c>
      <c r="T554" s="423">
        <f t="shared" si="294"/>
        <v>0</v>
      </c>
      <c r="U554" s="423">
        <f t="shared" si="294"/>
        <v>0</v>
      </c>
      <c r="V554" s="424">
        <f>SUMPRODUCT(ROUND(J554:U554,2))</f>
        <v>0</v>
      </c>
      <c r="W554" s="326"/>
      <c r="Y554" s="335"/>
    </row>
    <row r="555" spans="1:25" ht="15" customHeight="1" thickBot="1" x14ac:dyDescent="0.25">
      <c r="A555" s="323"/>
      <c r="B555" s="425"/>
      <c r="C555" s="426"/>
      <c r="D555" s="426"/>
      <c r="E555" s="426"/>
      <c r="F555" s="427"/>
      <c r="G555" s="428"/>
      <c r="H555" s="429"/>
      <c r="I555" s="430"/>
      <c r="J555" s="431"/>
      <c r="K555" s="431"/>
      <c r="L555" s="431"/>
      <c r="M555" s="431"/>
      <c r="N555" s="431"/>
      <c r="O555" s="431"/>
      <c r="P555" s="431"/>
      <c r="Q555" s="431"/>
      <c r="R555" s="431"/>
      <c r="S555" s="431"/>
      <c r="T555" s="431"/>
      <c r="U555" s="431"/>
      <c r="V555" s="432"/>
      <c r="W555" s="326">
        <f>IF(COUNTIF(V531:V555,"&gt;0")&gt;0,1,0)</f>
        <v>0</v>
      </c>
      <c r="Y555" s="335"/>
    </row>
    <row r="556" spans="1:25" ht="15" customHeight="1" thickTop="1" x14ac:dyDescent="0.2">
      <c r="A556" s="323"/>
      <c r="B556" s="353"/>
      <c r="C556" s="347"/>
      <c r="D556" s="347"/>
      <c r="E556" s="347"/>
      <c r="F556" s="354"/>
      <c r="G556" s="355" t="s">
        <v>136</v>
      </c>
      <c r="H556" s="356"/>
      <c r="I556" s="357"/>
      <c r="J556" s="358"/>
      <c r="K556" s="358"/>
      <c r="L556" s="358"/>
      <c r="M556" s="358"/>
      <c r="N556" s="358"/>
      <c r="O556" s="358"/>
      <c r="P556" s="358"/>
      <c r="Q556" s="358"/>
      <c r="R556" s="358"/>
      <c r="S556" s="358"/>
      <c r="T556" s="358"/>
      <c r="U556" s="358"/>
      <c r="V556" s="359"/>
      <c r="W556" s="326"/>
    </row>
    <row r="557" spans="1:25" ht="15" customHeight="1" x14ac:dyDescent="0.2">
      <c r="A557" s="323"/>
      <c r="B557" s="360" t="s">
        <v>137</v>
      </c>
      <c r="C557" s="347"/>
      <c r="D557" s="653"/>
      <c r="E557" s="654"/>
      <c r="F557" s="361"/>
      <c r="G557" s="362" t="s">
        <v>138</v>
      </c>
      <c r="H557" s="363"/>
      <c r="I557" s="364"/>
      <c r="J557" s="365"/>
      <c r="K557" s="365"/>
      <c r="L557" s="365"/>
      <c r="M557" s="365"/>
      <c r="N557" s="365"/>
      <c r="O557" s="365"/>
      <c r="P557" s="365"/>
      <c r="Q557" s="365"/>
      <c r="R557" s="365"/>
      <c r="S557" s="365"/>
      <c r="T557" s="365"/>
      <c r="U557" s="365"/>
      <c r="V557" s="366"/>
      <c r="W557" s="326"/>
    </row>
    <row r="558" spans="1:25" ht="15" customHeight="1" x14ac:dyDescent="0.2">
      <c r="A558" s="367">
        <f>IF($D560="Stundenanteil",1,0)</f>
        <v>0</v>
      </c>
      <c r="B558" s="360" t="s">
        <v>139</v>
      </c>
      <c r="C558" s="347"/>
      <c r="D558" s="653"/>
      <c r="E558" s="654"/>
      <c r="F558" s="361"/>
      <c r="G558" s="368" t="s">
        <v>140</v>
      </c>
      <c r="H558" s="369"/>
      <c r="I558" s="364"/>
      <c r="J558" s="370"/>
      <c r="K558" s="370"/>
      <c r="L558" s="370"/>
      <c r="M558" s="370"/>
      <c r="N558" s="370"/>
      <c r="O558" s="370"/>
      <c r="P558" s="370"/>
      <c r="Q558" s="370"/>
      <c r="R558" s="370"/>
      <c r="S558" s="370"/>
      <c r="T558" s="370"/>
      <c r="U558" s="370"/>
      <c r="V558" s="366"/>
      <c r="W558" s="326"/>
    </row>
    <row r="559" spans="1:25" ht="15" customHeight="1" x14ac:dyDescent="0.2">
      <c r="A559" s="367">
        <f>IF($D560="Stundenanteil",1,0)</f>
        <v>0</v>
      </c>
      <c r="B559" s="353"/>
      <c r="C559" s="347"/>
      <c r="D559" s="347"/>
      <c r="E559" s="347"/>
      <c r="F559" s="354"/>
      <c r="G559" s="371" t="s">
        <v>141</v>
      </c>
      <c r="H559" s="372"/>
      <c r="I559" s="373" t="s">
        <v>142</v>
      </c>
      <c r="J559" s="374"/>
      <c r="K559" s="374"/>
      <c r="L559" s="374"/>
      <c r="M559" s="374"/>
      <c r="N559" s="374"/>
      <c r="O559" s="374"/>
      <c r="P559" s="374"/>
      <c r="Q559" s="374"/>
      <c r="R559" s="374"/>
      <c r="S559" s="374"/>
      <c r="T559" s="374"/>
      <c r="U559" s="374"/>
      <c r="V559" s="375">
        <f t="shared" ref="V559:V564" si="295">SUMPRODUCT(ROUND(J559:U559,2))</f>
        <v>0</v>
      </c>
      <c r="W559" s="326"/>
    </row>
    <row r="560" spans="1:25" ht="15" customHeight="1" x14ac:dyDescent="0.2">
      <c r="A560" s="367">
        <f>IF($D560="Stundenanteil",1,0)</f>
        <v>0</v>
      </c>
      <c r="B560" s="360" t="s">
        <v>143</v>
      </c>
      <c r="C560" s="347"/>
      <c r="D560" s="653" t="s">
        <v>61</v>
      </c>
      <c r="E560" s="654"/>
      <c r="F560" s="361"/>
      <c r="G560" s="371" t="s">
        <v>144</v>
      </c>
      <c r="H560" s="376" t="s">
        <v>145</v>
      </c>
      <c r="I560" s="373" t="s">
        <v>142</v>
      </c>
      <c r="J560" s="374"/>
      <c r="K560" s="374"/>
      <c r="L560" s="374"/>
      <c r="M560" s="374"/>
      <c r="N560" s="374"/>
      <c r="O560" s="374"/>
      <c r="P560" s="374"/>
      <c r="Q560" s="374"/>
      <c r="R560" s="374"/>
      <c r="S560" s="374"/>
      <c r="T560" s="374"/>
      <c r="U560" s="374"/>
      <c r="V560" s="375">
        <f t="shared" si="295"/>
        <v>0</v>
      </c>
      <c r="W560" s="326"/>
    </row>
    <row r="561" spans="1:25" ht="15" customHeight="1" x14ac:dyDescent="0.2">
      <c r="A561" s="367">
        <f>IF($D560="Stundenanteil",1,0)</f>
        <v>0</v>
      </c>
      <c r="B561" s="353"/>
      <c r="C561" s="347"/>
      <c r="D561" s="347"/>
      <c r="E561" s="347"/>
      <c r="F561" s="354"/>
      <c r="G561" s="371"/>
      <c r="H561" s="376" t="s">
        <v>146</v>
      </c>
      <c r="I561" s="377" t="s">
        <v>142</v>
      </c>
      <c r="J561" s="374"/>
      <c r="K561" s="374"/>
      <c r="L561" s="374"/>
      <c r="M561" s="374"/>
      <c r="N561" s="374"/>
      <c r="O561" s="374"/>
      <c r="P561" s="374"/>
      <c r="Q561" s="374"/>
      <c r="R561" s="374"/>
      <c r="S561" s="374"/>
      <c r="T561" s="374"/>
      <c r="U561" s="374"/>
      <c r="V561" s="375">
        <f t="shared" si="295"/>
        <v>0</v>
      </c>
      <c r="W561" s="326"/>
    </row>
    <row r="562" spans="1:25" ht="15" hidden="1" customHeight="1" x14ac:dyDescent="0.2">
      <c r="A562" s="367"/>
      <c r="B562" s="353"/>
      <c r="C562" s="347"/>
      <c r="F562" s="354"/>
      <c r="G562" s="378" t="s">
        <v>147</v>
      </c>
      <c r="H562" s="379"/>
      <c r="I562" s="380" t="s">
        <v>142</v>
      </c>
      <c r="J562" s="381">
        <f>IF(ROUND(J559,2)-ROUND(J560,2)=0,0,ROUND(J561,2)/(ROUND(J559,2)-ROUND(J560,2))*ROUND(J560,2))</f>
        <v>0</v>
      </c>
      <c r="K562" s="381">
        <f t="shared" ref="K562:U562" si="296">IF(ROUND(K559,2)-ROUND(K560,2)=0,0,ROUND(K561,2)/(ROUND(K559,2)-ROUND(K560,2))*ROUND(K560,2))</f>
        <v>0</v>
      </c>
      <c r="L562" s="381">
        <f t="shared" si="296"/>
        <v>0</v>
      </c>
      <c r="M562" s="381">
        <f t="shared" si="296"/>
        <v>0</v>
      </c>
      <c r="N562" s="381">
        <f t="shared" si="296"/>
        <v>0</v>
      </c>
      <c r="O562" s="381">
        <f t="shared" si="296"/>
        <v>0</v>
      </c>
      <c r="P562" s="381">
        <f t="shared" si="296"/>
        <v>0</v>
      </c>
      <c r="Q562" s="381">
        <f t="shared" si="296"/>
        <v>0</v>
      </c>
      <c r="R562" s="381">
        <f t="shared" si="296"/>
        <v>0</v>
      </c>
      <c r="S562" s="381">
        <f t="shared" si="296"/>
        <v>0</v>
      </c>
      <c r="T562" s="381">
        <f t="shared" si="296"/>
        <v>0</v>
      </c>
      <c r="U562" s="381">
        <f t="shared" si="296"/>
        <v>0</v>
      </c>
      <c r="V562" s="382">
        <f t="shared" si="295"/>
        <v>0</v>
      </c>
      <c r="W562" s="326"/>
    </row>
    <row r="563" spans="1:25" ht="15" hidden="1" customHeight="1" x14ac:dyDescent="0.2">
      <c r="A563" s="367"/>
      <c r="B563" s="353"/>
      <c r="C563" s="347"/>
      <c r="F563" s="354"/>
      <c r="G563" s="378" t="s">
        <v>148</v>
      </c>
      <c r="H563" s="379"/>
      <c r="I563" s="380" t="s">
        <v>142</v>
      </c>
      <c r="J563" s="381">
        <f>(ROUND(J561,2)+ROUND(J562,10))*ROUND($E569,0)/($I$6-ROUND($E569,0))</f>
        <v>0</v>
      </c>
      <c r="K563" s="381">
        <f t="shared" ref="K563:U563" si="297">(ROUND(K561,2)+ROUND(K562,10))*ROUND($E569,0)/($I$6-ROUND($E569,0))</f>
        <v>0</v>
      </c>
      <c r="L563" s="381">
        <f t="shared" si="297"/>
        <v>0</v>
      </c>
      <c r="M563" s="381">
        <f t="shared" si="297"/>
        <v>0</v>
      </c>
      <c r="N563" s="381">
        <f t="shared" si="297"/>
        <v>0</v>
      </c>
      <c r="O563" s="381">
        <f t="shared" si="297"/>
        <v>0</v>
      </c>
      <c r="P563" s="381">
        <f t="shared" si="297"/>
        <v>0</v>
      </c>
      <c r="Q563" s="381">
        <f t="shared" si="297"/>
        <v>0</v>
      </c>
      <c r="R563" s="381">
        <f t="shared" si="297"/>
        <v>0</v>
      </c>
      <c r="S563" s="381">
        <f t="shared" si="297"/>
        <v>0</v>
      </c>
      <c r="T563" s="381">
        <f t="shared" si="297"/>
        <v>0</v>
      </c>
      <c r="U563" s="381">
        <f t="shared" si="297"/>
        <v>0</v>
      </c>
      <c r="V563" s="382">
        <f t="shared" si="295"/>
        <v>0</v>
      </c>
      <c r="W563" s="326"/>
    </row>
    <row r="564" spans="1:25" ht="15" hidden="1" customHeight="1" x14ac:dyDescent="0.2">
      <c r="A564" s="367"/>
      <c r="B564" s="353"/>
      <c r="C564" s="347"/>
      <c r="D564" s="347"/>
      <c r="E564" s="347"/>
      <c r="F564" s="354"/>
      <c r="G564" s="378" t="s">
        <v>149</v>
      </c>
      <c r="H564" s="379"/>
      <c r="I564" s="380" t="s">
        <v>142</v>
      </c>
      <c r="J564" s="381">
        <f>ROUND(J561,2)+ROUND(J562,10)+ROUND(J563,10)</f>
        <v>0</v>
      </c>
      <c r="K564" s="381">
        <f t="shared" ref="K564:U564" si="298">ROUND(K561,2)+ROUND(K562,10)+ROUND(K563,10)</f>
        <v>0</v>
      </c>
      <c r="L564" s="381">
        <f t="shared" si="298"/>
        <v>0</v>
      </c>
      <c r="M564" s="381">
        <f t="shared" si="298"/>
        <v>0</v>
      </c>
      <c r="N564" s="381">
        <f t="shared" si="298"/>
        <v>0</v>
      </c>
      <c r="O564" s="381">
        <f t="shared" si="298"/>
        <v>0</v>
      </c>
      <c r="P564" s="381">
        <f t="shared" si="298"/>
        <v>0</v>
      </c>
      <c r="Q564" s="381">
        <f t="shared" si="298"/>
        <v>0</v>
      </c>
      <c r="R564" s="381">
        <f t="shared" si="298"/>
        <v>0</v>
      </c>
      <c r="S564" s="381">
        <f t="shared" si="298"/>
        <v>0</v>
      </c>
      <c r="T564" s="381">
        <f t="shared" si="298"/>
        <v>0</v>
      </c>
      <c r="U564" s="381">
        <f t="shared" si="298"/>
        <v>0</v>
      </c>
      <c r="V564" s="382">
        <f t="shared" si="295"/>
        <v>0</v>
      </c>
      <c r="W564" s="326"/>
    </row>
    <row r="565" spans="1:25" ht="15" customHeight="1" x14ac:dyDescent="0.2">
      <c r="A565" s="323"/>
      <c r="B565" s="360" t="s">
        <v>150</v>
      </c>
      <c r="C565" s="347"/>
      <c r="D565" s="347"/>
      <c r="E565" s="347"/>
      <c r="F565" s="354"/>
      <c r="G565" s="383" t="str">
        <f>IF(D560="Stundenanteil","Errechneter Stellenanteil",IF(D560="Stellenanteil","Stellenanteil:",""))</f>
        <v/>
      </c>
      <c r="H565" s="384"/>
      <c r="I565" s="385"/>
      <c r="J565" s="386">
        <f>IF(AND($D560="Stellenanteil",$E570&gt;0,J567&gt;0),ROUND($E570,4),IF(AND($D560="Stundenanteil",J559&gt;0),ROUND(J564/ROUND(J559,2),4),0))</f>
        <v>0</v>
      </c>
      <c r="K565" s="386">
        <f t="shared" ref="K565:U565" si="299">IF(AND($D560="Stellenanteil",$E570&gt;0,K567&gt;0),ROUND($E570,4),IF(AND($D560="Stundenanteil",K559&gt;0),ROUND(K564/ROUND(K559,2),4),0))</f>
        <v>0</v>
      </c>
      <c r="L565" s="386">
        <f t="shared" si="299"/>
        <v>0</v>
      </c>
      <c r="M565" s="386">
        <f t="shared" si="299"/>
        <v>0</v>
      </c>
      <c r="N565" s="386">
        <f t="shared" si="299"/>
        <v>0</v>
      </c>
      <c r="O565" s="386">
        <f t="shared" si="299"/>
        <v>0</v>
      </c>
      <c r="P565" s="386">
        <f t="shared" si="299"/>
        <v>0</v>
      </c>
      <c r="Q565" s="386">
        <f t="shared" si="299"/>
        <v>0</v>
      </c>
      <c r="R565" s="386">
        <f t="shared" si="299"/>
        <v>0</v>
      </c>
      <c r="S565" s="386">
        <f t="shared" si="299"/>
        <v>0</v>
      </c>
      <c r="T565" s="386">
        <f t="shared" si="299"/>
        <v>0</v>
      </c>
      <c r="U565" s="386">
        <f t="shared" si="299"/>
        <v>0</v>
      </c>
      <c r="V565" s="387">
        <f>SUMPRODUCT(ROUND(J565:U565,4))</f>
        <v>0</v>
      </c>
      <c r="W565" s="326"/>
    </row>
    <row r="566" spans="1:25" ht="15" customHeight="1" x14ac:dyDescent="0.2">
      <c r="A566" s="323"/>
      <c r="B566" s="353"/>
      <c r="C566" s="388" t="s">
        <v>151</v>
      </c>
      <c r="E566" s="389"/>
      <c r="F566" s="354"/>
      <c r="G566" s="368" t="s">
        <v>152</v>
      </c>
      <c r="H566" s="369"/>
      <c r="I566" s="364"/>
      <c r="J566" s="370"/>
      <c r="K566" s="370"/>
      <c r="L566" s="370"/>
      <c r="M566" s="370"/>
      <c r="N566" s="370"/>
      <c r="O566" s="370"/>
      <c r="P566" s="370"/>
      <c r="Q566" s="370"/>
      <c r="R566" s="370"/>
      <c r="S566" s="370"/>
      <c r="T566" s="370"/>
      <c r="U566" s="370"/>
      <c r="V566" s="366"/>
      <c r="W566" s="326"/>
    </row>
    <row r="567" spans="1:25" ht="15" customHeight="1" x14ac:dyDescent="0.2">
      <c r="A567" s="323"/>
      <c r="B567" s="353"/>
      <c r="F567" s="390"/>
      <c r="G567" s="391" t="s">
        <v>153</v>
      </c>
      <c r="H567" s="392"/>
      <c r="I567" s="393" t="s">
        <v>154</v>
      </c>
      <c r="J567" s="394"/>
      <c r="K567" s="394"/>
      <c r="L567" s="394"/>
      <c r="M567" s="394"/>
      <c r="N567" s="394"/>
      <c r="O567" s="394"/>
      <c r="P567" s="394"/>
      <c r="Q567" s="394"/>
      <c r="R567" s="394"/>
      <c r="S567" s="394"/>
      <c r="T567" s="394"/>
      <c r="U567" s="394"/>
      <c r="V567" s="375">
        <f>SUMPRODUCT(ROUND(J567:U567,2))</f>
        <v>0</v>
      </c>
      <c r="W567" s="326"/>
    </row>
    <row r="568" spans="1:25" ht="15" customHeight="1" x14ac:dyDescent="0.2">
      <c r="A568" s="367">
        <f>IF($D560="Stundenanteil",1,0)</f>
        <v>0</v>
      </c>
      <c r="B568" s="353"/>
      <c r="C568" s="388" t="str">
        <f>IF(D560="Stundenanteil","wöchentliche Arbeitszeit (in h):","")</f>
        <v/>
      </c>
      <c r="D568" s="347"/>
      <c r="E568" s="395"/>
      <c r="F568" s="390"/>
      <c r="G568" s="371"/>
      <c r="H568" s="372"/>
      <c r="I568" s="393"/>
      <c r="J568" s="396"/>
      <c r="K568" s="396"/>
      <c r="L568" s="396"/>
      <c r="M568" s="396"/>
      <c r="N568" s="396"/>
      <c r="O568" s="396"/>
      <c r="P568" s="396"/>
      <c r="Q568" s="396"/>
      <c r="R568" s="396"/>
      <c r="S568" s="396"/>
      <c r="T568" s="396"/>
      <c r="U568" s="396"/>
      <c r="V568" s="397"/>
      <c r="W568" s="326"/>
    </row>
    <row r="569" spans="1:25" ht="15" customHeight="1" x14ac:dyDescent="0.2">
      <c r="A569" s="367">
        <f>IF($D560="Stundenanteil",1,0)</f>
        <v>0</v>
      </c>
      <c r="B569" s="353"/>
      <c r="C569" s="388" t="str">
        <f>IF(D560="Stundenanteil","Urlaubsanspruch (in AT):","")</f>
        <v/>
      </c>
      <c r="D569" s="347"/>
      <c r="E569" s="398"/>
      <c r="F569" s="354"/>
      <c r="G569" s="368" t="s">
        <v>155</v>
      </c>
      <c r="H569" s="369"/>
      <c r="I569" s="364"/>
      <c r="J569" s="370"/>
      <c r="K569" s="370"/>
      <c r="L569" s="370"/>
      <c r="M569" s="370"/>
      <c r="N569" s="370"/>
      <c r="O569" s="370"/>
      <c r="P569" s="370"/>
      <c r="Q569" s="370"/>
      <c r="R569" s="370"/>
      <c r="S569" s="370"/>
      <c r="T569" s="370"/>
      <c r="U569" s="370"/>
      <c r="V569" s="366"/>
      <c r="W569" s="326"/>
    </row>
    <row r="570" spans="1:25" ht="15" customHeight="1" x14ac:dyDescent="0.2">
      <c r="A570" s="367">
        <f>IF($D560="Stellenanteil",1,0)</f>
        <v>0</v>
      </c>
      <c r="B570" s="353"/>
      <c r="C570" s="388" t="str">
        <f>IF(D560="Stellenanteil","Stellenanteil (in %):","")</f>
        <v/>
      </c>
      <c r="D570" s="347"/>
      <c r="E570" s="399"/>
      <c r="F570" s="354"/>
      <c r="G570" s="391" t="s">
        <v>156</v>
      </c>
      <c r="H570" s="392"/>
      <c r="I570" s="393" t="s">
        <v>154</v>
      </c>
      <c r="J570" s="400">
        <f>ROUND(ROUND(J567,2)*J565,2)</f>
        <v>0</v>
      </c>
      <c r="K570" s="400">
        <f t="shared" ref="K570:U570" si="300">ROUND(ROUND(K567,2)*K565,2)</f>
        <v>0</v>
      </c>
      <c r="L570" s="400">
        <f t="shared" si="300"/>
        <v>0</v>
      </c>
      <c r="M570" s="400">
        <f t="shared" si="300"/>
        <v>0</v>
      </c>
      <c r="N570" s="400">
        <f t="shared" si="300"/>
        <v>0</v>
      </c>
      <c r="O570" s="400">
        <f t="shared" si="300"/>
        <v>0</v>
      </c>
      <c r="P570" s="400">
        <f t="shared" si="300"/>
        <v>0</v>
      </c>
      <c r="Q570" s="400">
        <f t="shared" si="300"/>
        <v>0</v>
      </c>
      <c r="R570" s="400">
        <f t="shared" si="300"/>
        <v>0</v>
      </c>
      <c r="S570" s="400">
        <f t="shared" si="300"/>
        <v>0</v>
      </c>
      <c r="T570" s="400">
        <f t="shared" si="300"/>
        <v>0</v>
      </c>
      <c r="U570" s="400">
        <f t="shared" si="300"/>
        <v>0</v>
      </c>
      <c r="V570" s="375">
        <f>SUMPRODUCT(ROUND(J570:U570,2))</f>
        <v>0</v>
      </c>
      <c r="W570" s="326"/>
    </row>
    <row r="571" spans="1:25" ht="15" customHeight="1" x14ac:dyDescent="0.2">
      <c r="A571" s="323"/>
      <c r="B571" s="353"/>
      <c r="C571" s="347"/>
      <c r="D571" s="347"/>
      <c r="E571" s="347"/>
      <c r="F571" s="354"/>
      <c r="G571" s="401" t="str">
        <f>$P$26</f>
        <v>Pauschale für Sozialabgaben inkl. Berufsgenossenschaft</v>
      </c>
      <c r="H571" s="372"/>
      <c r="I571" s="393" t="s">
        <v>154</v>
      </c>
      <c r="J571" s="400">
        <f>ROUND(J570*$U$26,2)</f>
        <v>0</v>
      </c>
      <c r="K571" s="400">
        <f t="shared" ref="K571:U571" si="301">ROUND(K570*$U$26,2)</f>
        <v>0</v>
      </c>
      <c r="L571" s="400">
        <f t="shared" si="301"/>
        <v>0</v>
      </c>
      <c r="M571" s="400">
        <f t="shared" si="301"/>
        <v>0</v>
      </c>
      <c r="N571" s="400">
        <f t="shared" si="301"/>
        <v>0</v>
      </c>
      <c r="O571" s="400">
        <f t="shared" si="301"/>
        <v>0</v>
      </c>
      <c r="P571" s="400">
        <f t="shared" si="301"/>
        <v>0</v>
      </c>
      <c r="Q571" s="400">
        <f t="shared" si="301"/>
        <v>0</v>
      </c>
      <c r="R571" s="400">
        <f t="shared" si="301"/>
        <v>0</v>
      </c>
      <c r="S571" s="400">
        <f t="shared" si="301"/>
        <v>0</v>
      </c>
      <c r="T571" s="400">
        <f t="shared" si="301"/>
        <v>0</v>
      </c>
      <c r="U571" s="400">
        <f t="shared" si="301"/>
        <v>0</v>
      </c>
      <c r="V571" s="375">
        <f>SUMPRODUCT(ROUND(J571:U571,2))</f>
        <v>0</v>
      </c>
      <c r="W571" s="326"/>
    </row>
    <row r="572" spans="1:25" ht="15" customHeight="1" x14ac:dyDescent="0.2">
      <c r="A572" s="323"/>
      <c r="B572" s="360" t="s">
        <v>157</v>
      </c>
      <c r="C572" s="347"/>
      <c r="D572" s="347"/>
      <c r="E572" s="347"/>
      <c r="F572" s="354"/>
      <c r="G572" s="371"/>
      <c r="H572" s="372"/>
      <c r="I572" s="393"/>
      <c r="J572" s="396"/>
      <c r="K572" s="396"/>
      <c r="L572" s="396"/>
      <c r="M572" s="396"/>
      <c r="N572" s="396"/>
      <c r="O572" s="396"/>
      <c r="P572" s="396"/>
      <c r="Q572" s="396"/>
      <c r="R572" s="396"/>
      <c r="S572" s="396"/>
      <c r="T572" s="396"/>
      <c r="U572" s="396"/>
      <c r="V572" s="397"/>
      <c r="W572" s="326"/>
      <c r="Y572" s="335"/>
    </row>
    <row r="573" spans="1:25" ht="15" customHeight="1" x14ac:dyDescent="0.2">
      <c r="A573" s="323"/>
      <c r="B573" s="353"/>
      <c r="C573" s="402"/>
      <c r="D573" s="403">
        <v>1</v>
      </c>
      <c r="E573" s="403">
        <v>2</v>
      </c>
      <c r="F573" s="390"/>
      <c r="G573" s="404" t="s">
        <v>158</v>
      </c>
      <c r="I573" s="405" t="s">
        <v>154</v>
      </c>
      <c r="J573" s="406">
        <f t="shared" ref="J573:U573" si="302">IF(AND($D574=J$30,$E574=J$30),ROUND($D579,2)+ROUND($E579,2),IF($D574=J$30,$D579,IF($E574=J$30,$E579,0)))</f>
        <v>0</v>
      </c>
      <c r="K573" s="406">
        <f t="shared" si="302"/>
        <v>0</v>
      </c>
      <c r="L573" s="406">
        <f t="shared" si="302"/>
        <v>0</v>
      </c>
      <c r="M573" s="406">
        <f t="shared" si="302"/>
        <v>0</v>
      </c>
      <c r="N573" s="406">
        <f t="shared" si="302"/>
        <v>0</v>
      </c>
      <c r="O573" s="406">
        <f t="shared" si="302"/>
        <v>0</v>
      </c>
      <c r="P573" s="406">
        <f t="shared" si="302"/>
        <v>0</v>
      </c>
      <c r="Q573" s="406">
        <f t="shared" si="302"/>
        <v>0</v>
      </c>
      <c r="R573" s="406">
        <f t="shared" si="302"/>
        <v>0</v>
      </c>
      <c r="S573" s="406">
        <f t="shared" si="302"/>
        <v>0</v>
      </c>
      <c r="T573" s="406">
        <f t="shared" si="302"/>
        <v>0</v>
      </c>
      <c r="U573" s="406">
        <f t="shared" si="302"/>
        <v>0</v>
      </c>
      <c r="V573" s="407">
        <f>SUMPRODUCT(ROUND(J573:U573,2))</f>
        <v>0</v>
      </c>
      <c r="W573" s="326"/>
      <c r="Y573" s="335"/>
    </row>
    <row r="574" spans="1:25" ht="15" customHeight="1" x14ac:dyDescent="0.2">
      <c r="A574" s="323"/>
      <c r="B574" s="408"/>
      <c r="C574" s="409" t="s">
        <v>159</v>
      </c>
      <c r="D574" s="410"/>
      <c r="E574" s="410"/>
      <c r="F574" s="390"/>
      <c r="G574" s="411" t="s">
        <v>160</v>
      </c>
      <c r="H574" s="369"/>
      <c r="I574" s="364"/>
      <c r="J574" s="412">
        <f>IF(OR($D576=0,$D577=0),0,IF(AND(J$30&gt;=$D576,J$30&lt;=$D577),"X",""))</f>
        <v>0</v>
      </c>
      <c r="K574" s="412">
        <f t="shared" ref="K574:U574" si="303">IF(OR($D576=0,$D577=0),0,IF(AND(K$30&gt;=$D576,K$30&lt;=$D577),"X",""))</f>
        <v>0</v>
      </c>
      <c r="L574" s="412">
        <f t="shared" si="303"/>
        <v>0</v>
      </c>
      <c r="M574" s="412">
        <f t="shared" si="303"/>
        <v>0</v>
      </c>
      <c r="N574" s="412">
        <f t="shared" si="303"/>
        <v>0</v>
      </c>
      <c r="O574" s="412">
        <f t="shared" si="303"/>
        <v>0</v>
      </c>
      <c r="P574" s="412">
        <f t="shared" si="303"/>
        <v>0</v>
      </c>
      <c r="Q574" s="412">
        <f t="shared" si="303"/>
        <v>0</v>
      </c>
      <c r="R574" s="412">
        <f t="shared" si="303"/>
        <v>0</v>
      </c>
      <c r="S574" s="412">
        <f t="shared" si="303"/>
        <v>0</v>
      </c>
      <c r="T574" s="412">
        <f t="shared" si="303"/>
        <v>0</v>
      </c>
      <c r="U574" s="412">
        <f t="shared" si="303"/>
        <v>0</v>
      </c>
      <c r="V574" s="413"/>
      <c r="W574" s="326"/>
      <c r="Y574" s="335"/>
    </row>
    <row r="575" spans="1:25" ht="15" customHeight="1" x14ac:dyDescent="0.2">
      <c r="A575" s="323"/>
      <c r="B575" s="408"/>
      <c r="C575" s="409" t="s">
        <v>161</v>
      </c>
      <c r="D575" s="414"/>
      <c r="E575" s="415"/>
      <c r="F575" s="390"/>
      <c r="G575" s="391" t="s">
        <v>156</v>
      </c>
      <c r="H575" s="416"/>
      <c r="I575" s="393" t="s">
        <v>154</v>
      </c>
      <c r="J575" s="400">
        <f>IF(OR($D576=0,$D577=0),0,IF($D574=J$30,MIN(ROUND($D579,2),ROUND(ROUND($D579,2)/$D578*SUMPRODUCT(($J574:$U574="X")*(ROUND($J565:$U565,4))),2)),0))</f>
        <v>0</v>
      </c>
      <c r="K575" s="400">
        <f t="shared" ref="K575:U575" si="304">IF(OR($D576=0,$D577=0),0,IF($D574=K$30,MIN(ROUND($D579,2),ROUND(ROUND($D579,2)/$D578*SUMPRODUCT(($J574:$U574="X")*(ROUND($J565:$U565,4))),2)),0))</f>
        <v>0</v>
      </c>
      <c r="L575" s="400">
        <f t="shared" si="304"/>
        <v>0</v>
      </c>
      <c r="M575" s="400">
        <f t="shared" si="304"/>
        <v>0</v>
      </c>
      <c r="N575" s="400">
        <f t="shared" si="304"/>
        <v>0</v>
      </c>
      <c r="O575" s="400">
        <f t="shared" si="304"/>
        <v>0</v>
      </c>
      <c r="P575" s="400">
        <f t="shared" si="304"/>
        <v>0</v>
      </c>
      <c r="Q575" s="400">
        <f t="shared" si="304"/>
        <v>0</v>
      </c>
      <c r="R575" s="400">
        <f t="shared" si="304"/>
        <v>0</v>
      </c>
      <c r="S575" s="400">
        <f t="shared" si="304"/>
        <v>0</v>
      </c>
      <c r="T575" s="400">
        <f t="shared" si="304"/>
        <v>0</v>
      </c>
      <c r="U575" s="400">
        <f t="shared" si="304"/>
        <v>0</v>
      </c>
      <c r="V575" s="375">
        <f>SUMPRODUCT(ROUND(J575:U575,2))</f>
        <v>0</v>
      </c>
      <c r="W575" s="326"/>
      <c r="Y575" s="335"/>
    </row>
    <row r="576" spans="1:25" ht="15" customHeight="1" x14ac:dyDescent="0.2">
      <c r="A576" s="323"/>
      <c r="B576" s="353"/>
      <c r="C576" s="417" t="s">
        <v>162</v>
      </c>
      <c r="D576" s="418"/>
      <c r="E576" s="418"/>
      <c r="F576" s="390"/>
      <c r="G576" s="401" t="str">
        <f>$P$26</f>
        <v>Pauschale für Sozialabgaben inkl. Berufsgenossenschaft</v>
      </c>
      <c r="H576" s="416"/>
      <c r="I576" s="393" t="s">
        <v>154</v>
      </c>
      <c r="J576" s="400">
        <f t="shared" ref="J576:U576" si="305">ROUND(J575*$U$26,2)</f>
        <v>0</v>
      </c>
      <c r="K576" s="400">
        <f t="shared" si="305"/>
        <v>0</v>
      </c>
      <c r="L576" s="400">
        <f t="shared" si="305"/>
        <v>0</v>
      </c>
      <c r="M576" s="400">
        <f t="shared" si="305"/>
        <v>0</v>
      </c>
      <c r="N576" s="400">
        <f t="shared" si="305"/>
        <v>0</v>
      </c>
      <c r="O576" s="400">
        <f t="shared" si="305"/>
        <v>0</v>
      </c>
      <c r="P576" s="400">
        <f t="shared" si="305"/>
        <v>0</v>
      </c>
      <c r="Q576" s="400">
        <f t="shared" si="305"/>
        <v>0</v>
      </c>
      <c r="R576" s="400">
        <f t="shared" si="305"/>
        <v>0</v>
      </c>
      <c r="S576" s="400">
        <f t="shared" si="305"/>
        <v>0</v>
      </c>
      <c r="T576" s="400">
        <f t="shared" si="305"/>
        <v>0</v>
      </c>
      <c r="U576" s="400">
        <f t="shared" si="305"/>
        <v>0</v>
      </c>
      <c r="V576" s="375">
        <f>SUMPRODUCT(ROUND(J576:U576,2))</f>
        <v>0</v>
      </c>
      <c r="W576" s="326"/>
      <c r="Y576" s="335"/>
    </row>
    <row r="577" spans="1:25" ht="15" customHeight="1" x14ac:dyDescent="0.2">
      <c r="A577" s="323"/>
      <c r="B577" s="353"/>
      <c r="C577" s="417" t="s">
        <v>163</v>
      </c>
      <c r="D577" s="418"/>
      <c r="E577" s="418"/>
      <c r="F577" s="390"/>
      <c r="G577" s="411" t="s">
        <v>164</v>
      </c>
      <c r="H577" s="369"/>
      <c r="I577" s="364"/>
      <c r="J577" s="412">
        <f t="shared" ref="J577:U577" si="306">IF(OR($E576=0,$E577=0),0,IF(AND(J$30&gt;=$E576,J$30&lt;=$E577),"X",""))</f>
        <v>0</v>
      </c>
      <c r="K577" s="412">
        <f t="shared" si="306"/>
        <v>0</v>
      </c>
      <c r="L577" s="412">
        <f t="shared" si="306"/>
        <v>0</v>
      </c>
      <c r="M577" s="412">
        <f t="shared" si="306"/>
        <v>0</v>
      </c>
      <c r="N577" s="412">
        <f t="shared" si="306"/>
        <v>0</v>
      </c>
      <c r="O577" s="412">
        <f t="shared" si="306"/>
        <v>0</v>
      </c>
      <c r="P577" s="412">
        <f t="shared" si="306"/>
        <v>0</v>
      </c>
      <c r="Q577" s="412">
        <f t="shared" si="306"/>
        <v>0</v>
      </c>
      <c r="R577" s="412">
        <f t="shared" si="306"/>
        <v>0</v>
      </c>
      <c r="S577" s="412">
        <f t="shared" si="306"/>
        <v>0</v>
      </c>
      <c r="T577" s="412">
        <f t="shared" si="306"/>
        <v>0</v>
      </c>
      <c r="U577" s="412">
        <f t="shared" si="306"/>
        <v>0</v>
      </c>
      <c r="V577" s="396"/>
      <c r="W577" s="326"/>
      <c r="Y577" s="335"/>
    </row>
    <row r="578" spans="1:25" ht="15" customHeight="1" x14ac:dyDescent="0.2">
      <c r="A578" s="323"/>
      <c r="B578" s="353"/>
      <c r="C578" s="417" t="s">
        <v>165</v>
      </c>
      <c r="D578" s="419" t="str">
        <f>IF(OR(D576=0,D577=0),"",DATEDIF(D576,D577,"m")+1)</f>
        <v/>
      </c>
      <c r="E578" s="419" t="str">
        <f>IF(OR(E576=0,E577=0),"",DATEDIF(E576,E577,"m")+1)</f>
        <v/>
      </c>
      <c r="F578" s="390"/>
      <c r="G578" s="391" t="s">
        <v>156</v>
      </c>
      <c r="H578" s="416"/>
      <c r="I578" s="393" t="s">
        <v>154</v>
      </c>
      <c r="J578" s="400">
        <f>IF(OR($E576=0,$E577=0),0,IF($E574=J$30,MIN(ROUND($E579,2),ROUND(ROUND($E579,2)/$E578*SUMPRODUCT(($J577:$U577="X")*(ROUND($J565:$U565,4))),2)),0))</f>
        <v>0</v>
      </c>
      <c r="K578" s="400">
        <f t="shared" ref="K578:U578" si="307">IF(OR($E576=0,$E577=0),0,IF($E574=K$30,MIN(ROUND($E579,2),ROUND(ROUND($E579,2)/$E578*SUMPRODUCT(($J577:$U577="X")*(ROUND($J565:$U565,4))),2)),0))</f>
        <v>0</v>
      </c>
      <c r="L578" s="400">
        <f t="shared" si="307"/>
        <v>0</v>
      </c>
      <c r="M578" s="400">
        <f t="shared" si="307"/>
        <v>0</v>
      </c>
      <c r="N578" s="400">
        <f t="shared" si="307"/>
        <v>0</v>
      </c>
      <c r="O578" s="400">
        <f t="shared" si="307"/>
        <v>0</v>
      </c>
      <c r="P578" s="400">
        <f t="shared" si="307"/>
        <v>0</v>
      </c>
      <c r="Q578" s="400">
        <f t="shared" si="307"/>
        <v>0</v>
      </c>
      <c r="R578" s="400">
        <f t="shared" si="307"/>
        <v>0</v>
      </c>
      <c r="S578" s="400">
        <f t="shared" si="307"/>
        <v>0</v>
      </c>
      <c r="T578" s="400">
        <f t="shared" si="307"/>
        <v>0</v>
      </c>
      <c r="U578" s="400">
        <f t="shared" si="307"/>
        <v>0</v>
      </c>
      <c r="V578" s="375">
        <f>SUMPRODUCT(ROUND(J578:U578,2))</f>
        <v>0</v>
      </c>
      <c r="W578" s="326"/>
      <c r="Y578" s="335"/>
    </row>
    <row r="579" spans="1:25" ht="15" customHeight="1" x14ac:dyDescent="0.2">
      <c r="A579" s="323"/>
      <c r="B579" s="353"/>
      <c r="C579" s="409" t="s">
        <v>166</v>
      </c>
      <c r="D579" s="389"/>
      <c r="E579" s="389"/>
      <c r="F579" s="390"/>
      <c r="G579" s="420" t="str">
        <f>$P$26</f>
        <v>Pauschale für Sozialabgaben inkl. Berufsgenossenschaft</v>
      </c>
      <c r="H579" s="421"/>
      <c r="I579" s="422" t="s">
        <v>154</v>
      </c>
      <c r="J579" s="423">
        <f t="shared" ref="J579:U579" si="308">ROUND(J578*$U$26,2)</f>
        <v>0</v>
      </c>
      <c r="K579" s="423">
        <f t="shared" si="308"/>
        <v>0</v>
      </c>
      <c r="L579" s="423">
        <f t="shared" si="308"/>
        <v>0</v>
      </c>
      <c r="M579" s="423">
        <f t="shared" si="308"/>
        <v>0</v>
      </c>
      <c r="N579" s="423">
        <f t="shared" si="308"/>
        <v>0</v>
      </c>
      <c r="O579" s="423">
        <f t="shared" si="308"/>
        <v>0</v>
      </c>
      <c r="P579" s="423">
        <f t="shared" si="308"/>
        <v>0</v>
      </c>
      <c r="Q579" s="423">
        <f t="shared" si="308"/>
        <v>0</v>
      </c>
      <c r="R579" s="423">
        <f t="shared" si="308"/>
        <v>0</v>
      </c>
      <c r="S579" s="423">
        <f t="shared" si="308"/>
        <v>0</v>
      </c>
      <c r="T579" s="423">
        <f t="shared" si="308"/>
        <v>0</v>
      </c>
      <c r="U579" s="423">
        <f t="shared" si="308"/>
        <v>0</v>
      </c>
      <c r="V579" s="424">
        <f>SUMPRODUCT(ROUND(J579:U579,2))</f>
        <v>0</v>
      </c>
      <c r="W579" s="326"/>
      <c r="Y579" s="335"/>
    </row>
    <row r="580" spans="1:25" ht="15" customHeight="1" thickBot="1" x14ac:dyDescent="0.25">
      <c r="A580" s="323"/>
      <c r="B580" s="425"/>
      <c r="C580" s="426"/>
      <c r="D580" s="426"/>
      <c r="E580" s="426"/>
      <c r="F580" s="427"/>
      <c r="G580" s="428"/>
      <c r="H580" s="429"/>
      <c r="I580" s="430"/>
      <c r="J580" s="431"/>
      <c r="K580" s="431"/>
      <c r="L580" s="431"/>
      <c r="M580" s="431"/>
      <c r="N580" s="431"/>
      <c r="O580" s="431"/>
      <c r="P580" s="431"/>
      <c r="Q580" s="431"/>
      <c r="R580" s="431"/>
      <c r="S580" s="431"/>
      <c r="T580" s="431"/>
      <c r="U580" s="431"/>
      <c r="V580" s="432"/>
      <c r="W580" s="326">
        <f>IF(COUNTIF(V556:V580,"&gt;0")&gt;0,1,0)</f>
        <v>0</v>
      </c>
      <c r="Y580" s="335"/>
    </row>
    <row r="581" spans="1:25" ht="15" customHeight="1" thickTop="1" x14ac:dyDescent="0.2">
      <c r="A581" s="323"/>
      <c r="B581" s="353"/>
      <c r="C581" s="347"/>
      <c r="D581" s="347"/>
      <c r="E581" s="347"/>
      <c r="F581" s="354"/>
      <c r="G581" s="355" t="s">
        <v>136</v>
      </c>
      <c r="H581" s="356"/>
      <c r="I581" s="357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9"/>
      <c r="W581" s="326"/>
    </row>
    <row r="582" spans="1:25" ht="15" customHeight="1" x14ac:dyDescent="0.2">
      <c r="A582" s="323"/>
      <c r="B582" s="360" t="s">
        <v>137</v>
      </c>
      <c r="C582" s="347"/>
      <c r="D582" s="653"/>
      <c r="E582" s="654"/>
      <c r="F582" s="361"/>
      <c r="G582" s="362" t="s">
        <v>138</v>
      </c>
      <c r="H582" s="363"/>
      <c r="I582" s="364"/>
      <c r="J582" s="365"/>
      <c r="K582" s="365"/>
      <c r="L582" s="365"/>
      <c r="M582" s="365"/>
      <c r="N582" s="365"/>
      <c r="O582" s="365"/>
      <c r="P582" s="365"/>
      <c r="Q582" s="365"/>
      <c r="R582" s="365"/>
      <c r="S582" s="365"/>
      <c r="T582" s="365"/>
      <c r="U582" s="365"/>
      <c r="V582" s="366"/>
      <c r="W582" s="326"/>
    </row>
    <row r="583" spans="1:25" ht="15" customHeight="1" x14ac:dyDescent="0.2">
      <c r="A583" s="367">
        <f>IF($D585="Stundenanteil",1,0)</f>
        <v>0</v>
      </c>
      <c r="B583" s="360" t="s">
        <v>139</v>
      </c>
      <c r="C583" s="347"/>
      <c r="D583" s="653"/>
      <c r="E583" s="654"/>
      <c r="F583" s="361"/>
      <c r="G583" s="368" t="s">
        <v>140</v>
      </c>
      <c r="H583" s="369"/>
      <c r="I583" s="364"/>
      <c r="J583" s="370"/>
      <c r="K583" s="370"/>
      <c r="L583" s="370"/>
      <c r="M583" s="370"/>
      <c r="N583" s="370"/>
      <c r="O583" s="370"/>
      <c r="P583" s="370"/>
      <c r="Q583" s="370"/>
      <c r="R583" s="370"/>
      <c r="S583" s="370"/>
      <c r="T583" s="370"/>
      <c r="U583" s="370"/>
      <c r="V583" s="366"/>
      <c r="W583" s="326"/>
    </row>
    <row r="584" spans="1:25" ht="15" customHeight="1" x14ac:dyDescent="0.2">
      <c r="A584" s="367">
        <f>IF($D585="Stundenanteil",1,0)</f>
        <v>0</v>
      </c>
      <c r="B584" s="353"/>
      <c r="C584" s="347"/>
      <c r="D584" s="347"/>
      <c r="E584" s="347"/>
      <c r="F584" s="354"/>
      <c r="G584" s="371" t="s">
        <v>141</v>
      </c>
      <c r="H584" s="372"/>
      <c r="I584" s="373" t="s">
        <v>142</v>
      </c>
      <c r="J584" s="374"/>
      <c r="K584" s="374"/>
      <c r="L584" s="374"/>
      <c r="M584" s="374"/>
      <c r="N584" s="374"/>
      <c r="O584" s="374"/>
      <c r="P584" s="374"/>
      <c r="Q584" s="374"/>
      <c r="R584" s="374"/>
      <c r="S584" s="374"/>
      <c r="T584" s="374"/>
      <c r="U584" s="374"/>
      <c r="V584" s="375">
        <f t="shared" ref="V584:V589" si="309">SUMPRODUCT(ROUND(J584:U584,2))</f>
        <v>0</v>
      </c>
      <c r="W584" s="326"/>
    </row>
    <row r="585" spans="1:25" ht="15" customHeight="1" x14ac:dyDescent="0.2">
      <c r="A585" s="367">
        <f>IF($D585="Stundenanteil",1,0)</f>
        <v>0</v>
      </c>
      <c r="B585" s="360" t="s">
        <v>143</v>
      </c>
      <c r="C585" s="347"/>
      <c r="D585" s="653" t="s">
        <v>61</v>
      </c>
      <c r="E585" s="654"/>
      <c r="F585" s="361"/>
      <c r="G585" s="371" t="s">
        <v>144</v>
      </c>
      <c r="H585" s="376" t="s">
        <v>145</v>
      </c>
      <c r="I585" s="373" t="s">
        <v>142</v>
      </c>
      <c r="J585" s="374"/>
      <c r="K585" s="374"/>
      <c r="L585" s="374"/>
      <c r="M585" s="374"/>
      <c r="N585" s="374"/>
      <c r="O585" s="374"/>
      <c r="P585" s="374"/>
      <c r="Q585" s="374"/>
      <c r="R585" s="374"/>
      <c r="S585" s="374"/>
      <c r="T585" s="374"/>
      <c r="U585" s="374"/>
      <c r="V585" s="375">
        <f t="shared" si="309"/>
        <v>0</v>
      </c>
      <c r="W585" s="326"/>
    </row>
    <row r="586" spans="1:25" ht="15" customHeight="1" x14ac:dyDescent="0.2">
      <c r="A586" s="367">
        <f>IF($D585="Stundenanteil",1,0)</f>
        <v>0</v>
      </c>
      <c r="B586" s="353"/>
      <c r="C586" s="347"/>
      <c r="D586" s="347"/>
      <c r="E586" s="347"/>
      <c r="F586" s="354"/>
      <c r="G586" s="371"/>
      <c r="H586" s="376" t="s">
        <v>146</v>
      </c>
      <c r="I586" s="377" t="s">
        <v>142</v>
      </c>
      <c r="J586" s="374"/>
      <c r="K586" s="374"/>
      <c r="L586" s="374"/>
      <c r="M586" s="374"/>
      <c r="N586" s="374"/>
      <c r="O586" s="374"/>
      <c r="P586" s="374"/>
      <c r="Q586" s="374"/>
      <c r="R586" s="374"/>
      <c r="S586" s="374"/>
      <c r="T586" s="374"/>
      <c r="U586" s="374"/>
      <c r="V586" s="375">
        <f t="shared" si="309"/>
        <v>0</v>
      </c>
      <c r="W586" s="326"/>
    </row>
    <row r="587" spans="1:25" ht="15" hidden="1" customHeight="1" x14ac:dyDescent="0.2">
      <c r="A587" s="367"/>
      <c r="B587" s="353"/>
      <c r="C587" s="347"/>
      <c r="F587" s="354"/>
      <c r="G587" s="378" t="s">
        <v>147</v>
      </c>
      <c r="H587" s="379"/>
      <c r="I587" s="380" t="s">
        <v>142</v>
      </c>
      <c r="J587" s="381">
        <f>IF(ROUND(J584,2)-ROUND(J585,2)=0,0,ROUND(J586,2)/(ROUND(J584,2)-ROUND(J585,2))*ROUND(J585,2))</f>
        <v>0</v>
      </c>
      <c r="K587" s="381">
        <f t="shared" ref="K587:U587" si="310">IF(ROUND(K584,2)-ROUND(K585,2)=0,0,ROUND(K586,2)/(ROUND(K584,2)-ROUND(K585,2))*ROUND(K585,2))</f>
        <v>0</v>
      </c>
      <c r="L587" s="381">
        <f t="shared" si="310"/>
        <v>0</v>
      </c>
      <c r="M587" s="381">
        <f t="shared" si="310"/>
        <v>0</v>
      </c>
      <c r="N587" s="381">
        <f t="shared" si="310"/>
        <v>0</v>
      </c>
      <c r="O587" s="381">
        <f t="shared" si="310"/>
        <v>0</v>
      </c>
      <c r="P587" s="381">
        <f t="shared" si="310"/>
        <v>0</v>
      </c>
      <c r="Q587" s="381">
        <f t="shared" si="310"/>
        <v>0</v>
      </c>
      <c r="R587" s="381">
        <f t="shared" si="310"/>
        <v>0</v>
      </c>
      <c r="S587" s="381">
        <f t="shared" si="310"/>
        <v>0</v>
      </c>
      <c r="T587" s="381">
        <f t="shared" si="310"/>
        <v>0</v>
      </c>
      <c r="U587" s="381">
        <f t="shared" si="310"/>
        <v>0</v>
      </c>
      <c r="V587" s="382">
        <f t="shared" si="309"/>
        <v>0</v>
      </c>
      <c r="W587" s="326"/>
    </row>
    <row r="588" spans="1:25" ht="15" hidden="1" customHeight="1" x14ac:dyDescent="0.2">
      <c r="A588" s="367"/>
      <c r="B588" s="353"/>
      <c r="C588" s="347"/>
      <c r="F588" s="354"/>
      <c r="G588" s="378" t="s">
        <v>148</v>
      </c>
      <c r="H588" s="379"/>
      <c r="I588" s="380" t="s">
        <v>142</v>
      </c>
      <c r="J588" s="381">
        <f>(ROUND(J586,2)+ROUND(J587,10))*ROUND($E594,0)/($I$6-ROUND($E594,0))</f>
        <v>0</v>
      </c>
      <c r="K588" s="381">
        <f t="shared" ref="K588:U588" si="311">(ROUND(K586,2)+ROUND(K587,10))*ROUND($E594,0)/($I$6-ROUND($E594,0))</f>
        <v>0</v>
      </c>
      <c r="L588" s="381">
        <f t="shared" si="311"/>
        <v>0</v>
      </c>
      <c r="M588" s="381">
        <f t="shared" si="311"/>
        <v>0</v>
      </c>
      <c r="N588" s="381">
        <f t="shared" si="311"/>
        <v>0</v>
      </c>
      <c r="O588" s="381">
        <f t="shared" si="311"/>
        <v>0</v>
      </c>
      <c r="P588" s="381">
        <f t="shared" si="311"/>
        <v>0</v>
      </c>
      <c r="Q588" s="381">
        <f t="shared" si="311"/>
        <v>0</v>
      </c>
      <c r="R588" s="381">
        <f t="shared" si="311"/>
        <v>0</v>
      </c>
      <c r="S588" s="381">
        <f t="shared" si="311"/>
        <v>0</v>
      </c>
      <c r="T588" s="381">
        <f t="shared" si="311"/>
        <v>0</v>
      </c>
      <c r="U588" s="381">
        <f t="shared" si="311"/>
        <v>0</v>
      </c>
      <c r="V588" s="382">
        <f t="shared" si="309"/>
        <v>0</v>
      </c>
      <c r="W588" s="326"/>
    </row>
    <row r="589" spans="1:25" ht="15" hidden="1" customHeight="1" x14ac:dyDescent="0.2">
      <c r="A589" s="367"/>
      <c r="B589" s="353"/>
      <c r="C589" s="347"/>
      <c r="D589" s="347"/>
      <c r="E589" s="347"/>
      <c r="F589" s="354"/>
      <c r="G589" s="378" t="s">
        <v>149</v>
      </c>
      <c r="H589" s="379"/>
      <c r="I589" s="380" t="s">
        <v>142</v>
      </c>
      <c r="J589" s="381">
        <f>ROUND(J586,2)+ROUND(J587,10)+ROUND(J588,10)</f>
        <v>0</v>
      </c>
      <c r="K589" s="381">
        <f t="shared" ref="K589:U589" si="312">ROUND(K586,2)+ROUND(K587,10)+ROUND(K588,10)</f>
        <v>0</v>
      </c>
      <c r="L589" s="381">
        <f t="shared" si="312"/>
        <v>0</v>
      </c>
      <c r="M589" s="381">
        <f t="shared" si="312"/>
        <v>0</v>
      </c>
      <c r="N589" s="381">
        <f t="shared" si="312"/>
        <v>0</v>
      </c>
      <c r="O589" s="381">
        <f t="shared" si="312"/>
        <v>0</v>
      </c>
      <c r="P589" s="381">
        <f t="shared" si="312"/>
        <v>0</v>
      </c>
      <c r="Q589" s="381">
        <f t="shared" si="312"/>
        <v>0</v>
      </c>
      <c r="R589" s="381">
        <f t="shared" si="312"/>
        <v>0</v>
      </c>
      <c r="S589" s="381">
        <f t="shared" si="312"/>
        <v>0</v>
      </c>
      <c r="T589" s="381">
        <f t="shared" si="312"/>
        <v>0</v>
      </c>
      <c r="U589" s="381">
        <f t="shared" si="312"/>
        <v>0</v>
      </c>
      <c r="V589" s="382">
        <f t="shared" si="309"/>
        <v>0</v>
      </c>
      <c r="W589" s="326"/>
    </row>
    <row r="590" spans="1:25" ht="15" customHeight="1" x14ac:dyDescent="0.2">
      <c r="A590" s="323"/>
      <c r="B590" s="360" t="s">
        <v>150</v>
      </c>
      <c r="C590" s="347"/>
      <c r="D590" s="347"/>
      <c r="E590" s="347"/>
      <c r="F590" s="354"/>
      <c r="G590" s="383" t="str">
        <f>IF(D585="Stundenanteil","Errechneter Stellenanteil",IF(D585="Stellenanteil","Stellenanteil:",""))</f>
        <v/>
      </c>
      <c r="H590" s="384"/>
      <c r="I590" s="385"/>
      <c r="J590" s="386">
        <f>IF(AND($D585="Stellenanteil",$E595&gt;0,J592&gt;0),ROUND($E595,4),IF(AND($D585="Stundenanteil",J584&gt;0),ROUND(J589/ROUND(J584,2),4),0))</f>
        <v>0</v>
      </c>
      <c r="K590" s="386">
        <f t="shared" ref="K590:U590" si="313">IF(AND($D585="Stellenanteil",$E595&gt;0,K592&gt;0),ROUND($E595,4),IF(AND($D585="Stundenanteil",K584&gt;0),ROUND(K589/ROUND(K584,2),4),0))</f>
        <v>0</v>
      </c>
      <c r="L590" s="386">
        <f t="shared" si="313"/>
        <v>0</v>
      </c>
      <c r="M590" s="386">
        <f t="shared" si="313"/>
        <v>0</v>
      </c>
      <c r="N590" s="386">
        <f t="shared" si="313"/>
        <v>0</v>
      </c>
      <c r="O590" s="386">
        <f t="shared" si="313"/>
        <v>0</v>
      </c>
      <c r="P590" s="386">
        <f t="shared" si="313"/>
        <v>0</v>
      </c>
      <c r="Q590" s="386">
        <f t="shared" si="313"/>
        <v>0</v>
      </c>
      <c r="R590" s="386">
        <f t="shared" si="313"/>
        <v>0</v>
      </c>
      <c r="S590" s="386">
        <f t="shared" si="313"/>
        <v>0</v>
      </c>
      <c r="T590" s="386">
        <f t="shared" si="313"/>
        <v>0</v>
      </c>
      <c r="U590" s="386">
        <f t="shared" si="313"/>
        <v>0</v>
      </c>
      <c r="V590" s="387">
        <f>SUMPRODUCT(ROUND(J590:U590,4))</f>
        <v>0</v>
      </c>
      <c r="W590" s="326"/>
    </row>
    <row r="591" spans="1:25" ht="15" customHeight="1" x14ac:dyDescent="0.2">
      <c r="A591" s="323"/>
      <c r="B591" s="353"/>
      <c r="C591" s="388" t="s">
        <v>151</v>
      </c>
      <c r="E591" s="389"/>
      <c r="F591" s="354"/>
      <c r="G591" s="368" t="s">
        <v>152</v>
      </c>
      <c r="H591" s="369"/>
      <c r="I591" s="364"/>
      <c r="J591" s="370"/>
      <c r="K591" s="370"/>
      <c r="L591" s="370"/>
      <c r="M591" s="370"/>
      <c r="N591" s="370"/>
      <c r="O591" s="370"/>
      <c r="P591" s="370"/>
      <c r="Q591" s="370"/>
      <c r="R591" s="370"/>
      <c r="S591" s="370"/>
      <c r="T591" s="370"/>
      <c r="U591" s="370"/>
      <c r="V591" s="366"/>
      <c r="W591" s="326"/>
    </row>
    <row r="592" spans="1:25" ht="15" customHeight="1" x14ac:dyDescent="0.2">
      <c r="A592" s="323"/>
      <c r="B592" s="353"/>
      <c r="F592" s="390"/>
      <c r="G592" s="391" t="s">
        <v>153</v>
      </c>
      <c r="H592" s="392"/>
      <c r="I592" s="393" t="s">
        <v>154</v>
      </c>
      <c r="J592" s="394"/>
      <c r="K592" s="394"/>
      <c r="L592" s="394"/>
      <c r="M592" s="394"/>
      <c r="N592" s="394"/>
      <c r="O592" s="394"/>
      <c r="P592" s="394"/>
      <c r="Q592" s="394"/>
      <c r="R592" s="394"/>
      <c r="S592" s="394"/>
      <c r="T592" s="394"/>
      <c r="U592" s="394"/>
      <c r="V592" s="375">
        <f>SUMPRODUCT(ROUND(J592:U592,2))</f>
        <v>0</v>
      </c>
      <c r="W592" s="326"/>
    </row>
    <row r="593" spans="1:25" ht="15" customHeight="1" x14ac:dyDescent="0.2">
      <c r="A593" s="367">
        <f>IF($D585="Stundenanteil",1,0)</f>
        <v>0</v>
      </c>
      <c r="B593" s="353"/>
      <c r="C593" s="388" t="str">
        <f>IF(D585="Stundenanteil","wöchentliche Arbeitszeit (in h):","")</f>
        <v/>
      </c>
      <c r="D593" s="347"/>
      <c r="E593" s="395"/>
      <c r="F593" s="390"/>
      <c r="G593" s="371"/>
      <c r="H593" s="372"/>
      <c r="I593" s="393"/>
      <c r="J593" s="396"/>
      <c r="K593" s="396"/>
      <c r="L593" s="396"/>
      <c r="M593" s="396"/>
      <c r="N593" s="396"/>
      <c r="O593" s="396"/>
      <c r="P593" s="396"/>
      <c r="Q593" s="396"/>
      <c r="R593" s="396"/>
      <c r="S593" s="396"/>
      <c r="T593" s="396"/>
      <c r="U593" s="396"/>
      <c r="V593" s="397"/>
      <c r="W593" s="326"/>
    </row>
    <row r="594" spans="1:25" ht="15" customHeight="1" x14ac:dyDescent="0.2">
      <c r="A594" s="367">
        <f>IF($D585="Stundenanteil",1,0)</f>
        <v>0</v>
      </c>
      <c r="B594" s="353"/>
      <c r="C594" s="388" t="str">
        <f>IF(D585="Stundenanteil","Urlaubsanspruch (in AT):","")</f>
        <v/>
      </c>
      <c r="D594" s="347"/>
      <c r="E594" s="398"/>
      <c r="F594" s="354"/>
      <c r="G594" s="368" t="s">
        <v>155</v>
      </c>
      <c r="H594" s="369"/>
      <c r="I594" s="364"/>
      <c r="J594" s="370"/>
      <c r="K594" s="370"/>
      <c r="L594" s="370"/>
      <c r="M594" s="370"/>
      <c r="N594" s="370"/>
      <c r="O594" s="370"/>
      <c r="P594" s="370"/>
      <c r="Q594" s="370"/>
      <c r="R594" s="370"/>
      <c r="S594" s="370"/>
      <c r="T594" s="370"/>
      <c r="U594" s="370"/>
      <c r="V594" s="366"/>
      <c r="W594" s="326"/>
    </row>
    <row r="595" spans="1:25" ht="15" customHeight="1" x14ac:dyDescent="0.2">
      <c r="A595" s="367">
        <f>IF($D585="Stellenanteil",1,0)</f>
        <v>0</v>
      </c>
      <c r="B595" s="353"/>
      <c r="C595" s="388" t="str">
        <f>IF(D585="Stellenanteil","Stellenanteil (in %):","")</f>
        <v/>
      </c>
      <c r="D595" s="347"/>
      <c r="E595" s="399"/>
      <c r="F595" s="354"/>
      <c r="G595" s="391" t="s">
        <v>156</v>
      </c>
      <c r="H595" s="392"/>
      <c r="I595" s="393" t="s">
        <v>154</v>
      </c>
      <c r="J595" s="400">
        <f>ROUND(ROUND(J592,2)*J590,2)</f>
        <v>0</v>
      </c>
      <c r="K595" s="400">
        <f t="shared" ref="K595:U595" si="314">ROUND(ROUND(K592,2)*K590,2)</f>
        <v>0</v>
      </c>
      <c r="L595" s="400">
        <f t="shared" si="314"/>
        <v>0</v>
      </c>
      <c r="M595" s="400">
        <f t="shared" si="314"/>
        <v>0</v>
      </c>
      <c r="N595" s="400">
        <f t="shared" si="314"/>
        <v>0</v>
      </c>
      <c r="O595" s="400">
        <f t="shared" si="314"/>
        <v>0</v>
      </c>
      <c r="P595" s="400">
        <f t="shared" si="314"/>
        <v>0</v>
      </c>
      <c r="Q595" s="400">
        <f t="shared" si="314"/>
        <v>0</v>
      </c>
      <c r="R595" s="400">
        <f t="shared" si="314"/>
        <v>0</v>
      </c>
      <c r="S595" s="400">
        <f t="shared" si="314"/>
        <v>0</v>
      </c>
      <c r="T595" s="400">
        <f t="shared" si="314"/>
        <v>0</v>
      </c>
      <c r="U595" s="400">
        <f t="shared" si="314"/>
        <v>0</v>
      </c>
      <c r="V595" s="375">
        <f>SUMPRODUCT(ROUND(J595:U595,2))</f>
        <v>0</v>
      </c>
      <c r="W595" s="326"/>
    </row>
    <row r="596" spans="1:25" ht="15" customHeight="1" x14ac:dyDescent="0.2">
      <c r="A596" s="323"/>
      <c r="B596" s="353"/>
      <c r="C596" s="347"/>
      <c r="D596" s="347"/>
      <c r="E596" s="347"/>
      <c r="F596" s="354"/>
      <c r="G596" s="401" t="str">
        <f>$P$26</f>
        <v>Pauschale für Sozialabgaben inkl. Berufsgenossenschaft</v>
      </c>
      <c r="H596" s="372"/>
      <c r="I596" s="393" t="s">
        <v>154</v>
      </c>
      <c r="J596" s="400">
        <f>ROUND(J595*$U$26,2)</f>
        <v>0</v>
      </c>
      <c r="K596" s="400">
        <f t="shared" ref="K596:U596" si="315">ROUND(K595*$U$26,2)</f>
        <v>0</v>
      </c>
      <c r="L596" s="400">
        <f t="shared" si="315"/>
        <v>0</v>
      </c>
      <c r="M596" s="400">
        <f t="shared" si="315"/>
        <v>0</v>
      </c>
      <c r="N596" s="400">
        <f t="shared" si="315"/>
        <v>0</v>
      </c>
      <c r="O596" s="400">
        <f t="shared" si="315"/>
        <v>0</v>
      </c>
      <c r="P596" s="400">
        <f t="shared" si="315"/>
        <v>0</v>
      </c>
      <c r="Q596" s="400">
        <f t="shared" si="315"/>
        <v>0</v>
      </c>
      <c r="R596" s="400">
        <f t="shared" si="315"/>
        <v>0</v>
      </c>
      <c r="S596" s="400">
        <f t="shared" si="315"/>
        <v>0</v>
      </c>
      <c r="T596" s="400">
        <f t="shared" si="315"/>
        <v>0</v>
      </c>
      <c r="U596" s="400">
        <f t="shared" si="315"/>
        <v>0</v>
      </c>
      <c r="V596" s="375">
        <f>SUMPRODUCT(ROUND(J596:U596,2))</f>
        <v>0</v>
      </c>
      <c r="W596" s="326"/>
    </row>
    <row r="597" spans="1:25" ht="15" customHeight="1" x14ac:dyDescent="0.2">
      <c r="A597" s="323"/>
      <c r="B597" s="360" t="s">
        <v>157</v>
      </c>
      <c r="C597" s="347"/>
      <c r="D597" s="347"/>
      <c r="E597" s="347"/>
      <c r="F597" s="354"/>
      <c r="G597" s="371"/>
      <c r="H597" s="372"/>
      <c r="I597" s="393"/>
      <c r="J597" s="396"/>
      <c r="K597" s="396"/>
      <c r="L597" s="396"/>
      <c r="M597" s="396"/>
      <c r="N597" s="396"/>
      <c r="O597" s="396"/>
      <c r="P597" s="396"/>
      <c r="Q597" s="396"/>
      <c r="R597" s="396"/>
      <c r="S597" s="396"/>
      <c r="T597" s="396"/>
      <c r="U597" s="396"/>
      <c r="V597" s="397"/>
      <c r="W597" s="326"/>
      <c r="Y597" s="335"/>
    </row>
    <row r="598" spans="1:25" ht="15" customHeight="1" x14ac:dyDescent="0.2">
      <c r="A598" s="323"/>
      <c r="B598" s="353"/>
      <c r="C598" s="402"/>
      <c r="D598" s="403">
        <v>1</v>
      </c>
      <c r="E598" s="403">
        <v>2</v>
      </c>
      <c r="F598" s="390"/>
      <c r="G598" s="404" t="s">
        <v>158</v>
      </c>
      <c r="I598" s="405" t="s">
        <v>154</v>
      </c>
      <c r="J598" s="406">
        <f t="shared" ref="J598:U598" si="316">IF(AND($D599=J$30,$E599=J$30),ROUND($D604,2)+ROUND($E604,2),IF($D599=J$30,$D604,IF($E599=J$30,$E604,0)))</f>
        <v>0</v>
      </c>
      <c r="K598" s="406">
        <f t="shared" si="316"/>
        <v>0</v>
      </c>
      <c r="L598" s="406">
        <f t="shared" si="316"/>
        <v>0</v>
      </c>
      <c r="M598" s="406">
        <f t="shared" si="316"/>
        <v>0</v>
      </c>
      <c r="N598" s="406">
        <f t="shared" si="316"/>
        <v>0</v>
      </c>
      <c r="O598" s="406">
        <f t="shared" si="316"/>
        <v>0</v>
      </c>
      <c r="P598" s="406">
        <f t="shared" si="316"/>
        <v>0</v>
      </c>
      <c r="Q598" s="406">
        <f t="shared" si="316"/>
        <v>0</v>
      </c>
      <c r="R598" s="406">
        <f t="shared" si="316"/>
        <v>0</v>
      </c>
      <c r="S598" s="406">
        <f t="shared" si="316"/>
        <v>0</v>
      </c>
      <c r="T598" s="406">
        <f t="shared" si="316"/>
        <v>0</v>
      </c>
      <c r="U598" s="406">
        <f t="shared" si="316"/>
        <v>0</v>
      </c>
      <c r="V598" s="407">
        <f>SUMPRODUCT(ROUND(J598:U598,2))</f>
        <v>0</v>
      </c>
      <c r="W598" s="326"/>
      <c r="Y598" s="335"/>
    </row>
    <row r="599" spans="1:25" ht="15" customHeight="1" x14ac:dyDescent="0.2">
      <c r="A599" s="323"/>
      <c r="B599" s="408"/>
      <c r="C599" s="409" t="s">
        <v>159</v>
      </c>
      <c r="D599" s="410"/>
      <c r="E599" s="410"/>
      <c r="F599" s="390"/>
      <c r="G599" s="411" t="s">
        <v>160</v>
      </c>
      <c r="H599" s="369"/>
      <c r="I599" s="364"/>
      <c r="J599" s="412">
        <f>IF(OR($D601=0,$D602=0),0,IF(AND(J$30&gt;=$D601,J$30&lt;=$D602),"X",""))</f>
        <v>0</v>
      </c>
      <c r="K599" s="412">
        <f t="shared" ref="K599:U599" si="317">IF(OR($D601=0,$D602=0),0,IF(AND(K$30&gt;=$D601,K$30&lt;=$D602),"X",""))</f>
        <v>0</v>
      </c>
      <c r="L599" s="412">
        <f t="shared" si="317"/>
        <v>0</v>
      </c>
      <c r="M599" s="412">
        <f t="shared" si="317"/>
        <v>0</v>
      </c>
      <c r="N599" s="412">
        <f t="shared" si="317"/>
        <v>0</v>
      </c>
      <c r="O599" s="412">
        <f t="shared" si="317"/>
        <v>0</v>
      </c>
      <c r="P599" s="412">
        <f t="shared" si="317"/>
        <v>0</v>
      </c>
      <c r="Q599" s="412">
        <f t="shared" si="317"/>
        <v>0</v>
      </c>
      <c r="R599" s="412">
        <f t="shared" si="317"/>
        <v>0</v>
      </c>
      <c r="S599" s="412">
        <f t="shared" si="317"/>
        <v>0</v>
      </c>
      <c r="T599" s="412">
        <f t="shared" si="317"/>
        <v>0</v>
      </c>
      <c r="U599" s="412">
        <f t="shared" si="317"/>
        <v>0</v>
      </c>
      <c r="V599" s="413"/>
      <c r="W599" s="326"/>
      <c r="Y599" s="335"/>
    </row>
    <row r="600" spans="1:25" ht="15" customHeight="1" x14ac:dyDescent="0.2">
      <c r="A600" s="323"/>
      <c r="B600" s="408"/>
      <c r="C600" s="409" t="s">
        <v>161</v>
      </c>
      <c r="D600" s="414"/>
      <c r="E600" s="415"/>
      <c r="F600" s="390"/>
      <c r="G600" s="391" t="s">
        <v>156</v>
      </c>
      <c r="H600" s="416"/>
      <c r="I600" s="393" t="s">
        <v>154</v>
      </c>
      <c r="J600" s="400">
        <f>IF(OR($D601=0,$D602=0),0,IF($D599=J$30,MIN(ROUND($D604,2),ROUND(ROUND($D604,2)/$D603*SUMPRODUCT(($J599:$U599="X")*(ROUND($J590:$U590,4))),2)),0))</f>
        <v>0</v>
      </c>
      <c r="K600" s="400">
        <f t="shared" ref="K600:U600" si="318">IF(OR($D601=0,$D602=0),0,IF($D599=K$30,MIN(ROUND($D604,2),ROUND(ROUND($D604,2)/$D603*SUMPRODUCT(($J599:$U599="X")*(ROUND($J590:$U590,4))),2)),0))</f>
        <v>0</v>
      </c>
      <c r="L600" s="400">
        <f t="shared" si="318"/>
        <v>0</v>
      </c>
      <c r="M600" s="400">
        <f t="shared" si="318"/>
        <v>0</v>
      </c>
      <c r="N600" s="400">
        <f t="shared" si="318"/>
        <v>0</v>
      </c>
      <c r="O600" s="400">
        <f t="shared" si="318"/>
        <v>0</v>
      </c>
      <c r="P600" s="400">
        <f t="shared" si="318"/>
        <v>0</v>
      </c>
      <c r="Q600" s="400">
        <f t="shared" si="318"/>
        <v>0</v>
      </c>
      <c r="R600" s="400">
        <f t="shared" si="318"/>
        <v>0</v>
      </c>
      <c r="S600" s="400">
        <f t="shared" si="318"/>
        <v>0</v>
      </c>
      <c r="T600" s="400">
        <f t="shared" si="318"/>
        <v>0</v>
      </c>
      <c r="U600" s="400">
        <f t="shared" si="318"/>
        <v>0</v>
      </c>
      <c r="V600" s="375">
        <f>SUMPRODUCT(ROUND(J600:U600,2))</f>
        <v>0</v>
      </c>
      <c r="W600" s="326"/>
      <c r="Y600" s="335"/>
    </row>
    <row r="601" spans="1:25" ht="15" customHeight="1" x14ac:dyDescent="0.2">
      <c r="A601" s="323"/>
      <c r="B601" s="353"/>
      <c r="C601" s="417" t="s">
        <v>162</v>
      </c>
      <c r="D601" s="418"/>
      <c r="E601" s="418"/>
      <c r="F601" s="390"/>
      <c r="G601" s="401" t="str">
        <f>$P$26</f>
        <v>Pauschale für Sozialabgaben inkl. Berufsgenossenschaft</v>
      </c>
      <c r="H601" s="416"/>
      <c r="I601" s="393" t="s">
        <v>154</v>
      </c>
      <c r="J601" s="400">
        <f t="shared" ref="J601:U601" si="319">ROUND(J600*$U$26,2)</f>
        <v>0</v>
      </c>
      <c r="K601" s="400">
        <f t="shared" si="319"/>
        <v>0</v>
      </c>
      <c r="L601" s="400">
        <f t="shared" si="319"/>
        <v>0</v>
      </c>
      <c r="M601" s="400">
        <f t="shared" si="319"/>
        <v>0</v>
      </c>
      <c r="N601" s="400">
        <f t="shared" si="319"/>
        <v>0</v>
      </c>
      <c r="O601" s="400">
        <f t="shared" si="319"/>
        <v>0</v>
      </c>
      <c r="P601" s="400">
        <f t="shared" si="319"/>
        <v>0</v>
      </c>
      <c r="Q601" s="400">
        <f t="shared" si="319"/>
        <v>0</v>
      </c>
      <c r="R601" s="400">
        <f t="shared" si="319"/>
        <v>0</v>
      </c>
      <c r="S601" s="400">
        <f t="shared" si="319"/>
        <v>0</v>
      </c>
      <c r="T601" s="400">
        <f t="shared" si="319"/>
        <v>0</v>
      </c>
      <c r="U601" s="400">
        <f t="shared" si="319"/>
        <v>0</v>
      </c>
      <c r="V601" s="375">
        <f>SUMPRODUCT(ROUND(J601:U601,2))</f>
        <v>0</v>
      </c>
      <c r="W601" s="326"/>
      <c r="Y601" s="335"/>
    </row>
    <row r="602" spans="1:25" ht="15" customHeight="1" x14ac:dyDescent="0.2">
      <c r="A602" s="323"/>
      <c r="B602" s="353"/>
      <c r="C602" s="417" t="s">
        <v>163</v>
      </c>
      <c r="D602" s="418"/>
      <c r="E602" s="418"/>
      <c r="F602" s="390"/>
      <c r="G602" s="411" t="s">
        <v>164</v>
      </c>
      <c r="H602" s="369"/>
      <c r="I602" s="364"/>
      <c r="J602" s="412">
        <f t="shared" ref="J602:U602" si="320">IF(OR($E601=0,$E602=0),0,IF(AND(J$30&gt;=$E601,J$30&lt;=$E602),"X",""))</f>
        <v>0</v>
      </c>
      <c r="K602" s="412">
        <f t="shared" si="320"/>
        <v>0</v>
      </c>
      <c r="L602" s="412">
        <f t="shared" si="320"/>
        <v>0</v>
      </c>
      <c r="M602" s="412">
        <f t="shared" si="320"/>
        <v>0</v>
      </c>
      <c r="N602" s="412">
        <f t="shared" si="320"/>
        <v>0</v>
      </c>
      <c r="O602" s="412">
        <f t="shared" si="320"/>
        <v>0</v>
      </c>
      <c r="P602" s="412">
        <f t="shared" si="320"/>
        <v>0</v>
      </c>
      <c r="Q602" s="412">
        <f t="shared" si="320"/>
        <v>0</v>
      </c>
      <c r="R602" s="412">
        <f t="shared" si="320"/>
        <v>0</v>
      </c>
      <c r="S602" s="412">
        <f t="shared" si="320"/>
        <v>0</v>
      </c>
      <c r="T602" s="412">
        <f t="shared" si="320"/>
        <v>0</v>
      </c>
      <c r="U602" s="412">
        <f t="shared" si="320"/>
        <v>0</v>
      </c>
      <c r="V602" s="396"/>
      <c r="W602" s="326"/>
      <c r="Y602" s="335"/>
    </row>
    <row r="603" spans="1:25" ht="15" customHeight="1" x14ac:dyDescent="0.2">
      <c r="A603" s="323"/>
      <c r="B603" s="353"/>
      <c r="C603" s="417" t="s">
        <v>165</v>
      </c>
      <c r="D603" s="419" t="str">
        <f>IF(OR(D601=0,D602=0),"",DATEDIF(D601,D602,"m")+1)</f>
        <v/>
      </c>
      <c r="E603" s="419" t="str">
        <f>IF(OR(E601=0,E602=0),"",DATEDIF(E601,E602,"m")+1)</f>
        <v/>
      </c>
      <c r="F603" s="390"/>
      <c r="G603" s="391" t="s">
        <v>156</v>
      </c>
      <c r="H603" s="416"/>
      <c r="I603" s="393" t="s">
        <v>154</v>
      </c>
      <c r="J603" s="400">
        <f>IF(OR($E601=0,$E602=0),0,IF($E599=J$30,MIN(ROUND($E604,2),ROUND(ROUND($E604,2)/$E603*SUMPRODUCT(($J602:$U602="X")*(ROUND($J590:$U590,4))),2)),0))</f>
        <v>0</v>
      </c>
      <c r="K603" s="400">
        <f t="shared" ref="K603:U603" si="321">IF(OR($E601=0,$E602=0),0,IF($E599=K$30,MIN(ROUND($E604,2),ROUND(ROUND($E604,2)/$E603*SUMPRODUCT(($J602:$U602="X")*(ROUND($J590:$U590,4))),2)),0))</f>
        <v>0</v>
      </c>
      <c r="L603" s="400">
        <f t="shared" si="321"/>
        <v>0</v>
      </c>
      <c r="M603" s="400">
        <f t="shared" si="321"/>
        <v>0</v>
      </c>
      <c r="N603" s="400">
        <f t="shared" si="321"/>
        <v>0</v>
      </c>
      <c r="O603" s="400">
        <f t="shared" si="321"/>
        <v>0</v>
      </c>
      <c r="P603" s="400">
        <f t="shared" si="321"/>
        <v>0</v>
      </c>
      <c r="Q603" s="400">
        <f t="shared" si="321"/>
        <v>0</v>
      </c>
      <c r="R603" s="400">
        <f t="shared" si="321"/>
        <v>0</v>
      </c>
      <c r="S603" s="400">
        <f t="shared" si="321"/>
        <v>0</v>
      </c>
      <c r="T603" s="400">
        <f t="shared" si="321"/>
        <v>0</v>
      </c>
      <c r="U603" s="400">
        <f t="shared" si="321"/>
        <v>0</v>
      </c>
      <c r="V603" s="375">
        <f>SUMPRODUCT(ROUND(J603:U603,2))</f>
        <v>0</v>
      </c>
      <c r="W603" s="326"/>
      <c r="Y603" s="335"/>
    </row>
    <row r="604" spans="1:25" ht="15" customHeight="1" x14ac:dyDescent="0.2">
      <c r="A604" s="323"/>
      <c r="B604" s="353"/>
      <c r="C604" s="409" t="s">
        <v>166</v>
      </c>
      <c r="D604" s="389"/>
      <c r="E604" s="389"/>
      <c r="F604" s="390"/>
      <c r="G604" s="420" t="str">
        <f>$P$26</f>
        <v>Pauschale für Sozialabgaben inkl. Berufsgenossenschaft</v>
      </c>
      <c r="H604" s="421"/>
      <c r="I604" s="422" t="s">
        <v>154</v>
      </c>
      <c r="J604" s="423">
        <f t="shared" ref="J604:U604" si="322">ROUND(J603*$U$26,2)</f>
        <v>0</v>
      </c>
      <c r="K604" s="423">
        <f t="shared" si="322"/>
        <v>0</v>
      </c>
      <c r="L604" s="423">
        <f t="shared" si="322"/>
        <v>0</v>
      </c>
      <c r="M604" s="423">
        <f t="shared" si="322"/>
        <v>0</v>
      </c>
      <c r="N604" s="423">
        <f t="shared" si="322"/>
        <v>0</v>
      </c>
      <c r="O604" s="423">
        <f t="shared" si="322"/>
        <v>0</v>
      </c>
      <c r="P604" s="423">
        <f t="shared" si="322"/>
        <v>0</v>
      </c>
      <c r="Q604" s="423">
        <f t="shared" si="322"/>
        <v>0</v>
      </c>
      <c r="R604" s="423">
        <f t="shared" si="322"/>
        <v>0</v>
      </c>
      <c r="S604" s="423">
        <f t="shared" si="322"/>
        <v>0</v>
      </c>
      <c r="T604" s="423">
        <f t="shared" si="322"/>
        <v>0</v>
      </c>
      <c r="U604" s="423">
        <f t="shared" si="322"/>
        <v>0</v>
      </c>
      <c r="V604" s="424">
        <f>SUMPRODUCT(ROUND(J604:U604,2))</f>
        <v>0</v>
      </c>
      <c r="W604" s="326"/>
      <c r="Y604" s="335"/>
    </row>
    <row r="605" spans="1:25" ht="15" customHeight="1" thickBot="1" x14ac:dyDescent="0.25">
      <c r="A605" s="323"/>
      <c r="B605" s="425"/>
      <c r="C605" s="426"/>
      <c r="D605" s="426"/>
      <c r="E605" s="426"/>
      <c r="F605" s="427"/>
      <c r="G605" s="428"/>
      <c r="H605" s="429"/>
      <c r="I605" s="430"/>
      <c r="J605" s="431"/>
      <c r="K605" s="431"/>
      <c r="L605" s="431"/>
      <c r="M605" s="431"/>
      <c r="N605" s="431"/>
      <c r="O605" s="431"/>
      <c r="P605" s="431"/>
      <c r="Q605" s="431"/>
      <c r="R605" s="431"/>
      <c r="S605" s="431"/>
      <c r="T605" s="431"/>
      <c r="U605" s="431"/>
      <c r="V605" s="432"/>
      <c r="W605" s="326">
        <f>IF(COUNTIF(V581:V605,"&gt;0")&gt;0,1,0)</f>
        <v>0</v>
      </c>
      <c r="Y605" s="335"/>
    </row>
    <row r="606" spans="1:25" ht="15" customHeight="1" thickTop="1" x14ac:dyDescent="0.2">
      <c r="A606" s="323"/>
      <c r="B606" s="353"/>
      <c r="C606" s="347"/>
      <c r="D606" s="347"/>
      <c r="E606" s="347"/>
      <c r="F606" s="354"/>
      <c r="G606" s="355" t="s">
        <v>136</v>
      </c>
      <c r="H606" s="356"/>
      <c r="I606" s="357"/>
      <c r="J606" s="358"/>
      <c r="K606" s="358"/>
      <c r="L606" s="358"/>
      <c r="M606" s="358"/>
      <c r="N606" s="358"/>
      <c r="O606" s="358"/>
      <c r="P606" s="358"/>
      <c r="Q606" s="358"/>
      <c r="R606" s="358"/>
      <c r="S606" s="358"/>
      <c r="T606" s="358"/>
      <c r="U606" s="358"/>
      <c r="V606" s="359"/>
      <c r="W606" s="326"/>
    </row>
    <row r="607" spans="1:25" ht="15" customHeight="1" x14ac:dyDescent="0.2">
      <c r="A607" s="323"/>
      <c r="B607" s="360" t="s">
        <v>137</v>
      </c>
      <c r="C607" s="347"/>
      <c r="D607" s="653"/>
      <c r="E607" s="654"/>
      <c r="F607" s="361"/>
      <c r="G607" s="362" t="s">
        <v>138</v>
      </c>
      <c r="H607" s="363"/>
      <c r="I607" s="364"/>
      <c r="J607" s="365"/>
      <c r="K607" s="365"/>
      <c r="L607" s="365"/>
      <c r="M607" s="365"/>
      <c r="N607" s="365"/>
      <c r="O607" s="365"/>
      <c r="P607" s="365"/>
      <c r="Q607" s="365"/>
      <c r="R607" s="365"/>
      <c r="S607" s="365"/>
      <c r="T607" s="365"/>
      <c r="U607" s="365"/>
      <c r="V607" s="366"/>
      <c r="W607" s="326"/>
    </row>
    <row r="608" spans="1:25" ht="15" customHeight="1" x14ac:dyDescent="0.2">
      <c r="A608" s="367">
        <f>IF($D610="Stundenanteil",1,0)</f>
        <v>0</v>
      </c>
      <c r="B608" s="360" t="s">
        <v>139</v>
      </c>
      <c r="C608" s="347"/>
      <c r="D608" s="653"/>
      <c r="E608" s="654"/>
      <c r="F608" s="361"/>
      <c r="G608" s="368" t="s">
        <v>140</v>
      </c>
      <c r="H608" s="369"/>
      <c r="I608" s="364"/>
      <c r="J608" s="370"/>
      <c r="K608" s="370"/>
      <c r="L608" s="370"/>
      <c r="M608" s="370"/>
      <c r="N608" s="370"/>
      <c r="O608" s="370"/>
      <c r="P608" s="370"/>
      <c r="Q608" s="370"/>
      <c r="R608" s="370"/>
      <c r="S608" s="370"/>
      <c r="T608" s="370"/>
      <c r="U608" s="370"/>
      <c r="V608" s="366"/>
      <c r="W608" s="326"/>
    </row>
    <row r="609" spans="1:25" ht="15" customHeight="1" x14ac:dyDescent="0.2">
      <c r="A609" s="367">
        <f>IF($D610="Stundenanteil",1,0)</f>
        <v>0</v>
      </c>
      <c r="B609" s="353"/>
      <c r="C609" s="347"/>
      <c r="D609" s="347"/>
      <c r="E609" s="347"/>
      <c r="F609" s="354"/>
      <c r="G609" s="371" t="s">
        <v>141</v>
      </c>
      <c r="H609" s="372"/>
      <c r="I609" s="373" t="s">
        <v>142</v>
      </c>
      <c r="J609" s="374"/>
      <c r="K609" s="374"/>
      <c r="L609" s="374"/>
      <c r="M609" s="374"/>
      <c r="N609" s="374"/>
      <c r="O609" s="374"/>
      <c r="P609" s="374"/>
      <c r="Q609" s="374"/>
      <c r="R609" s="374"/>
      <c r="S609" s="374"/>
      <c r="T609" s="374"/>
      <c r="U609" s="374"/>
      <c r="V609" s="375">
        <f t="shared" ref="V609:V614" si="323">SUMPRODUCT(ROUND(J609:U609,2))</f>
        <v>0</v>
      </c>
      <c r="W609" s="326"/>
    </row>
    <row r="610" spans="1:25" ht="15" customHeight="1" x14ac:dyDescent="0.2">
      <c r="A610" s="367">
        <f>IF($D610="Stundenanteil",1,0)</f>
        <v>0</v>
      </c>
      <c r="B610" s="360" t="s">
        <v>143</v>
      </c>
      <c r="C610" s="347"/>
      <c r="D610" s="653" t="s">
        <v>61</v>
      </c>
      <c r="E610" s="654"/>
      <c r="F610" s="361"/>
      <c r="G610" s="371" t="s">
        <v>144</v>
      </c>
      <c r="H610" s="376" t="s">
        <v>145</v>
      </c>
      <c r="I610" s="373" t="s">
        <v>142</v>
      </c>
      <c r="J610" s="374"/>
      <c r="K610" s="374"/>
      <c r="L610" s="374"/>
      <c r="M610" s="374"/>
      <c r="N610" s="374"/>
      <c r="O610" s="374"/>
      <c r="P610" s="374"/>
      <c r="Q610" s="374"/>
      <c r="R610" s="374"/>
      <c r="S610" s="374"/>
      <c r="T610" s="374"/>
      <c r="U610" s="374"/>
      <c r="V610" s="375">
        <f t="shared" si="323"/>
        <v>0</v>
      </c>
      <c r="W610" s="326"/>
    </row>
    <row r="611" spans="1:25" ht="15" customHeight="1" x14ac:dyDescent="0.2">
      <c r="A611" s="367">
        <f>IF($D610="Stundenanteil",1,0)</f>
        <v>0</v>
      </c>
      <c r="B611" s="353"/>
      <c r="C611" s="347"/>
      <c r="D611" s="347"/>
      <c r="E611" s="347"/>
      <c r="F611" s="354"/>
      <c r="G611" s="371"/>
      <c r="H611" s="376" t="s">
        <v>146</v>
      </c>
      <c r="I611" s="377" t="s">
        <v>142</v>
      </c>
      <c r="J611" s="374"/>
      <c r="K611" s="374"/>
      <c r="L611" s="374"/>
      <c r="M611" s="374"/>
      <c r="N611" s="374"/>
      <c r="O611" s="374"/>
      <c r="P611" s="374"/>
      <c r="Q611" s="374"/>
      <c r="R611" s="374"/>
      <c r="S611" s="374"/>
      <c r="T611" s="374"/>
      <c r="U611" s="374"/>
      <c r="V611" s="375">
        <f t="shared" si="323"/>
        <v>0</v>
      </c>
      <c r="W611" s="326"/>
    </row>
    <row r="612" spans="1:25" ht="15" hidden="1" customHeight="1" x14ac:dyDescent="0.2">
      <c r="A612" s="367"/>
      <c r="B612" s="353"/>
      <c r="C612" s="347"/>
      <c r="F612" s="354"/>
      <c r="G612" s="378" t="s">
        <v>147</v>
      </c>
      <c r="H612" s="379"/>
      <c r="I612" s="380" t="s">
        <v>142</v>
      </c>
      <c r="J612" s="381">
        <f>IF(ROUND(J609,2)-ROUND(J610,2)=0,0,ROUND(J611,2)/(ROUND(J609,2)-ROUND(J610,2))*ROUND(J610,2))</f>
        <v>0</v>
      </c>
      <c r="K612" s="381">
        <f t="shared" ref="K612:U612" si="324">IF(ROUND(K609,2)-ROUND(K610,2)=0,0,ROUND(K611,2)/(ROUND(K609,2)-ROUND(K610,2))*ROUND(K610,2))</f>
        <v>0</v>
      </c>
      <c r="L612" s="381">
        <f t="shared" si="324"/>
        <v>0</v>
      </c>
      <c r="M612" s="381">
        <f t="shared" si="324"/>
        <v>0</v>
      </c>
      <c r="N612" s="381">
        <f t="shared" si="324"/>
        <v>0</v>
      </c>
      <c r="O612" s="381">
        <f t="shared" si="324"/>
        <v>0</v>
      </c>
      <c r="P612" s="381">
        <f t="shared" si="324"/>
        <v>0</v>
      </c>
      <c r="Q612" s="381">
        <f t="shared" si="324"/>
        <v>0</v>
      </c>
      <c r="R612" s="381">
        <f t="shared" si="324"/>
        <v>0</v>
      </c>
      <c r="S612" s="381">
        <f t="shared" si="324"/>
        <v>0</v>
      </c>
      <c r="T612" s="381">
        <f t="shared" si="324"/>
        <v>0</v>
      </c>
      <c r="U612" s="381">
        <f t="shared" si="324"/>
        <v>0</v>
      </c>
      <c r="V612" s="382">
        <f t="shared" si="323"/>
        <v>0</v>
      </c>
      <c r="W612" s="326"/>
    </row>
    <row r="613" spans="1:25" ht="15" hidden="1" customHeight="1" x14ac:dyDescent="0.2">
      <c r="A613" s="367"/>
      <c r="B613" s="353"/>
      <c r="C613" s="347"/>
      <c r="F613" s="354"/>
      <c r="G613" s="378" t="s">
        <v>148</v>
      </c>
      <c r="H613" s="379"/>
      <c r="I613" s="380" t="s">
        <v>142</v>
      </c>
      <c r="J613" s="381">
        <f>(ROUND(J611,2)+ROUND(J612,10))*ROUND($E619,0)/($I$6-ROUND($E619,0))</f>
        <v>0</v>
      </c>
      <c r="K613" s="381">
        <f t="shared" ref="K613:U613" si="325">(ROUND(K611,2)+ROUND(K612,10))*ROUND($E619,0)/($I$6-ROUND($E619,0))</f>
        <v>0</v>
      </c>
      <c r="L613" s="381">
        <f t="shared" si="325"/>
        <v>0</v>
      </c>
      <c r="M613" s="381">
        <f t="shared" si="325"/>
        <v>0</v>
      </c>
      <c r="N613" s="381">
        <f t="shared" si="325"/>
        <v>0</v>
      </c>
      <c r="O613" s="381">
        <f t="shared" si="325"/>
        <v>0</v>
      </c>
      <c r="P613" s="381">
        <f t="shared" si="325"/>
        <v>0</v>
      </c>
      <c r="Q613" s="381">
        <f t="shared" si="325"/>
        <v>0</v>
      </c>
      <c r="R613" s="381">
        <f t="shared" si="325"/>
        <v>0</v>
      </c>
      <c r="S613" s="381">
        <f t="shared" si="325"/>
        <v>0</v>
      </c>
      <c r="T613" s="381">
        <f t="shared" si="325"/>
        <v>0</v>
      </c>
      <c r="U613" s="381">
        <f t="shared" si="325"/>
        <v>0</v>
      </c>
      <c r="V613" s="382">
        <f t="shared" si="323"/>
        <v>0</v>
      </c>
      <c r="W613" s="326"/>
    </row>
    <row r="614" spans="1:25" ht="15" hidden="1" customHeight="1" x14ac:dyDescent="0.2">
      <c r="A614" s="367"/>
      <c r="B614" s="353"/>
      <c r="C614" s="347"/>
      <c r="D614" s="347"/>
      <c r="E614" s="347"/>
      <c r="F614" s="354"/>
      <c r="G614" s="378" t="s">
        <v>149</v>
      </c>
      <c r="H614" s="379"/>
      <c r="I614" s="380" t="s">
        <v>142</v>
      </c>
      <c r="J614" s="381">
        <f>ROUND(J611,2)+ROUND(J612,10)+ROUND(J613,10)</f>
        <v>0</v>
      </c>
      <c r="K614" s="381">
        <f t="shared" ref="K614:U614" si="326">ROUND(K611,2)+ROUND(K612,10)+ROUND(K613,10)</f>
        <v>0</v>
      </c>
      <c r="L614" s="381">
        <f t="shared" si="326"/>
        <v>0</v>
      </c>
      <c r="M614" s="381">
        <f t="shared" si="326"/>
        <v>0</v>
      </c>
      <c r="N614" s="381">
        <f t="shared" si="326"/>
        <v>0</v>
      </c>
      <c r="O614" s="381">
        <f t="shared" si="326"/>
        <v>0</v>
      </c>
      <c r="P614" s="381">
        <f t="shared" si="326"/>
        <v>0</v>
      </c>
      <c r="Q614" s="381">
        <f t="shared" si="326"/>
        <v>0</v>
      </c>
      <c r="R614" s="381">
        <f t="shared" si="326"/>
        <v>0</v>
      </c>
      <c r="S614" s="381">
        <f t="shared" si="326"/>
        <v>0</v>
      </c>
      <c r="T614" s="381">
        <f t="shared" si="326"/>
        <v>0</v>
      </c>
      <c r="U614" s="381">
        <f t="shared" si="326"/>
        <v>0</v>
      </c>
      <c r="V614" s="382">
        <f t="shared" si="323"/>
        <v>0</v>
      </c>
      <c r="W614" s="326"/>
    </row>
    <row r="615" spans="1:25" ht="15" customHeight="1" x14ac:dyDescent="0.2">
      <c r="A615" s="323"/>
      <c r="B615" s="360" t="s">
        <v>150</v>
      </c>
      <c r="C615" s="347"/>
      <c r="D615" s="347"/>
      <c r="E615" s="347"/>
      <c r="F615" s="354"/>
      <c r="G615" s="383" t="str">
        <f>IF(D610="Stundenanteil","Errechneter Stellenanteil",IF(D610="Stellenanteil","Stellenanteil:",""))</f>
        <v/>
      </c>
      <c r="H615" s="384"/>
      <c r="I615" s="385"/>
      <c r="J615" s="386">
        <f>IF(AND($D610="Stellenanteil",$E620&gt;0,J617&gt;0),ROUND($E620,4),IF(AND($D610="Stundenanteil",J609&gt;0),ROUND(J614/ROUND(J609,2),4),0))</f>
        <v>0</v>
      </c>
      <c r="K615" s="386">
        <f t="shared" ref="K615:U615" si="327">IF(AND($D610="Stellenanteil",$E620&gt;0,K617&gt;0),ROUND($E620,4),IF(AND($D610="Stundenanteil",K609&gt;0),ROUND(K614/ROUND(K609,2),4),0))</f>
        <v>0</v>
      </c>
      <c r="L615" s="386">
        <f t="shared" si="327"/>
        <v>0</v>
      </c>
      <c r="M615" s="386">
        <f t="shared" si="327"/>
        <v>0</v>
      </c>
      <c r="N615" s="386">
        <f t="shared" si="327"/>
        <v>0</v>
      </c>
      <c r="O615" s="386">
        <f t="shared" si="327"/>
        <v>0</v>
      </c>
      <c r="P615" s="386">
        <f t="shared" si="327"/>
        <v>0</v>
      </c>
      <c r="Q615" s="386">
        <f t="shared" si="327"/>
        <v>0</v>
      </c>
      <c r="R615" s="386">
        <f t="shared" si="327"/>
        <v>0</v>
      </c>
      <c r="S615" s="386">
        <f t="shared" si="327"/>
        <v>0</v>
      </c>
      <c r="T615" s="386">
        <f t="shared" si="327"/>
        <v>0</v>
      </c>
      <c r="U615" s="386">
        <f t="shared" si="327"/>
        <v>0</v>
      </c>
      <c r="V615" s="387">
        <f>SUMPRODUCT(ROUND(J615:U615,4))</f>
        <v>0</v>
      </c>
      <c r="W615" s="326"/>
    </row>
    <row r="616" spans="1:25" ht="15" customHeight="1" x14ac:dyDescent="0.2">
      <c r="A616" s="323"/>
      <c r="B616" s="353"/>
      <c r="C616" s="388" t="s">
        <v>151</v>
      </c>
      <c r="E616" s="389"/>
      <c r="F616" s="354"/>
      <c r="G616" s="368" t="s">
        <v>152</v>
      </c>
      <c r="H616" s="369"/>
      <c r="I616" s="364"/>
      <c r="J616" s="370"/>
      <c r="K616" s="370"/>
      <c r="L616" s="370"/>
      <c r="M616" s="370"/>
      <c r="N616" s="370"/>
      <c r="O616" s="370"/>
      <c r="P616" s="370"/>
      <c r="Q616" s="370"/>
      <c r="R616" s="370"/>
      <c r="S616" s="370"/>
      <c r="T616" s="370"/>
      <c r="U616" s="370"/>
      <c r="V616" s="366"/>
      <c r="W616" s="326"/>
    </row>
    <row r="617" spans="1:25" ht="15" customHeight="1" x14ac:dyDescent="0.2">
      <c r="A617" s="323"/>
      <c r="B617" s="353"/>
      <c r="F617" s="390"/>
      <c r="G617" s="391" t="s">
        <v>153</v>
      </c>
      <c r="H617" s="392"/>
      <c r="I617" s="393" t="s">
        <v>154</v>
      </c>
      <c r="J617" s="394"/>
      <c r="K617" s="394"/>
      <c r="L617" s="394"/>
      <c r="M617" s="394"/>
      <c r="N617" s="394"/>
      <c r="O617" s="394"/>
      <c r="P617" s="394"/>
      <c r="Q617" s="394"/>
      <c r="R617" s="394"/>
      <c r="S617" s="394"/>
      <c r="T617" s="394"/>
      <c r="U617" s="394"/>
      <c r="V617" s="375">
        <f>SUMPRODUCT(ROUND(J617:U617,2))</f>
        <v>0</v>
      </c>
      <c r="W617" s="326"/>
    </row>
    <row r="618" spans="1:25" ht="15" customHeight="1" x14ac:dyDescent="0.2">
      <c r="A618" s="367">
        <f>IF($D610="Stundenanteil",1,0)</f>
        <v>0</v>
      </c>
      <c r="B618" s="353"/>
      <c r="C618" s="388" t="str">
        <f>IF(D610="Stundenanteil","wöchentliche Arbeitszeit (in h):","")</f>
        <v/>
      </c>
      <c r="D618" s="347"/>
      <c r="E618" s="395"/>
      <c r="F618" s="390"/>
      <c r="G618" s="371"/>
      <c r="H618" s="372"/>
      <c r="I618" s="393"/>
      <c r="J618" s="396"/>
      <c r="K618" s="396"/>
      <c r="L618" s="396"/>
      <c r="M618" s="396"/>
      <c r="N618" s="396"/>
      <c r="O618" s="396"/>
      <c r="P618" s="396"/>
      <c r="Q618" s="396"/>
      <c r="R618" s="396"/>
      <c r="S618" s="396"/>
      <c r="T618" s="396"/>
      <c r="U618" s="396"/>
      <c r="V618" s="397"/>
      <c r="W618" s="326"/>
    </row>
    <row r="619" spans="1:25" ht="15" customHeight="1" x14ac:dyDescent="0.2">
      <c r="A619" s="367">
        <f>IF($D610="Stundenanteil",1,0)</f>
        <v>0</v>
      </c>
      <c r="B619" s="353"/>
      <c r="C619" s="388" t="str">
        <f>IF(D610="Stundenanteil","Urlaubsanspruch (in AT):","")</f>
        <v/>
      </c>
      <c r="D619" s="347"/>
      <c r="E619" s="398"/>
      <c r="F619" s="354"/>
      <c r="G619" s="368" t="s">
        <v>155</v>
      </c>
      <c r="H619" s="369"/>
      <c r="I619" s="364"/>
      <c r="J619" s="370"/>
      <c r="K619" s="370"/>
      <c r="L619" s="370"/>
      <c r="M619" s="370"/>
      <c r="N619" s="370"/>
      <c r="O619" s="370"/>
      <c r="P619" s="370"/>
      <c r="Q619" s="370"/>
      <c r="R619" s="370"/>
      <c r="S619" s="370"/>
      <c r="T619" s="370"/>
      <c r="U619" s="370"/>
      <c r="V619" s="366"/>
      <c r="W619" s="326"/>
    </row>
    <row r="620" spans="1:25" ht="15" customHeight="1" x14ac:dyDescent="0.2">
      <c r="A620" s="367">
        <f>IF($D610="Stellenanteil",1,0)</f>
        <v>0</v>
      </c>
      <c r="B620" s="353"/>
      <c r="C620" s="388" t="str">
        <f>IF(D610="Stellenanteil","Stellenanteil (in %):","")</f>
        <v/>
      </c>
      <c r="D620" s="347"/>
      <c r="E620" s="399"/>
      <c r="F620" s="354"/>
      <c r="G620" s="391" t="s">
        <v>156</v>
      </c>
      <c r="H620" s="392"/>
      <c r="I620" s="393" t="s">
        <v>154</v>
      </c>
      <c r="J620" s="400">
        <f>ROUND(ROUND(J617,2)*J615,2)</f>
        <v>0</v>
      </c>
      <c r="K620" s="400">
        <f t="shared" ref="K620:U620" si="328">ROUND(ROUND(K617,2)*K615,2)</f>
        <v>0</v>
      </c>
      <c r="L620" s="400">
        <f t="shared" si="328"/>
        <v>0</v>
      </c>
      <c r="M620" s="400">
        <f t="shared" si="328"/>
        <v>0</v>
      </c>
      <c r="N620" s="400">
        <f t="shared" si="328"/>
        <v>0</v>
      </c>
      <c r="O620" s="400">
        <f t="shared" si="328"/>
        <v>0</v>
      </c>
      <c r="P620" s="400">
        <f t="shared" si="328"/>
        <v>0</v>
      </c>
      <c r="Q620" s="400">
        <f t="shared" si="328"/>
        <v>0</v>
      </c>
      <c r="R620" s="400">
        <f t="shared" si="328"/>
        <v>0</v>
      </c>
      <c r="S620" s="400">
        <f t="shared" si="328"/>
        <v>0</v>
      </c>
      <c r="T620" s="400">
        <f t="shared" si="328"/>
        <v>0</v>
      </c>
      <c r="U620" s="400">
        <f t="shared" si="328"/>
        <v>0</v>
      </c>
      <c r="V620" s="375">
        <f>SUMPRODUCT(ROUND(J620:U620,2))</f>
        <v>0</v>
      </c>
      <c r="W620" s="326"/>
    </row>
    <row r="621" spans="1:25" ht="15" customHeight="1" x14ac:dyDescent="0.2">
      <c r="A621" s="323"/>
      <c r="B621" s="353"/>
      <c r="C621" s="347"/>
      <c r="D621" s="347"/>
      <c r="E621" s="347"/>
      <c r="F621" s="354"/>
      <c r="G621" s="401" t="str">
        <f>$P$26</f>
        <v>Pauschale für Sozialabgaben inkl. Berufsgenossenschaft</v>
      </c>
      <c r="H621" s="372"/>
      <c r="I621" s="393" t="s">
        <v>154</v>
      </c>
      <c r="J621" s="400">
        <f>ROUND(J620*$U$26,2)</f>
        <v>0</v>
      </c>
      <c r="K621" s="400">
        <f t="shared" ref="K621:U621" si="329">ROUND(K620*$U$26,2)</f>
        <v>0</v>
      </c>
      <c r="L621" s="400">
        <f t="shared" si="329"/>
        <v>0</v>
      </c>
      <c r="M621" s="400">
        <f t="shared" si="329"/>
        <v>0</v>
      </c>
      <c r="N621" s="400">
        <f t="shared" si="329"/>
        <v>0</v>
      </c>
      <c r="O621" s="400">
        <f t="shared" si="329"/>
        <v>0</v>
      </c>
      <c r="P621" s="400">
        <f t="shared" si="329"/>
        <v>0</v>
      </c>
      <c r="Q621" s="400">
        <f t="shared" si="329"/>
        <v>0</v>
      </c>
      <c r="R621" s="400">
        <f t="shared" si="329"/>
        <v>0</v>
      </c>
      <c r="S621" s="400">
        <f t="shared" si="329"/>
        <v>0</v>
      </c>
      <c r="T621" s="400">
        <f t="shared" si="329"/>
        <v>0</v>
      </c>
      <c r="U621" s="400">
        <f t="shared" si="329"/>
        <v>0</v>
      </c>
      <c r="V621" s="375">
        <f>SUMPRODUCT(ROUND(J621:U621,2))</f>
        <v>0</v>
      </c>
      <c r="W621" s="326"/>
    </row>
    <row r="622" spans="1:25" ht="15" customHeight="1" x14ac:dyDescent="0.2">
      <c r="A622" s="323"/>
      <c r="B622" s="360" t="s">
        <v>157</v>
      </c>
      <c r="C622" s="347"/>
      <c r="D622" s="347"/>
      <c r="E622" s="347"/>
      <c r="F622" s="354"/>
      <c r="G622" s="371"/>
      <c r="H622" s="372"/>
      <c r="I622" s="393"/>
      <c r="J622" s="396"/>
      <c r="K622" s="396"/>
      <c r="L622" s="396"/>
      <c r="M622" s="396"/>
      <c r="N622" s="396"/>
      <c r="O622" s="396"/>
      <c r="P622" s="396"/>
      <c r="Q622" s="396"/>
      <c r="R622" s="396"/>
      <c r="S622" s="396"/>
      <c r="T622" s="396"/>
      <c r="U622" s="396"/>
      <c r="V622" s="397"/>
      <c r="W622" s="326"/>
      <c r="Y622" s="335"/>
    </row>
    <row r="623" spans="1:25" ht="15" customHeight="1" x14ac:dyDescent="0.2">
      <c r="A623" s="323"/>
      <c r="B623" s="353"/>
      <c r="C623" s="402"/>
      <c r="D623" s="403">
        <v>1</v>
      </c>
      <c r="E623" s="403">
        <v>2</v>
      </c>
      <c r="F623" s="390"/>
      <c r="G623" s="404" t="s">
        <v>158</v>
      </c>
      <c r="I623" s="405" t="s">
        <v>154</v>
      </c>
      <c r="J623" s="406">
        <f t="shared" ref="J623:U623" si="330">IF(AND($D624=J$30,$E624=J$30),ROUND($D629,2)+ROUND($E629,2),IF($D624=J$30,$D629,IF($E624=J$30,$E629,0)))</f>
        <v>0</v>
      </c>
      <c r="K623" s="406">
        <f t="shared" si="330"/>
        <v>0</v>
      </c>
      <c r="L623" s="406">
        <f t="shared" si="330"/>
        <v>0</v>
      </c>
      <c r="M623" s="406">
        <f t="shared" si="330"/>
        <v>0</v>
      </c>
      <c r="N623" s="406">
        <f t="shared" si="330"/>
        <v>0</v>
      </c>
      <c r="O623" s="406">
        <f t="shared" si="330"/>
        <v>0</v>
      </c>
      <c r="P623" s="406">
        <f t="shared" si="330"/>
        <v>0</v>
      </c>
      <c r="Q623" s="406">
        <f t="shared" si="330"/>
        <v>0</v>
      </c>
      <c r="R623" s="406">
        <f t="shared" si="330"/>
        <v>0</v>
      </c>
      <c r="S623" s="406">
        <f t="shared" si="330"/>
        <v>0</v>
      </c>
      <c r="T623" s="406">
        <f t="shared" si="330"/>
        <v>0</v>
      </c>
      <c r="U623" s="406">
        <f t="shared" si="330"/>
        <v>0</v>
      </c>
      <c r="V623" s="407">
        <f>SUMPRODUCT(ROUND(J623:U623,2))</f>
        <v>0</v>
      </c>
      <c r="W623" s="326"/>
      <c r="Y623" s="335"/>
    </row>
    <row r="624" spans="1:25" ht="15" customHeight="1" x14ac:dyDescent="0.2">
      <c r="A624" s="323"/>
      <c r="B624" s="408"/>
      <c r="C624" s="409" t="s">
        <v>159</v>
      </c>
      <c r="D624" s="410"/>
      <c r="E624" s="410"/>
      <c r="F624" s="390"/>
      <c r="G624" s="411" t="s">
        <v>160</v>
      </c>
      <c r="H624" s="369"/>
      <c r="I624" s="364"/>
      <c r="J624" s="412">
        <f>IF(OR($D626=0,$D627=0),0,IF(AND(J$30&gt;=$D626,J$30&lt;=$D627),"X",""))</f>
        <v>0</v>
      </c>
      <c r="K624" s="412">
        <f t="shared" ref="K624:U624" si="331">IF(OR($D626=0,$D627=0),0,IF(AND(K$30&gt;=$D626,K$30&lt;=$D627),"X",""))</f>
        <v>0</v>
      </c>
      <c r="L624" s="412">
        <f t="shared" si="331"/>
        <v>0</v>
      </c>
      <c r="M624" s="412">
        <f t="shared" si="331"/>
        <v>0</v>
      </c>
      <c r="N624" s="412">
        <f t="shared" si="331"/>
        <v>0</v>
      </c>
      <c r="O624" s="412">
        <f t="shared" si="331"/>
        <v>0</v>
      </c>
      <c r="P624" s="412">
        <f t="shared" si="331"/>
        <v>0</v>
      </c>
      <c r="Q624" s="412">
        <f t="shared" si="331"/>
        <v>0</v>
      </c>
      <c r="R624" s="412">
        <f t="shared" si="331"/>
        <v>0</v>
      </c>
      <c r="S624" s="412">
        <f t="shared" si="331"/>
        <v>0</v>
      </c>
      <c r="T624" s="412">
        <f t="shared" si="331"/>
        <v>0</v>
      </c>
      <c r="U624" s="412">
        <f t="shared" si="331"/>
        <v>0</v>
      </c>
      <c r="V624" s="413"/>
      <c r="W624" s="326"/>
      <c r="Y624" s="335"/>
    </row>
    <row r="625" spans="1:25" ht="15" customHeight="1" x14ac:dyDescent="0.2">
      <c r="A625" s="323"/>
      <c r="B625" s="408"/>
      <c r="C625" s="409" t="s">
        <v>161</v>
      </c>
      <c r="D625" s="414"/>
      <c r="E625" s="415"/>
      <c r="F625" s="390"/>
      <c r="G625" s="391" t="s">
        <v>156</v>
      </c>
      <c r="H625" s="416"/>
      <c r="I625" s="393" t="s">
        <v>154</v>
      </c>
      <c r="J625" s="400">
        <f>IF(OR($D626=0,$D627=0),0,IF($D624=J$30,MIN(ROUND($D629,2),ROUND(ROUND($D629,2)/$D628*SUMPRODUCT(($J624:$U624="X")*(ROUND($J615:$U615,4))),2)),0))</f>
        <v>0</v>
      </c>
      <c r="K625" s="400">
        <f t="shared" ref="K625:U625" si="332">IF(OR($D626=0,$D627=0),0,IF($D624=K$30,MIN(ROUND($D629,2),ROUND(ROUND($D629,2)/$D628*SUMPRODUCT(($J624:$U624="X")*(ROUND($J615:$U615,4))),2)),0))</f>
        <v>0</v>
      </c>
      <c r="L625" s="400">
        <f t="shared" si="332"/>
        <v>0</v>
      </c>
      <c r="M625" s="400">
        <f t="shared" si="332"/>
        <v>0</v>
      </c>
      <c r="N625" s="400">
        <f t="shared" si="332"/>
        <v>0</v>
      </c>
      <c r="O625" s="400">
        <f t="shared" si="332"/>
        <v>0</v>
      </c>
      <c r="P625" s="400">
        <f t="shared" si="332"/>
        <v>0</v>
      </c>
      <c r="Q625" s="400">
        <f t="shared" si="332"/>
        <v>0</v>
      </c>
      <c r="R625" s="400">
        <f t="shared" si="332"/>
        <v>0</v>
      </c>
      <c r="S625" s="400">
        <f t="shared" si="332"/>
        <v>0</v>
      </c>
      <c r="T625" s="400">
        <f t="shared" si="332"/>
        <v>0</v>
      </c>
      <c r="U625" s="400">
        <f t="shared" si="332"/>
        <v>0</v>
      </c>
      <c r="V625" s="375">
        <f>SUMPRODUCT(ROUND(J625:U625,2))</f>
        <v>0</v>
      </c>
      <c r="W625" s="326"/>
      <c r="Y625" s="335"/>
    </row>
    <row r="626" spans="1:25" ht="15" customHeight="1" x14ac:dyDescent="0.2">
      <c r="A626" s="323"/>
      <c r="B626" s="353"/>
      <c r="C626" s="417" t="s">
        <v>162</v>
      </c>
      <c r="D626" s="418"/>
      <c r="E626" s="418"/>
      <c r="F626" s="390"/>
      <c r="G626" s="401" t="str">
        <f>$P$26</f>
        <v>Pauschale für Sozialabgaben inkl. Berufsgenossenschaft</v>
      </c>
      <c r="H626" s="416"/>
      <c r="I626" s="393" t="s">
        <v>154</v>
      </c>
      <c r="J626" s="400">
        <f t="shared" ref="J626:U626" si="333">ROUND(J625*$U$26,2)</f>
        <v>0</v>
      </c>
      <c r="K626" s="400">
        <f t="shared" si="333"/>
        <v>0</v>
      </c>
      <c r="L626" s="400">
        <f t="shared" si="333"/>
        <v>0</v>
      </c>
      <c r="M626" s="400">
        <f t="shared" si="333"/>
        <v>0</v>
      </c>
      <c r="N626" s="400">
        <f t="shared" si="333"/>
        <v>0</v>
      </c>
      <c r="O626" s="400">
        <f t="shared" si="333"/>
        <v>0</v>
      </c>
      <c r="P626" s="400">
        <f t="shared" si="333"/>
        <v>0</v>
      </c>
      <c r="Q626" s="400">
        <f t="shared" si="333"/>
        <v>0</v>
      </c>
      <c r="R626" s="400">
        <f t="shared" si="333"/>
        <v>0</v>
      </c>
      <c r="S626" s="400">
        <f t="shared" si="333"/>
        <v>0</v>
      </c>
      <c r="T626" s="400">
        <f t="shared" si="333"/>
        <v>0</v>
      </c>
      <c r="U626" s="400">
        <f t="shared" si="333"/>
        <v>0</v>
      </c>
      <c r="V626" s="375">
        <f>SUMPRODUCT(ROUND(J626:U626,2))</f>
        <v>0</v>
      </c>
      <c r="W626" s="326"/>
      <c r="Y626" s="335"/>
    </row>
    <row r="627" spans="1:25" ht="15" customHeight="1" x14ac:dyDescent="0.2">
      <c r="A627" s="323"/>
      <c r="B627" s="353"/>
      <c r="C627" s="417" t="s">
        <v>163</v>
      </c>
      <c r="D627" s="418"/>
      <c r="E627" s="418"/>
      <c r="F627" s="390"/>
      <c r="G627" s="411" t="s">
        <v>164</v>
      </c>
      <c r="H627" s="369"/>
      <c r="I627" s="364"/>
      <c r="J627" s="412">
        <f t="shared" ref="J627:U627" si="334">IF(OR($E626=0,$E627=0),0,IF(AND(J$30&gt;=$E626,J$30&lt;=$E627),"X",""))</f>
        <v>0</v>
      </c>
      <c r="K627" s="412">
        <f t="shared" si="334"/>
        <v>0</v>
      </c>
      <c r="L627" s="412">
        <f t="shared" si="334"/>
        <v>0</v>
      </c>
      <c r="M627" s="412">
        <f t="shared" si="334"/>
        <v>0</v>
      </c>
      <c r="N627" s="412">
        <f t="shared" si="334"/>
        <v>0</v>
      </c>
      <c r="O627" s="412">
        <f t="shared" si="334"/>
        <v>0</v>
      </c>
      <c r="P627" s="412">
        <f t="shared" si="334"/>
        <v>0</v>
      </c>
      <c r="Q627" s="412">
        <f t="shared" si="334"/>
        <v>0</v>
      </c>
      <c r="R627" s="412">
        <f t="shared" si="334"/>
        <v>0</v>
      </c>
      <c r="S627" s="412">
        <f t="shared" si="334"/>
        <v>0</v>
      </c>
      <c r="T627" s="412">
        <f t="shared" si="334"/>
        <v>0</v>
      </c>
      <c r="U627" s="412">
        <f t="shared" si="334"/>
        <v>0</v>
      </c>
      <c r="V627" s="396"/>
      <c r="W627" s="326"/>
      <c r="Y627" s="335"/>
    </row>
    <row r="628" spans="1:25" ht="15" customHeight="1" x14ac:dyDescent="0.2">
      <c r="A628" s="323"/>
      <c r="B628" s="353"/>
      <c r="C628" s="417" t="s">
        <v>165</v>
      </c>
      <c r="D628" s="419" t="str">
        <f>IF(OR(D626=0,D627=0),"",DATEDIF(D626,D627,"m")+1)</f>
        <v/>
      </c>
      <c r="E628" s="419" t="str">
        <f>IF(OR(E626=0,E627=0),"",DATEDIF(E626,E627,"m")+1)</f>
        <v/>
      </c>
      <c r="F628" s="390"/>
      <c r="G628" s="391" t="s">
        <v>156</v>
      </c>
      <c r="H628" s="416"/>
      <c r="I628" s="393" t="s">
        <v>154</v>
      </c>
      <c r="J628" s="400">
        <f>IF(OR($E626=0,$E627=0),0,IF($E624=J$30,MIN(ROUND($E629,2),ROUND(ROUND($E629,2)/$E628*SUMPRODUCT(($J627:$U627="X")*(ROUND($J615:$U615,4))),2)),0))</f>
        <v>0</v>
      </c>
      <c r="K628" s="400">
        <f t="shared" ref="K628:U628" si="335">IF(OR($E626=0,$E627=0),0,IF($E624=K$30,MIN(ROUND($E629,2),ROUND(ROUND($E629,2)/$E628*SUMPRODUCT(($J627:$U627="X")*(ROUND($J615:$U615,4))),2)),0))</f>
        <v>0</v>
      </c>
      <c r="L628" s="400">
        <f t="shared" si="335"/>
        <v>0</v>
      </c>
      <c r="M628" s="400">
        <f t="shared" si="335"/>
        <v>0</v>
      </c>
      <c r="N628" s="400">
        <f t="shared" si="335"/>
        <v>0</v>
      </c>
      <c r="O628" s="400">
        <f t="shared" si="335"/>
        <v>0</v>
      </c>
      <c r="P628" s="400">
        <f t="shared" si="335"/>
        <v>0</v>
      </c>
      <c r="Q628" s="400">
        <f t="shared" si="335"/>
        <v>0</v>
      </c>
      <c r="R628" s="400">
        <f t="shared" si="335"/>
        <v>0</v>
      </c>
      <c r="S628" s="400">
        <f t="shared" si="335"/>
        <v>0</v>
      </c>
      <c r="T628" s="400">
        <f t="shared" si="335"/>
        <v>0</v>
      </c>
      <c r="U628" s="400">
        <f t="shared" si="335"/>
        <v>0</v>
      </c>
      <c r="V628" s="375">
        <f>SUMPRODUCT(ROUND(J628:U628,2))</f>
        <v>0</v>
      </c>
      <c r="W628" s="326"/>
      <c r="Y628" s="335"/>
    </row>
    <row r="629" spans="1:25" ht="15" customHeight="1" x14ac:dyDescent="0.2">
      <c r="A629" s="323"/>
      <c r="B629" s="353"/>
      <c r="C629" s="409" t="s">
        <v>166</v>
      </c>
      <c r="D629" s="389"/>
      <c r="E629" s="389"/>
      <c r="F629" s="390"/>
      <c r="G629" s="420" t="str">
        <f>$P$26</f>
        <v>Pauschale für Sozialabgaben inkl. Berufsgenossenschaft</v>
      </c>
      <c r="H629" s="421"/>
      <c r="I629" s="422" t="s">
        <v>154</v>
      </c>
      <c r="J629" s="423">
        <f t="shared" ref="J629:U629" si="336">ROUND(J628*$U$26,2)</f>
        <v>0</v>
      </c>
      <c r="K629" s="423">
        <f t="shared" si="336"/>
        <v>0</v>
      </c>
      <c r="L629" s="423">
        <f t="shared" si="336"/>
        <v>0</v>
      </c>
      <c r="M629" s="423">
        <f t="shared" si="336"/>
        <v>0</v>
      </c>
      <c r="N629" s="423">
        <f t="shared" si="336"/>
        <v>0</v>
      </c>
      <c r="O629" s="423">
        <f t="shared" si="336"/>
        <v>0</v>
      </c>
      <c r="P629" s="423">
        <f t="shared" si="336"/>
        <v>0</v>
      </c>
      <c r="Q629" s="423">
        <f t="shared" si="336"/>
        <v>0</v>
      </c>
      <c r="R629" s="423">
        <f t="shared" si="336"/>
        <v>0</v>
      </c>
      <c r="S629" s="423">
        <f t="shared" si="336"/>
        <v>0</v>
      </c>
      <c r="T629" s="423">
        <f t="shared" si="336"/>
        <v>0</v>
      </c>
      <c r="U629" s="423">
        <f t="shared" si="336"/>
        <v>0</v>
      </c>
      <c r="V629" s="424">
        <f>SUMPRODUCT(ROUND(J629:U629,2))</f>
        <v>0</v>
      </c>
      <c r="W629" s="326"/>
      <c r="Y629" s="335"/>
    </row>
    <row r="630" spans="1:25" ht="15" customHeight="1" thickBot="1" x14ac:dyDescent="0.25">
      <c r="A630" s="323"/>
      <c r="B630" s="425"/>
      <c r="C630" s="426"/>
      <c r="D630" s="426"/>
      <c r="E630" s="426"/>
      <c r="F630" s="427"/>
      <c r="G630" s="428"/>
      <c r="H630" s="429"/>
      <c r="I630" s="430"/>
      <c r="J630" s="431"/>
      <c r="K630" s="431"/>
      <c r="L630" s="431"/>
      <c r="M630" s="431"/>
      <c r="N630" s="431"/>
      <c r="O630" s="431"/>
      <c r="P630" s="431"/>
      <c r="Q630" s="431"/>
      <c r="R630" s="431"/>
      <c r="S630" s="431"/>
      <c r="T630" s="431"/>
      <c r="U630" s="431"/>
      <c r="V630" s="432"/>
      <c r="W630" s="326">
        <f>IF(COUNTIF(V606:V630,"&gt;0")&gt;0,1,0)</f>
        <v>0</v>
      </c>
      <c r="Y630" s="335"/>
    </row>
    <row r="631" spans="1:25" ht="15" customHeight="1" thickTop="1" x14ac:dyDescent="0.2">
      <c r="A631" s="323"/>
      <c r="B631" s="353"/>
      <c r="C631" s="347"/>
      <c r="D631" s="347"/>
      <c r="E631" s="347"/>
      <c r="F631" s="354"/>
      <c r="G631" s="355" t="s">
        <v>136</v>
      </c>
      <c r="H631" s="356"/>
      <c r="I631" s="357"/>
      <c r="J631" s="358"/>
      <c r="K631" s="358"/>
      <c r="L631" s="358"/>
      <c r="M631" s="358"/>
      <c r="N631" s="358"/>
      <c r="O631" s="358"/>
      <c r="P631" s="358"/>
      <c r="Q631" s="358"/>
      <c r="R631" s="358"/>
      <c r="S631" s="358"/>
      <c r="T631" s="358"/>
      <c r="U631" s="358"/>
      <c r="V631" s="359"/>
      <c r="W631" s="326"/>
    </row>
    <row r="632" spans="1:25" ht="15" customHeight="1" x14ac:dyDescent="0.2">
      <c r="A632" s="323"/>
      <c r="B632" s="360" t="s">
        <v>137</v>
      </c>
      <c r="C632" s="347"/>
      <c r="D632" s="653"/>
      <c r="E632" s="654"/>
      <c r="F632" s="361"/>
      <c r="G632" s="362" t="s">
        <v>138</v>
      </c>
      <c r="H632" s="363"/>
      <c r="I632" s="364"/>
      <c r="J632" s="365"/>
      <c r="K632" s="365"/>
      <c r="L632" s="365"/>
      <c r="M632" s="365"/>
      <c r="N632" s="365"/>
      <c r="O632" s="365"/>
      <c r="P632" s="365"/>
      <c r="Q632" s="365"/>
      <c r="R632" s="365"/>
      <c r="S632" s="365"/>
      <c r="T632" s="365"/>
      <c r="U632" s="365"/>
      <c r="V632" s="366"/>
      <c r="W632" s="326"/>
    </row>
    <row r="633" spans="1:25" ht="15" customHeight="1" x14ac:dyDescent="0.2">
      <c r="A633" s="367">
        <f>IF($D635="Stundenanteil",1,0)</f>
        <v>0</v>
      </c>
      <c r="B633" s="360" t="s">
        <v>139</v>
      </c>
      <c r="C633" s="347"/>
      <c r="D633" s="653"/>
      <c r="E633" s="654"/>
      <c r="F633" s="361"/>
      <c r="G633" s="368" t="s">
        <v>140</v>
      </c>
      <c r="H633" s="369"/>
      <c r="I633" s="364"/>
      <c r="J633" s="370"/>
      <c r="K633" s="370"/>
      <c r="L633" s="370"/>
      <c r="M633" s="370"/>
      <c r="N633" s="370"/>
      <c r="O633" s="370"/>
      <c r="P633" s="370"/>
      <c r="Q633" s="370"/>
      <c r="R633" s="370"/>
      <c r="S633" s="370"/>
      <c r="T633" s="370"/>
      <c r="U633" s="370"/>
      <c r="V633" s="366"/>
      <c r="W633" s="326"/>
    </row>
    <row r="634" spans="1:25" ht="15" customHeight="1" x14ac:dyDescent="0.2">
      <c r="A634" s="367">
        <f>IF($D635="Stundenanteil",1,0)</f>
        <v>0</v>
      </c>
      <c r="B634" s="353"/>
      <c r="C634" s="347"/>
      <c r="D634" s="347"/>
      <c r="E634" s="347"/>
      <c r="F634" s="354"/>
      <c r="G634" s="371" t="s">
        <v>141</v>
      </c>
      <c r="H634" s="372"/>
      <c r="I634" s="373" t="s">
        <v>142</v>
      </c>
      <c r="J634" s="374"/>
      <c r="K634" s="374"/>
      <c r="L634" s="374"/>
      <c r="M634" s="374"/>
      <c r="N634" s="374"/>
      <c r="O634" s="374"/>
      <c r="P634" s="374"/>
      <c r="Q634" s="374"/>
      <c r="R634" s="374"/>
      <c r="S634" s="374"/>
      <c r="T634" s="374"/>
      <c r="U634" s="374"/>
      <c r="V634" s="375">
        <f t="shared" ref="V634:V639" si="337">SUMPRODUCT(ROUND(J634:U634,2))</f>
        <v>0</v>
      </c>
      <c r="W634" s="326"/>
    </row>
    <row r="635" spans="1:25" ht="15" customHeight="1" x14ac:dyDescent="0.2">
      <c r="A635" s="367">
        <f>IF($D635="Stundenanteil",1,0)</f>
        <v>0</v>
      </c>
      <c r="B635" s="360" t="s">
        <v>143</v>
      </c>
      <c r="C635" s="347"/>
      <c r="D635" s="653" t="s">
        <v>61</v>
      </c>
      <c r="E635" s="654"/>
      <c r="F635" s="361"/>
      <c r="G635" s="371" t="s">
        <v>144</v>
      </c>
      <c r="H635" s="376" t="s">
        <v>145</v>
      </c>
      <c r="I635" s="373" t="s">
        <v>142</v>
      </c>
      <c r="J635" s="374"/>
      <c r="K635" s="374"/>
      <c r="L635" s="374"/>
      <c r="M635" s="374"/>
      <c r="N635" s="374"/>
      <c r="O635" s="374"/>
      <c r="P635" s="374"/>
      <c r="Q635" s="374"/>
      <c r="R635" s="374"/>
      <c r="S635" s="374"/>
      <c r="T635" s="374"/>
      <c r="U635" s="374"/>
      <c r="V635" s="375">
        <f t="shared" si="337"/>
        <v>0</v>
      </c>
      <c r="W635" s="326"/>
    </row>
    <row r="636" spans="1:25" ht="15" customHeight="1" x14ac:dyDescent="0.2">
      <c r="A636" s="367">
        <f>IF($D635="Stundenanteil",1,0)</f>
        <v>0</v>
      </c>
      <c r="B636" s="353"/>
      <c r="C636" s="347"/>
      <c r="D636" s="347"/>
      <c r="E636" s="347"/>
      <c r="F636" s="354"/>
      <c r="G636" s="371"/>
      <c r="H636" s="376" t="s">
        <v>146</v>
      </c>
      <c r="I636" s="377" t="s">
        <v>142</v>
      </c>
      <c r="J636" s="374"/>
      <c r="K636" s="374"/>
      <c r="L636" s="374"/>
      <c r="M636" s="374"/>
      <c r="N636" s="374"/>
      <c r="O636" s="374"/>
      <c r="P636" s="374"/>
      <c r="Q636" s="374"/>
      <c r="R636" s="374"/>
      <c r="S636" s="374"/>
      <c r="T636" s="374"/>
      <c r="U636" s="374"/>
      <c r="V636" s="375">
        <f t="shared" si="337"/>
        <v>0</v>
      </c>
      <c r="W636" s="326"/>
    </row>
    <row r="637" spans="1:25" ht="15" hidden="1" customHeight="1" x14ac:dyDescent="0.2">
      <c r="A637" s="367"/>
      <c r="B637" s="353"/>
      <c r="C637" s="347"/>
      <c r="F637" s="354"/>
      <c r="G637" s="378" t="s">
        <v>147</v>
      </c>
      <c r="H637" s="379"/>
      <c r="I637" s="380" t="s">
        <v>142</v>
      </c>
      <c r="J637" s="381">
        <f>IF(ROUND(J634,2)-ROUND(J635,2)=0,0,ROUND(J636,2)/(ROUND(J634,2)-ROUND(J635,2))*ROUND(J635,2))</f>
        <v>0</v>
      </c>
      <c r="K637" s="381">
        <f t="shared" ref="K637:U637" si="338">IF(ROUND(K634,2)-ROUND(K635,2)=0,0,ROUND(K636,2)/(ROUND(K634,2)-ROUND(K635,2))*ROUND(K635,2))</f>
        <v>0</v>
      </c>
      <c r="L637" s="381">
        <f t="shared" si="338"/>
        <v>0</v>
      </c>
      <c r="M637" s="381">
        <f t="shared" si="338"/>
        <v>0</v>
      </c>
      <c r="N637" s="381">
        <f t="shared" si="338"/>
        <v>0</v>
      </c>
      <c r="O637" s="381">
        <f t="shared" si="338"/>
        <v>0</v>
      </c>
      <c r="P637" s="381">
        <f t="shared" si="338"/>
        <v>0</v>
      </c>
      <c r="Q637" s="381">
        <f t="shared" si="338"/>
        <v>0</v>
      </c>
      <c r="R637" s="381">
        <f t="shared" si="338"/>
        <v>0</v>
      </c>
      <c r="S637" s="381">
        <f t="shared" si="338"/>
        <v>0</v>
      </c>
      <c r="T637" s="381">
        <f t="shared" si="338"/>
        <v>0</v>
      </c>
      <c r="U637" s="381">
        <f t="shared" si="338"/>
        <v>0</v>
      </c>
      <c r="V637" s="382">
        <f t="shared" si="337"/>
        <v>0</v>
      </c>
      <c r="W637" s="326"/>
    </row>
    <row r="638" spans="1:25" ht="15" hidden="1" customHeight="1" x14ac:dyDescent="0.2">
      <c r="A638" s="367"/>
      <c r="B638" s="353"/>
      <c r="C638" s="347"/>
      <c r="F638" s="354"/>
      <c r="G638" s="378" t="s">
        <v>148</v>
      </c>
      <c r="H638" s="379"/>
      <c r="I638" s="380" t="s">
        <v>142</v>
      </c>
      <c r="J638" s="381">
        <f>(ROUND(J636,2)+ROUND(J637,10))*ROUND($E644,0)/($I$6-ROUND($E644,0))</f>
        <v>0</v>
      </c>
      <c r="K638" s="381">
        <f t="shared" ref="K638:U638" si="339">(ROUND(K636,2)+ROUND(K637,10))*ROUND($E644,0)/($I$6-ROUND($E644,0))</f>
        <v>0</v>
      </c>
      <c r="L638" s="381">
        <f t="shared" si="339"/>
        <v>0</v>
      </c>
      <c r="M638" s="381">
        <f t="shared" si="339"/>
        <v>0</v>
      </c>
      <c r="N638" s="381">
        <f t="shared" si="339"/>
        <v>0</v>
      </c>
      <c r="O638" s="381">
        <f t="shared" si="339"/>
        <v>0</v>
      </c>
      <c r="P638" s="381">
        <f t="shared" si="339"/>
        <v>0</v>
      </c>
      <c r="Q638" s="381">
        <f t="shared" si="339"/>
        <v>0</v>
      </c>
      <c r="R638" s="381">
        <f t="shared" si="339"/>
        <v>0</v>
      </c>
      <c r="S638" s="381">
        <f t="shared" si="339"/>
        <v>0</v>
      </c>
      <c r="T638" s="381">
        <f t="shared" si="339"/>
        <v>0</v>
      </c>
      <c r="U638" s="381">
        <f t="shared" si="339"/>
        <v>0</v>
      </c>
      <c r="V638" s="382">
        <f t="shared" si="337"/>
        <v>0</v>
      </c>
      <c r="W638" s="326"/>
    </row>
    <row r="639" spans="1:25" ht="15" hidden="1" customHeight="1" x14ac:dyDescent="0.2">
      <c r="A639" s="367"/>
      <c r="B639" s="353"/>
      <c r="C639" s="347"/>
      <c r="D639" s="347"/>
      <c r="E639" s="347"/>
      <c r="F639" s="354"/>
      <c r="G639" s="378" t="s">
        <v>149</v>
      </c>
      <c r="H639" s="379"/>
      <c r="I639" s="380" t="s">
        <v>142</v>
      </c>
      <c r="J639" s="381">
        <f>ROUND(J636,2)+ROUND(J637,10)+ROUND(J638,10)</f>
        <v>0</v>
      </c>
      <c r="K639" s="381">
        <f t="shared" ref="K639:U639" si="340">ROUND(K636,2)+ROUND(K637,10)+ROUND(K638,10)</f>
        <v>0</v>
      </c>
      <c r="L639" s="381">
        <f t="shared" si="340"/>
        <v>0</v>
      </c>
      <c r="M639" s="381">
        <f t="shared" si="340"/>
        <v>0</v>
      </c>
      <c r="N639" s="381">
        <f t="shared" si="340"/>
        <v>0</v>
      </c>
      <c r="O639" s="381">
        <f t="shared" si="340"/>
        <v>0</v>
      </c>
      <c r="P639" s="381">
        <f t="shared" si="340"/>
        <v>0</v>
      </c>
      <c r="Q639" s="381">
        <f t="shared" si="340"/>
        <v>0</v>
      </c>
      <c r="R639" s="381">
        <f t="shared" si="340"/>
        <v>0</v>
      </c>
      <c r="S639" s="381">
        <f t="shared" si="340"/>
        <v>0</v>
      </c>
      <c r="T639" s="381">
        <f t="shared" si="340"/>
        <v>0</v>
      </c>
      <c r="U639" s="381">
        <f t="shared" si="340"/>
        <v>0</v>
      </c>
      <c r="V639" s="382">
        <f t="shared" si="337"/>
        <v>0</v>
      </c>
      <c r="W639" s="326"/>
    </row>
    <row r="640" spans="1:25" ht="15" customHeight="1" x14ac:dyDescent="0.2">
      <c r="A640" s="323"/>
      <c r="B640" s="360" t="s">
        <v>150</v>
      </c>
      <c r="C640" s="347"/>
      <c r="D640" s="347"/>
      <c r="E640" s="347"/>
      <c r="F640" s="354"/>
      <c r="G640" s="383" t="str">
        <f>IF(D635="Stundenanteil","Errechneter Stellenanteil",IF(D635="Stellenanteil","Stellenanteil:",""))</f>
        <v/>
      </c>
      <c r="H640" s="384"/>
      <c r="I640" s="385"/>
      <c r="J640" s="386">
        <f>IF(AND($D635="Stellenanteil",$E645&gt;0,J642&gt;0),ROUND($E645,4),IF(AND($D635="Stundenanteil",J634&gt;0),ROUND(J639/ROUND(J634,2),4),0))</f>
        <v>0</v>
      </c>
      <c r="K640" s="386">
        <f t="shared" ref="K640:U640" si="341">IF(AND($D635="Stellenanteil",$E645&gt;0,K642&gt;0),ROUND($E645,4),IF(AND($D635="Stundenanteil",K634&gt;0),ROUND(K639/ROUND(K634,2),4),0))</f>
        <v>0</v>
      </c>
      <c r="L640" s="386">
        <f t="shared" si="341"/>
        <v>0</v>
      </c>
      <c r="M640" s="386">
        <f t="shared" si="341"/>
        <v>0</v>
      </c>
      <c r="N640" s="386">
        <f t="shared" si="341"/>
        <v>0</v>
      </c>
      <c r="O640" s="386">
        <f t="shared" si="341"/>
        <v>0</v>
      </c>
      <c r="P640" s="386">
        <f t="shared" si="341"/>
        <v>0</v>
      </c>
      <c r="Q640" s="386">
        <f t="shared" si="341"/>
        <v>0</v>
      </c>
      <c r="R640" s="386">
        <f t="shared" si="341"/>
        <v>0</v>
      </c>
      <c r="S640" s="386">
        <f t="shared" si="341"/>
        <v>0</v>
      </c>
      <c r="T640" s="386">
        <f t="shared" si="341"/>
        <v>0</v>
      </c>
      <c r="U640" s="386">
        <f t="shared" si="341"/>
        <v>0</v>
      </c>
      <c r="V640" s="387">
        <f>SUMPRODUCT(ROUND(J640:U640,4))</f>
        <v>0</v>
      </c>
      <c r="W640" s="326"/>
    </row>
    <row r="641" spans="1:25" ht="15" customHeight="1" x14ac:dyDescent="0.2">
      <c r="A641" s="323"/>
      <c r="B641" s="353"/>
      <c r="C641" s="388" t="s">
        <v>151</v>
      </c>
      <c r="E641" s="389"/>
      <c r="F641" s="354"/>
      <c r="G641" s="368" t="s">
        <v>152</v>
      </c>
      <c r="H641" s="369"/>
      <c r="I641" s="364"/>
      <c r="J641" s="370"/>
      <c r="K641" s="370"/>
      <c r="L641" s="370"/>
      <c r="M641" s="370"/>
      <c r="N641" s="370"/>
      <c r="O641" s="370"/>
      <c r="P641" s="370"/>
      <c r="Q641" s="370"/>
      <c r="R641" s="370"/>
      <c r="S641" s="370"/>
      <c r="T641" s="370"/>
      <c r="U641" s="370"/>
      <c r="V641" s="366"/>
      <c r="W641" s="326"/>
    </row>
    <row r="642" spans="1:25" ht="15" customHeight="1" x14ac:dyDescent="0.2">
      <c r="A642" s="323"/>
      <c r="B642" s="353"/>
      <c r="F642" s="390"/>
      <c r="G642" s="391" t="s">
        <v>153</v>
      </c>
      <c r="H642" s="392"/>
      <c r="I642" s="393" t="s">
        <v>154</v>
      </c>
      <c r="J642" s="394"/>
      <c r="K642" s="394"/>
      <c r="L642" s="394"/>
      <c r="M642" s="394"/>
      <c r="N642" s="394"/>
      <c r="O642" s="394"/>
      <c r="P642" s="394"/>
      <c r="Q642" s="394"/>
      <c r="R642" s="394"/>
      <c r="S642" s="394"/>
      <c r="T642" s="394"/>
      <c r="U642" s="394"/>
      <c r="V642" s="375">
        <f>SUMPRODUCT(ROUND(J642:U642,2))</f>
        <v>0</v>
      </c>
      <c r="W642" s="326"/>
    </row>
    <row r="643" spans="1:25" ht="15" customHeight="1" x14ac:dyDescent="0.2">
      <c r="A643" s="367">
        <f>IF($D635="Stundenanteil",1,0)</f>
        <v>0</v>
      </c>
      <c r="B643" s="353"/>
      <c r="C643" s="388" t="str">
        <f>IF(D635="Stundenanteil","wöchentliche Arbeitszeit (in h):","")</f>
        <v/>
      </c>
      <c r="D643" s="347"/>
      <c r="E643" s="395"/>
      <c r="F643" s="390"/>
      <c r="G643" s="371"/>
      <c r="H643" s="372"/>
      <c r="I643" s="393"/>
      <c r="J643" s="396"/>
      <c r="K643" s="396"/>
      <c r="L643" s="396"/>
      <c r="M643" s="396"/>
      <c r="N643" s="396"/>
      <c r="O643" s="396"/>
      <c r="P643" s="396"/>
      <c r="Q643" s="396"/>
      <c r="R643" s="396"/>
      <c r="S643" s="396"/>
      <c r="T643" s="396"/>
      <c r="U643" s="396"/>
      <c r="V643" s="397"/>
      <c r="W643" s="326"/>
    </row>
    <row r="644" spans="1:25" ht="15" customHeight="1" x14ac:dyDescent="0.2">
      <c r="A644" s="367">
        <f>IF($D635="Stundenanteil",1,0)</f>
        <v>0</v>
      </c>
      <c r="B644" s="353"/>
      <c r="C644" s="388" t="str">
        <f>IF(D635="Stundenanteil","Urlaubsanspruch (in AT):","")</f>
        <v/>
      </c>
      <c r="D644" s="347"/>
      <c r="E644" s="398"/>
      <c r="F644" s="354"/>
      <c r="G644" s="368" t="s">
        <v>155</v>
      </c>
      <c r="H644" s="369"/>
      <c r="I644" s="364"/>
      <c r="J644" s="370"/>
      <c r="K644" s="370"/>
      <c r="L644" s="370"/>
      <c r="M644" s="370"/>
      <c r="N644" s="370"/>
      <c r="O644" s="370"/>
      <c r="P644" s="370"/>
      <c r="Q644" s="370"/>
      <c r="R644" s="370"/>
      <c r="S644" s="370"/>
      <c r="T644" s="370"/>
      <c r="U644" s="370"/>
      <c r="V644" s="366"/>
      <c r="W644" s="326"/>
    </row>
    <row r="645" spans="1:25" ht="15" customHeight="1" x14ac:dyDescent="0.2">
      <c r="A645" s="367">
        <f>IF($D635="Stellenanteil",1,0)</f>
        <v>0</v>
      </c>
      <c r="B645" s="353"/>
      <c r="C645" s="388" t="str">
        <f>IF(D635="Stellenanteil","Stellenanteil (in %):","")</f>
        <v/>
      </c>
      <c r="D645" s="347"/>
      <c r="E645" s="399"/>
      <c r="F645" s="354"/>
      <c r="G645" s="391" t="s">
        <v>156</v>
      </c>
      <c r="H645" s="392"/>
      <c r="I645" s="393" t="s">
        <v>154</v>
      </c>
      <c r="J645" s="400">
        <f>ROUND(ROUND(J642,2)*J640,2)</f>
        <v>0</v>
      </c>
      <c r="K645" s="400">
        <f t="shared" ref="K645:U645" si="342">ROUND(ROUND(K642,2)*K640,2)</f>
        <v>0</v>
      </c>
      <c r="L645" s="400">
        <f t="shared" si="342"/>
        <v>0</v>
      </c>
      <c r="M645" s="400">
        <f t="shared" si="342"/>
        <v>0</v>
      </c>
      <c r="N645" s="400">
        <f t="shared" si="342"/>
        <v>0</v>
      </c>
      <c r="O645" s="400">
        <f t="shared" si="342"/>
        <v>0</v>
      </c>
      <c r="P645" s="400">
        <f t="shared" si="342"/>
        <v>0</v>
      </c>
      <c r="Q645" s="400">
        <f t="shared" si="342"/>
        <v>0</v>
      </c>
      <c r="R645" s="400">
        <f t="shared" si="342"/>
        <v>0</v>
      </c>
      <c r="S645" s="400">
        <f t="shared" si="342"/>
        <v>0</v>
      </c>
      <c r="T645" s="400">
        <f t="shared" si="342"/>
        <v>0</v>
      </c>
      <c r="U645" s="400">
        <f t="shared" si="342"/>
        <v>0</v>
      </c>
      <c r="V645" s="375">
        <f>SUMPRODUCT(ROUND(J645:U645,2))</f>
        <v>0</v>
      </c>
      <c r="W645" s="326"/>
    </row>
    <row r="646" spans="1:25" ht="15" customHeight="1" x14ac:dyDescent="0.2">
      <c r="A646" s="323"/>
      <c r="B646" s="353"/>
      <c r="C646" s="347"/>
      <c r="D646" s="347"/>
      <c r="E646" s="347"/>
      <c r="F646" s="354"/>
      <c r="G646" s="401" t="str">
        <f>$P$26</f>
        <v>Pauschale für Sozialabgaben inkl. Berufsgenossenschaft</v>
      </c>
      <c r="H646" s="372"/>
      <c r="I646" s="393" t="s">
        <v>154</v>
      </c>
      <c r="J646" s="400">
        <f>ROUND(J645*$U$26,2)</f>
        <v>0</v>
      </c>
      <c r="K646" s="400">
        <f t="shared" ref="K646:U646" si="343">ROUND(K645*$U$26,2)</f>
        <v>0</v>
      </c>
      <c r="L646" s="400">
        <f t="shared" si="343"/>
        <v>0</v>
      </c>
      <c r="M646" s="400">
        <f t="shared" si="343"/>
        <v>0</v>
      </c>
      <c r="N646" s="400">
        <f t="shared" si="343"/>
        <v>0</v>
      </c>
      <c r="O646" s="400">
        <f t="shared" si="343"/>
        <v>0</v>
      </c>
      <c r="P646" s="400">
        <f t="shared" si="343"/>
        <v>0</v>
      </c>
      <c r="Q646" s="400">
        <f t="shared" si="343"/>
        <v>0</v>
      </c>
      <c r="R646" s="400">
        <f t="shared" si="343"/>
        <v>0</v>
      </c>
      <c r="S646" s="400">
        <f t="shared" si="343"/>
        <v>0</v>
      </c>
      <c r="T646" s="400">
        <f t="shared" si="343"/>
        <v>0</v>
      </c>
      <c r="U646" s="400">
        <f t="shared" si="343"/>
        <v>0</v>
      </c>
      <c r="V646" s="375">
        <f>SUMPRODUCT(ROUND(J646:U646,2))</f>
        <v>0</v>
      </c>
      <c r="W646" s="326"/>
    </row>
    <row r="647" spans="1:25" ht="15" customHeight="1" x14ac:dyDescent="0.2">
      <c r="A647" s="323"/>
      <c r="B647" s="360" t="s">
        <v>157</v>
      </c>
      <c r="C647" s="347"/>
      <c r="D647" s="347"/>
      <c r="E647" s="347"/>
      <c r="F647" s="354"/>
      <c r="G647" s="371"/>
      <c r="H647" s="372"/>
      <c r="I647" s="393"/>
      <c r="J647" s="396"/>
      <c r="K647" s="396"/>
      <c r="L647" s="396"/>
      <c r="M647" s="396"/>
      <c r="N647" s="396"/>
      <c r="O647" s="396"/>
      <c r="P647" s="396"/>
      <c r="Q647" s="396"/>
      <c r="R647" s="396"/>
      <c r="S647" s="396"/>
      <c r="T647" s="396"/>
      <c r="U647" s="396"/>
      <c r="V647" s="397"/>
      <c r="W647" s="326"/>
      <c r="Y647" s="335"/>
    </row>
    <row r="648" spans="1:25" ht="15" customHeight="1" x14ac:dyDescent="0.2">
      <c r="A648" s="323"/>
      <c r="B648" s="353"/>
      <c r="C648" s="402"/>
      <c r="D648" s="403">
        <v>1</v>
      </c>
      <c r="E648" s="403">
        <v>2</v>
      </c>
      <c r="F648" s="390"/>
      <c r="G648" s="404" t="s">
        <v>158</v>
      </c>
      <c r="I648" s="405" t="s">
        <v>154</v>
      </c>
      <c r="J648" s="406">
        <f t="shared" ref="J648:U648" si="344">IF(AND($D649=J$30,$E649=J$30),ROUND($D654,2)+ROUND($E654,2),IF($D649=J$30,$D654,IF($E649=J$30,$E654,0)))</f>
        <v>0</v>
      </c>
      <c r="K648" s="406">
        <f t="shared" si="344"/>
        <v>0</v>
      </c>
      <c r="L648" s="406">
        <f t="shared" si="344"/>
        <v>0</v>
      </c>
      <c r="M648" s="406">
        <f t="shared" si="344"/>
        <v>0</v>
      </c>
      <c r="N648" s="406">
        <f t="shared" si="344"/>
        <v>0</v>
      </c>
      <c r="O648" s="406">
        <f t="shared" si="344"/>
        <v>0</v>
      </c>
      <c r="P648" s="406">
        <f t="shared" si="344"/>
        <v>0</v>
      </c>
      <c r="Q648" s="406">
        <f t="shared" si="344"/>
        <v>0</v>
      </c>
      <c r="R648" s="406">
        <f t="shared" si="344"/>
        <v>0</v>
      </c>
      <c r="S648" s="406">
        <f t="shared" si="344"/>
        <v>0</v>
      </c>
      <c r="T648" s="406">
        <f t="shared" si="344"/>
        <v>0</v>
      </c>
      <c r="U648" s="406">
        <f t="shared" si="344"/>
        <v>0</v>
      </c>
      <c r="V648" s="407">
        <f>SUMPRODUCT(ROUND(J648:U648,2))</f>
        <v>0</v>
      </c>
      <c r="W648" s="326"/>
      <c r="Y648" s="335"/>
    </row>
    <row r="649" spans="1:25" ht="15" customHeight="1" x14ac:dyDescent="0.2">
      <c r="A649" s="323"/>
      <c r="B649" s="408"/>
      <c r="C649" s="409" t="s">
        <v>159</v>
      </c>
      <c r="D649" s="410"/>
      <c r="E649" s="410"/>
      <c r="F649" s="390"/>
      <c r="G649" s="411" t="s">
        <v>160</v>
      </c>
      <c r="H649" s="369"/>
      <c r="I649" s="364"/>
      <c r="J649" s="412">
        <f>IF(OR($D651=0,$D652=0),0,IF(AND(J$30&gt;=$D651,J$30&lt;=$D652),"X",""))</f>
        <v>0</v>
      </c>
      <c r="K649" s="412">
        <f t="shared" ref="K649:U649" si="345">IF(OR($D651=0,$D652=0),0,IF(AND(K$30&gt;=$D651,K$30&lt;=$D652),"X",""))</f>
        <v>0</v>
      </c>
      <c r="L649" s="412">
        <f t="shared" si="345"/>
        <v>0</v>
      </c>
      <c r="M649" s="412">
        <f t="shared" si="345"/>
        <v>0</v>
      </c>
      <c r="N649" s="412">
        <f t="shared" si="345"/>
        <v>0</v>
      </c>
      <c r="O649" s="412">
        <f t="shared" si="345"/>
        <v>0</v>
      </c>
      <c r="P649" s="412">
        <f t="shared" si="345"/>
        <v>0</v>
      </c>
      <c r="Q649" s="412">
        <f t="shared" si="345"/>
        <v>0</v>
      </c>
      <c r="R649" s="412">
        <f t="shared" si="345"/>
        <v>0</v>
      </c>
      <c r="S649" s="412">
        <f t="shared" si="345"/>
        <v>0</v>
      </c>
      <c r="T649" s="412">
        <f t="shared" si="345"/>
        <v>0</v>
      </c>
      <c r="U649" s="412">
        <f t="shared" si="345"/>
        <v>0</v>
      </c>
      <c r="V649" s="413"/>
      <c r="W649" s="326"/>
      <c r="Y649" s="335"/>
    </row>
    <row r="650" spans="1:25" ht="15" customHeight="1" x14ac:dyDescent="0.2">
      <c r="A650" s="323"/>
      <c r="B650" s="408"/>
      <c r="C650" s="409" t="s">
        <v>161</v>
      </c>
      <c r="D650" s="414"/>
      <c r="E650" s="415"/>
      <c r="F650" s="390"/>
      <c r="G650" s="391" t="s">
        <v>156</v>
      </c>
      <c r="H650" s="416"/>
      <c r="I650" s="393" t="s">
        <v>154</v>
      </c>
      <c r="J650" s="400">
        <f>IF(OR($D651=0,$D652=0),0,IF($D649=J$30,MIN(ROUND($D654,2),ROUND(ROUND($D654,2)/$D653*SUMPRODUCT(($J649:$U649="X")*(ROUND($J640:$U640,4))),2)),0))</f>
        <v>0</v>
      </c>
      <c r="K650" s="400">
        <f t="shared" ref="K650:U650" si="346">IF(OR($D651=0,$D652=0),0,IF($D649=K$30,MIN(ROUND($D654,2),ROUND(ROUND($D654,2)/$D653*SUMPRODUCT(($J649:$U649="X")*(ROUND($J640:$U640,4))),2)),0))</f>
        <v>0</v>
      </c>
      <c r="L650" s="400">
        <f t="shared" si="346"/>
        <v>0</v>
      </c>
      <c r="M650" s="400">
        <f t="shared" si="346"/>
        <v>0</v>
      </c>
      <c r="N650" s="400">
        <f t="shared" si="346"/>
        <v>0</v>
      </c>
      <c r="O650" s="400">
        <f t="shared" si="346"/>
        <v>0</v>
      </c>
      <c r="P650" s="400">
        <f t="shared" si="346"/>
        <v>0</v>
      </c>
      <c r="Q650" s="400">
        <f t="shared" si="346"/>
        <v>0</v>
      </c>
      <c r="R650" s="400">
        <f t="shared" si="346"/>
        <v>0</v>
      </c>
      <c r="S650" s="400">
        <f t="shared" si="346"/>
        <v>0</v>
      </c>
      <c r="T650" s="400">
        <f t="shared" si="346"/>
        <v>0</v>
      </c>
      <c r="U650" s="400">
        <f t="shared" si="346"/>
        <v>0</v>
      </c>
      <c r="V650" s="375">
        <f>SUMPRODUCT(ROUND(J650:U650,2))</f>
        <v>0</v>
      </c>
      <c r="W650" s="326"/>
      <c r="Y650" s="335"/>
    </row>
    <row r="651" spans="1:25" ht="15" customHeight="1" x14ac:dyDescent="0.2">
      <c r="A651" s="323"/>
      <c r="B651" s="353"/>
      <c r="C651" s="417" t="s">
        <v>162</v>
      </c>
      <c r="D651" s="418"/>
      <c r="E651" s="418"/>
      <c r="F651" s="390"/>
      <c r="G651" s="401" t="str">
        <f>$P$26</f>
        <v>Pauschale für Sozialabgaben inkl. Berufsgenossenschaft</v>
      </c>
      <c r="H651" s="416"/>
      <c r="I651" s="393" t="s">
        <v>154</v>
      </c>
      <c r="J651" s="400">
        <f t="shared" ref="J651:U651" si="347">ROUND(J650*$U$26,2)</f>
        <v>0</v>
      </c>
      <c r="K651" s="400">
        <f t="shared" si="347"/>
        <v>0</v>
      </c>
      <c r="L651" s="400">
        <f t="shared" si="347"/>
        <v>0</v>
      </c>
      <c r="M651" s="400">
        <f t="shared" si="347"/>
        <v>0</v>
      </c>
      <c r="N651" s="400">
        <f t="shared" si="347"/>
        <v>0</v>
      </c>
      <c r="O651" s="400">
        <f t="shared" si="347"/>
        <v>0</v>
      </c>
      <c r="P651" s="400">
        <f t="shared" si="347"/>
        <v>0</v>
      </c>
      <c r="Q651" s="400">
        <f t="shared" si="347"/>
        <v>0</v>
      </c>
      <c r="R651" s="400">
        <f t="shared" si="347"/>
        <v>0</v>
      </c>
      <c r="S651" s="400">
        <f t="shared" si="347"/>
        <v>0</v>
      </c>
      <c r="T651" s="400">
        <f t="shared" si="347"/>
        <v>0</v>
      </c>
      <c r="U651" s="400">
        <f t="shared" si="347"/>
        <v>0</v>
      </c>
      <c r="V651" s="375">
        <f>SUMPRODUCT(ROUND(J651:U651,2))</f>
        <v>0</v>
      </c>
      <c r="W651" s="326"/>
      <c r="Y651" s="335"/>
    </row>
    <row r="652" spans="1:25" ht="15" customHeight="1" x14ac:dyDescent="0.2">
      <c r="A652" s="323"/>
      <c r="B652" s="353"/>
      <c r="C652" s="417" t="s">
        <v>163</v>
      </c>
      <c r="D652" s="418"/>
      <c r="E652" s="418"/>
      <c r="F652" s="390"/>
      <c r="G652" s="411" t="s">
        <v>164</v>
      </c>
      <c r="H652" s="369"/>
      <c r="I652" s="364"/>
      <c r="J652" s="412">
        <f t="shared" ref="J652:U652" si="348">IF(OR($E651=0,$E652=0),0,IF(AND(J$30&gt;=$E651,J$30&lt;=$E652),"X",""))</f>
        <v>0</v>
      </c>
      <c r="K652" s="412">
        <f t="shared" si="348"/>
        <v>0</v>
      </c>
      <c r="L652" s="412">
        <f t="shared" si="348"/>
        <v>0</v>
      </c>
      <c r="M652" s="412">
        <f t="shared" si="348"/>
        <v>0</v>
      </c>
      <c r="N652" s="412">
        <f t="shared" si="348"/>
        <v>0</v>
      </c>
      <c r="O652" s="412">
        <f t="shared" si="348"/>
        <v>0</v>
      </c>
      <c r="P652" s="412">
        <f t="shared" si="348"/>
        <v>0</v>
      </c>
      <c r="Q652" s="412">
        <f t="shared" si="348"/>
        <v>0</v>
      </c>
      <c r="R652" s="412">
        <f t="shared" si="348"/>
        <v>0</v>
      </c>
      <c r="S652" s="412">
        <f t="shared" si="348"/>
        <v>0</v>
      </c>
      <c r="T652" s="412">
        <f t="shared" si="348"/>
        <v>0</v>
      </c>
      <c r="U652" s="412">
        <f t="shared" si="348"/>
        <v>0</v>
      </c>
      <c r="V652" s="396"/>
      <c r="W652" s="326"/>
      <c r="Y652" s="335"/>
    </row>
    <row r="653" spans="1:25" ht="15" customHeight="1" x14ac:dyDescent="0.2">
      <c r="A653" s="323"/>
      <c r="B653" s="353"/>
      <c r="C653" s="417" t="s">
        <v>165</v>
      </c>
      <c r="D653" s="419" t="str">
        <f>IF(OR(D651=0,D652=0),"",DATEDIF(D651,D652,"m")+1)</f>
        <v/>
      </c>
      <c r="E653" s="419" t="str">
        <f>IF(OR(E651=0,E652=0),"",DATEDIF(E651,E652,"m")+1)</f>
        <v/>
      </c>
      <c r="F653" s="390"/>
      <c r="G653" s="391" t="s">
        <v>156</v>
      </c>
      <c r="H653" s="416"/>
      <c r="I653" s="393" t="s">
        <v>154</v>
      </c>
      <c r="J653" s="400">
        <f>IF(OR($E651=0,$E652=0),0,IF($E649=J$30,MIN(ROUND($E654,2),ROUND(ROUND($E654,2)/$E653*SUMPRODUCT(($J652:$U652="X")*(ROUND($J640:$U640,4))),2)),0))</f>
        <v>0</v>
      </c>
      <c r="K653" s="400">
        <f t="shared" ref="K653:U653" si="349">IF(OR($E651=0,$E652=0),0,IF($E649=K$30,MIN(ROUND($E654,2),ROUND(ROUND($E654,2)/$E653*SUMPRODUCT(($J652:$U652="X")*(ROUND($J640:$U640,4))),2)),0))</f>
        <v>0</v>
      </c>
      <c r="L653" s="400">
        <f t="shared" si="349"/>
        <v>0</v>
      </c>
      <c r="M653" s="400">
        <f t="shared" si="349"/>
        <v>0</v>
      </c>
      <c r="N653" s="400">
        <f t="shared" si="349"/>
        <v>0</v>
      </c>
      <c r="O653" s="400">
        <f t="shared" si="349"/>
        <v>0</v>
      </c>
      <c r="P653" s="400">
        <f t="shared" si="349"/>
        <v>0</v>
      </c>
      <c r="Q653" s="400">
        <f t="shared" si="349"/>
        <v>0</v>
      </c>
      <c r="R653" s="400">
        <f t="shared" si="349"/>
        <v>0</v>
      </c>
      <c r="S653" s="400">
        <f t="shared" si="349"/>
        <v>0</v>
      </c>
      <c r="T653" s="400">
        <f t="shared" si="349"/>
        <v>0</v>
      </c>
      <c r="U653" s="400">
        <f t="shared" si="349"/>
        <v>0</v>
      </c>
      <c r="V653" s="375">
        <f>SUMPRODUCT(ROUND(J653:U653,2))</f>
        <v>0</v>
      </c>
      <c r="W653" s="326"/>
      <c r="Y653" s="335"/>
    </row>
    <row r="654" spans="1:25" ht="15" customHeight="1" x14ac:dyDescent="0.2">
      <c r="A654" s="323"/>
      <c r="B654" s="353"/>
      <c r="C654" s="409" t="s">
        <v>166</v>
      </c>
      <c r="D654" s="389"/>
      <c r="E654" s="389"/>
      <c r="F654" s="390"/>
      <c r="G654" s="420" t="str">
        <f>$P$26</f>
        <v>Pauschale für Sozialabgaben inkl. Berufsgenossenschaft</v>
      </c>
      <c r="H654" s="421"/>
      <c r="I654" s="422" t="s">
        <v>154</v>
      </c>
      <c r="J654" s="423">
        <f t="shared" ref="J654:U654" si="350">ROUND(J653*$U$26,2)</f>
        <v>0</v>
      </c>
      <c r="K654" s="423">
        <f t="shared" si="350"/>
        <v>0</v>
      </c>
      <c r="L654" s="423">
        <f t="shared" si="350"/>
        <v>0</v>
      </c>
      <c r="M654" s="423">
        <f t="shared" si="350"/>
        <v>0</v>
      </c>
      <c r="N654" s="423">
        <f t="shared" si="350"/>
        <v>0</v>
      </c>
      <c r="O654" s="423">
        <f t="shared" si="350"/>
        <v>0</v>
      </c>
      <c r="P654" s="423">
        <f t="shared" si="350"/>
        <v>0</v>
      </c>
      <c r="Q654" s="423">
        <f t="shared" si="350"/>
        <v>0</v>
      </c>
      <c r="R654" s="423">
        <f t="shared" si="350"/>
        <v>0</v>
      </c>
      <c r="S654" s="423">
        <f t="shared" si="350"/>
        <v>0</v>
      </c>
      <c r="T654" s="423">
        <f t="shared" si="350"/>
        <v>0</v>
      </c>
      <c r="U654" s="423">
        <f t="shared" si="350"/>
        <v>0</v>
      </c>
      <c r="V654" s="424">
        <f>SUMPRODUCT(ROUND(J654:U654,2))</f>
        <v>0</v>
      </c>
      <c r="W654" s="326"/>
      <c r="Y654" s="335"/>
    </row>
    <row r="655" spans="1:25" ht="15" customHeight="1" thickBot="1" x14ac:dyDescent="0.25">
      <c r="A655" s="323"/>
      <c r="B655" s="425"/>
      <c r="C655" s="426"/>
      <c r="D655" s="426"/>
      <c r="E655" s="426"/>
      <c r="F655" s="427"/>
      <c r="G655" s="428"/>
      <c r="H655" s="429"/>
      <c r="I655" s="430"/>
      <c r="J655" s="431"/>
      <c r="K655" s="431"/>
      <c r="L655" s="431"/>
      <c r="M655" s="431"/>
      <c r="N655" s="431"/>
      <c r="O655" s="431"/>
      <c r="P655" s="431"/>
      <c r="Q655" s="431"/>
      <c r="R655" s="431"/>
      <c r="S655" s="431"/>
      <c r="T655" s="431"/>
      <c r="U655" s="431"/>
      <c r="V655" s="432"/>
      <c r="W655" s="326">
        <f>IF(COUNTIF(V631:V655,"&gt;0")&gt;0,1,0)</f>
        <v>0</v>
      </c>
      <c r="Y655" s="335"/>
    </row>
    <row r="656" spans="1:25" ht="15" customHeight="1" thickTop="1" x14ac:dyDescent="0.2">
      <c r="A656" s="323"/>
      <c r="B656" s="353"/>
      <c r="C656" s="347"/>
      <c r="D656" s="347"/>
      <c r="E656" s="347"/>
      <c r="F656" s="354"/>
      <c r="G656" s="355" t="s">
        <v>136</v>
      </c>
      <c r="H656" s="356"/>
      <c r="I656" s="357"/>
      <c r="J656" s="358"/>
      <c r="K656" s="358"/>
      <c r="L656" s="358"/>
      <c r="M656" s="358"/>
      <c r="N656" s="358"/>
      <c r="O656" s="358"/>
      <c r="P656" s="358"/>
      <c r="Q656" s="358"/>
      <c r="R656" s="358"/>
      <c r="S656" s="358"/>
      <c r="T656" s="358"/>
      <c r="U656" s="358"/>
      <c r="V656" s="359"/>
      <c r="W656" s="326"/>
    </row>
    <row r="657" spans="1:25" ht="15" customHeight="1" x14ac:dyDescent="0.2">
      <c r="A657" s="323"/>
      <c r="B657" s="360" t="s">
        <v>137</v>
      </c>
      <c r="C657" s="347"/>
      <c r="D657" s="653"/>
      <c r="E657" s="654"/>
      <c r="F657" s="361"/>
      <c r="G657" s="362" t="s">
        <v>138</v>
      </c>
      <c r="H657" s="363"/>
      <c r="I657" s="364"/>
      <c r="J657" s="365"/>
      <c r="K657" s="365"/>
      <c r="L657" s="365"/>
      <c r="M657" s="365"/>
      <c r="N657" s="365"/>
      <c r="O657" s="365"/>
      <c r="P657" s="365"/>
      <c r="Q657" s="365"/>
      <c r="R657" s="365"/>
      <c r="S657" s="365"/>
      <c r="T657" s="365"/>
      <c r="U657" s="365"/>
      <c r="V657" s="366"/>
      <c r="W657" s="326"/>
    </row>
    <row r="658" spans="1:25" ht="15" customHeight="1" x14ac:dyDescent="0.2">
      <c r="A658" s="367">
        <f>IF($D660="Stundenanteil",1,0)</f>
        <v>0</v>
      </c>
      <c r="B658" s="360" t="s">
        <v>139</v>
      </c>
      <c r="C658" s="347"/>
      <c r="D658" s="653"/>
      <c r="E658" s="654"/>
      <c r="F658" s="361"/>
      <c r="G658" s="368" t="s">
        <v>140</v>
      </c>
      <c r="H658" s="369"/>
      <c r="I658" s="364"/>
      <c r="J658" s="370"/>
      <c r="K658" s="370"/>
      <c r="L658" s="370"/>
      <c r="M658" s="370"/>
      <c r="N658" s="370"/>
      <c r="O658" s="370"/>
      <c r="P658" s="370"/>
      <c r="Q658" s="370"/>
      <c r="R658" s="370"/>
      <c r="S658" s="370"/>
      <c r="T658" s="370"/>
      <c r="U658" s="370"/>
      <c r="V658" s="366"/>
      <c r="W658" s="326"/>
    </row>
    <row r="659" spans="1:25" ht="15" customHeight="1" x14ac:dyDescent="0.2">
      <c r="A659" s="367">
        <f>IF($D660="Stundenanteil",1,0)</f>
        <v>0</v>
      </c>
      <c r="B659" s="353"/>
      <c r="C659" s="347"/>
      <c r="D659" s="347"/>
      <c r="E659" s="347"/>
      <c r="F659" s="354"/>
      <c r="G659" s="371" t="s">
        <v>141</v>
      </c>
      <c r="H659" s="372"/>
      <c r="I659" s="373" t="s">
        <v>142</v>
      </c>
      <c r="J659" s="374"/>
      <c r="K659" s="374"/>
      <c r="L659" s="374"/>
      <c r="M659" s="374"/>
      <c r="N659" s="374"/>
      <c r="O659" s="374"/>
      <c r="P659" s="374"/>
      <c r="Q659" s="374"/>
      <c r="R659" s="374"/>
      <c r="S659" s="374"/>
      <c r="T659" s="374"/>
      <c r="U659" s="374"/>
      <c r="V659" s="375">
        <f t="shared" ref="V659:V664" si="351">SUMPRODUCT(ROUND(J659:U659,2))</f>
        <v>0</v>
      </c>
      <c r="W659" s="326"/>
    </row>
    <row r="660" spans="1:25" ht="15" customHeight="1" x14ac:dyDescent="0.2">
      <c r="A660" s="367">
        <f>IF($D660="Stundenanteil",1,0)</f>
        <v>0</v>
      </c>
      <c r="B660" s="360" t="s">
        <v>143</v>
      </c>
      <c r="C660" s="347"/>
      <c r="D660" s="653" t="s">
        <v>61</v>
      </c>
      <c r="E660" s="654"/>
      <c r="F660" s="361"/>
      <c r="G660" s="371" t="s">
        <v>144</v>
      </c>
      <c r="H660" s="376" t="s">
        <v>145</v>
      </c>
      <c r="I660" s="373" t="s">
        <v>142</v>
      </c>
      <c r="J660" s="374"/>
      <c r="K660" s="374"/>
      <c r="L660" s="374"/>
      <c r="M660" s="374"/>
      <c r="N660" s="374"/>
      <c r="O660" s="374"/>
      <c r="P660" s="374"/>
      <c r="Q660" s="374"/>
      <c r="R660" s="374"/>
      <c r="S660" s="374"/>
      <c r="T660" s="374"/>
      <c r="U660" s="374"/>
      <c r="V660" s="375">
        <f t="shared" si="351"/>
        <v>0</v>
      </c>
      <c r="W660" s="326"/>
    </row>
    <row r="661" spans="1:25" ht="15" customHeight="1" x14ac:dyDescent="0.2">
      <c r="A661" s="367">
        <f>IF($D660="Stundenanteil",1,0)</f>
        <v>0</v>
      </c>
      <c r="B661" s="353"/>
      <c r="C661" s="347"/>
      <c r="D661" s="347"/>
      <c r="E661" s="347"/>
      <c r="F661" s="354"/>
      <c r="G661" s="371"/>
      <c r="H661" s="376" t="s">
        <v>146</v>
      </c>
      <c r="I661" s="377" t="s">
        <v>142</v>
      </c>
      <c r="J661" s="374"/>
      <c r="K661" s="374"/>
      <c r="L661" s="374"/>
      <c r="M661" s="374"/>
      <c r="N661" s="374"/>
      <c r="O661" s="374"/>
      <c r="P661" s="374"/>
      <c r="Q661" s="374"/>
      <c r="R661" s="374"/>
      <c r="S661" s="374"/>
      <c r="T661" s="374"/>
      <c r="U661" s="374"/>
      <c r="V661" s="375">
        <f t="shared" si="351"/>
        <v>0</v>
      </c>
      <c r="W661" s="326"/>
    </row>
    <row r="662" spans="1:25" ht="15" hidden="1" customHeight="1" x14ac:dyDescent="0.2">
      <c r="A662" s="367"/>
      <c r="B662" s="353"/>
      <c r="C662" s="347"/>
      <c r="F662" s="354"/>
      <c r="G662" s="378" t="s">
        <v>147</v>
      </c>
      <c r="H662" s="379"/>
      <c r="I662" s="380" t="s">
        <v>142</v>
      </c>
      <c r="J662" s="381">
        <f>IF(ROUND(J659,2)-ROUND(J660,2)=0,0,ROUND(J661,2)/(ROUND(J659,2)-ROUND(J660,2))*ROUND(J660,2))</f>
        <v>0</v>
      </c>
      <c r="K662" s="381">
        <f t="shared" ref="K662:U662" si="352">IF(ROUND(K659,2)-ROUND(K660,2)=0,0,ROUND(K661,2)/(ROUND(K659,2)-ROUND(K660,2))*ROUND(K660,2))</f>
        <v>0</v>
      </c>
      <c r="L662" s="381">
        <f t="shared" si="352"/>
        <v>0</v>
      </c>
      <c r="M662" s="381">
        <f t="shared" si="352"/>
        <v>0</v>
      </c>
      <c r="N662" s="381">
        <f t="shared" si="352"/>
        <v>0</v>
      </c>
      <c r="O662" s="381">
        <f t="shared" si="352"/>
        <v>0</v>
      </c>
      <c r="P662" s="381">
        <f t="shared" si="352"/>
        <v>0</v>
      </c>
      <c r="Q662" s="381">
        <f t="shared" si="352"/>
        <v>0</v>
      </c>
      <c r="R662" s="381">
        <f t="shared" si="352"/>
        <v>0</v>
      </c>
      <c r="S662" s="381">
        <f t="shared" si="352"/>
        <v>0</v>
      </c>
      <c r="T662" s="381">
        <f t="shared" si="352"/>
        <v>0</v>
      </c>
      <c r="U662" s="381">
        <f t="shared" si="352"/>
        <v>0</v>
      </c>
      <c r="V662" s="382">
        <f t="shared" si="351"/>
        <v>0</v>
      </c>
      <c r="W662" s="326"/>
    </row>
    <row r="663" spans="1:25" ht="15" hidden="1" customHeight="1" x14ac:dyDescent="0.2">
      <c r="A663" s="367"/>
      <c r="B663" s="353"/>
      <c r="C663" s="347"/>
      <c r="F663" s="354"/>
      <c r="G663" s="378" t="s">
        <v>148</v>
      </c>
      <c r="H663" s="379"/>
      <c r="I663" s="380" t="s">
        <v>142</v>
      </c>
      <c r="J663" s="381">
        <f>(ROUND(J661,2)+ROUND(J662,10))*ROUND($E669,0)/($I$6-ROUND($E669,0))</f>
        <v>0</v>
      </c>
      <c r="K663" s="381">
        <f t="shared" ref="K663:U663" si="353">(ROUND(K661,2)+ROUND(K662,10))*ROUND($E669,0)/($I$6-ROUND($E669,0))</f>
        <v>0</v>
      </c>
      <c r="L663" s="381">
        <f t="shared" si="353"/>
        <v>0</v>
      </c>
      <c r="M663" s="381">
        <f t="shared" si="353"/>
        <v>0</v>
      </c>
      <c r="N663" s="381">
        <f t="shared" si="353"/>
        <v>0</v>
      </c>
      <c r="O663" s="381">
        <f t="shared" si="353"/>
        <v>0</v>
      </c>
      <c r="P663" s="381">
        <f t="shared" si="353"/>
        <v>0</v>
      </c>
      <c r="Q663" s="381">
        <f t="shared" si="353"/>
        <v>0</v>
      </c>
      <c r="R663" s="381">
        <f t="shared" si="353"/>
        <v>0</v>
      </c>
      <c r="S663" s="381">
        <f t="shared" si="353"/>
        <v>0</v>
      </c>
      <c r="T663" s="381">
        <f t="shared" si="353"/>
        <v>0</v>
      </c>
      <c r="U663" s="381">
        <f t="shared" si="353"/>
        <v>0</v>
      </c>
      <c r="V663" s="382">
        <f t="shared" si="351"/>
        <v>0</v>
      </c>
      <c r="W663" s="326"/>
    </row>
    <row r="664" spans="1:25" ht="15" hidden="1" customHeight="1" x14ac:dyDescent="0.2">
      <c r="A664" s="367"/>
      <c r="B664" s="353"/>
      <c r="C664" s="347"/>
      <c r="D664" s="347"/>
      <c r="E664" s="347"/>
      <c r="F664" s="354"/>
      <c r="G664" s="378" t="s">
        <v>149</v>
      </c>
      <c r="H664" s="379"/>
      <c r="I664" s="380" t="s">
        <v>142</v>
      </c>
      <c r="J664" s="381">
        <f>ROUND(J661,2)+ROUND(J662,10)+ROUND(J663,10)</f>
        <v>0</v>
      </c>
      <c r="K664" s="381">
        <f t="shared" ref="K664:U664" si="354">ROUND(K661,2)+ROUND(K662,10)+ROUND(K663,10)</f>
        <v>0</v>
      </c>
      <c r="L664" s="381">
        <f t="shared" si="354"/>
        <v>0</v>
      </c>
      <c r="M664" s="381">
        <f t="shared" si="354"/>
        <v>0</v>
      </c>
      <c r="N664" s="381">
        <f t="shared" si="354"/>
        <v>0</v>
      </c>
      <c r="O664" s="381">
        <f t="shared" si="354"/>
        <v>0</v>
      </c>
      <c r="P664" s="381">
        <f t="shared" si="354"/>
        <v>0</v>
      </c>
      <c r="Q664" s="381">
        <f t="shared" si="354"/>
        <v>0</v>
      </c>
      <c r="R664" s="381">
        <f t="shared" si="354"/>
        <v>0</v>
      </c>
      <c r="S664" s="381">
        <f t="shared" si="354"/>
        <v>0</v>
      </c>
      <c r="T664" s="381">
        <f t="shared" si="354"/>
        <v>0</v>
      </c>
      <c r="U664" s="381">
        <f t="shared" si="354"/>
        <v>0</v>
      </c>
      <c r="V664" s="382">
        <f t="shared" si="351"/>
        <v>0</v>
      </c>
      <c r="W664" s="326"/>
    </row>
    <row r="665" spans="1:25" ht="15" customHeight="1" x14ac:dyDescent="0.2">
      <c r="A665" s="323"/>
      <c r="B665" s="360" t="s">
        <v>150</v>
      </c>
      <c r="C665" s="347"/>
      <c r="D665" s="347"/>
      <c r="E665" s="347"/>
      <c r="F665" s="354"/>
      <c r="G665" s="383" t="str">
        <f>IF(D660="Stundenanteil","Errechneter Stellenanteil",IF(D660="Stellenanteil","Stellenanteil:",""))</f>
        <v/>
      </c>
      <c r="H665" s="384"/>
      <c r="I665" s="385"/>
      <c r="J665" s="386">
        <f>IF(AND($D660="Stellenanteil",$E670&gt;0,J667&gt;0),ROUND($E670,4),IF(AND($D660="Stundenanteil",J659&gt;0),ROUND(J664/ROUND(J659,2),4),0))</f>
        <v>0</v>
      </c>
      <c r="K665" s="386">
        <f t="shared" ref="K665:U665" si="355">IF(AND($D660="Stellenanteil",$E670&gt;0,K667&gt;0),ROUND($E670,4),IF(AND($D660="Stundenanteil",K659&gt;0),ROUND(K664/ROUND(K659,2),4),0))</f>
        <v>0</v>
      </c>
      <c r="L665" s="386">
        <f t="shared" si="355"/>
        <v>0</v>
      </c>
      <c r="M665" s="386">
        <f t="shared" si="355"/>
        <v>0</v>
      </c>
      <c r="N665" s="386">
        <f t="shared" si="355"/>
        <v>0</v>
      </c>
      <c r="O665" s="386">
        <f t="shared" si="355"/>
        <v>0</v>
      </c>
      <c r="P665" s="386">
        <f t="shared" si="355"/>
        <v>0</v>
      </c>
      <c r="Q665" s="386">
        <f t="shared" si="355"/>
        <v>0</v>
      </c>
      <c r="R665" s="386">
        <f t="shared" si="355"/>
        <v>0</v>
      </c>
      <c r="S665" s="386">
        <f t="shared" si="355"/>
        <v>0</v>
      </c>
      <c r="T665" s="386">
        <f t="shared" si="355"/>
        <v>0</v>
      </c>
      <c r="U665" s="386">
        <f t="shared" si="355"/>
        <v>0</v>
      </c>
      <c r="V665" s="387">
        <f>SUMPRODUCT(ROUND(J665:U665,4))</f>
        <v>0</v>
      </c>
      <c r="W665" s="326"/>
    </row>
    <row r="666" spans="1:25" ht="15" customHeight="1" x14ac:dyDescent="0.2">
      <c r="A666" s="323"/>
      <c r="B666" s="353"/>
      <c r="C666" s="388" t="s">
        <v>151</v>
      </c>
      <c r="E666" s="389"/>
      <c r="F666" s="354"/>
      <c r="G666" s="368" t="s">
        <v>152</v>
      </c>
      <c r="H666" s="369"/>
      <c r="I666" s="364"/>
      <c r="J666" s="370"/>
      <c r="K666" s="370"/>
      <c r="L666" s="370"/>
      <c r="M666" s="370"/>
      <c r="N666" s="370"/>
      <c r="O666" s="370"/>
      <c r="P666" s="370"/>
      <c r="Q666" s="370"/>
      <c r="R666" s="370"/>
      <c r="S666" s="370"/>
      <c r="T666" s="370"/>
      <c r="U666" s="370"/>
      <c r="V666" s="366"/>
      <c r="W666" s="326"/>
    </row>
    <row r="667" spans="1:25" ht="15" customHeight="1" x14ac:dyDescent="0.2">
      <c r="A667" s="323"/>
      <c r="B667" s="353"/>
      <c r="F667" s="390"/>
      <c r="G667" s="391" t="s">
        <v>153</v>
      </c>
      <c r="H667" s="392"/>
      <c r="I667" s="393" t="s">
        <v>154</v>
      </c>
      <c r="J667" s="394"/>
      <c r="K667" s="394"/>
      <c r="L667" s="394"/>
      <c r="M667" s="394"/>
      <c r="N667" s="394"/>
      <c r="O667" s="394"/>
      <c r="P667" s="394"/>
      <c r="Q667" s="394"/>
      <c r="R667" s="394"/>
      <c r="S667" s="394"/>
      <c r="T667" s="394"/>
      <c r="U667" s="394"/>
      <c r="V667" s="375">
        <f>SUMPRODUCT(ROUND(J667:U667,2))</f>
        <v>0</v>
      </c>
      <c r="W667" s="326"/>
    </row>
    <row r="668" spans="1:25" ht="15" customHeight="1" x14ac:dyDescent="0.2">
      <c r="A668" s="367">
        <f>IF($D660="Stundenanteil",1,0)</f>
        <v>0</v>
      </c>
      <c r="B668" s="353"/>
      <c r="C668" s="388" t="str">
        <f>IF(D660="Stundenanteil","wöchentliche Arbeitszeit (in h):","")</f>
        <v/>
      </c>
      <c r="D668" s="347"/>
      <c r="E668" s="395"/>
      <c r="F668" s="390"/>
      <c r="G668" s="371"/>
      <c r="H668" s="372"/>
      <c r="I668" s="393"/>
      <c r="J668" s="396"/>
      <c r="K668" s="396"/>
      <c r="L668" s="396"/>
      <c r="M668" s="396"/>
      <c r="N668" s="396"/>
      <c r="O668" s="396"/>
      <c r="P668" s="396"/>
      <c r="Q668" s="396"/>
      <c r="R668" s="396"/>
      <c r="S668" s="396"/>
      <c r="T668" s="396"/>
      <c r="U668" s="396"/>
      <c r="V668" s="397"/>
      <c r="W668" s="326"/>
    </row>
    <row r="669" spans="1:25" ht="15" customHeight="1" x14ac:dyDescent="0.2">
      <c r="A669" s="367">
        <f>IF($D660="Stundenanteil",1,0)</f>
        <v>0</v>
      </c>
      <c r="B669" s="353"/>
      <c r="C669" s="388" t="str">
        <f>IF(D660="Stundenanteil","Urlaubsanspruch (in AT):","")</f>
        <v/>
      </c>
      <c r="D669" s="347"/>
      <c r="E669" s="398"/>
      <c r="F669" s="354"/>
      <c r="G669" s="368" t="s">
        <v>155</v>
      </c>
      <c r="H669" s="369"/>
      <c r="I669" s="364"/>
      <c r="J669" s="370"/>
      <c r="K669" s="370"/>
      <c r="L669" s="370"/>
      <c r="M669" s="370"/>
      <c r="N669" s="370"/>
      <c r="O669" s="370"/>
      <c r="P669" s="370"/>
      <c r="Q669" s="370"/>
      <c r="R669" s="370"/>
      <c r="S669" s="370"/>
      <c r="T669" s="370"/>
      <c r="U669" s="370"/>
      <c r="V669" s="366"/>
      <c r="W669" s="326"/>
    </row>
    <row r="670" spans="1:25" ht="15" customHeight="1" x14ac:dyDescent="0.2">
      <c r="A670" s="367">
        <f>IF($D660="Stellenanteil",1,0)</f>
        <v>0</v>
      </c>
      <c r="B670" s="353"/>
      <c r="C670" s="388" t="str">
        <f>IF(D660="Stellenanteil","Stellenanteil (in %):","")</f>
        <v/>
      </c>
      <c r="D670" s="347"/>
      <c r="E670" s="399"/>
      <c r="F670" s="354"/>
      <c r="G670" s="391" t="s">
        <v>156</v>
      </c>
      <c r="H670" s="392"/>
      <c r="I670" s="393" t="s">
        <v>154</v>
      </c>
      <c r="J670" s="400">
        <f>ROUND(ROUND(J667,2)*J665,2)</f>
        <v>0</v>
      </c>
      <c r="K670" s="400">
        <f t="shared" ref="K670:U670" si="356">ROUND(ROUND(K667,2)*K665,2)</f>
        <v>0</v>
      </c>
      <c r="L670" s="400">
        <f t="shared" si="356"/>
        <v>0</v>
      </c>
      <c r="M670" s="400">
        <f t="shared" si="356"/>
        <v>0</v>
      </c>
      <c r="N670" s="400">
        <f t="shared" si="356"/>
        <v>0</v>
      </c>
      <c r="O670" s="400">
        <f t="shared" si="356"/>
        <v>0</v>
      </c>
      <c r="P670" s="400">
        <f t="shared" si="356"/>
        <v>0</v>
      </c>
      <c r="Q670" s="400">
        <f t="shared" si="356"/>
        <v>0</v>
      </c>
      <c r="R670" s="400">
        <f t="shared" si="356"/>
        <v>0</v>
      </c>
      <c r="S670" s="400">
        <f t="shared" si="356"/>
        <v>0</v>
      </c>
      <c r="T670" s="400">
        <f t="shared" si="356"/>
        <v>0</v>
      </c>
      <c r="U670" s="400">
        <f t="shared" si="356"/>
        <v>0</v>
      </c>
      <c r="V670" s="375">
        <f>SUMPRODUCT(ROUND(J670:U670,2))</f>
        <v>0</v>
      </c>
      <c r="W670" s="326"/>
    </row>
    <row r="671" spans="1:25" ht="15" customHeight="1" x14ac:dyDescent="0.2">
      <c r="A671" s="323"/>
      <c r="B671" s="353"/>
      <c r="C671" s="347"/>
      <c r="D671" s="347"/>
      <c r="E671" s="347"/>
      <c r="F671" s="354"/>
      <c r="G671" s="401" t="str">
        <f>$P$26</f>
        <v>Pauschale für Sozialabgaben inkl. Berufsgenossenschaft</v>
      </c>
      <c r="H671" s="372"/>
      <c r="I671" s="393" t="s">
        <v>154</v>
      </c>
      <c r="J671" s="400">
        <f>ROUND(J670*$U$26,2)</f>
        <v>0</v>
      </c>
      <c r="K671" s="400">
        <f t="shared" ref="K671:U671" si="357">ROUND(K670*$U$26,2)</f>
        <v>0</v>
      </c>
      <c r="L671" s="400">
        <f t="shared" si="357"/>
        <v>0</v>
      </c>
      <c r="M671" s="400">
        <f t="shared" si="357"/>
        <v>0</v>
      </c>
      <c r="N671" s="400">
        <f t="shared" si="357"/>
        <v>0</v>
      </c>
      <c r="O671" s="400">
        <f t="shared" si="357"/>
        <v>0</v>
      </c>
      <c r="P671" s="400">
        <f t="shared" si="357"/>
        <v>0</v>
      </c>
      <c r="Q671" s="400">
        <f t="shared" si="357"/>
        <v>0</v>
      </c>
      <c r="R671" s="400">
        <f t="shared" si="357"/>
        <v>0</v>
      </c>
      <c r="S671" s="400">
        <f t="shared" si="357"/>
        <v>0</v>
      </c>
      <c r="T671" s="400">
        <f t="shared" si="357"/>
        <v>0</v>
      </c>
      <c r="U671" s="400">
        <f t="shared" si="357"/>
        <v>0</v>
      </c>
      <c r="V671" s="375">
        <f>SUMPRODUCT(ROUND(J671:U671,2))</f>
        <v>0</v>
      </c>
      <c r="W671" s="326"/>
    </row>
    <row r="672" spans="1:25" ht="15" customHeight="1" x14ac:dyDescent="0.2">
      <c r="A672" s="323"/>
      <c r="B672" s="360" t="s">
        <v>157</v>
      </c>
      <c r="C672" s="347"/>
      <c r="D672" s="347"/>
      <c r="E672" s="347"/>
      <c r="F672" s="354"/>
      <c r="G672" s="371"/>
      <c r="H672" s="372"/>
      <c r="I672" s="393"/>
      <c r="J672" s="396"/>
      <c r="K672" s="396"/>
      <c r="L672" s="396"/>
      <c r="M672" s="396"/>
      <c r="N672" s="396"/>
      <c r="O672" s="396"/>
      <c r="P672" s="396"/>
      <c r="Q672" s="396"/>
      <c r="R672" s="396"/>
      <c r="S672" s="396"/>
      <c r="T672" s="396"/>
      <c r="U672" s="396"/>
      <c r="V672" s="397"/>
      <c r="W672" s="326"/>
      <c r="Y672" s="335"/>
    </row>
    <row r="673" spans="1:25" ht="15" customHeight="1" x14ac:dyDescent="0.2">
      <c r="A673" s="323"/>
      <c r="B673" s="353"/>
      <c r="C673" s="402"/>
      <c r="D673" s="403">
        <v>1</v>
      </c>
      <c r="E673" s="403">
        <v>2</v>
      </c>
      <c r="F673" s="390"/>
      <c r="G673" s="404" t="s">
        <v>158</v>
      </c>
      <c r="I673" s="405" t="s">
        <v>154</v>
      </c>
      <c r="J673" s="406">
        <f t="shared" ref="J673:U673" si="358">IF(AND($D674=J$30,$E674=J$30),ROUND($D679,2)+ROUND($E679,2),IF($D674=J$30,$D679,IF($E674=J$30,$E679,0)))</f>
        <v>0</v>
      </c>
      <c r="K673" s="406">
        <f t="shared" si="358"/>
        <v>0</v>
      </c>
      <c r="L673" s="406">
        <f t="shared" si="358"/>
        <v>0</v>
      </c>
      <c r="M673" s="406">
        <f t="shared" si="358"/>
        <v>0</v>
      </c>
      <c r="N673" s="406">
        <f t="shared" si="358"/>
        <v>0</v>
      </c>
      <c r="O673" s="406">
        <f t="shared" si="358"/>
        <v>0</v>
      </c>
      <c r="P673" s="406">
        <f t="shared" si="358"/>
        <v>0</v>
      </c>
      <c r="Q673" s="406">
        <f t="shared" si="358"/>
        <v>0</v>
      </c>
      <c r="R673" s="406">
        <f t="shared" si="358"/>
        <v>0</v>
      </c>
      <c r="S673" s="406">
        <f t="shared" si="358"/>
        <v>0</v>
      </c>
      <c r="T673" s="406">
        <f t="shared" si="358"/>
        <v>0</v>
      </c>
      <c r="U673" s="406">
        <f t="shared" si="358"/>
        <v>0</v>
      </c>
      <c r="V673" s="407">
        <f>SUMPRODUCT(ROUND(J673:U673,2))</f>
        <v>0</v>
      </c>
      <c r="W673" s="326"/>
      <c r="Y673" s="335"/>
    </row>
    <row r="674" spans="1:25" ht="15" customHeight="1" x14ac:dyDescent="0.2">
      <c r="A674" s="323"/>
      <c r="B674" s="408"/>
      <c r="C674" s="409" t="s">
        <v>159</v>
      </c>
      <c r="D674" s="410"/>
      <c r="E674" s="410"/>
      <c r="F674" s="390"/>
      <c r="G674" s="411" t="s">
        <v>160</v>
      </c>
      <c r="H674" s="369"/>
      <c r="I674" s="364"/>
      <c r="J674" s="412">
        <f>IF(OR($D676=0,$D677=0),0,IF(AND(J$30&gt;=$D676,J$30&lt;=$D677),"X",""))</f>
        <v>0</v>
      </c>
      <c r="K674" s="412">
        <f t="shared" ref="K674:U674" si="359">IF(OR($D676=0,$D677=0),0,IF(AND(K$30&gt;=$D676,K$30&lt;=$D677),"X",""))</f>
        <v>0</v>
      </c>
      <c r="L674" s="412">
        <f t="shared" si="359"/>
        <v>0</v>
      </c>
      <c r="M674" s="412">
        <f t="shared" si="359"/>
        <v>0</v>
      </c>
      <c r="N674" s="412">
        <f t="shared" si="359"/>
        <v>0</v>
      </c>
      <c r="O674" s="412">
        <f t="shared" si="359"/>
        <v>0</v>
      </c>
      <c r="P674" s="412">
        <f t="shared" si="359"/>
        <v>0</v>
      </c>
      <c r="Q674" s="412">
        <f t="shared" si="359"/>
        <v>0</v>
      </c>
      <c r="R674" s="412">
        <f t="shared" si="359"/>
        <v>0</v>
      </c>
      <c r="S674" s="412">
        <f t="shared" si="359"/>
        <v>0</v>
      </c>
      <c r="T674" s="412">
        <f t="shared" si="359"/>
        <v>0</v>
      </c>
      <c r="U674" s="412">
        <f t="shared" si="359"/>
        <v>0</v>
      </c>
      <c r="V674" s="413"/>
      <c r="W674" s="326"/>
      <c r="Y674" s="335"/>
    </row>
    <row r="675" spans="1:25" ht="15" customHeight="1" x14ac:dyDescent="0.2">
      <c r="A675" s="323"/>
      <c r="B675" s="408"/>
      <c r="C675" s="409" t="s">
        <v>161</v>
      </c>
      <c r="D675" s="414"/>
      <c r="E675" s="415"/>
      <c r="F675" s="390"/>
      <c r="G675" s="391" t="s">
        <v>156</v>
      </c>
      <c r="H675" s="416"/>
      <c r="I675" s="393" t="s">
        <v>154</v>
      </c>
      <c r="J675" s="400">
        <f>IF(OR($D676=0,$D677=0),0,IF($D674=J$30,MIN(ROUND($D679,2),ROUND(ROUND($D679,2)/$D678*SUMPRODUCT(($J674:$U674="X")*(ROUND($J665:$U665,4))),2)),0))</f>
        <v>0</v>
      </c>
      <c r="K675" s="400">
        <f t="shared" ref="K675:U675" si="360">IF(OR($D676=0,$D677=0),0,IF($D674=K$30,MIN(ROUND($D679,2),ROUND(ROUND($D679,2)/$D678*SUMPRODUCT(($J674:$U674="X")*(ROUND($J665:$U665,4))),2)),0))</f>
        <v>0</v>
      </c>
      <c r="L675" s="400">
        <f t="shared" si="360"/>
        <v>0</v>
      </c>
      <c r="M675" s="400">
        <f t="shared" si="360"/>
        <v>0</v>
      </c>
      <c r="N675" s="400">
        <f t="shared" si="360"/>
        <v>0</v>
      </c>
      <c r="O675" s="400">
        <f t="shared" si="360"/>
        <v>0</v>
      </c>
      <c r="P675" s="400">
        <f t="shared" si="360"/>
        <v>0</v>
      </c>
      <c r="Q675" s="400">
        <f t="shared" si="360"/>
        <v>0</v>
      </c>
      <c r="R675" s="400">
        <f t="shared" si="360"/>
        <v>0</v>
      </c>
      <c r="S675" s="400">
        <f t="shared" si="360"/>
        <v>0</v>
      </c>
      <c r="T675" s="400">
        <f t="shared" si="360"/>
        <v>0</v>
      </c>
      <c r="U675" s="400">
        <f t="shared" si="360"/>
        <v>0</v>
      </c>
      <c r="V675" s="375">
        <f>SUMPRODUCT(ROUND(J675:U675,2))</f>
        <v>0</v>
      </c>
      <c r="W675" s="326"/>
      <c r="Y675" s="335"/>
    </row>
    <row r="676" spans="1:25" ht="15" customHeight="1" x14ac:dyDescent="0.2">
      <c r="A676" s="323"/>
      <c r="B676" s="353"/>
      <c r="C676" s="417" t="s">
        <v>162</v>
      </c>
      <c r="D676" s="418"/>
      <c r="E676" s="418"/>
      <c r="F676" s="390"/>
      <c r="G676" s="401" t="str">
        <f>$P$26</f>
        <v>Pauschale für Sozialabgaben inkl. Berufsgenossenschaft</v>
      </c>
      <c r="H676" s="416"/>
      <c r="I676" s="393" t="s">
        <v>154</v>
      </c>
      <c r="J676" s="400">
        <f t="shared" ref="J676:U676" si="361">ROUND(J675*$U$26,2)</f>
        <v>0</v>
      </c>
      <c r="K676" s="400">
        <f t="shared" si="361"/>
        <v>0</v>
      </c>
      <c r="L676" s="400">
        <f t="shared" si="361"/>
        <v>0</v>
      </c>
      <c r="M676" s="400">
        <f t="shared" si="361"/>
        <v>0</v>
      </c>
      <c r="N676" s="400">
        <f t="shared" si="361"/>
        <v>0</v>
      </c>
      <c r="O676" s="400">
        <f t="shared" si="361"/>
        <v>0</v>
      </c>
      <c r="P676" s="400">
        <f t="shared" si="361"/>
        <v>0</v>
      </c>
      <c r="Q676" s="400">
        <f t="shared" si="361"/>
        <v>0</v>
      </c>
      <c r="R676" s="400">
        <f t="shared" si="361"/>
        <v>0</v>
      </c>
      <c r="S676" s="400">
        <f t="shared" si="361"/>
        <v>0</v>
      </c>
      <c r="T676" s="400">
        <f t="shared" si="361"/>
        <v>0</v>
      </c>
      <c r="U676" s="400">
        <f t="shared" si="361"/>
        <v>0</v>
      </c>
      <c r="V676" s="375">
        <f>SUMPRODUCT(ROUND(J676:U676,2))</f>
        <v>0</v>
      </c>
      <c r="W676" s="326"/>
      <c r="Y676" s="335"/>
    </row>
    <row r="677" spans="1:25" ht="15" customHeight="1" x14ac:dyDescent="0.2">
      <c r="A677" s="323"/>
      <c r="B677" s="353"/>
      <c r="C677" s="417" t="s">
        <v>163</v>
      </c>
      <c r="D677" s="418"/>
      <c r="E677" s="418"/>
      <c r="F677" s="390"/>
      <c r="G677" s="411" t="s">
        <v>164</v>
      </c>
      <c r="H677" s="369"/>
      <c r="I677" s="364"/>
      <c r="J677" s="412">
        <f t="shared" ref="J677:U677" si="362">IF(OR($E676=0,$E677=0),0,IF(AND(J$30&gt;=$E676,J$30&lt;=$E677),"X",""))</f>
        <v>0</v>
      </c>
      <c r="K677" s="412">
        <f t="shared" si="362"/>
        <v>0</v>
      </c>
      <c r="L677" s="412">
        <f t="shared" si="362"/>
        <v>0</v>
      </c>
      <c r="M677" s="412">
        <f t="shared" si="362"/>
        <v>0</v>
      </c>
      <c r="N677" s="412">
        <f t="shared" si="362"/>
        <v>0</v>
      </c>
      <c r="O677" s="412">
        <f t="shared" si="362"/>
        <v>0</v>
      </c>
      <c r="P677" s="412">
        <f t="shared" si="362"/>
        <v>0</v>
      </c>
      <c r="Q677" s="412">
        <f t="shared" si="362"/>
        <v>0</v>
      </c>
      <c r="R677" s="412">
        <f t="shared" si="362"/>
        <v>0</v>
      </c>
      <c r="S677" s="412">
        <f t="shared" si="362"/>
        <v>0</v>
      </c>
      <c r="T677" s="412">
        <f t="shared" si="362"/>
        <v>0</v>
      </c>
      <c r="U677" s="412">
        <f t="shared" si="362"/>
        <v>0</v>
      </c>
      <c r="V677" s="396"/>
      <c r="W677" s="326"/>
      <c r="Y677" s="335"/>
    </row>
    <row r="678" spans="1:25" ht="15" customHeight="1" x14ac:dyDescent="0.2">
      <c r="A678" s="323"/>
      <c r="B678" s="353"/>
      <c r="C678" s="417" t="s">
        <v>165</v>
      </c>
      <c r="D678" s="419" t="str">
        <f>IF(OR(D676=0,D677=0),"",DATEDIF(D676,D677,"m")+1)</f>
        <v/>
      </c>
      <c r="E678" s="419" t="str">
        <f>IF(OR(E676=0,E677=0),"",DATEDIF(E676,E677,"m")+1)</f>
        <v/>
      </c>
      <c r="F678" s="390"/>
      <c r="G678" s="391" t="s">
        <v>156</v>
      </c>
      <c r="H678" s="416"/>
      <c r="I678" s="393" t="s">
        <v>154</v>
      </c>
      <c r="J678" s="400">
        <f>IF(OR($E676=0,$E677=0),0,IF($E674=J$30,MIN(ROUND($E679,2),ROUND(ROUND($E679,2)/$E678*SUMPRODUCT(($J677:$U677="X")*(ROUND($J665:$U665,4))),2)),0))</f>
        <v>0</v>
      </c>
      <c r="K678" s="400">
        <f t="shared" ref="K678:U678" si="363">IF(OR($E676=0,$E677=0),0,IF($E674=K$30,MIN(ROUND($E679,2),ROUND(ROUND($E679,2)/$E678*SUMPRODUCT(($J677:$U677="X")*(ROUND($J665:$U665,4))),2)),0))</f>
        <v>0</v>
      </c>
      <c r="L678" s="400">
        <f t="shared" si="363"/>
        <v>0</v>
      </c>
      <c r="M678" s="400">
        <f t="shared" si="363"/>
        <v>0</v>
      </c>
      <c r="N678" s="400">
        <f t="shared" si="363"/>
        <v>0</v>
      </c>
      <c r="O678" s="400">
        <f t="shared" si="363"/>
        <v>0</v>
      </c>
      <c r="P678" s="400">
        <f t="shared" si="363"/>
        <v>0</v>
      </c>
      <c r="Q678" s="400">
        <f t="shared" si="363"/>
        <v>0</v>
      </c>
      <c r="R678" s="400">
        <f t="shared" si="363"/>
        <v>0</v>
      </c>
      <c r="S678" s="400">
        <f t="shared" si="363"/>
        <v>0</v>
      </c>
      <c r="T678" s="400">
        <f t="shared" si="363"/>
        <v>0</v>
      </c>
      <c r="U678" s="400">
        <f t="shared" si="363"/>
        <v>0</v>
      </c>
      <c r="V678" s="375">
        <f>SUMPRODUCT(ROUND(J678:U678,2))</f>
        <v>0</v>
      </c>
      <c r="W678" s="326"/>
      <c r="Y678" s="335"/>
    </row>
    <row r="679" spans="1:25" ht="15" customHeight="1" x14ac:dyDescent="0.2">
      <c r="A679" s="323"/>
      <c r="B679" s="353"/>
      <c r="C679" s="409" t="s">
        <v>166</v>
      </c>
      <c r="D679" s="389"/>
      <c r="E679" s="389"/>
      <c r="F679" s="390"/>
      <c r="G679" s="420" t="str">
        <f>$P$26</f>
        <v>Pauschale für Sozialabgaben inkl. Berufsgenossenschaft</v>
      </c>
      <c r="H679" s="421"/>
      <c r="I679" s="422" t="s">
        <v>154</v>
      </c>
      <c r="J679" s="423">
        <f t="shared" ref="J679:U679" si="364">ROUND(J678*$U$26,2)</f>
        <v>0</v>
      </c>
      <c r="K679" s="423">
        <f t="shared" si="364"/>
        <v>0</v>
      </c>
      <c r="L679" s="423">
        <f t="shared" si="364"/>
        <v>0</v>
      </c>
      <c r="M679" s="423">
        <f t="shared" si="364"/>
        <v>0</v>
      </c>
      <c r="N679" s="423">
        <f t="shared" si="364"/>
        <v>0</v>
      </c>
      <c r="O679" s="423">
        <f t="shared" si="364"/>
        <v>0</v>
      </c>
      <c r="P679" s="423">
        <f t="shared" si="364"/>
        <v>0</v>
      </c>
      <c r="Q679" s="423">
        <f t="shared" si="364"/>
        <v>0</v>
      </c>
      <c r="R679" s="423">
        <f t="shared" si="364"/>
        <v>0</v>
      </c>
      <c r="S679" s="423">
        <f t="shared" si="364"/>
        <v>0</v>
      </c>
      <c r="T679" s="423">
        <f t="shared" si="364"/>
        <v>0</v>
      </c>
      <c r="U679" s="423">
        <f t="shared" si="364"/>
        <v>0</v>
      </c>
      <c r="V679" s="424">
        <f>SUMPRODUCT(ROUND(J679:U679,2))</f>
        <v>0</v>
      </c>
      <c r="W679" s="326"/>
      <c r="Y679" s="335"/>
    </row>
    <row r="680" spans="1:25" ht="15" customHeight="1" thickBot="1" x14ac:dyDescent="0.25">
      <c r="A680" s="323"/>
      <c r="B680" s="425"/>
      <c r="C680" s="426"/>
      <c r="D680" s="426"/>
      <c r="E680" s="426"/>
      <c r="F680" s="427"/>
      <c r="G680" s="428"/>
      <c r="H680" s="429"/>
      <c r="I680" s="430"/>
      <c r="J680" s="431"/>
      <c r="K680" s="431"/>
      <c r="L680" s="431"/>
      <c r="M680" s="431"/>
      <c r="N680" s="431"/>
      <c r="O680" s="431"/>
      <c r="P680" s="431"/>
      <c r="Q680" s="431"/>
      <c r="R680" s="431"/>
      <c r="S680" s="431"/>
      <c r="T680" s="431"/>
      <c r="U680" s="431"/>
      <c r="V680" s="432"/>
      <c r="W680" s="326">
        <f>IF(COUNTIF(V656:V680,"&gt;0")&gt;0,1,0)</f>
        <v>0</v>
      </c>
      <c r="Y680" s="335"/>
    </row>
    <row r="681" spans="1:25" ht="15" customHeight="1" thickTop="1" x14ac:dyDescent="0.2">
      <c r="A681" s="323"/>
      <c r="B681" s="353"/>
      <c r="C681" s="347"/>
      <c r="D681" s="347"/>
      <c r="E681" s="347"/>
      <c r="F681" s="354"/>
      <c r="G681" s="355" t="s">
        <v>136</v>
      </c>
      <c r="H681" s="356"/>
      <c r="I681" s="357"/>
      <c r="J681" s="358"/>
      <c r="K681" s="358"/>
      <c r="L681" s="358"/>
      <c r="M681" s="358"/>
      <c r="N681" s="358"/>
      <c r="O681" s="358"/>
      <c r="P681" s="358"/>
      <c r="Q681" s="358"/>
      <c r="R681" s="358"/>
      <c r="S681" s="358"/>
      <c r="T681" s="358"/>
      <c r="U681" s="358"/>
      <c r="V681" s="359"/>
      <c r="W681" s="326"/>
    </row>
    <row r="682" spans="1:25" ht="15" customHeight="1" x14ac:dyDescent="0.2">
      <c r="A682" s="323"/>
      <c r="B682" s="360" t="s">
        <v>137</v>
      </c>
      <c r="C682" s="347"/>
      <c r="D682" s="653"/>
      <c r="E682" s="654"/>
      <c r="F682" s="361"/>
      <c r="G682" s="362" t="s">
        <v>138</v>
      </c>
      <c r="H682" s="363"/>
      <c r="I682" s="364"/>
      <c r="J682" s="365"/>
      <c r="K682" s="365"/>
      <c r="L682" s="365"/>
      <c r="M682" s="365"/>
      <c r="N682" s="365"/>
      <c r="O682" s="365"/>
      <c r="P682" s="365"/>
      <c r="Q682" s="365"/>
      <c r="R682" s="365"/>
      <c r="S682" s="365"/>
      <c r="T682" s="365"/>
      <c r="U682" s="365"/>
      <c r="V682" s="366"/>
      <c r="W682" s="326"/>
    </row>
    <row r="683" spans="1:25" ht="15" customHeight="1" x14ac:dyDescent="0.2">
      <c r="A683" s="367">
        <f>IF($D685="Stundenanteil",1,0)</f>
        <v>0</v>
      </c>
      <c r="B683" s="360" t="s">
        <v>139</v>
      </c>
      <c r="C683" s="347"/>
      <c r="D683" s="653"/>
      <c r="E683" s="654"/>
      <c r="F683" s="361"/>
      <c r="G683" s="368" t="s">
        <v>140</v>
      </c>
      <c r="H683" s="369"/>
      <c r="I683" s="364"/>
      <c r="J683" s="370"/>
      <c r="K683" s="370"/>
      <c r="L683" s="370"/>
      <c r="M683" s="370"/>
      <c r="N683" s="370"/>
      <c r="O683" s="370"/>
      <c r="P683" s="370"/>
      <c r="Q683" s="370"/>
      <c r="R683" s="370"/>
      <c r="S683" s="370"/>
      <c r="T683" s="370"/>
      <c r="U683" s="370"/>
      <c r="V683" s="366"/>
      <c r="W683" s="326"/>
    </row>
    <row r="684" spans="1:25" ht="15" customHeight="1" x14ac:dyDescent="0.2">
      <c r="A684" s="367">
        <f>IF($D685="Stundenanteil",1,0)</f>
        <v>0</v>
      </c>
      <c r="B684" s="353"/>
      <c r="C684" s="347"/>
      <c r="D684" s="347"/>
      <c r="E684" s="347"/>
      <c r="F684" s="354"/>
      <c r="G684" s="371" t="s">
        <v>141</v>
      </c>
      <c r="H684" s="372"/>
      <c r="I684" s="373" t="s">
        <v>142</v>
      </c>
      <c r="J684" s="374"/>
      <c r="K684" s="374"/>
      <c r="L684" s="374"/>
      <c r="M684" s="374"/>
      <c r="N684" s="374"/>
      <c r="O684" s="374"/>
      <c r="P684" s="374"/>
      <c r="Q684" s="374"/>
      <c r="R684" s="374"/>
      <c r="S684" s="374"/>
      <c r="T684" s="374"/>
      <c r="U684" s="374"/>
      <c r="V684" s="375">
        <f t="shared" ref="V684:V689" si="365">SUMPRODUCT(ROUND(J684:U684,2))</f>
        <v>0</v>
      </c>
      <c r="W684" s="326"/>
    </row>
    <row r="685" spans="1:25" ht="15" customHeight="1" x14ac:dyDescent="0.2">
      <c r="A685" s="367">
        <f>IF($D685="Stundenanteil",1,0)</f>
        <v>0</v>
      </c>
      <c r="B685" s="360" t="s">
        <v>143</v>
      </c>
      <c r="C685" s="347"/>
      <c r="D685" s="653" t="s">
        <v>61</v>
      </c>
      <c r="E685" s="654"/>
      <c r="F685" s="361"/>
      <c r="G685" s="371" t="s">
        <v>144</v>
      </c>
      <c r="H685" s="376" t="s">
        <v>145</v>
      </c>
      <c r="I685" s="373" t="s">
        <v>142</v>
      </c>
      <c r="J685" s="374"/>
      <c r="K685" s="374"/>
      <c r="L685" s="374"/>
      <c r="M685" s="374"/>
      <c r="N685" s="374"/>
      <c r="O685" s="374"/>
      <c r="P685" s="374"/>
      <c r="Q685" s="374"/>
      <c r="R685" s="374"/>
      <c r="S685" s="374"/>
      <c r="T685" s="374"/>
      <c r="U685" s="374"/>
      <c r="V685" s="375">
        <f t="shared" si="365"/>
        <v>0</v>
      </c>
      <c r="W685" s="326"/>
    </row>
    <row r="686" spans="1:25" ht="15" customHeight="1" x14ac:dyDescent="0.2">
      <c r="A686" s="367">
        <f>IF($D685="Stundenanteil",1,0)</f>
        <v>0</v>
      </c>
      <c r="B686" s="353"/>
      <c r="C686" s="347"/>
      <c r="D686" s="347"/>
      <c r="E686" s="347"/>
      <c r="F686" s="354"/>
      <c r="G686" s="371"/>
      <c r="H686" s="376" t="s">
        <v>146</v>
      </c>
      <c r="I686" s="377" t="s">
        <v>142</v>
      </c>
      <c r="J686" s="374"/>
      <c r="K686" s="374"/>
      <c r="L686" s="374"/>
      <c r="M686" s="374"/>
      <c r="N686" s="374"/>
      <c r="O686" s="374"/>
      <c r="P686" s="374"/>
      <c r="Q686" s="374"/>
      <c r="R686" s="374"/>
      <c r="S686" s="374"/>
      <c r="T686" s="374"/>
      <c r="U686" s="374"/>
      <c r="V686" s="375">
        <f t="shared" si="365"/>
        <v>0</v>
      </c>
      <c r="W686" s="326"/>
    </row>
    <row r="687" spans="1:25" ht="15" hidden="1" customHeight="1" x14ac:dyDescent="0.2">
      <c r="A687" s="367"/>
      <c r="B687" s="353"/>
      <c r="C687" s="347"/>
      <c r="F687" s="354"/>
      <c r="G687" s="378" t="s">
        <v>147</v>
      </c>
      <c r="H687" s="379"/>
      <c r="I687" s="380" t="s">
        <v>142</v>
      </c>
      <c r="J687" s="381">
        <f>IF(ROUND(J684,2)-ROUND(J685,2)=0,0,ROUND(J686,2)/(ROUND(J684,2)-ROUND(J685,2))*ROUND(J685,2))</f>
        <v>0</v>
      </c>
      <c r="K687" s="381">
        <f t="shared" ref="K687:U687" si="366">IF(ROUND(K684,2)-ROUND(K685,2)=0,0,ROUND(K686,2)/(ROUND(K684,2)-ROUND(K685,2))*ROUND(K685,2))</f>
        <v>0</v>
      </c>
      <c r="L687" s="381">
        <f t="shared" si="366"/>
        <v>0</v>
      </c>
      <c r="M687" s="381">
        <f t="shared" si="366"/>
        <v>0</v>
      </c>
      <c r="N687" s="381">
        <f t="shared" si="366"/>
        <v>0</v>
      </c>
      <c r="O687" s="381">
        <f t="shared" si="366"/>
        <v>0</v>
      </c>
      <c r="P687" s="381">
        <f t="shared" si="366"/>
        <v>0</v>
      </c>
      <c r="Q687" s="381">
        <f t="shared" si="366"/>
        <v>0</v>
      </c>
      <c r="R687" s="381">
        <f t="shared" si="366"/>
        <v>0</v>
      </c>
      <c r="S687" s="381">
        <f t="shared" si="366"/>
        <v>0</v>
      </c>
      <c r="T687" s="381">
        <f t="shared" si="366"/>
        <v>0</v>
      </c>
      <c r="U687" s="381">
        <f t="shared" si="366"/>
        <v>0</v>
      </c>
      <c r="V687" s="382">
        <f t="shared" si="365"/>
        <v>0</v>
      </c>
      <c r="W687" s="326"/>
    </row>
    <row r="688" spans="1:25" ht="15" hidden="1" customHeight="1" x14ac:dyDescent="0.2">
      <c r="A688" s="367"/>
      <c r="B688" s="353"/>
      <c r="C688" s="347"/>
      <c r="F688" s="354"/>
      <c r="G688" s="378" t="s">
        <v>148</v>
      </c>
      <c r="H688" s="379"/>
      <c r="I688" s="380" t="s">
        <v>142</v>
      </c>
      <c r="J688" s="381">
        <f>(ROUND(J686,2)+ROUND(J687,10))*ROUND($E694,0)/($I$6-ROUND($E694,0))</f>
        <v>0</v>
      </c>
      <c r="K688" s="381">
        <f t="shared" ref="K688:U688" si="367">(ROUND(K686,2)+ROUND(K687,10))*ROUND($E694,0)/($I$6-ROUND($E694,0))</f>
        <v>0</v>
      </c>
      <c r="L688" s="381">
        <f t="shared" si="367"/>
        <v>0</v>
      </c>
      <c r="M688" s="381">
        <f t="shared" si="367"/>
        <v>0</v>
      </c>
      <c r="N688" s="381">
        <f t="shared" si="367"/>
        <v>0</v>
      </c>
      <c r="O688" s="381">
        <f t="shared" si="367"/>
        <v>0</v>
      </c>
      <c r="P688" s="381">
        <f t="shared" si="367"/>
        <v>0</v>
      </c>
      <c r="Q688" s="381">
        <f t="shared" si="367"/>
        <v>0</v>
      </c>
      <c r="R688" s="381">
        <f t="shared" si="367"/>
        <v>0</v>
      </c>
      <c r="S688" s="381">
        <f t="shared" si="367"/>
        <v>0</v>
      </c>
      <c r="T688" s="381">
        <f t="shared" si="367"/>
        <v>0</v>
      </c>
      <c r="U688" s="381">
        <f t="shared" si="367"/>
        <v>0</v>
      </c>
      <c r="V688" s="382">
        <f t="shared" si="365"/>
        <v>0</v>
      </c>
      <c r="W688" s="326"/>
    </row>
    <row r="689" spans="1:25" ht="15" hidden="1" customHeight="1" x14ac:dyDescent="0.2">
      <c r="A689" s="367"/>
      <c r="B689" s="353"/>
      <c r="C689" s="347"/>
      <c r="D689" s="347"/>
      <c r="E689" s="347"/>
      <c r="F689" s="354"/>
      <c r="G689" s="378" t="s">
        <v>149</v>
      </c>
      <c r="H689" s="379"/>
      <c r="I689" s="380" t="s">
        <v>142</v>
      </c>
      <c r="J689" s="381">
        <f>ROUND(J686,2)+ROUND(J687,10)+ROUND(J688,10)</f>
        <v>0</v>
      </c>
      <c r="K689" s="381">
        <f t="shared" ref="K689:U689" si="368">ROUND(K686,2)+ROUND(K687,10)+ROUND(K688,10)</f>
        <v>0</v>
      </c>
      <c r="L689" s="381">
        <f t="shared" si="368"/>
        <v>0</v>
      </c>
      <c r="M689" s="381">
        <f t="shared" si="368"/>
        <v>0</v>
      </c>
      <c r="N689" s="381">
        <f t="shared" si="368"/>
        <v>0</v>
      </c>
      <c r="O689" s="381">
        <f t="shared" si="368"/>
        <v>0</v>
      </c>
      <c r="P689" s="381">
        <f t="shared" si="368"/>
        <v>0</v>
      </c>
      <c r="Q689" s="381">
        <f t="shared" si="368"/>
        <v>0</v>
      </c>
      <c r="R689" s="381">
        <f t="shared" si="368"/>
        <v>0</v>
      </c>
      <c r="S689" s="381">
        <f t="shared" si="368"/>
        <v>0</v>
      </c>
      <c r="T689" s="381">
        <f t="shared" si="368"/>
        <v>0</v>
      </c>
      <c r="U689" s="381">
        <f t="shared" si="368"/>
        <v>0</v>
      </c>
      <c r="V689" s="382">
        <f t="shared" si="365"/>
        <v>0</v>
      </c>
      <c r="W689" s="326"/>
    </row>
    <row r="690" spans="1:25" ht="15" customHeight="1" x14ac:dyDescent="0.2">
      <c r="A690" s="323"/>
      <c r="B690" s="360" t="s">
        <v>150</v>
      </c>
      <c r="C690" s="347"/>
      <c r="D690" s="347"/>
      <c r="E690" s="347"/>
      <c r="F690" s="354"/>
      <c r="G690" s="383" t="str">
        <f>IF(D685="Stundenanteil","Errechneter Stellenanteil",IF(D685="Stellenanteil","Stellenanteil:",""))</f>
        <v/>
      </c>
      <c r="H690" s="384"/>
      <c r="I690" s="385"/>
      <c r="J690" s="386">
        <f>IF(AND($D685="Stellenanteil",$E695&gt;0,J692&gt;0),ROUND($E695,4),IF(AND($D685="Stundenanteil",J684&gt;0),ROUND(J689/ROUND(J684,2),4),0))</f>
        <v>0</v>
      </c>
      <c r="K690" s="386">
        <f t="shared" ref="K690:U690" si="369">IF(AND($D685="Stellenanteil",$E695&gt;0,K692&gt;0),ROUND($E695,4),IF(AND($D685="Stundenanteil",K684&gt;0),ROUND(K689/ROUND(K684,2),4),0))</f>
        <v>0</v>
      </c>
      <c r="L690" s="386">
        <f t="shared" si="369"/>
        <v>0</v>
      </c>
      <c r="M690" s="386">
        <f t="shared" si="369"/>
        <v>0</v>
      </c>
      <c r="N690" s="386">
        <f t="shared" si="369"/>
        <v>0</v>
      </c>
      <c r="O690" s="386">
        <f t="shared" si="369"/>
        <v>0</v>
      </c>
      <c r="P690" s="386">
        <f t="shared" si="369"/>
        <v>0</v>
      </c>
      <c r="Q690" s="386">
        <f t="shared" si="369"/>
        <v>0</v>
      </c>
      <c r="R690" s="386">
        <f t="shared" si="369"/>
        <v>0</v>
      </c>
      <c r="S690" s="386">
        <f t="shared" si="369"/>
        <v>0</v>
      </c>
      <c r="T690" s="386">
        <f t="shared" si="369"/>
        <v>0</v>
      </c>
      <c r="U690" s="386">
        <f t="shared" si="369"/>
        <v>0</v>
      </c>
      <c r="V690" s="387">
        <f>SUMPRODUCT(ROUND(J690:U690,4))</f>
        <v>0</v>
      </c>
      <c r="W690" s="326"/>
    </row>
    <row r="691" spans="1:25" ht="15" customHeight="1" x14ac:dyDescent="0.2">
      <c r="A691" s="323"/>
      <c r="B691" s="353"/>
      <c r="C691" s="388" t="s">
        <v>151</v>
      </c>
      <c r="E691" s="389"/>
      <c r="F691" s="354"/>
      <c r="G691" s="368" t="s">
        <v>152</v>
      </c>
      <c r="H691" s="369"/>
      <c r="I691" s="364"/>
      <c r="J691" s="370"/>
      <c r="K691" s="370"/>
      <c r="L691" s="370"/>
      <c r="M691" s="370"/>
      <c r="N691" s="370"/>
      <c r="O691" s="370"/>
      <c r="P691" s="370"/>
      <c r="Q691" s="370"/>
      <c r="R691" s="370"/>
      <c r="S691" s="370"/>
      <c r="T691" s="370"/>
      <c r="U691" s="370"/>
      <c r="V691" s="366"/>
      <c r="W691" s="326"/>
    </row>
    <row r="692" spans="1:25" ht="15" customHeight="1" x14ac:dyDescent="0.2">
      <c r="A692" s="323"/>
      <c r="B692" s="353"/>
      <c r="F692" s="390"/>
      <c r="G692" s="391" t="s">
        <v>153</v>
      </c>
      <c r="H692" s="392"/>
      <c r="I692" s="393" t="s">
        <v>154</v>
      </c>
      <c r="J692" s="394"/>
      <c r="K692" s="394"/>
      <c r="L692" s="394"/>
      <c r="M692" s="394"/>
      <c r="N692" s="394"/>
      <c r="O692" s="394"/>
      <c r="P692" s="394"/>
      <c r="Q692" s="394"/>
      <c r="R692" s="394"/>
      <c r="S692" s="394"/>
      <c r="T692" s="394"/>
      <c r="U692" s="394"/>
      <c r="V692" s="375">
        <f>SUMPRODUCT(ROUND(J692:U692,2))</f>
        <v>0</v>
      </c>
      <c r="W692" s="326"/>
    </row>
    <row r="693" spans="1:25" ht="15" customHeight="1" x14ac:dyDescent="0.2">
      <c r="A693" s="367">
        <f>IF($D685="Stundenanteil",1,0)</f>
        <v>0</v>
      </c>
      <c r="B693" s="353"/>
      <c r="C693" s="388" t="str">
        <f>IF(D685="Stundenanteil","wöchentliche Arbeitszeit (in h):","")</f>
        <v/>
      </c>
      <c r="D693" s="347"/>
      <c r="E693" s="395"/>
      <c r="F693" s="390"/>
      <c r="G693" s="371"/>
      <c r="H693" s="372"/>
      <c r="I693" s="393"/>
      <c r="J693" s="396"/>
      <c r="K693" s="396"/>
      <c r="L693" s="396"/>
      <c r="M693" s="396"/>
      <c r="N693" s="396"/>
      <c r="O693" s="396"/>
      <c r="P693" s="396"/>
      <c r="Q693" s="396"/>
      <c r="R693" s="396"/>
      <c r="S693" s="396"/>
      <c r="T693" s="396"/>
      <c r="U693" s="396"/>
      <c r="V693" s="397"/>
      <c r="W693" s="326"/>
    </row>
    <row r="694" spans="1:25" ht="15" customHeight="1" x14ac:dyDescent="0.2">
      <c r="A694" s="367">
        <f>IF($D685="Stundenanteil",1,0)</f>
        <v>0</v>
      </c>
      <c r="B694" s="353"/>
      <c r="C694" s="388" t="str">
        <f>IF(D685="Stundenanteil","Urlaubsanspruch (in AT):","")</f>
        <v/>
      </c>
      <c r="D694" s="347"/>
      <c r="E694" s="398"/>
      <c r="F694" s="354"/>
      <c r="G694" s="368" t="s">
        <v>155</v>
      </c>
      <c r="H694" s="369"/>
      <c r="I694" s="364"/>
      <c r="J694" s="370"/>
      <c r="K694" s="370"/>
      <c r="L694" s="370"/>
      <c r="M694" s="370"/>
      <c r="N694" s="370"/>
      <c r="O694" s="370"/>
      <c r="P694" s="370"/>
      <c r="Q694" s="370"/>
      <c r="R694" s="370"/>
      <c r="S694" s="370"/>
      <c r="T694" s="370"/>
      <c r="U694" s="370"/>
      <c r="V694" s="366"/>
      <c r="W694" s="326"/>
    </row>
    <row r="695" spans="1:25" ht="15" customHeight="1" x14ac:dyDescent="0.2">
      <c r="A695" s="367">
        <f>IF($D685="Stellenanteil",1,0)</f>
        <v>0</v>
      </c>
      <c r="B695" s="353"/>
      <c r="C695" s="388" t="str">
        <f>IF(D685="Stellenanteil","Stellenanteil (in %):","")</f>
        <v/>
      </c>
      <c r="D695" s="347"/>
      <c r="E695" s="399"/>
      <c r="F695" s="354"/>
      <c r="G695" s="391" t="s">
        <v>156</v>
      </c>
      <c r="H695" s="392"/>
      <c r="I695" s="393" t="s">
        <v>154</v>
      </c>
      <c r="J695" s="400">
        <f>ROUND(ROUND(J692,2)*J690,2)</f>
        <v>0</v>
      </c>
      <c r="K695" s="400">
        <f t="shared" ref="K695:U695" si="370">ROUND(ROUND(K692,2)*K690,2)</f>
        <v>0</v>
      </c>
      <c r="L695" s="400">
        <f t="shared" si="370"/>
        <v>0</v>
      </c>
      <c r="M695" s="400">
        <f t="shared" si="370"/>
        <v>0</v>
      </c>
      <c r="N695" s="400">
        <f t="shared" si="370"/>
        <v>0</v>
      </c>
      <c r="O695" s="400">
        <f t="shared" si="370"/>
        <v>0</v>
      </c>
      <c r="P695" s="400">
        <f t="shared" si="370"/>
        <v>0</v>
      </c>
      <c r="Q695" s="400">
        <f t="shared" si="370"/>
        <v>0</v>
      </c>
      <c r="R695" s="400">
        <f t="shared" si="370"/>
        <v>0</v>
      </c>
      <c r="S695" s="400">
        <f t="shared" si="370"/>
        <v>0</v>
      </c>
      <c r="T695" s="400">
        <f t="shared" si="370"/>
        <v>0</v>
      </c>
      <c r="U695" s="400">
        <f t="shared" si="370"/>
        <v>0</v>
      </c>
      <c r="V695" s="375">
        <f>SUMPRODUCT(ROUND(J695:U695,2))</f>
        <v>0</v>
      </c>
      <c r="W695" s="326"/>
    </row>
    <row r="696" spans="1:25" ht="15" customHeight="1" x14ac:dyDescent="0.2">
      <c r="A696" s="323"/>
      <c r="B696" s="353"/>
      <c r="C696" s="347"/>
      <c r="D696" s="347"/>
      <c r="E696" s="347"/>
      <c r="F696" s="354"/>
      <c r="G696" s="401" t="str">
        <f>$P$26</f>
        <v>Pauschale für Sozialabgaben inkl. Berufsgenossenschaft</v>
      </c>
      <c r="H696" s="372"/>
      <c r="I696" s="393" t="s">
        <v>154</v>
      </c>
      <c r="J696" s="400">
        <f>ROUND(J695*$U$26,2)</f>
        <v>0</v>
      </c>
      <c r="K696" s="400">
        <f t="shared" ref="K696:U696" si="371">ROUND(K695*$U$26,2)</f>
        <v>0</v>
      </c>
      <c r="L696" s="400">
        <f t="shared" si="371"/>
        <v>0</v>
      </c>
      <c r="M696" s="400">
        <f t="shared" si="371"/>
        <v>0</v>
      </c>
      <c r="N696" s="400">
        <f t="shared" si="371"/>
        <v>0</v>
      </c>
      <c r="O696" s="400">
        <f t="shared" si="371"/>
        <v>0</v>
      </c>
      <c r="P696" s="400">
        <f t="shared" si="371"/>
        <v>0</v>
      </c>
      <c r="Q696" s="400">
        <f t="shared" si="371"/>
        <v>0</v>
      </c>
      <c r="R696" s="400">
        <f t="shared" si="371"/>
        <v>0</v>
      </c>
      <c r="S696" s="400">
        <f t="shared" si="371"/>
        <v>0</v>
      </c>
      <c r="T696" s="400">
        <f t="shared" si="371"/>
        <v>0</v>
      </c>
      <c r="U696" s="400">
        <f t="shared" si="371"/>
        <v>0</v>
      </c>
      <c r="V696" s="375">
        <f>SUMPRODUCT(ROUND(J696:U696,2))</f>
        <v>0</v>
      </c>
      <c r="W696" s="326"/>
    </row>
    <row r="697" spans="1:25" ht="15" customHeight="1" x14ac:dyDescent="0.2">
      <c r="A697" s="323"/>
      <c r="B697" s="360" t="s">
        <v>157</v>
      </c>
      <c r="C697" s="347"/>
      <c r="D697" s="347"/>
      <c r="E697" s="347"/>
      <c r="F697" s="354"/>
      <c r="G697" s="371"/>
      <c r="H697" s="372"/>
      <c r="I697" s="393"/>
      <c r="J697" s="396"/>
      <c r="K697" s="396"/>
      <c r="L697" s="396"/>
      <c r="M697" s="396"/>
      <c r="N697" s="396"/>
      <c r="O697" s="396"/>
      <c r="P697" s="396"/>
      <c r="Q697" s="396"/>
      <c r="R697" s="396"/>
      <c r="S697" s="396"/>
      <c r="T697" s="396"/>
      <c r="U697" s="396"/>
      <c r="V697" s="397"/>
      <c r="W697" s="326"/>
      <c r="Y697" s="335"/>
    </row>
    <row r="698" spans="1:25" ht="15" customHeight="1" x14ac:dyDescent="0.2">
      <c r="A698" s="323"/>
      <c r="B698" s="353"/>
      <c r="C698" s="402"/>
      <c r="D698" s="403">
        <v>1</v>
      </c>
      <c r="E698" s="403">
        <v>2</v>
      </c>
      <c r="F698" s="390"/>
      <c r="G698" s="404" t="s">
        <v>158</v>
      </c>
      <c r="I698" s="405" t="s">
        <v>154</v>
      </c>
      <c r="J698" s="406">
        <f t="shared" ref="J698:U698" si="372">IF(AND($D699=J$30,$E699=J$30),ROUND($D704,2)+ROUND($E704,2),IF($D699=J$30,$D704,IF($E699=J$30,$E704,0)))</f>
        <v>0</v>
      </c>
      <c r="K698" s="406">
        <f t="shared" si="372"/>
        <v>0</v>
      </c>
      <c r="L698" s="406">
        <f t="shared" si="372"/>
        <v>0</v>
      </c>
      <c r="M698" s="406">
        <f t="shared" si="372"/>
        <v>0</v>
      </c>
      <c r="N698" s="406">
        <f t="shared" si="372"/>
        <v>0</v>
      </c>
      <c r="O698" s="406">
        <f t="shared" si="372"/>
        <v>0</v>
      </c>
      <c r="P698" s="406">
        <f t="shared" si="372"/>
        <v>0</v>
      </c>
      <c r="Q698" s="406">
        <f t="shared" si="372"/>
        <v>0</v>
      </c>
      <c r="R698" s="406">
        <f t="shared" si="372"/>
        <v>0</v>
      </c>
      <c r="S698" s="406">
        <f t="shared" si="372"/>
        <v>0</v>
      </c>
      <c r="T698" s="406">
        <f t="shared" si="372"/>
        <v>0</v>
      </c>
      <c r="U698" s="406">
        <f t="shared" si="372"/>
        <v>0</v>
      </c>
      <c r="V698" s="407">
        <f>SUMPRODUCT(ROUND(J698:U698,2))</f>
        <v>0</v>
      </c>
      <c r="W698" s="326"/>
      <c r="Y698" s="335"/>
    </row>
    <row r="699" spans="1:25" ht="15" customHeight="1" x14ac:dyDescent="0.2">
      <c r="A699" s="323"/>
      <c r="B699" s="408"/>
      <c r="C699" s="409" t="s">
        <v>159</v>
      </c>
      <c r="D699" s="410"/>
      <c r="E699" s="410"/>
      <c r="F699" s="390"/>
      <c r="G699" s="411" t="s">
        <v>160</v>
      </c>
      <c r="H699" s="369"/>
      <c r="I699" s="364"/>
      <c r="J699" s="412">
        <f>IF(OR($D701=0,$D702=0),0,IF(AND(J$30&gt;=$D701,J$30&lt;=$D702),"X",""))</f>
        <v>0</v>
      </c>
      <c r="K699" s="412">
        <f t="shared" ref="K699:U699" si="373">IF(OR($D701=0,$D702=0),0,IF(AND(K$30&gt;=$D701,K$30&lt;=$D702),"X",""))</f>
        <v>0</v>
      </c>
      <c r="L699" s="412">
        <f t="shared" si="373"/>
        <v>0</v>
      </c>
      <c r="M699" s="412">
        <f t="shared" si="373"/>
        <v>0</v>
      </c>
      <c r="N699" s="412">
        <f t="shared" si="373"/>
        <v>0</v>
      </c>
      <c r="O699" s="412">
        <f t="shared" si="373"/>
        <v>0</v>
      </c>
      <c r="P699" s="412">
        <f t="shared" si="373"/>
        <v>0</v>
      </c>
      <c r="Q699" s="412">
        <f t="shared" si="373"/>
        <v>0</v>
      </c>
      <c r="R699" s="412">
        <f t="shared" si="373"/>
        <v>0</v>
      </c>
      <c r="S699" s="412">
        <f t="shared" si="373"/>
        <v>0</v>
      </c>
      <c r="T699" s="412">
        <f t="shared" si="373"/>
        <v>0</v>
      </c>
      <c r="U699" s="412">
        <f t="shared" si="373"/>
        <v>0</v>
      </c>
      <c r="V699" s="413"/>
      <c r="W699" s="326"/>
      <c r="Y699" s="335"/>
    </row>
    <row r="700" spans="1:25" ht="15" customHeight="1" x14ac:dyDescent="0.2">
      <c r="A700" s="323"/>
      <c r="B700" s="408"/>
      <c r="C700" s="409" t="s">
        <v>161</v>
      </c>
      <c r="D700" s="414"/>
      <c r="E700" s="415"/>
      <c r="F700" s="390"/>
      <c r="G700" s="391" t="s">
        <v>156</v>
      </c>
      <c r="H700" s="416"/>
      <c r="I700" s="393" t="s">
        <v>154</v>
      </c>
      <c r="J700" s="400">
        <f>IF(OR($D701=0,$D702=0),0,IF($D699=J$30,MIN(ROUND($D704,2),ROUND(ROUND($D704,2)/$D703*SUMPRODUCT(($J699:$U699="X")*(ROUND($J690:$U690,4))),2)),0))</f>
        <v>0</v>
      </c>
      <c r="K700" s="400">
        <f t="shared" ref="K700:U700" si="374">IF(OR($D701=0,$D702=0),0,IF($D699=K$30,MIN(ROUND($D704,2),ROUND(ROUND($D704,2)/$D703*SUMPRODUCT(($J699:$U699="X")*(ROUND($J690:$U690,4))),2)),0))</f>
        <v>0</v>
      </c>
      <c r="L700" s="400">
        <f t="shared" si="374"/>
        <v>0</v>
      </c>
      <c r="M700" s="400">
        <f t="shared" si="374"/>
        <v>0</v>
      </c>
      <c r="N700" s="400">
        <f t="shared" si="374"/>
        <v>0</v>
      </c>
      <c r="O700" s="400">
        <f t="shared" si="374"/>
        <v>0</v>
      </c>
      <c r="P700" s="400">
        <f t="shared" si="374"/>
        <v>0</v>
      </c>
      <c r="Q700" s="400">
        <f t="shared" si="374"/>
        <v>0</v>
      </c>
      <c r="R700" s="400">
        <f t="shared" si="374"/>
        <v>0</v>
      </c>
      <c r="S700" s="400">
        <f t="shared" si="374"/>
        <v>0</v>
      </c>
      <c r="T700" s="400">
        <f t="shared" si="374"/>
        <v>0</v>
      </c>
      <c r="U700" s="400">
        <f t="shared" si="374"/>
        <v>0</v>
      </c>
      <c r="V700" s="375">
        <f>SUMPRODUCT(ROUND(J700:U700,2))</f>
        <v>0</v>
      </c>
      <c r="W700" s="326"/>
      <c r="Y700" s="335"/>
    </row>
    <row r="701" spans="1:25" ht="15" customHeight="1" x14ac:dyDescent="0.2">
      <c r="A701" s="323"/>
      <c r="B701" s="353"/>
      <c r="C701" s="417" t="s">
        <v>162</v>
      </c>
      <c r="D701" s="418"/>
      <c r="E701" s="418"/>
      <c r="F701" s="390"/>
      <c r="G701" s="401" t="str">
        <f>$P$26</f>
        <v>Pauschale für Sozialabgaben inkl. Berufsgenossenschaft</v>
      </c>
      <c r="H701" s="416"/>
      <c r="I701" s="393" t="s">
        <v>154</v>
      </c>
      <c r="J701" s="400">
        <f t="shared" ref="J701:U701" si="375">ROUND(J700*$U$26,2)</f>
        <v>0</v>
      </c>
      <c r="K701" s="400">
        <f t="shared" si="375"/>
        <v>0</v>
      </c>
      <c r="L701" s="400">
        <f t="shared" si="375"/>
        <v>0</v>
      </c>
      <c r="M701" s="400">
        <f t="shared" si="375"/>
        <v>0</v>
      </c>
      <c r="N701" s="400">
        <f t="shared" si="375"/>
        <v>0</v>
      </c>
      <c r="O701" s="400">
        <f t="shared" si="375"/>
        <v>0</v>
      </c>
      <c r="P701" s="400">
        <f t="shared" si="375"/>
        <v>0</v>
      </c>
      <c r="Q701" s="400">
        <f t="shared" si="375"/>
        <v>0</v>
      </c>
      <c r="R701" s="400">
        <f t="shared" si="375"/>
        <v>0</v>
      </c>
      <c r="S701" s="400">
        <f t="shared" si="375"/>
        <v>0</v>
      </c>
      <c r="T701" s="400">
        <f t="shared" si="375"/>
        <v>0</v>
      </c>
      <c r="U701" s="400">
        <f t="shared" si="375"/>
        <v>0</v>
      </c>
      <c r="V701" s="375">
        <f>SUMPRODUCT(ROUND(J701:U701,2))</f>
        <v>0</v>
      </c>
      <c r="W701" s="326"/>
      <c r="Y701" s="335"/>
    </row>
    <row r="702" spans="1:25" ht="15" customHeight="1" x14ac:dyDescent="0.2">
      <c r="A702" s="323"/>
      <c r="B702" s="353"/>
      <c r="C702" s="417" t="s">
        <v>163</v>
      </c>
      <c r="D702" s="418"/>
      <c r="E702" s="418"/>
      <c r="F702" s="390"/>
      <c r="G702" s="411" t="s">
        <v>164</v>
      </c>
      <c r="H702" s="369"/>
      <c r="I702" s="364"/>
      <c r="J702" s="412">
        <f t="shared" ref="J702:U702" si="376">IF(OR($E701=0,$E702=0),0,IF(AND(J$30&gt;=$E701,J$30&lt;=$E702),"X",""))</f>
        <v>0</v>
      </c>
      <c r="K702" s="412">
        <f t="shared" si="376"/>
        <v>0</v>
      </c>
      <c r="L702" s="412">
        <f t="shared" si="376"/>
        <v>0</v>
      </c>
      <c r="M702" s="412">
        <f t="shared" si="376"/>
        <v>0</v>
      </c>
      <c r="N702" s="412">
        <f t="shared" si="376"/>
        <v>0</v>
      </c>
      <c r="O702" s="412">
        <f t="shared" si="376"/>
        <v>0</v>
      </c>
      <c r="P702" s="412">
        <f t="shared" si="376"/>
        <v>0</v>
      </c>
      <c r="Q702" s="412">
        <f t="shared" si="376"/>
        <v>0</v>
      </c>
      <c r="R702" s="412">
        <f t="shared" si="376"/>
        <v>0</v>
      </c>
      <c r="S702" s="412">
        <f t="shared" si="376"/>
        <v>0</v>
      </c>
      <c r="T702" s="412">
        <f t="shared" si="376"/>
        <v>0</v>
      </c>
      <c r="U702" s="412">
        <f t="shared" si="376"/>
        <v>0</v>
      </c>
      <c r="V702" s="396"/>
      <c r="W702" s="326"/>
      <c r="Y702" s="335"/>
    </row>
    <row r="703" spans="1:25" ht="15" customHeight="1" x14ac:dyDescent="0.2">
      <c r="A703" s="323"/>
      <c r="B703" s="353"/>
      <c r="C703" s="417" t="s">
        <v>165</v>
      </c>
      <c r="D703" s="419" t="str">
        <f>IF(OR(D701=0,D702=0),"",DATEDIF(D701,D702,"m")+1)</f>
        <v/>
      </c>
      <c r="E703" s="419" t="str">
        <f>IF(OR(E701=0,E702=0),"",DATEDIF(E701,E702,"m")+1)</f>
        <v/>
      </c>
      <c r="F703" s="390"/>
      <c r="G703" s="391" t="s">
        <v>156</v>
      </c>
      <c r="H703" s="416"/>
      <c r="I703" s="393" t="s">
        <v>154</v>
      </c>
      <c r="J703" s="400">
        <f>IF(OR($E701=0,$E702=0),0,IF($E699=J$30,MIN(ROUND($E704,2),ROUND(ROUND($E704,2)/$E703*SUMPRODUCT(($J702:$U702="X")*(ROUND($J690:$U690,4))),2)),0))</f>
        <v>0</v>
      </c>
      <c r="K703" s="400">
        <f t="shared" ref="K703:U703" si="377">IF(OR($E701=0,$E702=0),0,IF($E699=K$30,MIN(ROUND($E704,2),ROUND(ROUND($E704,2)/$E703*SUMPRODUCT(($J702:$U702="X")*(ROUND($J690:$U690,4))),2)),0))</f>
        <v>0</v>
      </c>
      <c r="L703" s="400">
        <f t="shared" si="377"/>
        <v>0</v>
      </c>
      <c r="M703" s="400">
        <f t="shared" si="377"/>
        <v>0</v>
      </c>
      <c r="N703" s="400">
        <f t="shared" si="377"/>
        <v>0</v>
      </c>
      <c r="O703" s="400">
        <f t="shared" si="377"/>
        <v>0</v>
      </c>
      <c r="P703" s="400">
        <f t="shared" si="377"/>
        <v>0</v>
      </c>
      <c r="Q703" s="400">
        <f t="shared" si="377"/>
        <v>0</v>
      </c>
      <c r="R703" s="400">
        <f t="shared" si="377"/>
        <v>0</v>
      </c>
      <c r="S703" s="400">
        <f t="shared" si="377"/>
        <v>0</v>
      </c>
      <c r="T703" s="400">
        <f t="shared" si="377"/>
        <v>0</v>
      </c>
      <c r="U703" s="400">
        <f t="shared" si="377"/>
        <v>0</v>
      </c>
      <c r="V703" s="375">
        <f>SUMPRODUCT(ROUND(J703:U703,2))</f>
        <v>0</v>
      </c>
      <c r="W703" s="326"/>
      <c r="Y703" s="335"/>
    </row>
    <row r="704" spans="1:25" ht="15" customHeight="1" x14ac:dyDescent="0.2">
      <c r="A704" s="323"/>
      <c r="B704" s="353"/>
      <c r="C704" s="409" t="s">
        <v>166</v>
      </c>
      <c r="D704" s="389"/>
      <c r="E704" s="389"/>
      <c r="F704" s="390"/>
      <c r="G704" s="420" t="str">
        <f>$P$26</f>
        <v>Pauschale für Sozialabgaben inkl. Berufsgenossenschaft</v>
      </c>
      <c r="H704" s="421"/>
      <c r="I704" s="422" t="s">
        <v>154</v>
      </c>
      <c r="J704" s="423">
        <f t="shared" ref="J704:U704" si="378">ROUND(J703*$U$26,2)</f>
        <v>0</v>
      </c>
      <c r="K704" s="423">
        <f t="shared" si="378"/>
        <v>0</v>
      </c>
      <c r="L704" s="423">
        <f t="shared" si="378"/>
        <v>0</v>
      </c>
      <c r="M704" s="423">
        <f t="shared" si="378"/>
        <v>0</v>
      </c>
      <c r="N704" s="423">
        <f t="shared" si="378"/>
        <v>0</v>
      </c>
      <c r="O704" s="423">
        <f t="shared" si="378"/>
        <v>0</v>
      </c>
      <c r="P704" s="423">
        <f t="shared" si="378"/>
        <v>0</v>
      </c>
      <c r="Q704" s="423">
        <f t="shared" si="378"/>
        <v>0</v>
      </c>
      <c r="R704" s="423">
        <f t="shared" si="378"/>
        <v>0</v>
      </c>
      <c r="S704" s="423">
        <f t="shared" si="378"/>
        <v>0</v>
      </c>
      <c r="T704" s="423">
        <f t="shared" si="378"/>
        <v>0</v>
      </c>
      <c r="U704" s="423">
        <f t="shared" si="378"/>
        <v>0</v>
      </c>
      <c r="V704" s="424">
        <f>SUMPRODUCT(ROUND(J704:U704,2))</f>
        <v>0</v>
      </c>
      <c r="W704" s="326"/>
      <c r="Y704" s="335"/>
    </row>
    <row r="705" spans="1:25" ht="15" customHeight="1" thickBot="1" x14ac:dyDescent="0.25">
      <c r="A705" s="323"/>
      <c r="B705" s="425"/>
      <c r="C705" s="426"/>
      <c r="D705" s="426"/>
      <c r="E705" s="426"/>
      <c r="F705" s="427"/>
      <c r="G705" s="428"/>
      <c r="H705" s="429"/>
      <c r="I705" s="430"/>
      <c r="J705" s="431"/>
      <c r="K705" s="431"/>
      <c r="L705" s="431"/>
      <c r="M705" s="431"/>
      <c r="N705" s="431"/>
      <c r="O705" s="431"/>
      <c r="P705" s="431"/>
      <c r="Q705" s="431"/>
      <c r="R705" s="431"/>
      <c r="S705" s="431"/>
      <c r="T705" s="431"/>
      <c r="U705" s="431"/>
      <c r="V705" s="432"/>
      <c r="W705" s="326">
        <f>IF(COUNTIF(V681:V705,"&gt;0")&gt;0,1,0)</f>
        <v>0</v>
      </c>
      <c r="Y705" s="335"/>
    </row>
    <row r="706" spans="1:25" ht="15" customHeight="1" thickTop="1" x14ac:dyDescent="0.2">
      <c r="A706" s="323"/>
      <c r="B706" s="353"/>
      <c r="C706" s="347"/>
      <c r="D706" s="347"/>
      <c r="E706" s="347"/>
      <c r="F706" s="354"/>
      <c r="G706" s="355" t="s">
        <v>136</v>
      </c>
      <c r="H706" s="356"/>
      <c r="I706" s="357"/>
      <c r="J706" s="358"/>
      <c r="K706" s="358"/>
      <c r="L706" s="358"/>
      <c r="M706" s="358"/>
      <c r="N706" s="358"/>
      <c r="O706" s="358"/>
      <c r="P706" s="358"/>
      <c r="Q706" s="358"/>
      <c r="R706" s="358"/>
      <c r="S706" s="358"/>
      <c r="T706" s="358"/>
      <c r="U706" s="358"/>
      <c r="V706" s="359"/>
      <c r="W706" s="326"/>
    </row>
    <row r="707" spans="1:25" ht="15" customHeight="1" x14ac:dyDescent="0.2">
      <c r="A707" s="323"/>
      <c r="B707" s="360" t="s">
        <v>137</v>
      </c>
      <c r="C707" s="347"/>
      <c r="D707" s="653"/>
      <c r="E707" s="654"/>
      <c r="F707" s="361"/>
      <c r="G707" s="362" t="s">
        <v>138</v>
      </c>
      <c r="H707" s="363"/>
      <c r="I707" s="364"/>
      <c r="J707" s="365"/>
      <c r="K707" s="365"/>
      <c r="L707" s="365"/>
      <c r="M707" s="365"/>
      <c r="N707" s="365"/>
      <c r="O707" s="365"/>
      <c r="P707" s="365"/>
      <c r="Q707" s="365"/>
      <c r="R707" s="365"/>
      <c r="S707" s="365"/>
      <c r="T707" s="365"/>
      <c r="U707" s="365"/>
      <c r="V707" s="366"/>
      <c r="W707" s="326"/>
    </row>
    <row r="708" spans="1:25" ht="15" customHeight="1" x14ac:dyDescent="0.2">
      <c r="A708" s="367">
        <f>IF($D710="Stundenanteil",1,0)</f>
        <v>0</v>
      </c>
      <c r="B708" s="360" t="s">
        <v>139</v>
      </c>
      <c r="C708" s="347"/>
      <c r="D708" s="653"/>
      <c r="E708" s="654"/>
      <c r="F708" s="361"/>
      <c r="G708" s="368" t="s">
        <v>140</v>
      </c>
      <c r="H708" s="369"/>
      <c r="I708" s="364"/>
      <c r="J708" s="370"/>
      <c r="K708" s="370"/>
      <c r="L708" s="370"/>
      <c r="M708" s="370"/>
      <c r="N708" s="370"/>
      <c r="O708" s="370"/>
      <c r="P708" s="370"/>
      <c r="Q708" s="370"/>
      <c r="R708" s="370"/>
      <c r="S708" s="370"/>
      <c r="T708" s="370"/>
      <c r="U708" s="370"/>
      <c r="V708" s="366"/>
      <c r="W708" s="326"/>
    </row>
    <row r="709" spans="1:25" ht="15" customHeight="1" x14ac:dyDescent="0.2">
      <c r="A709" s="367">
        <f>IF($D710="Stundenanteil",1,0)</f>
        <v>0</v>
      </c>
      <c r="B709" s="353"/>
      <c r="C709" s="347"/>
      <c r="D709" s="347"/>
      <c r="E709" s="347"/>
      <c r="F709" s="354"/>
      <c r="G709" s="371" t="s">
        <v>141</v>
      </c>
      <c r="H709" s="372"/>
      <c r="I709" s="373" t="s">
        <v>142</v>
      </c>
      <c r="J709" s="374"/>
      <c r="K709" s="374"/>
      <c r="L709" s="374"/>
      <c r="M709" s="374"/>
      <c r="N709" s="374"/>
      <c r="O709" s="374"/>
      <c r="P709" s="374"/>
      <c r="Q709" s="374"/>
      <c r="R709" s="374"/>
      <c r="S709" s="374"/>
      <c r="T709" s="374"/>
      <c r="U709" s="374"/>
      <c r="V709" s="375">
        <f t="shared" ref="V709:V714" si="379">SUMPRODUCT(ROUND(J709:U709,2))</f>
        <v>0</v>
      </c>
      <c r="W709" s="326"/>
    </row>
    <row r="710" spans="1:25" ht="15" customHeight="1" x14ac:dyDescent="0.2">
      <c r="A710" s="367">
        <f>IF($D710="Stundenanteil",1,0)</f>
        <v>0</v>
      </c>
      <c r="B710" s="360" t="s">
        <v>143</v>
      </c>
      <c r="C710" s="347"/>
      <c r="D710" s="653" t="s">
        <v>61</v>
      </c>
      <c r="E710" s="654"/>
      <c r="F710" s="361"/>
      <c r="G710" s="371" t="s">
        <v>144</v>
      </c>
      <c r="H710" s="376" t="s">
        <v>145</v>
      </c>
      <c r="I710" s="373" t="s">
        <v>142</v>
      </c>
      <c r="J710" s="374"/>
      <c r="K710" s="374"/>
      <c r="L710" s="374"/>
      <c r="M710" s="374"/>
      <c r="N710" s="374"/>
      <c r="O710" s="374"/>
      <c r="P710" s="374"/>
      <c r="Q710" s="374"/>
      <c r="R710" s="374"/>
      <c r="S710" s="374"/>
      <c r="T710" s="374"/>
      <c r="U710" s="374"/>
      <c r="V710" s="375">
        <f t="shared" si="379"/>
        <v>0</v>
      </c>
      <c r="W710" s="326"/>
    </row>
    <row r="711" spans="1:25" ht="15" customHeight="1" x14ac:dyDescent="0.2">
      <c r="A711" s="367">
        <f>IF($D710="Stundenanteil",1,0)</f>
        <v>0</v>
      </c>
      <c r="B711" s="353"/>
      <c r="C711" s="347"/>
      <c r="D711" s="347"/>
      <c r="E711" s="347"/>
      <c r="F711" s="354"/>
      <c r="G711" s="371"/>
      <c r="H711" s="376" t="s">
        <v>146</v>
      </c>
      <c r="I711" s="377" t="s">
        <v>142</v>
      </c>
      <c r="J711" s="374"/>
      <c r="K711" s="374"/>
      <c r="L711" s="374"/>
      <c r="M711" s="374"/>
      <c r="N711" s="374"/>
      <c r="O711" s="374"/>
      <c r="P711" s="374"/>
      <c r="Q711" s="374"/>
      <c r="R711" s="374"/>
      <c r="S711" s="374"/>
      <c r="T711" s="374"/>
      <c r="U711" s="374"/>
      <c r="V711" s="375">
        <f t="shared" si="379"/>
        <v>0</v>
      </c>
      <c r="W711" s="326"/>
    </row>
    <row r="712" spans="1:25" ht="15" hidden="1" customHeight="1" x14ac:dyDescent="0.2">
      <c r="A712" s="367"/>
      <c r="B712" s="353"/>
      <c r="C712" s="347"/>
      <c r="F712" s="354"/>
      <c r="G712" s="378" t="s">
        <v>147</v>
      </c>
      <c r="H712" s="379"/>
      <c r="I712" s="380" t="s">
        <v>142</v>
      </c>
      <c r="J712" s="381">
        <f>IF(ROUND(J709,2)-ROUND(J710,2)=0,0,ROUND(J711,2)/(ROUND(J709,2)-ROUND(J710,2))*ROUND(J710,2))</f>
        <v>0</v>
      </c>
      <c r="K712" s="381">
        <f t="shared" ref="K712:U712" si="380">IF(ROUND(K709,2)-ROUND(K710,2)=0,0,ROUND(K711,2)/(ROUND(K709,2)-ROUND(K710,2))*ROUND(K710,2))</f>
        <v>0</v>
      </c>
      <c r="L712" s="381">
        <f t="shared" si="380"/>
        <v>0</v>
      </c>
      <c r="M712" s="381">
        <f t="shared" si="380"/>
        <v>0</v>
      </c>
      <c r="N712" s="381">
        <f t="shared" si="380"/>
        <v>0</v>
      </c>
      <c r="O712" s="381">
        <f t="shared" si="380"/>
        <v>0</v>
      </c>
      <c r="P712" s="381">
        <f t="shared" si="380"/>
        <v>0</v>
      </c>
      <c r="Q712" s="381">
        <f t="shared" si="380"/>
        <v>0</v>
      </c>
      <c r="R712" s="381">
        <f t="shared" si="380"/>
        <v>0</v>
      </c>
      <c r="S712" s="381">
        <f t="shared" si="380"/>
        <v>0</v>
      </c>
      <c r="T712" s="381">
        <f t="shared" si="380"/>
        <v>0</v>
      </c>
      <c r="U712" s="381">
        <f t="shared" si="380"/>
        <v>0</v>
      </c>
      <c r="V712" s="382">
        <f t="shared" si="379"/>
        <v>0</v>
      </c>
      <c r="W712" s="326"/>
    </row>
    <row r="713" spans="1:25" ht="15" hidden="1" customHeight="1" x14ac:dyDescent="0.2">
      <c r="A713" s="367"/>
      <c r="B713" s="353"/>
      <c r="C713" s="347"/>
      <c r="F713" s="354"/>
      <c r="G713" s="378" t="s">
        <v>148</v>
      </c>
      <c r="H713" s="379"/>
      <c r="I713" s="380" t="s">
        <v>142</v>
      </c>
      <c r="J713" s="381">
        <f>(ROUND(J711,2)+ROUND(J712,10))*ROUND($E719,0)/($I$6-ROUND($E719,0))</f>
        <v>0</v>
      </c>
      <c r="K713" s="381">
        <f t="shared" ref="K713:U713" si="381">(ROUND(K711,2)+ROUND(K712,10))*ROUND($E719,0)/($I$6-ROUND($E719,0))</f>
        <v>0</v>
      </c>
      <c r="L713" s="381">
        <f t="shared" si="381"/>
        <v>0</v>
      </c>
      <c r="M713" s="381">
        <f t="shared" si="381"/>
        <v>0</v>
      </c>
      <c r="N713" s="381">
        <f t="shared" si="381"/>
        <v>0</v>
      </c>
      <c r="O713" s="381">
        <f t="shared" si="381"/>
        <v>0</v>
      </c>
      <c r="P713" s="381">
        <f t="shared" si="381"/>
        <v>0</v>
      </c>
      <c r="Q713" s="381">
        <f t="shared" si="381"/>
        <v>0</v>
      </c>
      <c r="R713" s="381">
        <f t="shared" si="381"/>
        <v>0</v>
      </c>
      <c r="S713" s="381">
        <f t="shared" si="381"/>
        <v>0</v>
      </c>
      <c r="T713" s="381">
        <f t="shared" si="381"/>
        <v>0</v>
      </c>
      <c r="U713" s="381">
        <f t="shared" si="381"/>
        <v>0</v>
      </c>
      <c r="V713" s="382">
        <f t="shared" si="379"/>
        <v>0</v>
      </c>
      <c r="W713" s="326"/>
    </row>
    <row r="714" spans="1:25" ht="15" hidden="1" customHeight="1" x14ac:dyDescent="0.2">
      <c r="A714" s="367"/>
      <c r="B714" s="353"/>
      <c r="C714" s="347"/>
      <c r="D714" s="347"/>
      <c r="E714" s="347"/>
      <c r="F714" s="354"/>
      <c r="G714" s="378" t="s">
        <v>149</v>
      </c>
      <c r="H714" s="379"/>
      <c r="I714" s="380" t="s">
        <v>142</v>
      </c>
      <c r="J714" s="381">
        <f>ROUND(J711,2)+ROUND(J712,10)+ROUND(J713,10)</f>
        <v>0</v>
      </c>
      <c r="K714" s="381">
        <f t="shared" ref="K714:U714" si="382">ROUND(K711,2)+ROUND(K712,10)+ROUND(K713,10)</f>
        <v>0</v>
      </c>
      <c r="L714" s="381">
        <f t="shared" si="382"/>
        <v>0</v>
      </c>
      <c r="M714" s="381">
        <f t="shared" si="382"/>
        <v>0</v>
      </c>
      <c r="N714" s="381">
        <f t="shared" si="382"/>
        <v>0</v>
      </c>
      <c r="O714" s="381">
        <f t="shared" si="382"/>
        <v>0</v>
      </c>
      <c r="P714" s="381">
        <f t="shared" si="382"/>
        <v>0</v>
      </c>
      <c r="Q714" s="381">
        <f t="shared" si="382"/>
        <v>0</v>
      </c>
      <c r="R714" s="381">
        <f t="shared" si="382"/>
        <v>0</v>
      </c>
      <c r="S714" s="381">
        <f t="shared" si="382"/>
        <v>0</v>
      </c>
      <c r="T714" s="381">
        <f t="shared" si="382"/>
        <v>0</v>
      </c>
      <c r="U714" s="381">
        <f t="shared" si="382"/>
        <v>0</v>
      </c>
      <c r="V714" s="382">
        <f t="shared" si="379"/>
        <v>0</v>
      </c>
      <c r="W714" s="326"/>
    </row>
    <row r="715" spans="1:25" ht="15" customHeight="1" x14ac:dyDescent="0.2">
      <c r="A715" s="323"/>
      <c r="B715" s="360" t="s">
        <v>150</v>
      </c>
      <c r="C715" s="347"/>
      <c r="D715" s="347"/>
      <c r="E715" s="347"/>
      <c r="F715" s="354"/>
      <c r="G715" s="383" t="str">
        <f>IF(D710="Stundenanteil","Errechneter Stellenanteil",IF(D710="Stellenanteil","Stellenanteil:",""))</f>
        <v/>
      </c>
      <c r="H715" s="384"/>
      <c r="I715" s="385"/>
      <c r="J715" s="386">
        <f>IF(AND($D710="Stellenanteil",$E720&gt;0,J717&gt;0),ROUND($E720,4),IF(AND($D710="Stundenanteil",J709&gt;0),ROUND(J714/ROUND(J709,2),4),0))</f>
        <v>0</v>
      </c>
      <c r="K715" s="386">
        <f t="shared" ref="K715:U715" si="383">IF(AND($D710="Stellenanteil",$E720&gt;0,K717&gt;0),ROUND($E720,4),IF(AND($D710="Stundenanteil",K709&gt;0),ROUND(K714/ROUND(K709,2),4),0))</f>
        <v>0</v>
      </c>
      <c r="L715" s="386">
        <f t="shared" si="383"/>
        <v>0</v>
      </c>
      <c r="M715" s="386">
        <f t="shared" si="383"/>
        <v>0</v>
      </c>
      <c r="N715" s="386">
        <f t="shared" si="383"/>
        <v>0</v>
      </c>
      <c r="O715" s="386">
        <f t="shared" si="383"/>
        <v>0</v>
      </c>
      <c r="P715" s="386">
        <f t="shared" si="383"/>
        <v>0</v>
      </c>
      <c r="Q715" s="386">
        <f t="shared" si="383"/>
        <v>0</v>
      </c>
      <c r="R715" s="386">
        <f t="shared" si="383"/>
        <v>0</v>
      </c>
      <c r="S715" s="386">
        <f t="shared" si="383"/>
        <v>0</v>
      </c>
      <c r="T715" s="386">
        <f t="shared" si="383"/>
        <v>0</v>
      </c>
      <c r="U715" s="386">
        <f t="shared" si="383"/>
        <v>0</v>
      </c>
      <c r="V715" s="387">
        <f>SUMPRODUCT(ROUND(J715:U715,4))</f>
        <v>0</v>
      </c>
      <c r="W715" s="326"/>
    </row>
    <row r="716" spans="1:25" ht="15" customHeight="1" x14ac:dyDescent="0.2">
      <c r="A716" s="323"/>
      <c r="B716" s="353"/>
      <c r="C716" s="388" t="s">
        <v>151</v>
      </c>
      <c r="E716" s="389"/>
      <c r="F716" s="354"/>
      <c r="G716" s="368" t="s">
        <v>152</v>
      </c>
      <c r="H716" s="369"/>
      <c r="I716" s="364"/>
      <c r="J716" s="370"/>
      <c r="K716" s="370"/>
      <c r="L716" s="370"/>
      <c r="M716" s="370"/>
      <c r="N716" s="370"/>
      <c r="O716" s="370"/>
      <c r="P716" s="370"/>
      <c r="Q716" s="370"/>
      <c r="R716" s="370"/>
      <c r="S716" s="370"/>
      <c r="T716" s="370"/>
      <c r="U716" s="370"/>
      <c r="V716" s="366"/>
      <c r="W716" s="326"/>
    </row>
    <row r="717" spans="1:25" ht="15" customHeight="1" x14ac:dyDescent="0.2">
      <c r="A717" s="323"/>
      <c r="B717" s="353"/>
      <c r="F717" s="390"/>
      <c r="G717" s="391" t="s">
        <v>153</v>
      </c>
      <c r="H717" s="392"/>
      <c r="I717" s="393" t="s">
        <v>154</v>
      </c>
      <c r="J717" s="394"/>
      <c r="K717" s="394"/>
      <c r="L717" s="394"/>
      <c r="M717" s="394"/>
      <c r="N717" s="394"/>
      <c r="O717" s="394"/>
      <c r="P717" s="394"/>
      <c r="Q717" s="394"/>
      <c r="R717" s="394"/>
      <c r="S717" s="394"/>
      <c r="T717" s="394"/>
      <c r="U717" s="394"/>
      <c r="V717" s="375">
        <f>SUMPRODUCT(ROUND(J717:U717,2))</f>
        <v>0</v>
      </c>
      <c r="W717" s="326"/>
    </row>
    <row r="718" spans="1:25" ht="15" customHeight="1" x14ac:dyDescent="0.2">
      <c r="A718" s="367">
        <f>IF($D710="Stundenanteil",1,0)</f>
        <v>0</v>
      </c>
      <c r="B718" s="353"/>
      <c r="C718" s="388" t="str">
        <f>IF(D710="Stundenanteil","wöchentliche Arbeitszeit (in h):","")</f>
        <v/>
      </c>
      <c r="D718" s="347"/>
      <c r="E718" s="395"/>
      <c r="F718" s="390"/>
      <c r="G718" s="371"/>
      <c r="H718" s="372"/>
      <c r="I718" s="393"/>
      <c r="J718" s="396"/>
      <c r="K718" s="396"/>
      <c r="L718" s="396"/>
      <c r="M718" s="396"/>
      <c r="N718" s="396"/>
      <c r="O718" s="396"/>
      <c r="P718" s="396"/>
      <c r="Q718" s="396"/>
      <c r="R718" s="396"/>
      <c r="S718" s="396"/>
      <c r="T718" s="396"/>
      <c r="U718" s="396"/>
      <c r="V718" s="397"/>
      <c r="W718" s="326"/>
    </row>
    <row r="719" spans="1:25" ht="15" customHeight="1" x14ac:dyDescent="0.2">
      <c r="A719" s="367">
        <f>IF($D710="Stundenanteil",1,0)</f>
        <v>0</v>
      </c>
      <c r="B719" s="353"/>
      <c r="C719" s="388" t="str">
        <f>IF(D710="Stundenanteil","Urlaubsanspruch (in AT):","")</f>
        <v/>
      </c>
      <c r="D719" s="347"/>
      <c r="E719" s="398"/>
      <c r="F719" s="354"/>
      <c r="G719" s="368" t="s">
        <v>155</v>
      </c>
      <c r="H719" s="369"/>
      <c r="I719" s="364"/>
      <c r="J719" s="370"/>
      <c r="K719" s="370"/>
      <c r="L719" s="370"/>
      <c r="M719" s="370"/>
      <c r="N719" s="370"/>
      <c r="O719" s="370"/>
      <c r="P719" s="370"/>
      <c r="Q719" s="370"/>
      <c r="R719" s="370"/>
      <c r="S719" s="370"/>
      <c r="T719" s="370"/>
      <c r="U719" s="370"/>
      <c r="V719" s="366"/>
      <c r="W719" s="326"/>
    </row>
    <row r="720" spans="1:25" ht="15" customHeight="1" x14ac:dyDescent="0.2">
      <c r="A720" s="367">
        <f>IF($D710="Stellenanteil",1,0)</f>
        <v>0</v>
      </c>
      <c r="B720" s="353"/>
      <c r="C720" s="388" t="str">
        <f>IF(D710="Stellenanteil","Stellenanteil (in %):","")</f>
        <v/>
      </c>
      <c r="D720" s="347"/>
      <c r="E720" s="399"/>
      <c r="F720" s="354"/>
      <c r="G720" s="391" t="s">
        <v>156</v>
      </c>
      <c r="H720" s="392"/>
      <c r="I720" s="393" t="s">
        <v>154</v>
      </c>
      <c r="J720" s="400">
        <f>ROUND(ROUND(J717,2)*J715,2)</f>
        <v>0</v>
      </c>
      <c r="K720" s="400">
        <f t="shared" ref="K720:U720" si="384">ROUND(ROUND(K717,2)*K715,2)</f>
        <v>0</v>
      </c>
      <c r="L720" s="400">
        <f t="shared" si="384"/>
        <v>0</v>
      </c>
      <c r="M720" s="400">
        <f t="shared" si="384"/>
        <v>0</v>
      </c>
      <c r="N720" s="400">
        <f t="shared" si="384"/>
        <v>0</v>
      </c>
      <c r="O720" s="400">
        <f t="shared" si="384"/>
        <v>0</v>
      </c>
      <c r="P720" s="400">
        <f t="shared" si="384"/>
        <v>0</v>
      </c>
      <c r="Q720" s="400">
        <f t="shared" si="384"/>
        <v>0</v>
      </c>
      <c r="R720" s="400">
        <f t="shared" si="384"/>
        <v>0</v>
      </c>
      <c r="S720" s="400">
        <f t="shared" si="384"/>
        <v>0</v>
      </c>
      <c r="T720" s="400">
        <f t="shared" si="384"/>
        <v>0</v>
      </c>
      <c r="U720" s="400">
        <f t="shared" si="384"/>
        <v>0</v>
      </c>
      <c r="V720" s="375">
        <f>SUMPRODUCT(ROUND(J720:U720,2))</f>
        <v>0</v>
      </c>
      <c r="W720" s="326"/>
    </row>
    <row r="721" spans="1:25" ht="15" customHeight="1" x14ac:dyDescent="0.2">
      <c r="A721" s="323"/>
      <c r="B721" s="353"/>
      <c r="C721" s="347"/>
      <c r="D721" s="347"/>
      <c r="E721" s="347"/>
      <c r="F721" s="354"/>
      <c r="G721" s="401" t="str">
        <f>$P$26</f>
        <v>Pauschale für Sozialabgaben inkl. Berufsgenossenschaft</v>
      </c>
      <c r="H721" s="372"/>
      <c r="I721" s="393" t="s">
        <v>154</v>
      </c>
      <c r="J721" s="400">
        <f>ROUND(J720*$U$26,2)</f>
        <v>0</v>
      </c>
      <c r="K721" s="400">
        <f t="shared" ref="K721:U721" si="385">ROUND(K720*$U$26,2)</f>
        <v>0</v>
      </c>
      <c r="L721" s="400">
        <f t="shared" si="385"/>
        <v>0</v>
      </c>
      <c r="M721" s="400">
        <f t="shared" si="385"/>
        <v>0</v>
      </c>
      <c r="N721" s="400">
        <f t="shared" si="385"/>
        <v>0</v>
      </c>
      <c r="O721" s="400">
        <f t="shared" si="385"/>
        <v>0</v>
      </c>
      <c r="P721" s="400">
        <f t="shared" si="385"/>
        <v>0</v>
      </c>
      <c r="Q721" s="400">
        <f t="shared" si="385"/>
        <v>0</v>
      </c>
      <c r="R721" s="400">
        <f t="shared" si="385"/>
        <v>0</v>
      </c>
      <c r="S721" s="400">
        <f t="shared" si="385"/>
        <v>0</v>
      </c>
      <c r="T721" s="400">
        <f t="shared" si="385"/>
        <v>0</v>
      </c>
      <c r="U721" s="400">
        <f t="shared" si="385"/>
        <v>0</v>
      </c>
      <c r="V721" s="375">
        <f>SUMPRODUCT(ROUND(J721:U721,2))</f>
        <v>0</v>
      </c>
      <c r="W721" s="326"/>
    </row>
    <row r="722" spans="1:25" ht="15" customHeight="1" x14ac:dyDescent="0.2">
      <c r="A722" s="323"/>
      <c r="B722" s="360" t="s">
        <v>157</v>
      </c>
      <c r="C722" s="347"/>
      <c r="D722" s="347"/>
      <c r="E722" s="347"/>
      <c r="F722" s="354"/>
      <c r="G722" s="371"/>
      <c r="H722" s="372"/>
      <c r="I722" s="393"/>
      <c r="J722" s="396"/>
      <c r="K722" s="396"/>
      <c r="L722" s="396"/>
      <c r="M722" s="396"/>
      <c r="N722" s="396"/>
      <c r="O722" s="396"/>
      <c r="P722" s="396"/>
      <c r="Q722" s="396"/>
      <c r="R722" s="396"/>
      <c r="S722" s="396"/>
      <c r="T722" s="396"/>
      <c r="U722" s="396"/>
      <c r="V722" s="397"/>
      <c r="W722" s="326"/>
      <c r="Y722" s="335"/>
    </row>
    <row r="723" spans="1:25" ht="15" customHeight="1" x14ac:dyDescent="0.2">
      <c r="A723" s="323"/>
      <c r="B723" s="353"/>
      <c r="C723" s="402"/>
      <c r="D723" s="403">
        <v>1</v>
      </c>
      <c r="E723" s="403">
        <v>2</v>
      </c>
      <c r="F723" s="390"/>
      <c r="G723" s="404" t="s">
        <v>158</v>
      </c>
      <c r="I723" s="405" t="s">
        <v>154</v>
      </c>
      <c r="J723" s="406">
        <f t="shared" ref="J723:U723" si="386">IF(AND($D724=J$30,$E724=J$30),ROUND($D729,2)+ROUND($E729,2),IF($D724=J$30,$D729,IF($E724=J$30,$E729,0)))</f>
        <v>0</v>
      </c>
      <c r="K723" s="406">
        <f t="shared" si="386"/>
        <v>0</v>
      </c>
      <c r="L723" s="406">
        <f t="shared" si="386"/>
        <v>0</v>
      </c>
      <c r="M723" s="406">
        <f t="shared" si="386"/>
        <v>0</v>
      </c>
      <c r="N723" s="406">
        <f t="shared" si="386"/>
        <v>0</v>
      </c>
      <c r="O723" s="406">
        <f t="shared" si="386"/>
        <v>0</v>
      </c>
      <c r="P723" s="406">
        <f t="shared" si="386"/>
        <v>0</v>
      </c>
      <c r="Q723" s="406">
        <f t="shared" si="386"/>
        <v>0</v>
      </c>
      <c r="R723" s="406">
        <f t="shared" si="386"/>
        <v>0</v>
      </c>
      <c r="S723" s="406">
        <f t="shared" si="386"/>
        <v>0</v>
      </c>
      <c r="T723" s="406">
        <f t="shared" si="386"/>
        <v>0</v>
      </c>
      <c r="U723" s="406">
        <f t="shared" si="386"/>
        <v>0</v>
      </c>
      <c r="V723" s="407">
        <f>SUMPRODUCT(ROUND(J723:U723,2))</f>
        <v>0</v>
      </c>
      <c r="W723" s="326"/>
      <c r="Y723" s="335"/>
    </row>
    <row r="724" spans="1:25" ht="15" customHeight="1" x14ac:dyDescent="0.2">
      <c r="A724" s="323"/>
      <c r="B724" s="408"/>
      <c r="C724" s="409" t="s">
        <v>159</v>
      </c>
      <c r="D724" s="410"/>
      <c r="E724" s="410"/>
      <c r="F724" s="390"/>
      <c r="G724" s="411" t="s">
        <v>160</v>
      </c>
      <c r="H724" s="369"/>
      <c r="I724" s="364"/>
      <c r="J724" s="412">
        <f>IF(OR($D726=0,$D727=0),0,IF(AND(J$30&gt;=$D726,J$30&lt;=$D727),"X",""))</f>
        <v>0</v>
      </c>
      <c r="K724" s="412">
        <f t="shared" ref="K724:U724" si="387">IF(OR($D726=0,$D727=0),0,IF(AND(K$30&gt;=$D726,K$30&lt;=$D727),"X",""))</f>
        <v>0</v>
      </c>
      <c r="L724" s="412">
        <f t="shared" si="387"/>
        <v>0</v>
      </c>
      <c r="M724" s="412">
        <f t="shared" si="387"/>
        <v>0</v>
      </c>
      <c r="N724" s="412">
        <f t="shared" si="387"/>
        <v>0</v>
      </c>
      <c r="O724" s="412">
        <f t="shared" si="387"/>
        <v>0</v>
      </c>
      <c r="P724" s="412">
        <f t="shared" si="387"/>
        <v>0</v>
      </c>
      <c r="Q724" s="412">
        <f t="shared" si="387"/>
        <v>0</v>
      </c>
      <c r="R724" s="412">
        <f t="shared" si="387"/>
        <v>0</v>
      </c>
      <c r="S724" s="412">
        <f t="shared" si="387"/>
        <v>0</v>
      </c>
      <c r="T724" s="412">
        <f t="shared" si="387"/>
        <v>0</v>
      </c>
      <c r="U724" s="412">
        <f t="shared" si="387"/>
        <v>0</v>
      </c>
      <c r="V724" s="413"/>
      <c r="W724" s="326"/>
      <c r="Y724" s="335"/>
    </row>
    <row r="725" spans="1:25" ht="15" customHeight="1" x14ac:dyDescent="0.2">
      <c r="A725" s="323"/>
      <c r="B725" s="408"/>
      <c r="C725" s="409" t="s">
        <v>161</v>
      </c>
      <c r="D725" s="414"/>
      <c r="E725" s="415"/>
      <c r="F725" s="390"/>
      <c r="G725" s="391" t="s">
        <v>156</v>
      </c>
      <c r="H725" s="416"/>
      <c r="I725" s="393" t="s">
        <v>154</v>
      </c>
      <c r="J725" s="400">
        <f>IF(OR($D726=0,$D727=0),0,IF($D724=J$30,MIN(ROUND($D729,2),ROUND(ROUND($D729,2)/$D728*SUMPRODUCT(($J724:$U724="X")*(ROUND($J715:$U715,4))),2)),0))</f>
        <v>0</v>
      </c>
      <c r="K725" s="400">
        <f t="shared" ref="K725:U725" si="388">IF(OR($D726=0,$D727=0),0,IF($D724=K$30,MIN(ROUND($D729,2),ROUND(ROUND($D729,2)/$D728*SUMPRODUCT(($J724:$U724="X")*(ROUND($J715:$U715,4))),2)),0))</f>
        <v>0</v>
      </c>
      <c r="L725" s="400">
        <f t="shared" si="388"/>
        <v>0</v>
      </c>
      <c r="M725" s="400">
        <f t="shared" si="388"/>
        <v>0</v>
      </c>
      <c r="N725" s="400">
        <f t="shared" si="388"/>
        <v>0</v>
      </c>
      <c r="O725" s="400">
        <f t="shared" si="388"/>
        <v>0</v>
      </c>
      <c r="P725" s="400">
        <f t="shared" si="388"/>
        <v>0</v>
      </c>
      <c r="Q725" s="400">
        <f t="shared" si="388"/>
        <v>0</v>
      </c>
      <c r="R725" s="400">
        <f t="shared" si="388"/>
        <v>0</v>
      </c>
      <c r="S725" s="400">
        <f t="shared" si="388"/>
        <v>0</v>
      </c>
      <c r="T725" s="400">
        <f t="shared" si="388"/>
        <v>0</v>
      </c>
      <c r="U725" s="400">
        <f t="shared" si="388"/>
        <v>0</v>
      </c>
      <c r="V725" s="375">
        <f>SUMPRODUCT(ROUND(J725:U725,2))</f>
        <v>0</v>
      </c>
      <c r="W725" s="326"/>
      <c r="Y725" s="335"/>
    </row>
    <row r="726" spans="1:25" ht="15" customHeight="1" x14ac:dyDescent="0.2">
      <c r="A726" s="323"/>
      <c r="B726" s="353"/>
      <c r="C726" s="417" t="s">
        <v>162</v>
      </c>
      <c r="D726" s="418"/>
      <c r="E726" s="418"/>
      <c r="F726" s="390"/>
      <c r="G726" s="401" t="str">
        <f>$P$26</f>
        <v>Pauschale für Sozialabgaben inkl. Berufsgenossenschaft</v>
      </c>
      <c r="H726" s="416"/>
      <c r="I726" s="393" t="s">
        <v>154</v>
      </c>
      <c r="J726" s="400">
        <f t="shared" ref="J726:U726" si="389">ROUND(J725*$U$26,2)</f>
        <v>0</v>
      </c>
      <c r="K726" s="400">
        <f t="shared" si="389"/>
        <v>0</v>
      </c>
      <c r="L726" s="400">
        <f t="shared" si="389"/>
        <v>0</v>
      </c>
      <c r="M726" s="400">
        <f t="shared" si="389"/>
        <v>0</v>
      </c>
      <c r="N726" s="400">
        <f t="shared" si="389"/>
        <v>0</v>
      </c>
      <c r="O726" s="400">
        <f t="shared" si="389"/>
        <v>0</v>
      </c>
      <c r="P726" s="400">
        <f t="shared" si="389"/>
        <v>0</v>
      </c>
      <c r="Q726" s="400">
        <f t="shared" si="389"/>
        <v>0</v>
      </c>
      <c r="R726" s="400">
        <f t="shared" si="389"/>
        <v>0</v>
      </c>
      <c r="S726" s="400">
        <f t="shared" si="389"/>
        <v>0</v>
      </c>
      <c r="T726" s="400">
        <f t="shared" si="389"/>
        <v>0</v>
      </c>
      <c r="U726" s="400">
        <f t="shared" si="389"/>
        <v>0</v>
      </c>
      <c r="V726" s="375">
        <f>SUMPRODUCT(ROUND(J726:U726,2))</f>
        <v>0</v>
      </c>
      <c r="W726" s="326"/>
      <c r="Y726" s="335"/>
    </row>
    <row r="727" spans="1:25" ht="15" customHeight="1" x14ac:dyDescent="0.2">
      <c r="A727" s="323"/>
      <c r="B727" s="353"/>
      <c r="C727" s="417" t="s">
        <v>163</v>
      </c>
      <c r="D727" s="418"/>
      <c r="E727" s="418"/>
      <c r="F727" s="390"/>
      <c r="G727" s="411" t="s">
        <v>164</v>
      </c>
      <c r="H727" s="369"/>
      <c r="I727" s="364"/>
      <c r="J727" s="412">
        <f t="shared" ref="J727:U727" si="390">IF(OR($E726=0,$E727=0),0,IF(AND(J$30&gt;=$E726,J$30&lt;=$E727),"X",""))</f>
        <v>0</v>
      </c>
      <c r="K727" s="412">
        <f t="shared" si="390"/>
        <v>0</v>
      </c>
      <c r="L727" s="412">
        <f t="shared" si="390"/>
        <v>0</v>
      </c>
      <c r="M727" s="412">
        <f t="shared" si="390"/>
        <v>0</v>
      </c>
      <c r="N727" s="412">
        <f t="shared" si="390"/>
        <v>0</v>
      </c>
      <c r="O727" s="412">
        <f t="shared" si="390"/>
        <v>0</v>
      </c>
      <c r="P727" s="412">
        <f t="shared" si="390"/>
        <v>0</v>
      </c>
      <c r="Q727" s="412">
        <f t="shared" si="390"/>
        <v>0</v>
      </c>
      <c r="R727" s="412">
        <f t="shared" si="390"/>
        <v>0</v>
      </c>
      <c r="S727" s="412">
        <f t="shared" si="390"/>
        <v>0</v>
      </c>
      <c r="T727" s="412">
        <f t="shared" si="390"/>
        <v>0</v>
      </c>
      <c r="U727" s="412">
        <f t="shared" si="390"/>
        <v>0</v>
      </c>
      <c r="V727" s="396"/>
      <c r="W727" s="326"/>
      <c r="Y727" s="335"/>
    </row>
    <row r="728" spans="1:25" ht="15" customHeight="1" x14ac:dyDescent="0.2">
      <c r="A728" s="323"/>
      <c r="B728" s="353"/>
      <c r="C728" s="417" t="s">
        <v>165</v>
      </c>
      <c r="D728" s="419" t="str">
        <f>IF(OR(D726=0,D727=0),"",DATEDIF(D726,D727,"m")+1)</f>
        <v/>
      </c>
      <c r="E728" s="419" t="str">
        <f>IF(OR(E726=0,E727=0),"",DATEDIF(E726,E727,"m")+1)</f>
        <v/>
      </c>
      <c r="F728" s="390"/>
      <c r="G728" s="391" t="s">
        <v>156</v>
      </c>
      <c r="H728" s="416"/>
      <c r="I728" s="393" t="s">
        <v>154</v>
      </c>
      <c r="J728" s="400">
        <f>IF(OR($E726=0,$E727=0),0,IF($E724=J$30,MIN(ROUND($E729,2),ROUND(ROUND($E729,2)/$E728*SUMPRODUCT(($J727:$U727="X")*(ROUND($J715:$U715,4))),2)),0))</f>
        <v>0</v>
      </c>
      <c r="K728" s="400">
        <f t="shared" ref="K728:U728" si="391">IF(OR($E726=0,$E727=0),0,IF($E724=K$30,MIN(ROUND($E729,2),ROUND(ROUND($E729,2)/$E728*SUMPRODUCT(($J727:$U727="X")*(ROUND($J715:$U715,4))),2)),0))</f>
        <v>0</v>
      </c>
      <c r="L728" s="400">
        <f t="shared" si="391"/>
        <v>0</v>
      </c>
      <c r="M728" s="400">
        <f t="shared" si="391"/>
        <v>0</v>
      </c>
      <c r="N728" s="400">
        <f t="shared" si="391"/>
        <v>0</v>
      </c>
      <c r="O728" s="400">
        <f t="shared" si="391"/>
        <v>0</v>
      </c>
      <c r="P728" s="400">
        <f t="shared" si="391"/>
        <v>0</v>
      </c>
      <c r="Q728" s="400">
        <f t="shared" si="391"/>
        <v>0</v>
      </c>
      <c r="R728" s="400">
        <f t="shared" si="391"/>
        <v>0</v>
      </c>
      <c r="S728" s="400">
        <f t="shared" si="391"/>
        <v>0</v>
      </c>
      <c r="T728" s="400">
        <f t="shared" si="391"/>
        <v>0</v>
      </c>
      <c r="U728" s="400">
        <f t="shared" si="391"/>
        <v>0</v>
      </c>
      <c r="V728" s="375">
        <f>SUMPRODUCT(ROUND(J728:U728,2))</f>
        <v>0</v>
      </c>
      <c r="W728" s="326"/>
      <c r="Y728" s="335"/>
    </row>
    <row r="729" spans="1:25" ht="15" customHeight="1" x14ac:dyDescent="0.2">
      <c r="A729" s="323"/>
      <c r="B729" s="353"/>
      <c r="C729" s="409" t="s">
        <v>166</v>
      </c>
      <c r="D729" s="389"/>
      <c r="E729" s="389"/>
      <c r="F729" s="390"/>
      <c r="G729" s="420" t="str">
        <f>$P$26</f>
        <v>Pauschale für Sozialabgaben inkl. Berufsgenossenschaft</v>
      </c>
      <c r="H729" s="421"/>
      <c r="I729" s="422" t="s">
        <v>154</v>
      </c>
      <c r="J729" s="423">
        <f t="shared" ref="J729:U729" si="392">ROUND(J728*$U$26,2)</f>
        <v>0</v>
      </c>
      <c r="K729" s="423">
        <f t="shared" si="392"/>
        <v>0</v>
      </c>
      <c r="L729" s="423">
        <f t="shared" si="392"/>
        <v>0</v>
      </c>
      <c r="M729" s="423">
        <f t="shared" si="392"/>
        <v>0</v>
      </c>
      <c r="N729" s="423">
        <f t="shared" si="392"/>
        <v>0</v>
      </c>
      <c r="O729" s="423">
        <f t="shared" si="392"/>
        <v>0</v>
      </c>
      <c r="P729" s="423">
        <f t="shared" si="392"/>
        <v>0</v>
      </c>
      <c r="Q729" s="423">
        <f t="shared" si="392"/>
        <v>0</v>
      </c>
      <c r="R729" s="423">
        <f t="shared" si="392"/>
        <v>0</v>
      </c>
      <c r="S729" s="423">
        <f t="shared" si="392"/>
        <v>0</v>
      </c>
      <c r="T729" s="423">
        <f t="shared" si="392"/>
        <v>0</v>
      </c>
      <c r="U729" s="423">
        <f t="shared" si="392"/>
        <v>0</v>
      </c>
      <c r="V729" s="424">
        <f>SUMPRODUCT(ROUND(J729:U729,2))</f>
        <v>0</v>
      </c>
      <c r="W729" s="326"/>
      <c r="Y729" s="335"/>
    </row>
    <row r="730" spans="1:25" ht="15" customHeight="1" thickBot="1" x14ac:dyDescent="0.25">
      <c r="A730" s="323"/>
      <c r="B730" s="425"/>
      <c r="C730" s="426"/>
      <c r="D730" s="426"/>
      <c r="E730" s="426"/>
      <c r="F730" s="427"/>
      <c r="G730" s="428"/>
      <c r="H730" s="429"/>
      <c r="I730" s="430"/>
      <c r="J730" s="431"/>
      <c r="K730" s="431"/>
      <c r="L730" s="431"/>
      <c r="M730" s="431"/>
      <c r="N730" s="431"/>
      <c r="O730" s="431"/>
      <c r="P730" s="431"/>
      <c r="Q730" s="431"/>
      <c r="R730" s="431"/>
      <c r="S730" s="431"/>
      <c r="T730" s="431"/>
      <c r="U730" s="431"/>
      <c r="V730" s="432"/>
      <c r="W730" s="326">
        <f>IF(COUNTIF(V706:V730,"&gt;0")&gt;0,1,0)</f>
        <v>0</v>
      </c>
      <c r="Y730" s="335"/>
    </row>
    <row r="731" spans="1:25" ht="15" customHeight="1" thickTop="1" x14ac:dyDescent="0.2">
      <c r="A731" s="323"/>
      <c r="B731" s="353"/>
      <c r="C731" s="347"/>
      <c r="D731" s="347"/>
      <c r="E731" s="347"/>
      <c r="F731" s="354"/>
      <c r="G731" s="355" t="s">
        <v>136</v>
      </c>
      <c r="H731" s="356"/>
      <c r="I731" s="357"/>
      <c r="J731" s="358"/>
      <c r="K731" s="358"/>
      <c r="L731" s="358"/>
      <c r="M731" s="358"/>
      <c r="N731" s="358"/>
      <c r="O731" s="358"/>
      <c r="P731" s="358"/>
      <c r="Q731" s="358"/>
      <c r="R731" s="358"/>
      <c r="S731" s="358"/>
      <c r="T731" s="358"/>
      <c r="U731" s="358"/>
      <c r="V731" s="359"/>
      <c r="W731" s="326"/>
    </row>
    <row r="732" spans="1:25" ht="15" customHeight="1" x14ac:dyDescent="0.2">
      <c r="A732" s="323"/>
      <c r="B732" s="360" t="s">
        <v>137</v>
      </c>
      <c r="C732" s="347"/>
      <c r="D732" s="653"/>
      <c r="E732" s="654"/>
      <c r="F732" s="361"/>
      <c r="G732" s="362" t="s">
        <v>138</v>
      </c>
      <c r="H732" s="363"/>
      <c r="I732" s="364"/>
      <c r="J732" s="365"/>
      <c r="K732" s="365"/>
      <c r="L732" s="365"/>
      <c r="M732" s="365"/>
      <c r="N732" s="365"/>
      <c r="O732" s="365"/>
      <c r="P732" s="365"/>
      <c r="Q732" s="365"/>
      <c r="R732" s="365"/>
      <c r="S732" s="365"/>
      <c r="T732" s="365"/>
      <c r="U732" s="365"/>
      <c r="V732" s="366"/>
      <c r="W732" s="326"/>
    </row>
    <row r="733" spans="1:25" ht="15" customHeight="1" x14ac:dyDescent="0.2">
      <c r="A733" s="367">
        <f>IF($D735="Stundenanteil",1,0)</f>
        <v>0</v>
      </c>
      <c r="B733" s="360" t="s">
        <v>139</v>
      </c>
      <c r="C733" s="347"/>
      <c r="D733" s="653"/>
      <c r="E733" s="654"/>
      <c r="F733" s="361"/>
      <c r="G733" s="368" t="s">
        <v>140</v>
      </c>
      <c r="H733" s="369"/>
      <c r="I733" s="364"/>
      <c r="J733" s="370"/>
      <c r="K733" s="370"/>
      <c r="L733" s="370"/>
      <c r="M733" s="370"/>
      <c r="N733" s="370"/>
      <c r="O733" s="370"/>
      <c r="P733" s="370"/>
      <c r="Q733" s="370"/>
      <c r="R733" s="370"/>
      <c r="S733" s="370"/>
      <c r="T733" s="370"/>
      <c r="U733" s="370"/>
      <c r="V733" s="366"/>
      <c r="W733" s="326"/>
    </row>
    <row r="734" spans="1:25" ht="15" customHeight="1" x14ac:dyDescent="0.2">
      <c r="A734" s="367">
        <f>IF($D735="Stundenanteil",1,0)</f>
        <v>0</v>
      </c>
      <c r="B734" s="353"/>
      <c r="C734" s="347"/>
      <c r="D734" s="347"/>
      <c r="E734" s="347"/>
      <c r="F734" s="354"/>
      <c r="G734" s="371" t="s">
        <v>141</v>
      </c>
      <c r="H734" s="372"/>
      <c r="I734" s="373" t="s">
        <v>142</v>
      </c>
      <c r="J734" s="374"/>
      <c r="K734" s="374"/>
      <c r="L734" s="374"/>
      <c r="M734" s="374"/>
      <c r="N734" s="374"/>
      <c r="O734" s="374"/>
      <c r="P734" s="374"/>
      <c r="Q734" s="374"/>
      <c r="R734" s="374"/>
      <c r="S734" s="374"/>
      <c r="T734" s="374"/>
      <c r="U734" s="374"/>
      <c r="V734" s="375">
        <f t="shared" ref="V734:V739" si="393">SUMPRODUCT(ROUND(J734:U734,2))</f>
        <v>0</v>
      </c>
      <c r="W734" s="326"/>
    </row>
    <row r="735" spans="1:25" ht="15" customHeight="1" x14ac:dyDescent="0.2">
      <c r="A735" s="367">
        <f>IF($D735="Stundenanteil",1,0)</f>
        <v>0</v>
      </c>
      <c r="B735" s="360" t="s">
        <v>143</v>
      </c>
      <c r="C735" s="347"/>
      <c r="D735" s="653" t="s">
        <v>61</v>
      </c>
      <c r="E735" s="654"/>
      <c r="F735" s="361"/>
      <c r="G735" s="371" t="s">
        <v>144</v>
      </c>
      <c r="H735" s="376" t="s">
        <v>145</v>
      </c>
      <c r="I735" s="373" t="s">
        <v>142</v>
      </c>
      <c r="J735" s="374"/>
      <c r="K735" s="374"/>
      <c r="L735" s="374"/>
      <c r="M735" s="374"/>
      <c r="N735" s="374"/>
      <c r="O735" s="374"/>
      <c r="P735" s="374"/>
      <c r="Q735" s="374"/>
      <c r="R735" s="374"/>
      <c r="S735" s="374"/>
      <c r="T735" s="374"/>
      <c r="U735" s="374"/>
      <c r="V735" s="375">
        <f t="shared" si="393"/>
        <v>0</v>
      </c>
      <c r="W735" s="326"/>
    </row>
    <row r="736" spans="1:25" ht="15" customHeight="1" x14ac:dyDescent="0.2">
      <c r="A736" s="367">
        <f>IF($D735="Stundenanteil",1,0)</f>
        <v>0</v>
      </c>
      <c r="B736" s="353"/>
      <c r="C736" s="347"/>
      <c r="D736" s="347"/>
      <c r="E736" s="347"/>
      <c r="F736" s="354"/>
      <c r="G736" s="371"/>
      <c r="H736" s="376" t="s">
        <v>146</v>
      </c>
      <c r="I736" s="377" t="s">
        <v>142</v>
      </c>
      <c r="J736" s="374"/>
      <c r="K736" s="374"/>
      <c r="L736" s="374"/>
      <c r="M736" s="374"/>
      <c r="N736" s="374"/>
      <c r="O736" s="374"/>
      <c r="P736" s="374"/>
      <c r="Q736" s="374"/>
      <c r="R736" s="374"/>
      <c r="S736" s="374"/>
      <c r="T736" s="374"/>
      <c r="U736" s="374"/>
      <c r="V736" s="375">
        <f t="shared" si="393"/>
        <v>0</v>
      </c>
      <c r="W736" s="326"/>
    </row>
    <row r="737" spans="1:25" ht="15" hidden="1" customHeight="1" x14ac:dyDescent="0.2">
      <c r="A737" s="367"/>
      <c r="B737" s="353"/>
      <c r="C737" s="347"/>
      <c r="F737" s="354"/>
      <c r="G737" s="378" t="s">
        <v>147</v>
      </c>
      <c r="H737" s="379"/>
      <c r="I737" s="380" t="s">
        <v>142</v>
      </c>
      <c r="J737" s="381">
        <f>IF(ROUND(J734,2)-ROUND(J735,2)=0,0,ROUND(J736,2)/(ROUND(J734,2)-ROUND(J735,2))*ROUND(J735,2))</f>
        <v>0</v>
      </c>
      <c r="K737" s="381">
        <f t="shared" ref="K737:U737" si="394">IF(ROUND(K734,2)-ROUND(K735,2)=0,0,ROUND(K736,2)/(ROUND(K734,2)-ROUND(K735,2))*ROUND(K735,2))</f>
        <v>0</v>
      </c>
      <c r="L737" s="381">
        <f t="shared" si="394"/>
        <v>0</v>
      </c>
      <c r="M737" s="381">
        <f t="shared" si="394"/>
        <v>0</v>
      </c>
      <c r="N737" s="381">
        <f t="shared" si="394"/>
        <v>0</v>
      </c>
      <c r="O737" s="381">
        <f t="shared" si="394"/>
        <v>0</v>
      </c>
      <c r="P737" s="381">
        <f t="shared" si="394"/>
        <v>0</v>
      </c>
      <c r="Q737" s="381">
        <f t="shared" si="394"/>
        <v>0</v>
      </c>
      <c r="R737" s="381">
        <f t="shared" si="394"/>
        <v>0</v>
      </c>
      <c r="S737" s="381">
        <f t="shared" si="394"/>
        <v>0</v>
      </c>
      <c r="T737" s="381">
        <f t="shared" si="394"/>
        <v>0</v>
      </c>
      <c r="U737" s="381">
        <f t="shared" si="394"/>
        <v>0</v>
      </c>
      <c r="V737" s="382">
        <f t="shared" si="393"/>
        <v>0</v>
      </c>
      <c r="W737" s="326"/>
    </row>
    <row r="738" spans="1:25" ht="15" hidden="1" customHeight="1" x14ac:dyDescent="0.2">
      <c r="A738" s="367"/>
      <c r="B738" s="353"/>
      <c r="C738" s="347"/>
      <c r="F738" s="354"/>
      <c r="G738" s="378" t="s">
        <v>148</v>
      </c>
      <c r="H738" s="379"/>
      <c r="I738" s="380" t="s">
        <v>142</v>
      </c>
      <c r="J738" s="381">
        <f>(ROUND(J736,2)+ROUND(J737,10))*ROUND($E744,0)/($I$6-ROUND($E744,0))</f>
        <v>0</v>
      </c>
      <c r="K738" s="381">
        <f t="shared" ref="K738:U738" si="395">(ROUND(K736,2)+ROUND(K737,10))*ROUND($E744,0)/($I$6-ROUND($E744,0))</f>
        <v>0</v>
      </c>
      <c r="L738" s="381">
        <f t="shared" si="395"/>
        <v>0</v>
      </c>
      <c r="M738" s="381">
        <f t="shared" si="395"/>
        <v>0</v>
      </c>
      <c r="N738" s="381">
        <f t="shared" si="395"/>
        <v>0</v>
      </c>
      <c r="O738" s="381">
        <f t="shared" si="395"/>
        <v>0</v>
      </c>
      <c r="P738" s="381">
        <f t="shared" si="395"/>
        <v>0</v>
      </c>
      <c r="Q738" s="381">
        <f t="shared" si="395"/>
        <v>0</v>
      </c>
      <c r="R738" s="381">
        <f t="shared" si="395"/>
        <v>0</v>
      </c>
      <c r="S738" s="381">
        <f t="shared" si="395"/>
        <v>0</v>
      </c>
      <c r="T738" s="381">
        <f t="shared" si="395"/>
        <v>0</v>
      </c>
      <c r="U738" s="381">
        <f t="shared" si="395"/>
        <v>0</v>
      </c>
      <c r="V738" s="382">
        <f t="shared" si="393"/>
        <v>0</v>
      </c>
      <c r="W738" s="326"/>
    </row>
    <row r="739" spans="1:25" ht="15" hidden="1" customHeight="1" x14ac:dyDescent="0.2">
      <c r="A739" s="367"/>
      <c r="B739" s="353"/>
      <c r="C739" s="347"/>
      <c r="D739" s="347"/>
      <c r="E739" s="347"/>
      <c r="F739" s="354"/>
      <c r="G739" s="378" t="s">
        <v>149</v>
      </c>
      <c r="H739" s="379"/>
      <c r="I739" s="380" t="s">
        <v>142</v>
      </c>
      <c r="J739" s="381">
        <f>ROUND(J736,2)+ROUND(J737,10)+ROUND(J738,10)</f>
        <v>0</v>
      </c>
      <c r="K739" s="381">
        <f t="shared" ref="K739:U739" si="396">ROUND(K736,2)+ROUND(K737,10)+ROUND(K738,10)</f>
        <v>0</v>
      </c>
      <c r="L739" s="381">
        <f t="shared" si="396"/>
        <v>0</v>
      </c>
      <c r="M739" s="381">
        <f t="shared" si="396"/>
        <v>0</v>
      </c>
      <c r="N739" s="381">
        <f t="shared" si="396"/>
        <v>0</v>
      </c>
      <c r="O739" s="381">
        <f t="shared" si="396"/>
        <v>0</v>
      </c>
      <c r="P739" s="381">
        <f t="shared" si="396"/>
        <v>0</v>
      </c>
      <c r="Q739" s="381">
        <f t="shared" si="396"/>
        <v>0</v>
      </c>
      <c r="R739" s="381">
        <f t="shared" si="396"/>
        <v>0</v>
      </c>
      <c r="S739" s="381">
        <f t="shared" si="396"/>
        <v>0</v>
      </c>
      <c r="T739" s="381">
        <f t="shared" si="396"/>
        <v>0</v>
      </c>
      <c r="U739" s="381">
        <f t="shared" si="396"/>
        <v>0</v>
      </c>
      <c r="V739" s="382">
        <f t="shared" si="393"/>
        <v>0</v>
      </c>
      <c r="W739" s="326"/>
    </row>
    <row r="740" spans="1:25" ht="15" customHeight="1" x14ac:dyDescent="0.2">
      <c r="A740" s="323"/>
      <c r="B740" s="360" t="s">
        <v>150</v>
      </c>
      <c r="C740" s="347"/>
      <c r="D740" s="347"/>
      <c r="E740" s="347"/>
      <c r="F740" s="354"/>
      <c r="G740" s="383" t="str">
        <f>IF(D735="Stundenanteil","Errechneter Stellenanteil",IF(D735="Stellenanteil","Stellenanteil:",""))</f>
        <v/>
      </c>
      <c r="H740" s="384"/>
      <c r="I740" s="385"/>
      <c r="J740" s="386">
        <f>IF(AND($D735="Stellenanteil",$E745&gt;0,J742&gt;0),ROUND($E745,4),IF(AND($D735="Stundenanteil",J734&gt;0),ROUND(J739/ROUND(J734,2),4),0))</f>
        <v>0</v>
      </c>
      <c r="K740" s="386">
        <f t="shared" ref="K740:U740" si="397">IF(AND($D735="Stellenanteil",$E745&gt;0,K742&gt;0),ROUND($E745,4),IF(AND($D735="Stundenanteil",K734&gt;0),ROUND(K739/ROUND(K734,2),4),0))</f>
        <v>0</v>
      </c>
      <c r="L740" s="386">
        <f t="shared" si="397"/>
        <v>0</v>
      </c>
      <c r="M740" s="386">
        <f t="shared" si="397"/>
        <v>0</v>
      </c>
      <c r="N740" s="386">
        <f t="shared" si="397"/>
        <v>0</v>
      </c>
      <c r="O740" s="386">
        <f t="shared" si="397"/>
        <v>0</v>
      </c>
      <c r="P740" s="386">
        <f t="shared" si="397"/>
        <v>0</v>
      </c>
      <c r="Q740" s="386">
        <f t="shared" si="397"/>
        <v>0</v>
      </c>
      <c r="R740" s="386">
        <f t="shared" si="397"/>
        <v>0</v>
      </c>
      <c r="S740" s="386">
        <f t="shared" si="397"/>
        <v>0</v>
      </c>
      <c r="T740" s="386">
        <f t="shared" si="397"/>
        <v>0</v>
      </c>
      <c r="U740" s="386">
        <f t="shared" si="397"/>
        <v>0</v>
      </c>
      <c r="V740" s="387">
        <f>SUMPRODUCT(ROUND(J740:U740,4))</f>
        <v>0</v>
      </c>
      <c r="W740" s="326"/>
    </row>
    <row r="741" spans="1:25" ht="15" customHeight="1" x14ac:dyDescent="0.2">
      <c r="A741" s="323"/>
      <c r="B741" s="353"/>
      <c r="C741" s="388" t="s">
        <v>151</v>
      </c>
      <c r="E741" s="389"/>
      <c r="F741" s="354"/>
      <c r="G741" s="368" t="s">
        <v>152</v>
      </c>
      <c r="H741" s="369"/>
      <c r="I741" s="364"/>
      <c r="J741" s="370"/>
      <c r="K741" s="370"/>
      <c r="L741" s="370"/>
      <c r="M741" s="370"/>
      <c r="N741" s="370"/>
      <c r="O741" s="370"/>
      <c r="P741" s="370"/>
      <c r="Q741" s="370"/>
      <c r="R741" s="370"/>
      <c r="S741" s="370"/>
      <c r="T741" s="370"/>
      <c r="U741" s="370"/>
      <c r="V741" s="366"/>
      <c r="W741" s="326"/>
    </row>
    <row r="742" spans="1:25" ht="15" customHeight="1" x14ac:dyDescent="0.2">
      <c r="A742" s="323"/>
      <c r="B742" s="353"/>
      <c r="F742" s="390"/>
      <c r="G742" s="391" t="s">
        <v>153</v>
      </c>
      <c r="H742" s="392"/>
      <c r="I742" s="393" t="s">
        <v>154</v>
      </c>
      <c r="J742" s="394"/>
      <c r="K742" s="394"/>
      <c r="L742" s="394"/>
      <c r="M742" s="394"/>
      <c r="N742" s="394"/>
      <c r="O742" s="394"/>
      <c r="P742" s="394"/>
      <c r="Q742" s="394"/>
      <c r="R742" s="394"/>
      <c r="S742" s="394"/>
      <c r="T742" s="394"/>
      <c r="U742" s="394"/>
      <c r="V742" s="375">
        <f>SUMPRODUCT(ROUND(J742:U742,2))</f>
        <v>0</v>
      </c>
      <c r="W742" s="326"/>
    </row>
    <row r="743" spans="1:25" ht="15" customHeight="1" x14ac:dyDescent="0.2">
      <c r="A743" s="367">
        <f>IF($D735="Stundenanteil",1,0)</f>
        <v>0</v>
      </c>
      <c r="B743" s="353"/>
      <c r="C743" s="388" t="str">
        <f>IF(D735="Stundenanteil","wöchentliche Arbeitszeit (in h):","")</f>
        <v/>
      </c>
      <c r="D743" s="347"/>
      <c r="E743" s="395"/>
      <c r="F743" s="390"/>
      <c r="G743" s="371"/>
      <c r="H743" s="372"/>
      <c r="I743" s="393"/>
      <c r="J743" s="396"/>
      <c r="K743" s="396"/>
      <c r="L743" s="396"/>
      <c r="M743" s="396"/>
      <c r="N743" s="396"/>
      <c r="O743" s="396"/>
      <c r="P743" s="396"/>
      <c r="Q743" s="396"/>
      <c r="R743" s="396"/>
      <c r="S743" s="396"/>
      <c r="T743" s="396"/>
      <c r="U743" s="396"/>
      <c r="V743" s="397"/>
      <c r="W743" s="326"/>
    </row>
    <row r="744" spans="1:25" ht="15" customHeight="1" x14ac:dyDescent="0.2">
      <c r="A744" s="367">
        <f>IF($D735="Stundenanteil",1,0)</f>
        <v>0</v>
      </c>
      <c r="B744" s="353"/>
      <c r="C744" s="388" t="str">
        <f>IF(D735="Stundenanteil","Urlaubsanspruch (in AT):","")</f>
        <v/>
      </c>
      <c r="D744" s="347"/>
      <c r="E744" s="398"/>
      <c r="F744" s="354"/>
      <c r="G744" s="368" t="s">
        <v>155</v>
      </c>
      <c r="H744" s="369"/>
      <c r="I744" s="364"/>
      <c r="J744" s="370"/>
      <c r="K744" s="370"/>
      <c r="L744" s="370"/>
      <c r="M744" s="370"/>
      <c r="N744" s="370"/>
      <c r="O744" s="370"/>
      <c r="P744" s="370"/>
      <c r="Q744" s="370"/>
      <c r="R744" s="370"/>
      <c r="S744" s="370"/>
      <c r="T744" s="370"/>
      <c r="U744" s="370"/>
      <c r="V744" s="366"/>
      <c r="W744" s="326"/>
    </row>
    <row r="745" spans="1:25" ht="15" customHeight="1" x14ac:dyDescent="0.2">
      <c r="A745" s="367">
        <f>IF($D735="Stellenanteil",1,0)</f>
        <v>0</v>
      </c>
      <c r="B745" s="353"/>
      <c r="C745" s="388" t="str">
        <f>IF(D735="Stellenanteil","Stellenanteil (in %):","")</f>
        <v/>
      </c>
      <c r="D745" s="347"/>
      <c r="E745" s="399"/>
      <c r="F745" s="354"/>
      <c r="G745" s="391" t="s">
        <v>156</v>
      </c>
      <c r="H745" s="392"/>
      <c r="I745" s="393" t="s">
        <v>154</v>
      </c>
      <c r="J745" s="400">
        <f>ROUND(ROUND(J742,2)*J740,2)</f>
        <v>0</v>
      </c>
      <c r="K745" s="400">
        <f t="shared" ref="K745:U745" si="398">ROUND(ROUND(K742,2)*K740,2)</f>
        <v>0</v>
      </c>
      <c r="L745" s="400">
        <f t="shared" si="398"/>
        <v>0</v>
      </c>
      <c r="M745" s="400">
        <f t="shared" si="398"/>
        <v>0</v>
      </c>
      <c r="N745" s="400">
        <f t="shared" si="398"/>
        <v>0</v>
      </c>
      <c r="O745" s="400">
        <f t="shared" si="398"/>
        <v>0</v>
      </c>
      <c r="P745" s="400">
        <f t="shared" si="398"/>
        <v>0</v>
      </c>
      <c r="Q745" s="400">
        <f t="shared" si="398"/>
        <v>0</v>
      </c>
      <c r="R745" s="400">
        <f t="shared" si="398"/>
        <v>0</v>
      </c>
      <c r="S745" s="400">
        <f t="shared" si="398"/>
        <v>0</v>
      </c>
      <c r="T745" s="400">
        <f t="shared" si="398"/>
        <v>0</v>
      </c>
      <c r="U745" s="400">
        <f t="shared" si="398"/>
        <v>0</v>
      </c>
      <c r="V745" s="375">
        <f>SUMPRODUCT(ROUND(J745:U745,2))</f>
        <v>0</v>
      </c>
      <c r="W745" s="326"/>
    </row>
    <row r="746" spans="1:25" ht="15" customHeight="1" x14ac:dyDescent="0.2">
      <c r="A746" s="323"/>
      <c r="B746" s="353"/>
      <c r="C746" s="347"/>
      <c r="D746" s="347"/>
      <c r="E746" s="347"/>
      <c r="F746" s="354"/>
      <c r="G746" s="401" t="str">
        <f>$P$26</f>
        <v>Pauschale für Sozialabgaben inkl. Berufsgenossenschaft</v>
      </c>
      <c r="H746" s="372"/>
      <c r="I746" s="393" t="s">
        <v>154</v>
      </c>
      <c r="J746" s="400">
        <f>ROUND(J745*$U$26,2)</f>
        <v>0</v>
      </c>
      <c r="K746" s="400">
        <f t="shared" ref="K746:U746" si="399">ROUND(K745*$U$26,2)</f>
        <v>0</v>
      </c>
      <c r="L746" s="400">
        <f t="shared" si="399"/>
        <v>0</v>
      </c>
      <c r="M746" s="400">
        <f t="shared" si="399"/>
        <v>0</v>
      </c>
      <c r="N746" s="400">
        <f t="shared" si="399"/>
        <v>0</v>
      </c>
      <c r="O746" s="400">
        <f t="shared" si="399"/>
        <v>0</v>
      </c>
      <c r="P746" s="400">
        <f t="shared" si="399"/>
        <v>0</v>
      </c>
      <c r="Q746" s="400">
        <f t="shared" si="399"/>
        <v>0</v>
      </c>
      <c r="R746" s="400">
        <f t="shared" si="399"/>
        <v>0</v>
      </c>
      <c r="S746" s="400">
        <f t="shared" si="399"/>
        <v>0</v>
      </c>
      <c r="T746" s="400">
        <f t="shared" si="399"/>
        <v>0</v>
      </c>
      <c r="U746" s="400">
        <f t="shared" si="399"/>
        <v>0</v>
      </c>
      <c r="V746" s="375">
        <f>SUMPRODUCT(ROUND(J746:U746,2))</f>
        <v>0</v>
      </c>
      <c r="W746" s="326"/>
    </row>
    <row r="747" spans="1:25" ht="15" customHeight="1" x14ac:dyDescent="0.2">
      <c r="A747" s="323"/>
      <c r="B747" s="360" t="s">
        <v>157</v>
      </c>
      <c r="C747" s="347"/>
      <c r="D747" s="347"/>
      <c r="E747" s="347"/>
      <c r="F747" s="354"/>
      <c r="G747" s="371"/>
      <c r="H747" s="372"/>
      <c r="I747" s="393"/>
      <c r="J747" s="396"/>
      <c r="K747" s="396"/>
      <c r="L747" s="396"/>
      <c r="M747" s="396"/>
      <c r="N747" s="396"/>
      <c r="O747" s="396"/>
      <c r="P747" s="396"/>
      <c r="Q747" s="396"/>
      <c r="R747" s="396"/>
      <c r="S747" s="396"/>
      <c r="T747" s="396"/>
      <c r="U747" s="396"/>
      <c r="V747" s="397"/>
      <c r="W747" s="326"/>
      <c r="Y747" s="335"/>
    </row>
    <row r="748" spans="1:25" ht="15" customHeight="1" x14ac:dyDescent="0.2">
      <c r="A748" s="323"/>
      <c r="B748" s="353"/>
      <c r="C748" s="402"/>
      <c r="D748" s="403">
        <v>1</v>
      </c>
      <c r="E748" s="403">
        <v>2</v>
      </c>
      <c r="F748" s="390"/>
      <c r="G748" s="404" t="s">
        <v>158</v>
      </c>
      <c r="I748" s="405" t="s">
        <v>154</v>
      </c>
      <c r="J748" s="406">
        <f t="shared" ref="J748:U748" si="400">IF(AND($D749=J$30,$E749=J$30),ROUND($D754,2)+ROUND($E754,2),IF($D749=J$30,$D754,IF($E749=J$30,$E754,0)))</f>
        <v>0</v>
      </c>
      <c r="K748" s="406">
        <f t="shared" si="400"/>
        <v>0</v>
      </c>
      <c r="L748" s="406">
        <f t="shared" si="400"/>
        <v>0</v>
      </c>
      <c r="M748" s="406">
        <f t="shared" si="400"/>
        <v>0</v>
      </c>
      <c r="N748" s="406">
        <f t="shared" si="400"/>
        <v>0</v>
      </c>
      <c r="O748" s="406">
        <f t="shared" si="400"/>
        <v>0</v>
      </c>
      <c r="P748" s="406">
        <f t="shared" si="400"/>
        <v>0</v>
      </c>
      <c r="Q748" s="406">
        <f t="shared" si="400"/>
        <v>0</v>
      </c>
      <c r="R748" s="406">
        <f t="shared" si="400"/>
        <v>0</v>
      </c>
      <c r="S748" s="406">
        <f t="shared" si="400"/>
        <v>0</v>
      </c>
      <c r="T748" s="406">
        <f t="shared" si="400"/>
        <v>0</v>
      </c>
      <c r="U748" s="406">
        <f t="shared" si="400"/>
        <v>0</v>
      </c>
      <c r="V748" s="407">
        <f>SUMPRODUCT(ROUND(J748:U748,2))</f>
        <v>0</v>
      </c>
      <c r="W748" s="326"/>
      <c r="Y748" s="335"/>
    </row>
    <row r="749" spans="1:25" ht="15" customHeight="1" x14ac:dyDescent="0.2">
      <c r="A749" s="323"/>
      <c r="B749" s="408"/>
      <c r="C749" s="409" t="s">
        <v>159</v>
      </c>
      <c r="D749" s="410"/>
      <c r="E749" s="410"/>
      <c r="F749" s="390"/>
      <c r="G749" s="411" t="s">
        <v>160</v>
      </c>
      <c r="H749" s="369"/>
      <c r="I749" s="364"/>
      <c r="J749" s="412">
        <f>IF(OR($D751=0,$D752=0),0,IF(AND(J$30&gt;=$D751,J$30&lt;=$D752),"X",""))</f>
        <v>0</v>
      </c>
      <c r="K749" s="412">
        <f t="shared" ref="K749:U749" si="401">IF(OR($D751=0,$D752=0),0,IF(AND(K$30&gt;=$D751,K$30&lt;=$D752),"X",""))</f>
        <v>0</v>
      </c>
      <c r="L749" s="412">
        <f t="shared" si="401"/>
        <v>0</v>
      </c>
      <c r="M749" s="412">
        <f t="shared" si="401"/>
        <v>0</v>
      </c>
      <c r="N749" s="412">
        <f t="shared" si="401"/>
        <v>0</v>
      </c>
      <c r="O749" s="412">
        <f t="shared" si="401"/>
        <v>0</v>
      </c>
      <c r="P749" s="412">
        <f t="shared" si="401"/>
        <v>0</v>
      </c>
      <c r="Q749" s="412">
        <f t="shared" si="401"/>
        <v>0</v>
      </c>
      <c r="R749" s="412">
        <f t="shared" si="401"/>
        <v>0</v>
      </c>
      <c r="S749" s="412">
        <f t="shared" si="401"/>
        <v>0</v>
      </c>
      <c r="T749" s="412">
        <f t="shared" si="401"/>
        <v>0</v>
      </c>
      <c r="U749" s="412">
        <f t="shared" si="401"/>
        <v>0</v>
      </c>
      <c r="V749" s="413"/>
      <c r="W749" s="326"/>
      <c r="Y749" s="335"/>
    </row>
    <row r="750" spans="1:25" ht="15" customHeight="1" x14ac:dyDescent="0.2">
      <c r="A750" s="323"/>
      <c r="B750" s="408"/>
      <c r="C750" s="409" t="s">
        <v>161</v>
      </c>
      <c r="D750" s="414"/>
      <c r="E750" s="415"/>
      <c r="F750" s="390"/>
      <c r="G750" s="391" t="s">
        <v>156</v>
      </c>
      <c r="H750" s="416"/>
      <c r="I750" s="393" t="s">
        <v>154</v>
      </c>
      <c r="J750" s="400">
        <f>IF(OR($D751=0,$D752=0),0,IF($D749=J$30,MIN(ROUND($D754,2),ROUND(ROUND($D754,2)/$D753*SUMPRODUCT(($J749:$U749="X")*(ROUND($J740:$U740,4))),2)),0))</f>
        <v>0</v>
      </c>
      <c r="K750" s="400">
        <f t="shared" ref="K750:U750" si="402">IF(OR($D751=0,$D752=0),0,IF($D749=K$30,MIN(ROUND($D754,2),ROUND(ROUND($D754,2)/$D753*SUMPRODUCT(($J749:$U749="X")*(ROUND($J740:$U740,4))),2)),0))</f>
        <v>0</v>
      </c>
      <c r="L750" s="400">
        <f t="shared" si="402"/>
        <v>0</v>
      </c>
      <c r="M750" s="400">
        <f t="shared" si="402"/>
        <v>0</v>
      </c>
      <c r="N750" s="400">
        <f t="shared" si="402"/>
        <v>0</v>
      </c>
      <c r="O750" s="400">
        <f t="shared" si="402"/>
        <v>0</v>
      </c>
      <c r="P750" s="400">
        <f t="shared" si="402"/>
        <v>0</v>
      </c>
      <c r="Q750" s="400">
        <f t="shared" si="402"/>
        <v>0</v>
      </c>
      <c r="R750" s="400">
        <f t="shared" si="402"/>
        <v>0</v>
      </c>
      <c r="S750" s="400">
        <f t="shared" si="402"/>
        <v>0</v>
      </c>
      <c r="T750" s="400">
        <f t="shared" si="402"/>
        <v>0</v>
      </c>
      <c r="U750" s="400">
        <f t="shared" si="402"/>
        <v>0</v>
      </c>
      <c r="V750" s="375">
        <f>SUMPRODUCT(ROUND(J750:U750,2))</f>
        <v>0</v>
      </c>
      <c r="W750" s="326"/>
      <c r="Y750" s="335"/>
    </row>
    <row r="751" spans="1:25" ht="15" customHeight="1" x14ac:dyDescent="0.2">
      <c r="A751" s="323"/>
      <c r="B751" s="353"/>
      <c r="C751" s="417" t="s">
        <v>162</v>
      </c>
      <c r="D751" s="418"/>
      <c r="E751" s="418"/>
      <c r="F751" s="390"/>
      <c r="G751" s="401" t="str">
        <f>$P$26</f>
        <v>Pauschale für Sozialabgaben inkl. Berufsgenossenschaft</v>
      </c>
      <c r="H751" s="416"/>
      <c r="I751" s="393" t="s">
        <v>154</v>
      </c>
      <c r="J751" s="400">
        <f t="shared" ref="J751:U751" si="403">ROUND(J750*$U$26,2)</f>
        <v>0</v>
      </c>
      <c r="K751" s="400">
        <f t="shared" si="403"/>
        <v>0</v>
      </c>
      <c r="L751" s="400">
        <f t="shared" si="403"/>
        <v>0</v>
      </c>
      <c r="M751" s="400">
        <f t="shared" si="403"/>
        <v>0</v>
      </c>
      <c r="N751" s="400">
        <f t="shared" si="403"/>
        <v>0</v>
      </c>
      <c r="O751" s="400">
        <f t="shared" si="403"/>
        <v>0</v>
      </c>
      <c r="P751" s="400">
        <f t="shared" si="403"/>
        <v>0</v>
      </c>
      <c r="Q751" s="400">
        <f t="shared" si="403"/>
        <v>0</v>
      </c>
      <c r="R751" s="400">
        <f t="shared" si="403"/>
        <v>0</v>
      </c>
      <c r="S751" s="400">
        <f t="shared" si="403"/>
        <v>0</v>
      </c>
      <c r="T751" s="400">
        <f t="shared" si="403"/>
        <v>0</v>
      </c>
      <c r="U751" s="400">
        <f t="shared" si="403"/>
        <v>0</v>
      </c>
      <c r="V751" s="375">
        <f>SUMPRODUCT(ROUND(J751:U751,2))</f>
        <v>0</v>
      </c>
      <c r="W751" s="326"/>
      <c r="Y751" s="335"/>
    </row>
    <row r="752" spans="1:25" ht="15" customHeight="1" x14ac:dyDescent="0.2">
      <c r="A752" s="323"/>
      <c r="B752" s="353"/>
      <c r="C752" s="417" t="s">
        <v>163</v>
      </c>
      <c r="D752" s="418"/>
      <c r="E752" s="418"/>
      <c r="F752" s="390"/>
      <c r="G752" s="411" t="s">
        <v>164</v>
      </c>
      <c r="H752" s="369"/>
      <c r="I752" s="364"/>
      <c r="J752" s="412">
        <f t="shared" ref="J752:U752" si="404">IF(OR($E751=0,$E752=0),0,IF(AND(J$30&gt;=$E751,J$30&lt;=$E752),"X",""))</f>
        <v>0</v>
      </c>
      <c r="K752" s="412">
        <f t="shared" si="404"/>
        <v>0</v>
      </c>
      <c r="L752" s="412">
        <f t="shared" si="404"/>
        <v>0</v>
      </c>
      <c r="M752" s="412">
        <f t="shared" si="404"/>
        <v>0</v>
      </c>
      <c r="N752" s="412">
        <f t="shared" si="404"/>
        <v>0</v>
      </c>
      <c r="O752" s="412">
        <f t="shared" si="404"/>
        <v>0</v>
      </c>
      <c r="P752" s="412">
        <f t="shared" si="404"/>
        <v>0</v>
      </c>
      <c r="Q752" s="412">
        <f t="shared" si="404"/>
        <v>0</v>
      </c>
      <c r="R752" s="412">
        <f t="shared" si="404"/>
        <v>0</v>
      </c>
      <c r="S752" s="412">
        <f t="shared" si="404"/>
        <v>0</v>
      </c>
      <c r="T752" s="412">
        <f t="shared" si="404"/>
        <v>0</v>
      </c>
      <c r="U752" s="412">
        <f t="shared" si="404"/>
        <v>0</v>
      </c>
      <c r="V752" s="396"/>
      <c r="W752" s="326"/>
      <c r="Y752" s="335"/>
    </row>
    <row r="753" spans="1:25" ht="15" customHeight="1" x14ac:dyDescent="0.2">
      <c r="A753" s="323"/>
      <c r="B753" s="353"/>
      <c r="C753" s="417" t="s">
        <v>165</v>
      </c>
      <c r="D753" s="419" t="str">
        <f>IF(OR(D751=0,D752=0),"",DATEDIF(D751,D752,"m")+1)</f>
        <v/>
      </c>
      <c r="E753" s="419" t="str">
        <f>IF(OR(E751=0,E752=0),"",DATEDIF(E751,E752,"m")+1)</f>
        <v/>
      </c>
      <c r="F753" s="390"/>
      <c r="G753" s="391" t="s">
        <v>156</v>
      </c>
      <c r="H753" s="416"/>
      <c r="I753" s="393" t="s">
        <v>154</v>
      </c>
      <c r="J753" s="400">
        <f>IF(OR($E751=0,$E752=0),0,IF($E749=J$30,MIN(ROUND($E754,2),ROUND(ROUND($E754,2)/$E753*SUMPRODUCT(($J752:$U752="X")*(ROUND($J740:$U740,4))),2)),0))</f>
        <v>0</v>
      </c>
      <c r="K753" s="400">
        <f t="shared" ref="K753:U753" si="405">IF(OR($E751=0,$E752=0),0,IF($E749=K$30,MIN(ROUND($E754,2),ROUND(ROUND($E754,2)/$E753*SUMPRODUCT(($J752:$U752="X")*(ROUND($J740:$U740,4))),2)),0))</f>
        <v>0</v>
      </c>
      <c r="L753" s="400">
        <f t="shared" si="405"/>
        <v>0</v>
      </c>
      <c r="M753" s="400">
        <f t="shared" si="405"/>
        <v>0</v>
      </c>
      <c r="N753" s="400">
        <f t="shared" si="405"/>
        <v>0</v>
      </c>
      <c r="O753" s="400">
        <f t="shared" si="405"/>
        <v>0</v>
      </c>
      <c r="P753" s="400">
        <f t="shared" si="405"/>
        <v>0</v>
      </c>
      <c r="Q753" s="400">
        <f t="shared" si="405"/>
        <v>0</v>
      </c>
      <c r="R753" s="400">
        <f t="shared" si="405"/>
        <v>0</v>
      </c>
      <c r="S753" s="400">
        <f t="shared" si="405"/>
        <v>0</v>
      </c>
      <c r="T753" s="400">
        <f t="shared" si="405"/>
        <v>0</v>
      </c>
      <c r="U753" s="400">
        <f t="shared" si="405"/>
        <v>0</v>
      </c>
      <c r="V753" s="375">
        <f>SUMPRODUCT(ROUND(J753:U753,2))</f>
        <v>0</v>
      </c>
      <c r="W753" s="326"/>
      <c r="Y753" s="335"/>
    </row>
    <row r="754" spans="1:25" ht="15" customHeight="1" x14ac:dyDescent="0.2">
      <c r="A754" s="323"/>
      <c r="B754" s="353"/>
      <c r="C754" s="409" t="s">
        <v>166</v>
      </c>
      <c r="D754" s="389"/>
      <c r="E754" s="389"/>
      <c r="F754" s="390"/>
      <c r="G754" s="420" t="str">
        <f>$P$26</f>
        <v>Pauschale für Sozialabgaben inkl. Berufsgenossenschaft</v>
      </c>
      <c r="H754" s="421"/>
      <c r="I754" s="422" t="s">
        <v>154</v>
      </c>
      <c r="J754" s="423">
        <f t="shared" ref="J754:U754" si="406">ROUND(J753*$U$26,2)</f>
        <v>0</v>
      </c>
      <c r="K754" s="423">
        <f t="shared" si="406"/>
        <v>0</v>
      </c>
      <c r="L754" s="423">
        <f t="shared" si="406"/>
        <v>0</v>
      </c>
      <c r="M754" s="423">
        <f t="shared" si="406"/>
        <v>0</v>
      </c>
      <c r="N754" s="423">
        <f t="shared" si="406"/>
        <v>0</v>
      </c>
      <c r="O754" s="423">
        <f t="shared" si="406"/>
        <v>0</v>
      </c>
      <c r="P754" s="423">
        <f t="shared" si="406"/>
        <v>0</v>
      </c>
      <c r="Q754" s="423">
        <f t="shared" si="406"/>
        <v>0</v>
      </c>
      <c r="R754" s="423">
        <f t="shared" si="406"/>
        <v>0</v>
      </c>
      <c r="S754" s="423">
        <f t="shared" si="406"/>
        <v>0</v>
      </c>
      <c r="T754" s="423">
        <f t="shared" si="406"/>
        <v>0</v>
      </c>
      <c r="U754" s="423">
        <f t="shared" si="406"/>
        <v>0</v>
      </c>
      <c r="V754" s="424">
        <f>SUMPRODUCT(ROUND(J754:U754,2))</f>
        <v>0</v>
      </c>
      <c r="W754" s="326"/>
      <c r="Y754" s="335"/>
    </row>
    <row r="755" spans="1:25" ht="15" customHeight="1" thickBot="1" x14ac:dyDescent="0.25">
      <c r="A755" s="323"/>
      <c r="B755" s="425"/>
      <c r="C755" s="426"/>
      <c r="D755" s="426"/>
      <c r="E755" s="426"/>
      <c r="F755" s="427"/>
      <c r="G755" s="428"/>
      <c r="H755" s="429"/>
      <c r="I755" s="430"/>
      <c r="J755" s="431"/>
      <c r="K755" s="431"/>
      <c r="L755" s="431"/>
      <c r="M755" s="431"/>
      <c r="N755" s="431"/>
      <c r="O755" s="431"/>
      <c r="P755" s="431"/>
      <c r="Q755" s="431"/>
      <c r="R755" s="431"/>
      <c r="S755" s="431"/>
      <c r="T755" s="431"/>
      <c r="U755" s="431"/>
      <c r="V755" s="432"/>
      <c r="W755" s="326">
        <f>IF(COUNTIF(V731:V755,"&gt;0")&gt;0,1,0)</f>
        <v>0</v>
      </c>
      <c r="Y755" s="335"/>
    </row>
    <row r="756" spans="1:25" ht="15" customHeight="1" thickTop="1" x14ac:dyDescent="0.2">
      <c r="A756" s="323"/>
      <c r="B756" s="353"/>
      <c r="C756" s="347"/>
      <c r="D756" s="347"/>
      <c r="E756" s="347"/>
      <c r="F756" s="354"/>
      <c r="G756" s="355" t="s">
        <v>136</v>
      </c>
      <c r="H756" s="356"/>
      <c r="I756" s="357"/>
      <c r="J756" s="358"/>
      <c r="K756" s="358"/>
      <c r="L756" s="358"/>
      <c r="M756" s="358"/>
      <c r="N756" s="358"/>
      <c r="O756" s="358"/>
      <c r="P756" s="358"/>
      <c r="Q756" s="358"/>
      <c r="R756" s="358"/>
      <c r="S756" s="358"/>
      <c r="T756" s="358"/>
      <c r="U756" s="358"/>
      <c r="V756" s="359"/>
      <c r="W756" s="326"/>
    </row>
    <row r="757" spans="1:25" ht="15" customHeight="1" x14ac:dyDescent="0.2">
      <c r="A757" s="323"/>
      <c r="B757" s="360" t="s">
        <v>137</v>
      </c>
      <c r="C757" s="347"/>
      <c r="D757" s="653"/>
      <c r="E757" s="654"/>
      <c r="F757" s="361"/>
      <c r="G757" s="362" t="s">
        <v>138</v>
      </c>
      <c r="H757" s="363"/>
      <c r="I757" s="364"/>
      <c r="J757" s="365"/>
      <c r="K757" s="365"/>
      <c r="L757" s="365"/>
      <c r="M757" s="365"/>
      <c r="N757" s="365"/>
      <c r="O757" s="365"/>
      <c r="P757" s="365"/>
      <c r="Q757" s="365"/>
      <c r="R757" s="365"/>
      <c r="S757" s="365"/>
      <c r="T757" s="365"/>
      <c r="U757" s="365"/>
      <c r="V757" s="366"/>
      <c r="W757" s="326"/>
    </row>
    <row r="758" spans="1:25" ht="15" customHeight="1" x14ac:dyDescent="0.2">
      <c r="A758" s="367">
        <f>IF($D760="Stundenanteil",1,0)</f>
        <v>0</v>
      </c>
      <c r="B758" s="360" t="s">
        <v>139</v>
      </c>
      <c r="C758" s="347"/>
      <c r="D758" s="653"/>
      <c r="E758" s="654"/>
      <c r="F758" s="361"/>
      <c r="G758" s="368" t="s">
        <v>140</v>
      </c>
      <c r="H758" s="369"/>
      <c r="I758" s="364"/>
      <c r="J758" s="370"/>
      <c r="K758" s="370"/>
      <c r="L758" s="370"/>
      <c r="M758" s="370"/>
      <c r="N758" s="370"/>
      <c r="O758" s="370"/>
      <c r="P758" s="370"/>
      <c r="Q758" s="370"/>
      <c r="R758" s="370"/>
      <c r="S758" s="370"/>
      <c r="T758" s="370"/>
      <c r="U758" s="370"/>
      <c r="V758" s="366"/>
      <c r="W758" s="326"/>
    </row>
    <row r="759" spans="1:25" ht="15" customHeight="1" x14ac:dyDescent="0.2">
      <c r="A759" s="367">
        <f>IF($D760="Stundenanteil",1,0)</f>
        <v>0</v>
      </c>
      <c r="B759" s="353"/>
      <c r="C759" s="347"/>
      <c r="D759" s="347"/>
      <c r="E759" s="347"/>
      <c r="F759" s="354"/>
      <c r="G759" s="371" t="s">
        <v>141</v>
      </c>
      <c r="H759" s="372"/>
      <c r="I759" s="373" t="s">
        <v>142</v>
      </c>
      <c r="J759" s="374"/>
      <c r="K759" s="374"/>
      <c r="L759" s="374"/>
      <c r="M759" s="374"/>
      <c r="N759" s="374"/>
      <c r="O759" s="374"/>
      <c r="P759" s="374"/>
      <c r="Q759" s="374"/>
      <c r="R759" s="374"/>
      <c r="S759" s="374"/>
      <c r="T759" s="374"/>
      <c r="U759" s="374"/>
      <c r="V759" s="375">
        <f t="shared" ref="V759:V764" si="407">SUMPRODUCT(ROUND(J759:U759,2))</f>
        <v>0</v>
      </c>
      <c r="W759" s="326"/>
    </row>
    <row r="760" spans="1:25" ht="15" customHeight="1" x14ac:dyDescent="0.2">
      <c r="A760" s="367">
        <f>IF($D760="Stundenanteil",1,0)</f>
        <v>0</v>
      </c>
      <c r="B760" s="360" t="s">
        <v>143</v>
      </c>
      <c r="C760" s="347"/>
      <c r="D760" s="653" t="s">
        <v>61</v>
      </c>
      <c r="E760" s="654"/>
      <c r="F760" s="361"/>
      <c r="G760" s="371" t="s">
        <v>144</v>
      </c>
      <c r="H760" s="376" t="s">
        <v>145</v>
      </c>
      <c r="I760" s="373" t="s">
        <v>142</v>
      </c>
      <c r="J760" s="374"/>
      <c r="K760" s="374"/>
      <c r="L760" s="374"/>
      <c r="M760" s="374"/>
      <c r="N760" s="374"/>
      <c r="O760" s="374"/>
      <c r="P760" s="374"/>
      <c r="Q760" s="374"/>
      <c r="R760" s="374"/>
      <c r="S760" s="374"/>
      <c r="T760" s="374"/>
      <c r="U760" s="374"/>
      <c r="V760" s="375">
        <f t="shared" si="407"/>
        <v>0</v>
      </c>
      <c r="W760" s="326"/>
    </row>
    <row r="761" spans="1:25" ht="15" customHeight="1" x14ac:dyDescent="0.2">
      <c r="A761" s="367">
        <f>IF($D760="Stundenanteil",1,0)</f>
        <v>0</v>
      </c>
      <c r="B761" s="353"/>
      <c r="C761" s="347"/>
      <c r="D761" s="347"/>
      <c r="E761" s="347"/>
      <c r="F761" s="354"/>
      <c r="G761" s="371"/>
      <c r="H761" s="376" t="s">
        <v>146</v>
      </c>
      <c r="I761" s="377" t="s">
        <v>142</v>
      </c>
      <c r="J761" s="374"/>
      <c r="K761" s="374"/>
      <c r="L761" s="374"/>
      <c r="M761" s="374"/>
      <c r="N761" s="374"/>
      <c r="O761" s="374"/>
      <c r="P761" s="374"/>
      <c r="Q761" s="374"/>
      <c r="R761" s="374"/>
      <c r="S761" s="374"/>
      <c r="T761" s="374"/>
      <c r="U761" s="374"/>
      <c r="V761" s="375">
        <f t="shared" si="407"/>
        <v>0</v>
      </c>
      <c r="W761" s="326"/>
    </row>
    <row r="762" spans="1:25" ht="15" hidden="1" customHeight="1" x14ac:dyDescent="0.2">
      <c r="A762" s="367"/>
      <c r="B762" s="353"/>
      <c r="C762" s="347"/>
      <c r="F762" s="354"/>
      <c r="G762" s="378" t="s">
        <v>147</v>
      </c>
      <c r="H762" s="379"/>
      <c r="I762" s="380" t="s">
        <v>142</v>
      </c>
      <c r="J762" s="381">
        <f>IF(ROUND(J759,2)-ROUND(J760,2)=0,0,ROUND(J761,2)/(ROUND(J759,2)-ROUND(J760,2))*ROUND(J760,2))</f>
        <v>0</v>
      </c>
      <c r="K762" s="381">
        <f t="shared" ref="K762:U762" si="408">IF(ROUND(K759,2)-ROUND(K760,2)=0,0,ROUND(K761,2)/(ROUND(K759,2)-ROUND(K760,2))*ROUND(K760,2))</f>
        <v>0</v>
      </c>
      <c r="L762" s="381">
        <f t="shared" si="408"/>
        <v>0</v>
      </c>
      <c r="M762" s="381">
        <f t="shared" si="408"/>
        <v>0</v>
      </c>
      <c r="N762" s="381">
        <f t="shared" si="408"/>
        <v>0</v>
      </c>
      <c r="O762" s="381">
        <f t="shared" si="408"/>
        <v>0</v>
      </c>
      <c r="P762" s="381">
        <f t="shared" si="408"/>
        <v>0</v>
      </c>
      <c r="Q762" s="381">
        <f t="shared" si="408"/>
        <v>0</v>
      </c>
      <c r="R762" s="381">
        <f t="shared" si="408"/>
        <v>0</v>
      </c>
      <c r="S762" s="381">
        <f t="shared" si="408"/>
        <v>0</v>
      </c>
      <c r="T762" s="381">
        <f t="shared" si="408"/>
        <v>0</v>
      </c>
      <c r="U762" s="381">
        <f t="shared" si="408"/>
        <v>0</v>
      </c>
      <c r="V762" s="382">
        <f t="shared" si="407"/>
        <v>0</v>
      </c>
      <c r="W762" s="326"/>
    </row>
    <row r="763" spans="1:25" ht="15" hidden="1" customHeight="1" x14ac:dyDescent="0.2">
      <c r="A763" s="367"/>
      <c r="B763" s="353"/>
      <c r="C763" s="347"/>
      <c r="F763" s="354"/>
      <c r="G763" s="378" t="s">
        <v>148</v>
      </c>
      <c r="H763" s="379"/>
      <c r="I763" s="380" t="s">
        <v>142</v>
      </c>
      <c r="J763" s="381">
        <f>(ROUND(J761,2)+ROUND(J762,10))*ROUND($E769,0)/($I$6-ROUND($E769,0))</f>
        <v>0</v>
      </c>
      <c r="K763" s="381">
        <f t="shared" ref="K763:U763" si="409">(ROUND(K761,2)+ROUND(K762,10))*ROUND($E769,0)/($I$6-ROUND($E769,0))</f>
        <v>0</v>
      </c>
      <c r="L763" s="381">
        <f t="shared" si="409"/>
        <v>0</v>
      </c>
      <c r="M763" s="381">
        <f t="shared" si="409"/>
        <v>0</v>
      </c>
      <c r="N763" s="381">
        <f t="shared" si="409"/>
        <v>0</v>
      </c>
      <c r="O763" s="381">
        <f t="shared" si="409"/>
        <v>0</v>
      </c>
      <c r="P763" s="381">
        <f t="shared" si="409"/>
        <v>0</v>
      </c>
      <c r="Q763" s="381">
        <f t="shared" si="409"/>
        <v>0</v>
      </c>
      <c r="R763" s="381">
        <f t="shared" si="409"/>
        <v>0</v>
      </c>
      <c r="S763" s="381">
        <f t="shared" si="409"/>
        <v>0</v>
      </c>
      <c r="T763" s="381">
        <f t="shared" si="409"/>
        <v>0</v>
      </c>
      <c r="U763" s="381">
        <f t="shared" si="409"/>
        <v>0</v>
      </c>
      <c r="V763" s="382">
        <f t="shared" si="407"/>
        <v>0</v>
      </c>
      <c r="W763" s="326"/>
    </row>
    <row r="764" spans="1:25" ht="15" hidden="1" customHeight="1" x14ac:dyDescent="0.2">
      <c r="A764" s="367"/>
      <c r="B764" s="353"/>
      <c r="C764" s="347"/>
      <c r="D764" s="347"/>
      <c r="E764" s="347"/>
      <c r="F764" s="354"/>
      <c r="G764" s="378" t="s">
        <v>149</v>
      </c>
      <c r="H764" s="379"/>
      <c r="I764" s="380" t="s">
        <v>142</v>
      </c>
      <c r="J764" s="381">
        <f>ROUND(J761,2)+ROUND(J762,10)+ROUND(J763,10)</f>
        <v>0</v>
      </c>
      <c r="K764" s="381">
        <f t="shared" ref="K764:U764" si="410">ROUND(K761,2)+ROUND(K762,10)+ROUND(K763,10)</f>
        <v>0</v>
      </c>
      <c r="L764" s="381">
        <f t="shared" si="410"/>
        <v>0</v>
      </c>
      <c r="M764" s="381">
        <f t="shared" si="410"/>
        <v>0</v>
      </c>
      <c r="N764" s="381">
        <f t="shared" si="410"/>
        <v>0</v>
      </c>
      <c r="O764" s="381">
        <f t="shared" si="410"/>
        <v>0</v>
      </c>
      <c r="P764" s="381">
        <f t="shared" si="410"/>
        <v>0</v>
      </c>
      <c r="Q764" s="381">
        <f t="shared" si="410"/>
        <v>0</v>
      </c>
      <c r="R764" s="381">
        <f t="shared" si="410"/>
        <v>0</v>
      </c>
      <c r="S764" s="381">
        <f t="shared" si="410"/>
        <v>0</v>
      </c>
      <c r="T764" s="381">
        <f t="shared" si="410"/>
        <v>0</v>
      </c>
      <c r="U764" s="381">
        <f t="shared" si="410"/>
        <v>0</v>
      </c>
      <c r="V764" s="382">
        <f t="shared" si="407"/>
        <v>0</v>
      </c>
      <c r="W764" s="326"/>
    </row>
    <row r="765" spans="1:25" ht="15" customHeight="1" x14ac:dyDescent="0.2">
      <c r="A765" s="323"/>
      <c r="B765" s="360" t="s">
        <v>150</v>
      </c>
      <c r="C765" s="347"/>
      <c r="D765" s="347"/>
      <c r="E765" s="347"/>
      <c r="F765" s="354"/>
      <c r="G765" s="383" t="str">
        <f>IF(D760="Stundenanteil","Errechneter Stellenanteil",IF(D760="Stellenanteil","Stellenanteil:",""))</f>
        <v/>
      </c>
      <c r="H765" s="384"/>
      <c r="I765" s="385"/>
      <c r="J765" s="386">
        <f>IF(AND($D760="Stellenanteil",$E770&gt;0,J767&gt;0),ROUND($E770,4),IF(AND($D760="Stundenanteil",J759&gt;0),ROUND(J764/ROUND(J759,2),4),0))</f>
        <v>0</v>
      </c>
      <c r="K765" s="386">
        <f t="shared" ref="K765:U765" si="411">IF(AND($D760="Stellenanteil",$E770&gt;0,K767&gt;0),ROUND($E770,4),IF(AND($D760="Stundenanteil",K759&gt;0),ROUND(K764/ROUND(K759,2),4),0))</f>
        <v>0</v>
      </c>
      <c r="L765" s="386">
        <f t="shared" si="411"/>
        <v>0</v>
      </c>
      <c r="M765" s="386">
        <f t="shared" si="411"/>
        <v>0</v>
      </c>
      <c r="N765" s="386">
        <f t="shared" si="411"/>
        <v>0</v>
      </c>
      <c r="O765" s="386">
        <f t="shared" si="411"/>
        <v>0</v>
      </c>
      <c r="P765" s="386">
        <f t="shared" si="411"/>
        <v>0</v>
      </c>
      <c r="Q765" s="386">
        <f t="shared" si="411"/>
        <v>0</v>
      </c>
      <c r="R765" s="386">
        <f t="shared" si="411"/>
        <v>0</v>
      </c>
      <c r="S765" s="386">
        <f t="shared" si="411"/>
        <v>0</v>
      </c>
      <c r="T765" s="386">
        <f t="shared" si="411"/>
        <v>0</v>
      </c>
      <c r="U765" s="386">
        <f t="shared" si="411"/>
        <v>0</v>
      </c>
      <c r="V765" s="387">
        <f>SUMPRODUCT(ROUND(J765:U765,4))</f>
        <v>0</v>
      </c>
      <c r="W765" s="326"/>
    </row>
    <row r="766" spans="1:25" ht="15" customHeight="1" x14ac:dyDescent="0.2">
      <c r="A766" s="323"/>
      <c r="B766" s="353"/>
      <c r="C766" s="388" t="s">
        <v>151</v>
      </c>
      <c r="E766" s="389"/>
      <c r="F766" s="354"/>
      <c r="G766" s="368" t="s">
        <v>152</v>
      </c>
      <c r="H766" s="369"/>
      <c r="I766" s="364"/>
      <c r="J766" s="370"/>
      <c r="K766" s="370"/>
      <c r="L766" s="370"/>
      <c r="M766" s="370"/>
      <c r="N766" s="370"/>
      <c r="O766" s="370"/>
      <c r="P766" s="370"/>
      <c r="Q766" s="370"/>
      <c r="R766" s="370"/>
      <c r="S766" s="370"/>
      <c r="T766" s="370"/>
      <c r="U766" s="370"/>
      <c r="V766" s="366"/>
      <c r="W766" s="326"/>
    </row>
    <row r="767" spans="1:25" ht="15" customHeight="1" x14ac:dyDescent="0.2">
      <c r="A767" s="323"/>
      <c r="B767" s="353"/>
      <c r="F767" s="390"/>
      <c r="G767" s="391" t="s">
        <v>153</v>
      </c>
      <c r="H767" s="392"/>
      <c r="I767" s="393" t="s">
        <v>154</v>
      </c>
      <c r="J767" s="394"/>
      <c r="K767" s="394"/>
      <c r="L767" s="394"/>
      <c r="M767" s="394"/>
      <c r="N767" s="394"/>
      <c r="O767" s="394"/>
      <c r="P767" s="394"/>
      <c r="Q767" s="394"/>
      <c r="R767" s="394"/>
      <c r="S767" s="394"/>
      <c r="T767" s="394"/>
      <c r="U767" s="394"/>
      <c r="V767" s="375">
        <f>SUMPRODUCT(ROUND(J767:U767,2))</f>
        <v>0</v>
      </c>
      <c r="W767" s="326"/>
    </row>
    <row r="768" spans="1:25" ht="15" customHeight="1" x14ac:dyDescent="0.2">
      <c r="A768" s="367">
        <f>IF($D760="Stundenanteil",1,0)</f>
        <v>0</v>
      </c>
      <c r="B768" s="353"/>
      <c r="C768" s="388" t="str">
        <f>IF(D760="Stundenanteil","wöchentliche Arbeitszeit (in h):","")</f>
        <v/>
      </c>
      <c r="D768" s="347"/>
      <c r="E768" s="395"/>
      <c r="F768" s="390"/>
      <c r="G768" s="371"/>
      <c r="H768" s="372"/>
      <c r="I768" s="393"/>
      <c r="J768" s="396"/>
      <c r="K768" s="396"/>
      <c r="L768" s="396"/>
      <c r="M768" s="396"/>
      <c r="N768" s="396"/>
      <c r="O768" s="396"/>
      <c r="P768" s="396"/>
      <c r="Q768" s="396"/>
      <c r="R768" s="396"/>
      <c r="S768" s="396"/>
      <c r="T768" s="396"/>
      <c r="U768" s="396"/>
      <c r="V768" s="397"/>
      <c r="W768" s="326"/>
    </row>
    <row r="769" spans="1:25" ht="15" customHeight="1" x14ac:dyDescent="0.2">
      <c r="A769" s="367">
        <f>IF($D760="Stundenanteil",1,0)</f>
        <v>0</v>
      </c>
      <c r="B769" s="353"/>
      <c r="C769" s="388" t="str">
        <f>IF(D760="Stundenanteil","Urlaubsanspruch (in AT):","")</f>
        <v/>
      </c>
      <c r="D769" s="347"/>
      <c r="E769" s="398"/>
      <c r="F769" s="354"/>
      <c r="G769" s="368" t="s">
        <v>155</v>
      </c>
      <c r="H769" s="369"/>
      <c r="I769" s="364"/>
      <c r="J769" s="370"/>
      <c r="K769" s="370"/>
      <c r="L769" s="370"/>
      <c r="M769" s="370"/>
      <c r="N769" s="370"/>
      <c r="O769" s="370"/>
      <c r="P769" s="370"/>
      <c r="Q769" s="370"/>
      <c r="R769" s="370"/>
      <c r="S769" s="370"/>
      <c r="T769" s="370"/>
      <c r="U769" s="370"/>
      <c r="V769" s="366"/>
      <c r="W769" s="326"/>
    </row>
    <row r="770" spans="1:25" ht="15" customHeight="1" x14ac:dyDescent="0.2">
      <c r="A770" s="367">
        <f>IF($D760="Stellenanteil",1,0)</f>
        <v>0</v>
      </c>
      <c r="B770" s="353"/>
      <c r="C770" s="388" t="str">
        <f>IF(D760="Stellenanteil","Stellenanteil (in %):","")</f>
        <v/>
      </c>
      <c r="D770" s="347"/>
      <c r="E770" s="399"/>
      <c r="F770" s="354"/>
      <c r="G770" s="391" t="s">
        <v>156</v>
      </c>
      <c r="H770" s="392"/>
      <c r="I770" s="393" t="s">
        <v>154</v>
      </c>
      <c r="J770" s="400">
        <f>ROUND(ROUND(J767,2)*J765,2)</f>
        <v>0</v>
      </c>
      <c r="K770" s="400">
        <f t="shared" ref="K770:U770" si="412">ROUND(ROUND(K767,2)*K765,2)</f>
        <v>0</v>
      </c>
      <c r="L770" s="400">
        <f t="shared" si="412"/>
        <v>0</v>
      </c>
      <c r="M770" s="400">
        <f t="shared" si="412"/>
        <v>0</v>
      </c>
      <c r="N770" s="400">
        <f t="shared" si="412"/>
        <v>0</v>
      </c>
      <c r="O770" s="400">
        <f t="shared" si="412"/>
        <v>0</v>
      </c>
      <c r="P770" s="400">
        <f t="shared" si="412"/>
        <v>0</v>
      </c>
      <c r="Q770" s="400">
        <f t="shared" si="412"/>
        <v>0</v>
      </c>
      <c r="R770" s="400">
        <f t="shared" si="412"/>
        <v>0</v>
      </c>
      <c r="S770" s="400">
        <f t="shared" si="412"/>
        <v>0</v>
      </c>
      <c r="T770" s="400">
        <f t="shared" si="412"/>
        <v>0</v>
      </c>
      <c r="U770" s="400">
        <f t="shared" si="412"/>
        <v>0</v>
      </c>
      <c r="V770" s="375">
        <f>SUMPRODUCT(ROUND(J770:U770,2))</f>
        <v>0</v>
      </c>
      <c r="W770" s="326"/>
    </row>
    <row r="771" spans="1:25" ht="15" customHeight="1" x14ac:dyDescent="0.2">
      <c r="A771" s="323"/>
      <c r="B771" s="353"/>
      <c r="C771" s="347"/>
      <c r="D771" s="347"/>
      <c r="E771" s="347"/>
      <c r="F771" s="354"/>
      <c r="G771" s="401" t="str">
        <f>$P$26</f>
        <v>Pauschale für Sozialabgaben inkl. Berufsgenossenschaft</v>
      </c>
      <c r="H771" s="372"/>
      <c r="I771" s="393" t="s">
        <v>154</v>
      </c>
      <c r="J771" s="400">
        <f>ROUND(J770*$U$26,2)</f>
        <v>0</v>
      </c>
      <c r="K771" s="400">
        <f t="shared" ref="K771:U771" si="413">ROUND(K770*$U$26,2)</f>
        <v>0</v>
      </c>
      <c r="L771" s="400">
        <f t="shared" si="413"/>
        <v>0</v>
      </c>
      <c r="M771" s="400">
        <f t="shared" si="413"/>
        <v>0</v>
      </c>
      <c r="N771" s="400">
        <f t="shared" si="413"/>
        <v>0</v>
      </c>
      <c r="O771" s="400">
        <f t="shared" si="413"/>
        <v>0</v>
      </c>
      <c r="P771" s="400">
        <f t="shared" si="413"/>
        <v>0</v>
      </c>
      <c r="Q771" s="400">
        <f t="shared" si="413"/>
        <v>0</v>
      </c>
      <c r="R771" s="400">
        <f t="shared" si="413"/>
        <v>0</v>
      </c>
      <c r="S771" s="400">
        <f t="shared" si="413"/>
        <v>0</v>
      </c>
      <c r="T771" s="400">
        <f t="shared" si="413"/>
        <v>0</v>
      </c>
      <c r="U771" s="400">
        <f t="shared" si="413"/>
        <v>0</v>
      </c>
      <c r="V771" s="375">
        <f>SUMPRODUCT(ROUND(J771:U771,2))</f>
        <v>0</v>
      </c>
      <c r="W771" s="326"/>
    </row>
    <row r="772" spans="1:25" ht="15" customHeight="1" x14ac:dyDescent="0.2">
      <c r="A772" s="323"/>
      <c r="B772" s="360" t="s">
        <v>157</v>
      </c>
      <c r="C772" s="347"/>
      <c r="D772" s="347"/>
      <c r="E772" s="347"/>
      <c r="F772" s="354"/>
      <c r="G772" s="371"/>
      <c r="H772" s="372"/>
      <c r="I772" s="393"/>
      <c r="J772" s="396"/>
      <c r="K772" s="396"/>
      <c r="L772" s="396"/>
      <c r="M772" s="396"/>
      <c r="N772" s="396"/>
      <c r="O772" s="396"/>
      <c r="P772" s="396"/>
      <c r="Q772" s="396"/>
      <c r="R772" s="396"/>
      <c r="S772" s="396"/>
      <c r="T772" s="396"/>
      <c r="U772" s="396"/>
      <c r="V772" s="397"/>
      <c r="W772" s="326"/>
      <c r="Y772" s="335"/>
    </row>
    <row r="773" spans="1:25" ht="15" customHeight="1" x14ac:dyDescent="0.2">
      <c r="A773" s="323"/>
      <c r="B773" s="353"/>
      <c r="C773" s="402"/>
      <c r="D773" s="403">
        <v>1</v>
      </c>
      <c r="E773" s="403">
        <v>2</v>
      </c>
      <c r="F773" s="390"/>
      <c r="G773" s="404" t="s">
        <v>158</v>
      </c>
      <c r="I773" s="405" t="s">
        <v>154</v>
      </c>
      <c r="J773" s="406">
        <f t="shared" ref="J773:U773" si="414">IF(AND($D774=J$30,$E774=J$30),ROUND($D779,2)+ROUND($E779,2),IF($D774=J$30,$D779,IF($E774=J$30,$E779,0)))</f>
        <v>0</v>
      </c>
      <c r="K773" s="406">
        <f t="shared" si="414"/>
        <v>0</v>
      </c>
      <c r="L773" s="406">
        <f t="shared" si="414"/>
        <v>0</v>
      </c>
      <c r="M773" s="406">
        <f t="shared" si="414"/>
        <v>0</v>
      </c>
      <c r="N773" s="406">
        <f t="shared" si="414"/>
        <v>0</v>
      </c>
      <c r="O773" s="406">
        <f t="shared" si="414"/>
        <v>0</v>
      </c>
      <c r="P773" s="406">
        <f t="shared" si="414"/>
        <v>0</v>
      </c>
      <c r="Q773" s="406">
        <f t="shared" si="414"/>
        <v>0</v>
      </c>
      <c r="R773" s="406">
        <f t="shared" si="414"/>
        <v>0</v>
      </c>
      <c r="S773" s="406">
        <f t="shared" si="414"/>
        <v>0</v>
      </c>
      <c r="T773" s="406">
        <f t="shared" si="414"/>
        <v>0</v>
      </c>
      <c r="U773" s="406">
        <f t="shared" si="414"/>
        <v>0</v>
      </c>
      <c r="V773" s="407">
        <f>SUMPRODUCT(ROUND(J773:U773,2))</f>
        <v>0</v>
      </c>
      <c r="W773" s="326"/>
      <c r="Y773" s="335"/>
    </row>
    <row r="774" spans="1:25" ht="15" customHeight="1" x14ac:dyDescent="0.2">
      <c r="A774" s="323"/>
      <c r="B774" s="408"/>
      <c r="C774" s="409" t="s">
        <v>159</v>
      </c>
      <c r="D774" s="410"/>
      <c r="E774" s="410"/>
      <c r="F774" s="390"/>
      <c r="G774" s="411" t="s">
        <v>160</v>
      </c>
      <c r="H774" s="369"/>
      <c r="I774" s="364"/>
      <c r="J774" s="412">
        <f>IF(OR($D776=0,$D777=0),0,IF(AND(J$30&gt;=$D776,J$30&lt;=$D777),"X",""))</f>
        <v>0</v>
      </c>
      <c r="K774" s="412">
        <f t="shared" ref="K774:U774" si="415">IF(OR($D776=0,$D777=0),0,IF(AND(K$30&gt;=$D776,K$30&lt;=$D777),"X",""))</f>
        <v>0</v>
      </c>
      <c r="L774" s="412">
        <f t="shared" si="415"/>
        <v>0</v>
      </c>
      <c r="M774" s="412">
        <f t="shared" si="415"/>
        <v>0</v>
      </c>
      <c r="N774" s="412">
        <f t="shared" si="415"/>
        <v>0</v>
      </c>
      <c r="O774" s="412">
        <f t="shared" si="415"/>
        <v>0</v>
      </c>
      <c r="P774" s="412">
        <f t="shared" si="415"/>
        <v>0</v>
      </c>
      <c r="Q774" s="412">
        <f t="shared" si="415"/>
        <v>0</v>
      </c>
      <c r="R774" s="412">
        <f t="shared" si="415"/>
        <v>0</v>
      </c>
      <c r="S774" s="412">
        <f t="shared" si="415"/>
        <v>0</v>
      </c>
      <c r="T774" s="412">
        <f t="shared" si="415"/>
        <v>0</v>
      </c>
      <c r="U774" s="412">
        <f t="shared" si="415"/>
        <v>0</v>
      </c>
      <c r="V774" s="413"/>
      <c r="W774" s="326"/>
      <c r="Y774" s="335"/>
    </row>
    <row r="775" spans="1:25" ht="15" customHeight="1" x14ac:dyDescent="0.2">
      <c r="A775" s="323"/>
      <c r="B775" s="408"/>
      <c r="C775" s="409" t="s">
        <v>161</v>
      </c>
      <c r="D775" s="414"/>
      <c r="E775" s="415"/>
      <c r="F775" s="390"/>
      <c r="G775" s="391" t="s">
        <v>156</v>
      </c>
      <c r="H775" s="416"/>
      <c r="I775" s="393" t="s">
        <v>154</v>
      </c>
      <c r="J775" s="400">
        <f>IF(OR($D776=0,$D777=0),0,IF($D774=J$30,MIN(ROUND($D779,2),ROUND(ROUND($D779,2)/$D778*SUMPRODUCT(($J774:$U774="X")*(ROUND($J765:$U765,4))),2)),0))</f>
        <v>0</v>
      </c>
      <c r="K775" s="400">
        <f t="shared" ref="K775:U775" si="416">IF(OR($D776=0,$D777=0),0,IF($D774=K$30,MIN(ROUND($D779,2),ROUND(ROUND($D779,2)/$D778*SUMPRODUCT(($J774:$U774="X")*(ROUND($J765:$U765,4))),2)),0))</f>
        <v>0</v>
      </c>
      <c r="L775" s="400">
        <f t="shared" si="416"/>
        <v>0</v>
      </c>
      <c r="M775" s="400">
        <f t="shared" si="416"/>
        <v>0</v>
      </c>
      <c r="N775" s="400">
        <f t="shared" si="416"/>
        <v>0</v>
      </c>
      <c r="O775" s="400">
        <f t="shared" si="416"/>
        <v>0</v>
      </c>
      <c r="P775" s="400">
        <f t="shared" si="416"/>
        <v>0</v>
      </c>
      <c r="Q775" s="400">
        <f t="shared" si="416"/>
        <v>0</v>
      </c>
      <c r="R775" s="400">
        <f t="shared" si="416"/>
        <v>0</v>
      </c>
      <c r="S775" s="400">
        <f t="shared" si="416"/>
        <v>0</v>
      </c>
      <c r="T775" s="400">
        <f t="shared" si="416"/>
        <v>0</v>
      </c>
      <c r="U775" s="400">
        <f t="shared" si="416"/>
        <v>0</v>
      </c>
      <c r="V775" s="375">
        <f>SUMPRODUCT(ROUND(J775:U775,2))</f>
        <v>0</v>
      </c>
      <c r="W775" s="326"/>
      <c r="Y775" s="335"/>
    </row>
    <row r="776" spans="1:25" ht="15" customHeight="1" x14ac:dyDescent="0.2">
      <c r="A776" s="323"/>
      <c r="B776" s="353"/>
      <c r="C776" s="417" t="s">
        <v>162</v>
      </c>
      <c r="D776" s="418"/>
      <c r="E776" s="418"/>
      <c r="F776" s="390"/>
      <c r="G776" s="401" t="str">
        <f>$P$26</f>
        <v>Pauschale für Sozialabgaben inkl. Berufsgenossenschaft</v>
      </c>
      <c r="H776" s="416"/>
      <c r="I776" s="393" t="s">
        <v>154</v>
      </c>
      <c r="J776" s="400">
        <f t="shared" ref="J776:U776" si="417">ROUND(J775*$U$26,2)</f>
        <v>0</v>
      </c>
      <c r="K776" s="400">
        <f t="shared" si="417"/>
        <v>0</v>
      </c>
      <c r="L776" s="400">
        <f t="shared" si="417"/>
        <v>0</v>
      </c>
      <c r="M776" s="400">
        <f t="shared" si="417"/>
        <v>0</v>
      </c>
      <c r="N776" s="400">
        <f t="shared" si="417"/>
        <v>0</v>
      </c>
      <c r="O776" s="400">
        <f t="shared" si="417"/>
        <v>0</v>
      </c>
      <c r="P776" s="400">
        <f t="shared" si="417"/>
        <v>0</v>
      </c>
      <c r="Q776" s="400">
        <f t="shared" si="417"/>
        <v>0</v>
      </c>
      <c r="R776" s="400">
        <f t="shared" si="417"/>
        <v>0</v>
      </c>
      <c r="S776" s="400">
        <f t="shared" si="417"/>
        <v>0</v>
      </c>
      <c r="T776" s="400">
        <f t="shared" si="417"/>
        <v>0</v>
      </c>
      <c r="U776" s="400">
        <f t="shared" si="417"/>
        <v>0</v>
      </c>
      <c r="V776" s="375">
        <f>SUMPRODUCT(ROUND(J776:U776,2))</f>
        <v>0</v>
      </c>
      <c r="W776" s="326"/>
      <c r="Y776" s="335"/>
    </row>
    <row r="777" spans="1:25" ht="15" customHeight="1" x14ac:dyDescent="0.2">
      <c r="A777" s="323"/>
      <c r="B777" s="353"/>
      <c r="C777" s="417" t="s">
        <v>163</v>
      </c>
      <c r="D777" s="418"/>
      <c r="E777" s="418"/>
      <c r="F777" s="390"/>
      <c r="G777" s="411" t="s">
        <v>164</v>
      </c>
      <c r="H777" s="369"/>
      <c r="I777" s="364"/>
      <c r="J777" s="412">
        <f t="shared" ref="J777:U777" si="418">IF(OR($E776=0,$E777=0),0,IF(AND(J$30&gt;=$E776,J$30&lt;=$E777),"X",""))</f>
        <v>0</v>
      </c>
      <c r="K777" s="412">
        <f t="shared" si="418"/>
        <v>0</v>
      </c>
      <c r="L777" s="412">
        <f t="shared" si="418"/>
        <v>0</v>
      </c>
      <c r="M777" s="412">
        <f t="shared" si="418"/>
        <v>0</v>
      </c>
      <c r="N777" s="412">
        <f t="shared" si="418"/>
        <v>0</v>
      </c>
      <c r="O777" s="412">
        <f t="shared" si="418"/>
        <v>0</v>
      </c>
      <c r="P777" s="412">
        <f t="shared" si="418"/>
        <v>0</v>
      </c>
      <c r="Q777" s="412">
        <f t="shared" si="418"/>
        <v>0</v>
      </c>
      <c r="R777" s="412">
        <f t="shared" si="418"/>
        <v>0</v>
      </c>
      <c r="S777" s="412">
        <f t="shared" si="418"/>
        <v>0</v>
      </c>
      <c r="T777" s="412">
        <f t="shared" si="418"/>
        <v>0</v>
      </c>
      <c r="U777" s="412">
        <f t="shared" si="418"/>
        <v>0</v>
      </c>
      <c r="V777" s="396"/>
      <c r="W777" s="326"/>
      <c r="Y777" s="335"/>
    </row>
    <row r="778" spans="1:25" ht="15" customHeight="1" x14ac:dyDescent="0.2">
      <c r="A778" s="323"/>
      <c r="B778" s="353"/>
      <c r="C778" s="417" t="s">
        <v>165</v>
      </c>
      <c r="D778" s="419" t="str">
        <f>IF(OR(D776=0,D777=0),"",DATEDIF(D776,D777,"m")+1)</f>
        <v/>
      </c>
      <c r="E778" s="419" t="str">
        <f>IF(OR(E776=0,E777=0),"",DATEDIF(E776,E777,"m")+1)</f>
        <v/>
      </c>
      <c r="F778" s="390"/>
      <c r="G778" s="391" t="s">
        <v>156</v>
      </c>
      <c r="H778" s="416"/>
      <c r="I778" s="393" t="s">
        <v>154</v>
      </c>
      <c r="J778" s="400">
        <f>IF(OR($E776=0,$E777=0),0,IF($E774=J$30,MIN(ROUND($E779,2),ROUND(ROUND($E779,2)/$E778*SUMPRODUCT(($J777:$U777="X")*(ROUND($J765:$U765,4))),2)),0))</f>
        <v>0</v>
      </c>
      <c r="K778" s="400">
        <f t="shared" ref="K778:U778" si="419">IF(OR($E776=0,$E777=0),0,IF($E774=K$30,MIN(ROUND($E779,2),ROUND(ROUND($E779,2)/$E778*SUMPRODUCT(($J777:$U777="X")*(ROUND($J765:$U765,4))),2)),0))</f>
        <v>0</v>
      </c>
      <c r="L778" s="400">
        <f t="shared" si="419"/>
        <v>0</v>
      </c>
      <c r="M778" s="400">
        <f t="shared" si="419"/>
        <v>0</v>
      </c>
      <c r="N778" s="400">
        <f t="shared" si="419"/>
        <v>0</v>
      </c>
      <c r="O778" s="400">
        <f t="shared" si="419"/>
        <v>0</v>
      </c>
      <c r="P778" s="400">
        <f t="shared" si="419"/>
        <v>0</v>
      </c>
      <c r="Q778" s="400">
        <f t="shared" si="419"/>
        <v>0</v>
      </c>
      <c r="R778" s="400">
        <f t="shared" si="419"/>
        <v>0</v>
      </c>
      <c r="S778" s="400">
        <f t="shared" si="419"/>
        <v>0</v>
      </c>
      <c r="T778" s="400">
        <f t="shared" si="419"/>
        <v>0</v>
      </c>
      <c r="U778" s="400">
        <f t="shared" si="419"/>
        <v>0</v>
      </c>
      <c r="V778" s="375">
        <f>SUMPRODUCT(ROUND(J778:U778,2))</f>
        <v>0</v>
      </c>
      <c r="W778" s="326"/>
      <c r="Y778" s="335"/>
    </row>
    <row r="779" spans="1:25" ht="15" customHeight="1" x14ac:dyDescent="0.2">
      <c r="A779" s="323"/>
      <c r="B779" s="353"/>
      <c r="C779" s="409" t="s">
        <v>166</v>
      </c>
      <c r="D779" s="389"/>
      <c r="E779" s="389"/>
      <c r="F779" s="390"/>
      <c r="G779" s="420" t="str">
        <f>$P$26</f>
        <v>Pauschale für Sozialabgaben inkl. Berufsgenossenschaft</v>
      </c>
      <c r="H779" s="421"/>
      <c r="I779" s="422" t="s">
        <v>154</v>
      </c>
      <c r="J779" s="423">
        <f t="shared" ref="J779:U779" si="420">ROUND(J778*$U$26,2)</f>
        <v>0</v>
      </c>
      <c r="K779" s="423">
        <f t="shared" si="420"/>
        <v>0</v>
      </c>
      <c r="L779" s="423">
        <f t="shared" si="420"/>
        <v>0</v>
      </c>
      <c r="M779" s="423">
        <f t="shared" si="420"/>
        <v>0</v>
      </c>
      <c r="N779" s="423">
        <f t="shared" si="420"/>
        <v>0</v>
      </c>
      <c r="O779" s="423">
        <f t="shared" si="420"/>
        <v>0</v>
      </c>
      <c r="P779" s="423">
        <f t="shared" si="420"/>
        <v>0</v>
      </c>
      <c r="Q779" s="423">
        <f t="shared" si="420"/>
        <v>0</v>
      </c>
      <c r="R779" s="423">
        <f t="shared" si="420"/>
        <v>0</v>
      </c>
      <c r="S779" s="423">
        <f t="shared" si="420"/>
        <v>0</v>
      </c>
      <c r="T779" s="423">
        <f t="shared" si="420"/>
        <v>0</v>
      </c>
      <c r="U779" s="423">
        <f t="shared" si="420"/>
        <v>0</v>
      </c>
      <c r="V779" s="424">
        <f>SUMPRODUCT(ROUND(J779:U779,2))</f>
        <v>0</v>
      </c>
      <c r="W779" s="326"/>
      <c r="Y779" s="335"/>
    </row>
    <row r="780" spans="1:25" ht="15" customHeight="1" thickBot="1" x14ac:dyDescent="0.25">
      <c r="A780" s="323"/>
      <c r="B780" s="425"/>
      <c r="C780" s="426"/>
      <c r="D780" s="426"/>
      <c r="E780" s="426"/>
      <c r="F780" s="427"/>
      <c r="G780" s="428"/>
      <c r="H780" s="429"/>
      <c r="I780" s="430"/>
      <c r="J780" s="431"/>
      <c r="K780" s="431"/>
      <c r="L780" s="431"/>
      <c r="M780" s="431"/>
      <c r="N780" s="431"/>
      <c r="O780" s="431"/>
      <c r="P780" s="431"/>
      <c r="Q780" s="431"/>
      <c r="R780" s="431"/>
      <c r="S780" s="431"/>
      <c r="T780" s="431"/>
      <c r="U780" s="431"/>
      <c r="V780" s="432"/>
      <c r="W780" s="326">
        <f>IF(COUNTIF(V756:V780,"&gt;0")&gt;0,1,0)</f>
        <v>0</v>
      </c>
      <c r="Y780" s="335"/>
    </row>
    <row r="781" spans="1:25" ht="12.75" thickTop="1" x14ac:dyDescent="0.2"/>
  </sheetData>
  <sheetProtection password="EF62" sheet="1" objects="1" scenarios="1" autoFilter="0"/>
  <mergeCells count="96">
    <mergeCell ref="D60:E60"/>
    <mergeCell ref="U18:V18"/>
    <mergeCell ref="U19:V19"/>
    <mergeCell ref="U20:V20"/>
    <mergeCell ref="U21:V21"/>
    <mergeCell ref="B30:F30"/>
    <mergeCell ref="G30:I30"/>
    <mergeCell ref="D32:E32"/>
    <mergeCell ref="D33:E33"/>
    <mergeCell ref="D35:E35"/>
    <mergeCell ref="D57:E57"/>
    <mergeCell ref="D58:E58"/>
    <mergeCell ref="D160:E160"/>
    <mergeCell ref="D82:E82"/>
    <mergeCell ref="D83:E83"/>
    <mergeCell ref="D85:E85"/>
    <mergeCell ref="D107:E107"/>
    <mergeCell ref="D108:E108"/>
    <mergeCell ref="D110:E110"/>
    <mergeCell ref="D132:E132"/>
    <mergeCell ref="D133:E133"/>
    <mergeCell ref="D135:E135"/>
    <mergeCell ref="D157:E157"/>
    <mergeCell ref="D158:E158"/>
    <mergeCell ref="D260:E260"/>
    <mergeCell ref="D182:E182"/>
    <mergeCell ref="D183:E183"/>
    <mergeCell ref="D185:E185"/>
    <mergeCell ref="D207:E207"/>
    <mergeCell ref="D208:E208"/>
    <mergeCell ref="D210:E210"/>
    <mergeCell ref="D232:E232"/>
    <mergeCell ref="D233:E233"/>
    <mergeCell ref="D235:E235"/>
    <mergeCell ref="D257:E257"/>
    <mergeCell ref="D258:E258"/>
    <mergeCell ref="D360:E360"/>
    <mergeCell ref="D282:E282"/>
    <mergeCell ref="D283:E283"/>
    <mergeCell ref="D285:E285"/>
    <mergeCell ref="D307:E307"/>
    <mergeCell ref="D308:E308"/>
    <mergeCell ref="D310:E310"/>
    <mergeCell ref="D332:E332"/>
    <mergeCell ref="D333:E333"/>
    <mergeCell ref="D335:E335"/>
    <mergeCell ref="D357:E357"/>
    <mergeCell ref="D358:E358"/>
    <mergeCell ref="D460:E460"/>
    <mergeCell ref="D382:E382"/>
    <mergeCell ref="D383:E383"/>
    <mergeCell ref="D385:E385"/>
    <mergeCell ref="D407:E407"/>
    <mergeCell ref="D408:E408"/>
    <mergeCell ref="D410:E410"/>
    <mergeCell ref="D432:E432"/>
    <mergeCell ref="D433:E433"/>
    <mergeCell ref="D435:E435"/>
    <mergeCell ref="D457:E457"/>
    <mergeCell ref="D458:E458"/>
    <mergeCell ref="D560:E560"/>
    <mergeCell ref="D482:E482"/>
    <mergeCell ref="D483:E483"/>
    <mergeCell ref="D485:E485"/>
    <mergeCell ref="D507:E507"/>
    <mergeCell ref="D508:E508"/>
    <mergeCell ref="D510:E510"/>
    <mergeCell ref="D532:E532"/>
    <mergeCell ref="D533:E533"/>
    <mergeCell ref="D535:E535"/>
    <mergeCell ref="D557:E557"/>
    <mergeCell ref="D558:E558"/>
    <mergeCell ref="D660:E660"/>
    <mergeCell ref="D582:E582"/>
    <mergeCell ref="D583:E583"/>
    <mergeCell ref="D585:E585"/>
    <mergeCell ref="D607:E607"/>
    <mergeCell ref="D608:E608"/>
    <mergeCell ref="D610:E610"/>
    <mergeCell ref="D632:E632"/>
    <mergeCell ref="D633:E633"/>
    <mergeCell ref="D635:E635"/>
    <mergeCell ref="D657:E657"/>
    <mergeCell ref="D658:E658"/>
    <mergeCell ref="D760:E760"/>
    <mergeCell ref="D682:E682"/>
    <mergeCell ref="D683:E683"/>
    <mergeCell ref="D685:E685"/>
    <mergeCell ref="D707:E707"/>
    <mergeCell ref="D708:E708"/>
    <mergeCell ref="D710:E710"/>
    <mergeCell ref="D732:E732"/>
    <mergeCell ref="D733:E733"/>
    <mergeCell ref="D735:E735"/>
    <mergeCell ref="D757:E757"/>
    <mergeCell ref="D758:E758"/>
  </mergeCells>
  <conditionalFormatting sqref="U18:V21">
    <cfRule type="cellIs" dxfId="113" priority="91" stopIfTrue="1" operator="equal">
      <formula>0</formula>
    </cfRule>
  </conditionalFormatting>
  <conditionalFormatting sqref="G33:V36">
    <cfRule type="expression" dxfId="112" priority="89" stopIfTrue="1">
      <formula>$A33=0</formula>
    </cfRule>
  </conditionalFormatting>
  <conditionalFormatting sqref="J34:U34">
    <cfRule type="cellIs" dxfId="111" priority="88" stopIfTrue="1" operator="lessThan">
      <formula>SUMPRODUCT(ROUND(J35:J36,2))</formula>
    </cfRule>
  </conditionalFormatting>
  <conditionalFormatting sqref="E43:E45">
    <cfRule type="expression" dxfId="110" priority="90" stopIfTrue="1">
      <formula>$A43=1</formula>
    </cfRule>
  </conditionalFormatting>
  <conditionalFormatting sqref="G58:V61">
    <cfRule type="expression" dxfId="109" priority="86" stopIfTrue="1">
      <formula>$A58=0</formula>
    </cfRule>
  </conditionalFormatting>
  <conditionalFormatting sqref="J59:U59">
    <cfRule type="cellIs" dxfId="108" priority="85" stopIfTrue="1" operator="lessThan">
      <formula>SUMPRODUCT(ROUND(J60:J61,2))</formula>
    </cfRule>
  </conditionalFormatting>
  <conditionalFormatting sqref="E68:E70">
    <cfRule type="expression" dxfId="107" priority="87" stopIfTrue="1">
      <formula>$A68=1</formula>
    </cfRule>
  </conditionalFormatting>
  <conditionalFormatting sqref="G83:V86">
    <cfRule type="expression" dxfId="106" priority="83" stopIfTrue="1">
      <formula>$A83=0</formula>
    </cfRule>
  </conditionalFormatting>
  <conditionalFormatting sqref="J84:U84">
    <cfRule type="cellIs" dxfId="105" priority="82" stopIfTrue="1" operator="lessThan">
      <formula>SUMPRODUCT(ROUND(J85:J86,2))</formula>
    </cfRule>
  </conditionalFormatting>
  <conditionalFormatting sqref="E93:E95">
    <cfRule type="expression" dxfId="104" priority="84" stopIfTrue="1">
      <formula>$A93=1</formula>
    </cfRule>
  </conditionalFormatting>
  <conditionalFormatting sqref="G108:V111">
    <cfRule type="expression" dxfId="103" priority="80" stopIfTrue="1">
      <formula>$A108=0</formula>
    </cfRule>
  </conditionalFormatting>
  <conditionalFormatting sqref="J109:U109">
    <cfRule type="cellIs" dxfId="102" priority="79" stopIfTrue="1" operator="lessThan">
      <formula>SUMPRODUCT(ROUND(J110:J111,2))</formula>
    </cfRule>
  </conditionalFormatting>
  <conditionalFormatting sqref="E118:E120">
    <cfRule type="expression" dxfId="101" priority="81" stopIfTrue="1">
      <formula>$A118=1</formula>
    </cfRule>
  </conditionalFormatting>
  <conditionalFormatting sqref="G133:V136">
    <cfRule type="expression" dxfId="100" priority="77" stopIfTrue="1">
      <formula>$A133=0</formula>
    </cfRule>
  </conditionalFormatting>
  <conditionalFormatting sqref="J134:U134">
    <cfRule type="cellIs" dxfId="99" priority="76" stopIfTrue="1" operator="lessThan">
      <formula>SUMPRODUCT(ROUND(J135:J136,2))</formula>
    </cfRule>
  </conditionalFormatting>
  <conditionalFormatting sqref="E143:E145">
    <cfRule type="expression" dxfId="98" priority="78" stopIfTrue="1">
      <formula>$A143=1</formula>
    </cfRule>
  </conditionalFormatting>
  <conditionalFormatting sqref="G158:V161">
    <cfRule type="expression" dxfId="97" priority="74" stopIfTrue="1">
      <formula>$A158=0</formula>
    </cfRule>
  </conditionalFormatting>
  <conditionalFormatting sqref="J159:U159">
    <cfRule type="cellIs" dxfId="96" priority="73" stopIfTrue="1" operator="lessThan">
      <formula>SUMPRODUCT(ROUND(J160:J161,2))</formula>
    </cfRule>
  </conditionalFormatting>
  <conditionalFormatting sqref="E168:E170">
    <cfRule type="expression" dxfId="95" priority="75" stopIfTrue="1">
      <formula>$A168=1</formula>
    </cfRule>
  </conditionalFormatting>
  <conditionalFormatting sqref="G183:V186">
    <cfRule type="expression" dxfId="94" priority="71" stopIfTrue="1">
      <formula>$A183=0</formula>
    </cfRule>
  </conditionalFormatting>
  <conditionalFormatting sqref="J184:U184">
    <cfRule type="cellIs" dxfId="93" priority="70" stopIfTrue="1" operator="lessThan">
      <formula>SUMPRODUCT(ROUND(J185:J186,2))</formula>
    </cfRule>
  </conditionalFormatting>
  <conditionalFormatting sqref="E193:E195">
    <cfRule type="expression" dxfId="92" priority="72" stopIfTrue="1">
      <formula>$A193=1</formula>
    </cfRule>
  </conditionalFormatting>
  <conditionalFormatting sqref="G208:V211">
    <cfRule type="expression" dxfId="91" priority="68" stopIfTrue="1">
      <formula>$A208=0</formula>
    </cfRule>
  </conditionalFormatting>
  <conditionalFormatting sqref="J209:U209">
    <cfRule type="cellIs" dxfId="90" priority="67" stopIfTrue="1" operator="lessThan">
      <formula>SUMPRODUCT(ROUND(J210:J211,2))</formula>
    </cfRule>
  </conditionalFormatting>
  <conditionalFormatting sqref="E218:E220">
    <cfRule type="expression" dxfId="89" priority="69" stopIfTrue="1">
      <formula>$A218=1</formula>
    </cfRule>
  </conditionalFormatting>
  <conditionalFormatting sqref="G233:V236">
    <cfRule type="expression" dxfId="88" priority="65" stopIfTrue="1">
      <formula>$A233=0</formula>
    </cfRule>
  </conditionalFormatting>
  <conditionalFormatting sqref="J234:U234">
    <cfRule type="cellIs" dxfId="87" priority="64" stopIfTrue="1" operator="lessThan">
      <formula>SUMPRODUCT(ROUND(J235:J236,2))</formula>
    </cfRule>
  </conditionalFormatting>
  <conditionalFormatting sqref="E243:E245">
    <cfRule type="expression" dxfId="86" priority="66" stopIfTrue="1">
      <formula>$A243=1</formula>
    </cfRule>
  </conditionalFormatting>
  <conditionalFormatting sqref="G258:V261">
    <cfRule type="expression" dxfId="85" priority="62" stopIfTrue="1">
      <formula>$A258=0</formula>
    </cfRule>
  </conditionalFormatting>
  <conditionalFormatting sqref="J259:U259">
    <cfRule type="cellIs" dxfId="84" priority="61" stopIfTrue="1" operator="lessThan">
      <formula>SUMPRODUCT(ROUND(J260:J261,2))</formula>
    </cfRule>
  </conditionalFormatting>
  <conditionalFormatting sqref="E268:E270">
    <cfRule type="expression" dxfId="83" priority="63" stopIfTrue="1">
      <formula>$A268=1</formula>
    </cfRule>
  </conditionalFormatting>
  <conditionalFormatting sqref="G283:V286">
    <cfRule type="expression" dxfId="82" priority="59" stopIfTrue="1">
      <formula>$A283=0</formula>
    </cfRule>
  </conditionalFormatting>
  <conditionalFormatting sqref="J284:U284">
    <cfRule type="cellIs" dxfId="81" priority="58" stopIfTrue="1" operator="lessThan">
      <formula>SUMPRODUCT(ROUND(J285:J286,2))</formula>
    </cfRule>
  </conditionalFormatting>
  <conditionalFormatting sqref="E293:E295">
    <cfRule type="expression" dxfId="80" priority="60" stopIfTrue="1">
      <formula>$A293=1</formula>
    </cfRule>
  </conditionalFormatting>
  <conditionalFormatting sqref="G308:V311">
    <cfRule type="expression" dxfId="79" priority="56" stopIfTrue="1">
      <formula>$A308=0</formula>
    </cfRule>
  </conditionalFormatting>
  <conditionalFormatting sqref="J309:U309">
    <cfRule type="cellIs" dxfId="78" priority="55" stopIfTrue="1" operator="lessThan">
      <formula>SUMPRODUCT(ROUND(J310:J311,2))</formula>
    </cfRule>
  </conditionalFormatting>
  <conditionalFormatting sqref="E318:E320">
    <cfRule type="expression" dxfId="77" priority="57" stopIfTrue="1">
      <formula>$A318=1</formula>
    </cfRule>
  </conditionalFormatting>
  <conditionalFormatting sqref="G333:V336">
    <cfRule type="expression" dxfId="76" priority="53" stopIfTrue="1">
      <formula>$A333=0</formula>
    </cfRule>
  </conditionalFormatting>
  <conditionalFormatting sqref="J334:U334">
    <cfRule type="cellIs" dxfId="75" priority="52" stopIfTrue="1" operator="lessThan">
      <formula>SUMPRODUCT(ROUND(J335:J336,2))</formula>
    </cfRule>
  </conditionalFormatting>
  <conditionalFormatting sqref="E343:E345">
    <cfRule type="expression" dxfId="74" priority="54" stopIfTrue="1">
      <formula>$A343=1</formula>
    </cfRule>
  </conditionalFormatting>
  <conditionalFormatting sqref="G358:V361">
    <cfRule type="expression" dxfId="73" priority="50" stopIfTrue="1">
      <formula>$A358=0</formula>
    </cfRule>
  </conditionalFormatting>
  <conditionalFormatting sqref="J359:U359">
    <cfRule type="cellIs" dxfId="72" priority="49" stopIfTrue="1" operator="lessThan">
      <formula>SUMPRODUCT(ROUND(J360:J361,2))</formula>
    </cfRule>
  </conditionalFormatting>
  <conditionalFormatting sqref="E368:E370">
    <cfRule type="expression" dxfId="71" priority="51" stopIfTrue="1">
      <formula>$A368=1</formula>
    </cfRule>
  </conditionalFormatting>
  <conditionalFormatting sqref="G383:V386">
    <cfRule type="expression" dxfId="70" priority="47" stopIfTrue="1">
      <formula>$A383=0</formula>
    </cfRule>
  </conditionalFormatting>
  <conditionalFormatting sqref="J384:U384">
    <cfRule type="cellIs" dxfId="69" priority="46" stopIfTrue="1" operator="lessThan">
      <formula>SUMPRODUCT(ROUND(J385:J386,2))</formula>
    </cfRule>
  </conditionalFormatting>
  <conditionalFormatting sqref="E393:E395">
    <cfRule type="expression" dxfId="68" priority="48" stopIfTrue="1">
      <formula>$A393=1</formula>
    </cfRule>
  </conditionalFormatting>
  <conditionalFormatting sqref="G408:V411">
    <cfRule type="expression" dxfId="67" priority="44" stopIfTrue="1">
      <formula>$A408=0</formula>
    </cfRule>
  </conditionalFormatting>
  <conditionalFormatting sqref="J409:U409">
    <cfRule type="cellIs" dxfId="66" priority="43" stopIfTrue="1" operator="lessThan">
      <formula>SUMPRODUCT(ROUND(J410:J411,2))</formula>
    </cfRule>
  </conditionalFormatting>
  <conditionalFormatting sqref="E418:E420">
    <cfRule type="expression" dxfId="65" priority="45" stopIfTrue="1">
      <formula>$A418=1</formula>
    </cfRule>
  </conditionalFormatting>
  <conditionalFormatting sqref="G433:V436">
    <cfRule type="expression" dxfId="64" priority="41" stopIfTrue="1">
      <formula>$A433=0</formula>
    </cfRule>
  </conditionalFormatting>
  <conditionalFormatting sqref="J434:U434">
    <cfRule type="cellIs" dxfId="63" priority="40" stopIfTrue="1" operator="lessThan">
      <formula>SUMPRODUCT(ROUND(J435:J436,2))</formula>
    </cfRule>
  </conditionalFormatting>
  <conditionalFormatting sqref="E443:E445">
    <cfRule type="expression" dxfId="62" priority="42" stopIfTrue="1">
      <formula>$A443=1</formula>
    </cfRule>
  </conditionalFormatting>
  <conditionalFormatting sqref="G458:V461">
    <cfRule type="expression" dxfId="61" priority="38" stopIfTrue="1">
      <formula>$A458=0</formula>
    </cfRule>
  </conditionalFormatting>
  <conditionalFormatting sqref="J459:U459">
    <cfRule type="cellIs" dxfId="60" priority="37" stopIfTrue="1" operator="lessThan">
      <formula>SUMPRODUCT(ROUND(J460:J461,2))</formula>
    </cfRule>
  </conditionalFormatting>
  <conditionalFormatting sqref="E468:E470">
    <cfRule type="expression" dxfId="59" priority="39" stopIfTrue="1">
      <formula>$A468=1</formula>
    </cfRule>
  </conditionalFormatting>
  <conditionalFormatting sqref="G483:V486">
    <cfRule type="expression" dxfId="58" priority="35" stopIfTrue="1">
      <formula>$A483=0</formula>
    </cfRule>
  </conditionalFormatting>
  <conditionalFormatting sqref="J484:U484">
    <cfRule type="cellIs" dxfId="57" priority="34" stopIfTrue="1" operator="lessThan">
      <formula>SUMPRODUCT(ROUND(J485:J486,2))</formula>
    </cfRule>
  </conditionalFormatting>
  <conditionalFormatting sqref="E493:E495">
    <cfRule type="expression" dxfId="56" priority="36" stopIfTrue="1">
      <formula>$A493=1</formula>
    </cfRule>
  </conditionalFormatting>
  <conditionalFormatting sqref="G508:V511">
    <cfRule type="expression" dxfId="55" priority="32" stopIfTrue="1">
      <formula>$A508=0</formula>
    </cfRule>
  </conditionalFormatting>
  <conditionalFormatting sqref="J509:U509">
    <cfRule type="cellIs" dxfId="54" priority="31" stopIfTrue="1" operator="lessThan">
      <formula>SUMPRODUCT(ROUND(J510:J511,2))</formula>
    </cfRule>
  </conditionalFormatting>
  <conditionalFormatting sqref="E518:E520">
    <cfRule type="expression" dxfId="53" priority="33" stopIfTrue="1">
      <formula>$A518=1</formula>
    </cfRule>
  </conditionalFormatting>
  <conditionalFormatting sqref="G533:V536">
    <cfRule type="expression" dxfId="52" priority="29" stopIfTrue="1">
      <formula>$A533=0</formula>
    </cfRule>
  </conditionalFormatting>
  <conditionalFormatting sqref="J534:U534">
    <cfRule type="cellIs" dxfId="51" priority="28" stopIfTrue="1" operator="lessThan">
      <formula>SUMPRODUCT(ROUND(J535:J536,2))</formula>
    </cfRule>
  </conditionalFormatting>
  <conditionalFormatting sqref="E543:E545">
    <cfRule type="expression" dxfId="50" priority="30" stopIfTrue="1">
      <formula>$A543=1</formula>
    </cfRule>
  </conditionalFormatting>
  <conditionalFormatting sqref="G558:V561">
    <cfRule type="expression" dxfId="49" priority="26" stopIfTrue="1">
      <formula>$A558=0</formula>
    </cfRule>
  </conditionalFormatting>
  <conditionalFormatting sqref="J559:U559">
    <cfRule type="cellIs" dxfId="48" priority="25" stopIfTrue="1" operator="lessThan">
      <formula>SUMPRODUCT(ROUND(J560:J561,2))</formula>
    </cfRule>
  </conditionalFormatting>
  <conditionalFormatting sqref="E568:E570">
    <cfRule type="expression" dxfId="47" priority="27" stopIfTrue="1">
      <formula>$A568=1</formula>
    </cfRule>
  </conditionalFormatting>
  <conditionalFormatting sqref="G583:V586">
    <cfRule type="expression" dxfId="46" priority="23" stopIfTrue="1">
      <formula>$A583=0</formula>
    </cfRule>
  </conditionalFormatting>
  <conditionalFormatting sqref="J584:U584">
    <cfRule type="cellIs" dxfId="45" priority="22" stopIfTrue="1" operator="lessThan">
      <formula>SUMPRODUCT(ROUND(J585:J586,2))</formula>
    </cfRule>
  </conditionalFormatting>
  <conditionalFormatting sqref="E593:E595">
    <cfRule type="expression" dxfId="44" priority="24" stopIfTrue="1">
      <formula>$A593=1</formula>
    </cfRule>
  </conditionalFormatting>
  <conditionalFormatting sqref="G608:V611">
    <cfRule type="expression" dxfId="43" priority="20" stopIfTrue="1">
      <formula>$A608=0</formula>
    </cfRule>
  </conditionalFormatting>
  <conditionalFormatting sqref="J609:U609">
    <cfRule type="cellIs" dxfId="42" priority="19" stopIfTrue="1" operator="lessThan">
      <formula>SUMPRODUCT(ROUND(J610:J611,2))</formula>
    </cfRule>
  </conditionalFormatting>
  <conditionalFormatting sqref="E618:E620">
    <cfRule type="expression" dxfId="41" priority="21" stopIfTrue="1">
      <formula>$A618=1</formula>
    </cfRule>
  </conditionalFormatting>
  <conditionalFormatting sqref="G633:V636">
    <cfRule type="expression" dxfId="40" priority="17" stopIfTrue="1">
      <formula>$A633=0</formula>
    </cfRule>
  </conditionalFormatting>
  <conditionalFormatting sqref="J634:U634">
    <cfRule type="cellIs" dxfId="39" priority="16" stopIfTrue="1" operator="lessThan">
      <formula>SUMPRODUCT(ROUND(J635:J636,2))</formula>
    </cfRule>
  </conditionalFormatting>
  <conditionalFormatting sqref="E643:E645">
    <cfRule type="expression" dxfId="38" priority="18" stopIfTrue="1">
      <formula>$A643=1</formula>
    </cfRule>
  </conditionalFormatting>
  <conditionalFormatting sqref="G658:V661">
    <cfRule type="expression" dxfId="37" priority="14" stopIfTrue="1">
      <formula>$A658=0</formula>
    </cfRule>
  </conditionalFormatting>
  <conditionalFormatting sqref="J659:U659">
    <cfRule type="cellIs" dxfId="36" priority="13" stopIfTrue="1" operator="lessThan">
      <formula>SUMPRODUCT(ROUND(J660:J661,2))</formula>
    </cfRule>
  </conditionalFormatting>
  <conditionalFormatting sqref="E668:E670">
    <cfRule type="expression" dxfId="35" priority="15" stopIfTrue="1">
      <formula>$A668=1</formula>
    </cfRule>
  </conditionalFormatting>
  <conditionalFormatting sqref="G683:V686">
    <cfRule type="expression" dxfId="34" priority="11" stopIfTrue="1">
      <formula>$A683=0</formula>
    </cfRule>
  </conditionalFormatting>
  <conditionalFormatting sqref="J684:U684">
    <cfRule type="cellIs" dxfId="33" priority="10" stopIfTrue="1" operator="lessThan">
      <formula>SUMPRODUCT(ROUND(J685:J686,2))</formula>
    </cfRule>
  </conditionalFormatting>
  <conditionalFormatting sqref="E693:E695">
    <cfRule type="expression" dxfId="32" priority="12" stopIfTrue="1">
      <formula>$A693=1</formula>
    </cfRule>
  </conditionalFormatting>
  <conditionalFormatting sqref="G708:V711">
    <cfRule type="expression" dxfId="31" priority="8" stopIfTrue="1">
      <formula>$A708=0</formula>
    </cfRule>
  </conditionalFormatting>
  <conditionalFormatting sqref="J709:U709">
    <cfRule type="cellIs" dxfId="30" priority="7" stopIfTrue="1" operator="lessThan">
      <formula>SUMPRODUCT(ROUND(J710:J711,2))</formula>
    </cfRule>
  </conditionalFormatting>
  <conditionalFormatting sqref="E718:E720">
    <cfRule type="expression" dxfId="29" priority="9" stopIfTrue="1">
      <formula>$A718=1</formula>
    </cfRule>
  </conditionalFormatting>
  <conditionalFormatting sqref="G733:V736">
    <cfRule type="expression" dxfId="28" priority="5" stopIfTrue="1">
      <formula>$A733=0</formula>
    </cfRule>
  </conditionalFormatting>
  <conditionalFormatting sqref="J734:U734">
    <cfRule type="cellIs" dxfId="27" priority="4" stopIfTrue="1" operator="lessThan">
      <formula>SUMPRODUCT(ROUND(J735:J736,2))</formula>
    </cfRule>
  </conditionalFormatting>
  <conditionalFormatting sqref="E743:E745">
    <cfRule type="expression" dxfId="26" priority="6" stopIfTrue="1">
      <formula>$A743=1</formula>
    </cfRule>
  </conditionalFormatting>
  <conditionalFormatting sqref="G758:V761">
    <cfRule type="expression" dxfId="25" priority="2" stopIfTrue="1">
      <formula>$A758=0</formula>
    </cfRule>
  </conditionalFormatting>
  <conditionalFormatting sqref="J759:U759">
    <cfRule type="cellIs" dxfId="24" priority="1" stopIfTrue="1" operator="lessThan">
      <formula>SUMPRODUCT(ROUND(J760:J761,2))</formula>
    </cfRule>
  </conditionalFormatting>
  <conditionalFormatting sqref="E768:E770">
    <cfRule type="expression" dxfId="23" priority="3" stopIfTrue="1">
      <formula>$A768=1</formula>
    </cfRule>
  </conditionalFormatting>
  <dataValidations count="5">
    <dataValidation type="list" allowBlank="1" showErrorMessage="1" errorTitle="Fälligkeitsmonat" error="Bitte auswählen!" sqref="D49:E49 D774:E774 D749:E749 D724:E724 D699:E699 D674:E674 D649:E649 D624:E624 D599:E599 D574:E574 D549:E549 D524:E524 D499:E499 D474:E474 D449:E449 D424:E424 D399:E399 D374:E374 D349:E349 D324:E324 D299:E299 D274:E274 D249:E249 D224:E224 D199:E199 D174:E174 D149:E149 D124:E124 D99:E99 D74:E74">
      <formula1>$J$30:$U$30</formula1>
    </dataValidation>
    <dataValidation type="list" allowBlank="1" showErrorMessage="1" errorTitle="Sonderzahlung für Monat von" error="Bitte auswählen!" sqref="D51:E51 D776:E776 D751:E751 D726:E726 D701:E701 D676:E676 D651:E651 D626:E626 D601:E601 D576:E576 D551:E551 D526:E526 D501:E501 D476:E476 D451:E451 D426:E426 D401:E401 D376:E376 D351:E351 D326:E326 D301:E301 D276:E276 D251:E251 D226:E226 D201:E201 D176:E176 D151:E151 D126:E126 D101:E101 D76:E76">
      <formula1>$J$30:$U$30</formula1>
    </dataValidation>
    <dataValidation type="list" allowBlank="1" showErrorMessage="1" errorTitle="Sonderzahlung für Monat bis" error="Bitte auswählen!" sqref="D52:E52 D777:E777 D752:E752 D727:E727 D702:E702 D677:E677 D652:E652 D627:E627 D602:E602 D577:E577 D552:E552 D527:E527 D502:E502 D477:E477 D452:E452 D427:E427 D402:E402 D377:E377 D352:E352 D327:E327 D302:E302 D277:E277 D252:E252 D227:E227 D202:E202 D177:E177 D152:E152 D127:E127 D102:E102 D77:E77">
      <formula1>$J$30:$U$30</formula1>
    </dataValidation>
    <dataValidation type="date" allowBlank="1" showErrorMessage="1" errorTitle="Datum" error="Das Datum muss zwischen _x000a_01.01.2014 und 31.12.2023 liegen!" sqref="J32:U32 J57:U57 J82:U82 J107:U107 J132:U132 J157:U157 J182:U182 J207:U207 J232:U232 J257:U257 J282:U282 J307:U307 J332:U332 J357:U357 J382:U382 J407:U407 J432:U432 J457:U457 J482:U482 J507:U507 J532:U532 J557:U557 J582:U582 J607:U607 J632:U632 J657:U657 J682:U682 J707:U707 J732:U732 J757:U757">
      <formula1>41640</formula1>
      <formula2>45291</formula2>
    </dataValidation>
    <dataValidation type="list" allowBlank="1" showErrorMessage="1" errorTitle="Abrechnung über ..." error="Bitte auswählen!" sqref="D35:E35 D60:E60 D85:E85 D110:E110 D135:E135 D160:E160 D185:E185 D210:E210 D235:E235 D260:E260 D285:E285 D310:E310 D335:E335 D360:E360 D385:E385 D410:E410 D435:E435 D460:E460 D485:E485 D510:E510 D535:E535 D560:E560 D585:E585 D610:E610 D635:E635 D660:E660 D685:E685 D710:E710 D735:E735 D760:E760">
      <formula1>"Bitte auswählen!,Stundenanteil,Stellenanteil"</formula1>
    </dataValidation>
  </dataValidations>
  <pageMargins left="0.59055118110236227" right="0.19685039370078741" top="0.39370078740157483" bottom="0.78740157480314965" header="0.39370078740157483" footer="0.39370078740157483"/>
  <pageSetup paperSize="8" scale="83" fitToHeight="0" orientation="landscape" useFirstPageNumber="1" r:id="rId1"/>
  <headerFooter>
    <oddFooter>&amp;L&amp;"Arial,Kursiv"&amp;8___________
¹ Siehe Fußnote 1 Seite 1 dieses Nachweises.&amp;C&amp;9Seite &amp;P</oddFooter>
  </headerFooter>
  <rowBreaks count="14" manualBreakCount="14">
    <brk id="80" min="1" max="21" man="1"/>
    <brk id="130" min="1" max="21" man="1"/>
    <brk id="180" min="1" max="21" man="1"/>
    <brk id="230" min="1" max="21" man="1"/>
    <brk id="280" min="1" max="21" man="1"/>
    <brk id="330" min="1" max="21" man="1"/>
    <brk id="380" min="1" max="21" man="1"/>
    <brk id="430" min="1" max="21" man="1"/>
    <brk id="480" min="1" max="21" man="1"/>
    <brk id="530" min="1" max="21" man="1"/>
    <brk id="580" min="1" max="21" man="1"/>
    <brk id="630" min="1" max="21" man="1"/>
    <brk id="680" min="1" max="21" man="1"/>
    <brk id="730" min="1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2" x14ac:dyDescent="0.2"/>
  <cols>
    <col min="1" max="1" width="5.7109375" style="327" customWidth="1"/>
    <col min="2" max="2" width="15.7109375" style="327" customWidth="1"/>
    <col min="3" max="4" width="10.7109375" style="450" customWidth="1"/>
    <col min="5" max="5" width="30.7109375" style="327" customWidth="1"/>
    <col min="6" max="6" width="18.7109375" style="327" customWidth="1"/>
    <col min="7" max="8" width="10.7109375" style="450" customWidth="1"/>
    <col min="9" max="10" width="12.7109375" style="327" customWidth="1"/>
    <col min="11" max="11" width="15.7109375" style="327" customWidth="1"/>
    <col min="12" max="16384" width="11.42578125" style="327"/>
  </cols>
  <sheetData>
    <row r="1" spans="1:11" ht="12" hidden="1" customHeight="1" x14ac:dyDescent="0.2">
      <c r="A1" s="445"/>
      <c r="B1" s="446"/>
      <c r="C1" s="446"/>
      <c r="D1" s="446"/>
      <c r="E1" s="446"/>
      <c r="F1" s="446"/>
      <c r="G1" s="446"/>
      <c r="H1" s="446"/>
      <c r="I1" s="446"/>
      <c r="J1" s="446"/>
      <c r="K1" s="446"/>
    </row>
    <row r="2" spans="1:11" ht="12" hidden="1" customHeight="1" x14ac:dyDescent="0.2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</row>
    <row r="3" spans="1:11" ht="12" hidden="1" customHeight="1" x14ac:dyDescent="0.2">
      <c r="A3" s="130">
        <f>ROW(A20)</f>
        <v>20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2" hidden="1" customHeight="1" x14ac:dyDescent="0.2">
      <c r="A4" s="130" t="s">
        <v>33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2" hidden="1" customHeight="1" x14ac:dyDescent="0.2">
      <c r="A5" s="328" t="str">
        <f>"$A$6:$K$"&amp;IF(LOOKUP(2,1/(A1:A1019&lt;&gt;""),ROW(A:A))=ROW(A16),A3-1,LOOKUP(2,1/(A1:A1019&lt;&gt;""),ROW(A:A)))</f>
        <v>$A$6:$K$19</v>
      </c>
      <c r="B5" s="446"/>
      <c r="C5" s="446"/>
      <c r="D5" s="446"/>
      <c r="E5" s="446"/>
      <c r="F5" s="446"/>
      <c r="G5" s="446"/>
      <c r="H5" s="446"/>
      <c r="I5" s="446"/>
      <c r="J5" s="446"/>
      <c r="K5" s="447"/>
    </row>
    <row r="6" spans="1:11" ht="15" customHeight="1" x14ac:dyDescent="0.2">
      <c r="A6" s="336" t="str">
        <f>'Seite 3 ZN'!B14</f>
        <v>1.</v>
      </c>
      <c r="B6" s="119" t="str">
        <f>'Seite 3 ZN'!C14</f>
        <v>Personalausgaben</v>
      </c>
      <c r="C6" s="448"/>
      <c r="D6" s="448"/>
      <c r="G6" s="449"/>
      <c r="I6" s="22" t="s">
        <v>34</v>
      </c>
      <c r="J6" s="609">
        <f>'Seite 1'!$P$18</f>
        <v>0</v>
      </c>
      <c r="K6" s="616"/>
    </row>
    <row r="7" spans="1:11" ht="15" customHeight="1" x14ac:dyDescent="0.2">
      <c r="A7" s="339" t="str">
        <f>'Seite 3 ZN'!B18</f>
        <v>1.2</v>
      </c>
      <c r="B7" s="340" t="str">
        <f>'Seite 3 ZN'!C18</f>
        <v>Bezüge für Honorarkräfte</v>
      </c>
      <c r="C7" s="448"/>
      <c r="D7" s="448"/>
      <c r="F7" s="338"/>
      <c r="G7" s="449"/>
      <c r="I7" s="22" t="s">
        <v>132</v>
      </c>
      <c r="J7" s="609" t="str">
        <f>'Seite 1'!$Z$14</f>
        <v/>
      </c>
      <c r="K7" s="616"/>
    </row>
    <row r="8" spans="1:11" ht="15" customHeight="1" x14ac:dyDescent="0.2">
      <c r="C8" s="327"/>
      <c r="D8" s="327"/>
      <c r="F8" s="338"/>
      <c r="G8" s="449"/>
      <c r="I8" s="22" t="s">
        <v>106</v>
      </c>
      <c r="J8" s="609" t="str">
        <f>'Seite 1'!$AA$14</f>
        <v/>
      </c>
      <c r="K8" s="616"/>
    </row>
    <row r="9" spans="1:11" ht="15" customHeight="1" x14ac:dyDescent="0.15">
      <c r="C9" s="448"/>
      <c r="D9" s="448"/>
      <c r="F9" s="451"/>
      <c r="G9" s="449"/>
      <c r="I9" s="268" t="s">
        <v>35</v>
      </c>
      <c r="J9" s="632">
        <f ca="1">'Seite 1'!$P$17</f>
        <v>44922</v>
      </c>
      <c r="K9" s="633"/>
    </row>
    <row r="10" spans="1:11" ht="15" customHeight="1" x14ac:dyDescent="0.2">
      <c r="A10" s="452"/>
      <c r="B10" s="453"/>
      <c r="C10" s="448"/>
      <c r="D10" s="448"/>
      <c r="F10" s="451"/>
      <c r="G10" s="449"/>
      <c r="H10" s="449"/>
      <c r="I10" s="335"/>
      <c r="K10" s="89" t="str">
        <f>'Seite 1'!$A$67</f>
        <v>VWN LiH - Einzelprojekte der Handwerksorganisationen</v>
      </c>
    </row>
    <row r="11" spans="1:11" ht="15" customHeight="1" x14ac:dyDescent="0.2">
      <c r="A11" s="454"/>
      <c r="B11" s="454"/>
      <c r="C11" s="455"/>
      <c r="D11" s="455"/>
      <c r="E11" s="454"/>
      <c r="F11" s="454"/>
      <c r="G11" s="449"/>
      <c r="H11" s="449"/>
      <c r="I11" s="335"/>
      <c r="K11" s="90" t="str">
        <f>'Seite 1'!$A$68</f>
        <v>Formularversion: V 2.0 vom 02.01.23 - öffentlich -</v>
      </c>
    </row>
    <row r="12" spans="1:11" ht="18" customHeight="1" x14ac:dyDescent="0.2">
      <c r="A12" s="456"/>
      <c r="B12" s="457"/>
      <c r="C12" s="458"/>
      <c r="D12" s="342"/>
      <c r="E12" s="444" t="str">
        <f>B7</f>
        <v>Bezüge für Honorarkräfte</v>
      </c>
      <c r="F12" s="459"/>
      <c r="G12" s="459"/>
      <c r="H12" s="460"/>
      <c r="I12" s="461"/>
      <c r="J12" s="461"/>
      <c r="K12" s="346">
        <f>SUMPRODUCT(ROUND(K20:K1019,2))</f>
        <v>0</v>
      </c>
    </row>
    <row r="13" spans="1:11" ht="12" customHeight="1" x14ac:dyDescent="0.2">
      <c r="A13" s="462"/>
      <c r="B13" s="462"/>
      <c r="C13" s="463"/>
      <c r="D13" s="463"/>
      <c r="E13" s="451"/>
      <c r="F13" s="451"/>
      <c r="G13" s="449"/>
      <c r="H13" s="449"/>
      <c r="J13" s="335"/>
    </row>
    <row r="14" spans="1:11" ht="15" customHeight="1" x14ac:dyDescent="0.15">
      <c r="A14" s="95" t="str">
        <f ca="1">CONCATENATE("Belegliste¹ für Ausgabenart ",$A$7," ",$B$7," - Aktenzeichen ",IF($J$6=0,"__________",$J$6)," - Nachweis vom ",IF($J$9=0,"_________",TEXT($J$9,"TT.MM.JJJJ")))</f>
        <v>Belegliste¹ für Ausgabenart 1.2 Bezüge für Honorarkräfte - Aktenzeichen __________ - Nachweis vom 27.12.2022</v>
      </c>
      <c r="B14" s="464"/>
      <c r="C14" s="465"/>
      <c r="D14" s="465"/>
      <c r="E14" s="451"/>
      <c r="F14" s="451"/>
      <c r="G14" s="449"/>
      <c r="H14" s="449"/>
      <c r="J14" s="335"/>
    </row>
    <row r="15" spans="1:11" ht="5.0999999999999996" customHeight="1" x14ac:dyDescent="0.15">
      <c r="A15" s="214"/>
      <c r="B15" s="214"/>
      <c r="C15" s="466"/>
      <c r="D15" s="466"/>
      <c r="E15" s="451"/>
      <c r="F15" s="451"/>
      <c r="G15" s="449"/>
      <c r="H15" s="449"/>
      <c r="J15" s="335"/>
    </row>
    <row r="16" spans="1:11" ht="12" customHeight="1" x14ac:dyDescent="0.2">
      <c r="A16" s="661" t="s">
        <v>11</v>
      </c>
      <c r="B16" s="665" t="s">
        <v>24</v>
      </c>
      <c r="C16" s="661" t="s">
        <v>39</v>
      </c>
      <c r="D16" s="661" t="s">
        <v>23</v>
      </c>
      <c r="E16" s="665" t="s">
        <v>178</v>
      </c>
      <c r="F16" s="665" t="s">
        <v>179</v>
      </c>
      <c r="G16" s="669" t="s">
        <v>180</v>
      </c>
      <c r="H16" s="669"/>
      <c r="I16" s="670" t="s">
        <v>181</v>
      </c>
      <c r="J16" s="661" t="s">
        <v>182</v>
      </c>
      <c r="K16" s="674" t="s">
        <v>183</v>
      </c>
    </row>
    <row r="17" spans="1:12" ht="12" customHeight="1" x14ac:dyDescent="0.2">
      <c r="A17" s="662"/>
      <c r="B17" s="666"/>
      <c r="C17" s="662"/>
      <c r="D17" s="662"/>
      <c r="E17" s="666"/>
      <c r="F17" s="666"/>
      <c r="G17" s="669"/>
      <c r="H17" s="669"/>
      <c r="I17" s="671"/>
      <c r="J17" s="662"/>
      <c r="K17" s="675"/>
    </row>
    <row r="18" spans="1:12" ht="12" customHeight="1" x14ac:dyDescent="0.2">
      <c r="A18" s="663"/>
      <c r="B18" s="667"/>
      <c r="C18" s="663"/>
      <c r="D18" s="663"/>
      <c r="E18" s="667"/>
      <c r="F18" s="667"/>
      <c r="G18" s="678" t="s">
        <v>184</v>
      </c>
      <c r="H18" s="678" t="s">
        <v>163</v>
      </c>
      <c r="I18" s="672"/>
      <c r="J18" s="663"/>
      <c r="K18" s="676"/>
    </row>
    <row r="19" spans="1:12" ht="12" customHeight="1" thickBot="1" x14ac:dyDescent="0.25">
      <c r="A19" s="664"/>
      <c r="B19" s="668"/>
      <c r="C19" s="664"/>
      <c r="D19" s="664"/>
      <c r="E19" s="668"/>
      <c r="F19" s="668"/>
      <c r="G19" s="679"/>
      <c r="H19" s="679"/>
      <c r="I19" s="673"/>
      <c r="J19" s="664"/>
      <c r="K19" s="677"/>
    </row>
    <row r="20" spans="1:12" ht="15" thickTop="1" x14ac:dyDescent="0.2">
      <c r="A20" s="136" t="str">
        <f>IF(COUNTA(B20:J20)&gt;0,ROW()-$A$3+1,"")</f>
        <v/>
      </c>
      <c r="B20" s="222"/>
      <c r="C20" s="110"/>
      <c r="D20" s="110"/>
      <c r="E20" s="467"/>
      <c r="F20" s="467"/>
      <c r="G20" s="110"/>
      <c r="H20" s="110"/>
      <c r="I20" s="96"/>
      <c r="J20" s="96"/>
      <c r="K20" s="468">
        <f>ROUND(I20,2)*ROUND(J20,2)</f>
        <v>0</v>
      </c>
      <c r="L20" s="469"/>
    </row>
    <row r="21" spans="1:12" ht="15" x14ac:dyDescent="0.2">
      <c r="A21" s="136" t="str">
        <f t="shared" ref="A21:A84" si="0">IF(COUNTA(B21:J21)&gt;0,ROW()-$A$3+1,"")</f>
        <v/>
      </c>
      <c r="B21" s="222"/>
      <c r="C21" s="110"/>
      <c r="D21" s="110"/>
      <c r="E21" s="467"/>
      <c r="F21" s="467"/>
      <c r="G21" s="110"/>
      <c r="H21" s="110"/>
      <c r="I21" s="96"/>
      <c r="J21" s="96"/>
      <c r="K21" s="468">
        <f t="shared" ref="K21:K84" si="1">ROUND(I21,2)*ROUND(J21,2)</f>
        <v>0</v>
      </c>
      <c r="L21" s="470"/>
    </row>
    <row r="22" spans="1:12" ht="15" x14ac:dyDescent="0.2">
      <c r="A22" s="136" t="str">
        <f t="shared" si="0"/>
        <v/>
      </c>
      <c r="B22" s="222"/>
      <c r="C22" s="110"/>
      <c r="D22" s="110"/>
      <c r="E22" s="467"/>
      <c r="F22" s="467"/>
      <c r="G22" s="110"/>
      <c r="H22" s="110"/>
      <c r="I22" s="96"/>
      <c r="J22" s="96"/>
      <c r="K22" s="468">
        <f t="shared" si="1"/>
        <v>0</v>
      </c>
      <c r="L22" s="470"/>
    </row>
    <row r="23" spans="1:12" ht="15" x14ac:dyDescent="0.2">
      <c r="A23" s="136" t="str">
        <f t="shared" si="0"/>
        <v/>
      </c>
      <c r="B23" s="222"/>
      <c r="C23" s="110"/>
      <c r="D23" s="110"/>
      <c r="E23" s="467"/>
      <c r="F23" s="467"/>
      <c r="G23" s="110"/>
      <c r="H23" s="110"/>
      <c r="I23" s="96"/>
      <c r="J23" s="96"/>
      <c r="K23" s="468">
        <f t="shared" si="1"/>
        <v>0</v>
      </c>
      <c r="L23" s="470"/>
    </row>
    <row r="24" spans="1:12" ht="15" x14ac:dyDescent="0.2">
      <c r="A24" s="136" t="str">
        <f t="shared" si="0"/>
        <v/>
      </c>
      <c r="B24" s="222"/>
      <c r="C24" s="110"/>
      <c r="D24" s="110"/>
      <c r="E24" s="467"/>
      <c r="F24" s="467"/>
      <c r="G24" s="110"/>
      <c r="H24" s="110"/>
      <c r="I24" s="96"/>
      <c r="J24" s="96"/>
      <c r="K24" s="468">
        <f t="shared" si="1"/>
        <v>0</v>
      </c>
      <c r="L24" s="470"/>
    </row>
    <row r="25" spans="1:12" ht="15" x14ac:dyDescent="0.2">
      <c r="A25" s="136" t="str">
        <f t="shared" si="0"/>
        <v/>
      </c>
      <c r="B25" s="222"/>
      <c r="C25" s="110"/>
      <c r="D25" s="110"/>
      <c r="E25" s="467"/>
      <c r="F25" s="467"/>
      <c r="G25" s="110"/>
      <c r="H25" s="110"/>
      <c r="I25" s="96"/>
      <c r="J25" s="96"/>
      <c r="K25" s="468">
        <f t="shared" si="1"/>
        <v>0</v>
      </c>
      <c r="L25" s="470"/>
    </row>
    <row r="26" spans="1:12" ht="15" x14ac:dyDescent="0.2">
      <c r="A26" s="136" t="str">
        <f t="shared" si="0"/>
        <v/>
      </c>
      <c r="B26" s="222"/>
      <c r="C26" s="110"/>
      <c r="D26" s="110"/>
      <c r="E26" s="467"/>
      <c r="F26" s="467"/>
      <c r="G26" s="110"/>
      <c r="H26" s="110"/>
      <c r="I26" s="96"/>
      <c r="J26" s="96"/>
      <c r="K26" s="468">
        <f t="shared" si="1"/>
        <v>0</v>
      </c>
      <c r="L26" s="470"/>
    </row>
    <row r="27" spans="1:12" ht="15" x14ac:dyDescent="0.2">
      <c r="A27" s="136" t="str">
        <f t="shared" si="0"/>
        <v/>
      </c>
      <c r="B27" s="222"/>
      <c r="C27" s="110"/>
      <c r="D27" s="110"/>
      <c r="E27" s="467"/>
      <c r="F27" s="467"/>
      <c r="G27" s="110"/>
      <c r="H27" s="110"/>
      <c r="I27" s="96"/>
      <c r="J27" s="96"/>
      <c r="K27" s="468">
        <f t="shared" si="1"/>
        <v>0</v>
      </c>
      <c r="L27" s="470"/>
    </row>
    <row r="28" spans="1:12" ht="15" x14ac:dyDescent="0.2">
      <c r="A28" s="136" t="str">
        <f t="shared" si="0"/>
        <v/>
      </c>
      <c r="B28" s="222"/>
      <c r="C28" s="110"/>
      <c r="D28" s="110"/>
      <c r="E28" s="467"/>
      <c r="F28" s="467"/>
      <c r="G28" s="110"/>
      <c r="H28" s="110"/>
      <c r="I28" s="96"/>
      <c r="J28" s="96"/>
      <c r="K28" s="468">
        <f t="shared" si="1"/>
        <v>0</v>
      </c>
      <c r="L28" s="470"/>
    </row>
    <row r="29" spans="1:12" ht="15" x14ac:dyDescent="0.2">
      <c r="A29" s="136" t="str">
        <f t="shared" si="0"/>
        <v/>
      </c>
      <c r="B29" s="222"/>
      <c r="C29" s="110"/>
      <c r="D29" s="110"/>
      <c r="E29" s="467"/>
      <c r="F29" s="467"/>
      <c r="G29" s="110"/>
      <c r="H29" s="110"/>
      <c r="I29" s="96"/>
      <c r="J29" s="96"/>
      <c r="K29" s="468">
        <f t="shared" si="1"/>
        <v>0</v>
      </c>
      <c r="L29" s="470"/>
    </row>
    <row r="30" spans="1:12" ht="15" x14ac:dyDescent="0.2">
      <c r="A30" s="136" t="str">
        <f t="shared" si="0"/>
        <v/>
      </c>
      <c r="B30" s="222"/>
      <c r="C30" s="110"/>
      <c r="D30" s="110"/>
      <c r="E30" s="467"/>
      <c r="F30" s="467"/>
      <c r="G30" s="110"/>
      <c r="H30" s="110"/>
      <c r="I30" s="96"/>
      <c r="J30" s="96"/>
      <c r="K30" s="468">
        <f t="shared" si="1"/>
        <v>0</v>
      </c>
      <c r="L30" s="470"/>
    </row>
    <row r="31" spans="1:12" ht="15" x14ac:dyDescent="0.2">
      <c r="A31" s="136" t="str">
        <f t="shared" si="0"/>
        <v/>
      </c>
      <c r="B31" s="222"/>
      <c r="C31" s="110"/>
      <c r="D31" s="110"/>
      <c r="E31" s="467"/>
      <c r="F31" s="467"/>
      <c r="G31" s="110"/>
      <c r="H31" s="110"/>
      <c r="I31" s="96"/>
      <c r="J31" s="96"/>
      <c r="K31" s="468">
        <f t="shared" si="1"/>
        <v>0</v>
      </c>
      <c r="L31" s="470"/>
    </row>
    <row r="32" spans="1:12" ht="15" x14ac:dyDescent="0.2">
      <c r="A32" s="136" t="str">
        <f t="shared" si="0"/>
        <v/>
      </c>
      <c r="B32" s="222"/>
      <c r="C32" s="110"/>
      <c r="D32" s="110"/>
      <c r="E32" s="467"/>
      <c r="F32" s="467"/>
      <c r="G32" s="110"/>
      <c r="H32" s="110"/>
      <c r="I32" s="96"/>
      <c r="J32" s="96"/>
      <c r="K32" s="468">
        <f t="shared" si="1"/>
        <v>0</v>
      </c>
      <c r="L32" s="470"/>
    </row>
    <row r="33" spans="1:12" ht="15" x14ac:dyDescent="0.2">
      <c r="A33" s="136" t="str">
        <f t="shared" si="0"/>
        <v/>
      </c>
      <c r="B33" s="222"/>
      <c r="C33" s="110"/>
      <c r="D33" s="110"/>
      <c r="E33" s="467"/>
      <c r="F33" s="467"/>
      <c r="G33" s="110"/>
      <c r="H33" s="110"/>
      <c r="I33" s="96"/>
      <c r="J33" s="96"/>
      <c r="K33" s="468">
        <f t="shared" si="1"/>
        <v>0</v>
      </c>
      <c r="L33" s="470"/>
    </row>
    <row r="34" spans="1:12" ht="15" x14ac:dyDescent="0.2">
      <c r="A34" s="136" t="str">
        <f t="shared" si="0"/>
        <v/>
      </c>
      <c r="B34" s="222"/>
      <c r="C34" s="110"/>
      <c r="D34" s="110"/>
      <c r="E34" s="467"/>
      <c r="F34" s="467"/>
      <c r="G34" s="110"/>
      <c r="H34" s="110"/>
      <c r="I34" s="96"/>
      <c r="J34" s="96"/>
      <c r="K34" s="468">
        <f t="shared" si="1"/>
        <v>0</v>
      </c>
      <c r="L34" s="470"/>
    </row>
    <row r="35" spans="1:12" ht="15" x14ac:dyDescent="0.2">
      <c r="A35" s="136" t="str">
        <f t="shared" si="0"/>
        <v/>
      </c>
      <c r="B35" s="222"/>
      <c r="C35" s="110"/>
      <c r="D35" s="110"/>
      <c r="E35" s="467"/>
      <c r="F35" s="467"/>
      <c r="G35" s="110"/>
      <c r="H35" s="110"/>
      <c r="I35" s="96"/>
      <c r="J35" s="96"/>
      <c r="K35" s="468">
        <f t="shared" si="1"/>
        <v>0</v>
      </c>
      <c r="L35" s="470"/>
    </row>
    <row r="36" spans="1:12" ht="15" x14ac:dyDescent="0.2">
      <c r="A36" s="136" t="str">
        <f t="shared" si="0"/>
        <v/>
      </c>
      <c r="B36" s="222"/>
      <c r="C36" s="110"/>
      <c r="D36" s="110"/>
      <c r="E36" s="467"/>
      <c r="F36" s="467"/>
      <c r="G36" s="110"/>
      <c r="H36" s="110"/>
      <c r="I36" s="96"/>
      <c r="J36" s="96"/>
      <c r="K36" s="468">
        <f t="shared" si="1"/>
        <v>0</v>
      </c>
      <c r="L36" s="470"/>
    </row>
    <row r="37" spans="1:12" ht="15" x14ac:dyDescent="0.2">
      <c r="A37" s="136" t="str">
        <f t="shared" si="0"/>
        <v/>
      </c>
      <c r="B37" s="222"/>
      <c r="C37" s="110"/>
      <c r="D37" s="110"/>
      <c r="E37" s="467"/>
      <c r="F37" s="467"/>
      <c r="G37" s="110"/>
      <c r="H37" s="110"/>
      <c r="I37" s="96"/>
      <c r="J37" s="96"/>
      <c r="K37" s="468">
        <f t="shared" si="1"/>
        <v>0</v>
      </c>
      <c r="L37" s="470"/>
    </row>
    <row r="38" spans="1:12" ht="15" x14ac:dyDescent="0.2">
      <c r="A38" s="136" t="str">
        <f t="shared" si="0"/>
        <v/>
      </c>
      <c r="B38" s="222"/>
      <c r="C38" s="110"/>
      <c r="D38" s="110"/>
      <c r="E38" s="467"/>
      <c r="F38" s="467"/>
      <c r="G38" s="110"/>
      <c r="H38" s="110"/>
      <c r="I38" s="96"/>
      <c r="J38" s="96"/>
      <c r="K38" s="468">
        <f t="shared" si="1"/>
        <v>0</v>
      </c>
      <c r="L38" s="470"/>
    </row>
    <row r="39" spans="1:12" ht="15" x14ac:dyDescent="0.2">
      <c r="A39" s="136" t="str">
        <f t="shared" si="0"/>
        <v/>
      </c>
      <c r="B39" s="222"/>
      <c r="C39" s="110"/>
      <c r="D39" s="110"/>
      <c r="E39" s="467"/>
      <c r="F39" s="467"/>
      <c r="G39" s="110"/>
      <c r="H39" s="110"/>
      <c r="I39" s="96"/>
      <c r="J39" s="96"/>
      <c r="K39" s="468">
        <f t="shared" si="1"/>
        <v>0</v>
      </c>
      <c r="L39" s="470"/>
    </row>
    <row r="40" spans="1:12" ht="15" x14ac:dyDescent="0.2">
      <c r="A40" s="136" t="str">
        <f t="shared" si="0"/>
        <v/>
      </c>
      <c r="B40" s="222"/>
      <c r="C40" s="110"/>
      <c r="D40" s="110"/>
      <c r="E40" s="467"/>
      <c r="F40" s="467"/>
      <c r="G40" s="110"/>
      <c r="H40" s="110"/>
      <c r="I40" s="96"/>
      <c r="J40" s="96"/>
      <c r="K40" s="468">
        <f t="shared" si="1"/>
        <v>0</v>
      </c>
      <c r="L40" s="470"/>
    </row>
    <row r="41" spans="1:12" ht="15" x14ac:dyDescent="0.2">
      <c r="A41" s="136" t="str">
        <f t="shared" si="0"/>
        <v/>
      </c>
      <c r="B41" s="222"/>
      <c r="C41" s="110"/>
      <c r="D41" s="110"/>
      <c r="E41" s="467"/>
      <c r="F41" s="467"/>
      <c r="G41" s="110"/>
      <c r="H41" s="110"/>
      <c r="I41" s="96"/>
      <c r="J41" s="96"/>
      <c r="K41" s="468">
        <f t="shared" si="1"/>
        <v>0</v>
      </c>
      <c r="L41" s="470"/>
    </row>
    <row r="42" spans="1:12" ht="15" x14ac:dyDescent="0.2">
      <c r="A42" s="136" t="str">
        <f t="shared" si="0"/>
        <v/>
      </c>
      <c r="B42" s="222"/>
      <c r="C42" s="110"/>
      <c r="D42" s="110"/>
      <c r="E42" s="467"/>
      <c r="F42" s="467"/>
      <c r="G42" s="110"/>
      <c r="H42" s="110"/>
      <c r="I42" s="96"/>
      <c r="J42" s="96"/>
      <c r="K42" s="468">
        <f t="shared" si="1"/>
        <v>0</v>
      </c>
      <c r="L42" s="470"/>
    </row>
    <row r="43" spans="1:12" ht="15" x14ac:dyDescent="0.2">
      <c r="A43" s="136" t="str">
        <f t="shared" si="0"/>
        <v/>
      </c>
      <c r="B43" s="222"/>
      <c r="C43" s="110"/>
      <c r="D43" s="110"/>
      <c r="E43" s="467"/>
      <c r="F43" s="467"/>
      <c r="G43" s="110"/>
      <c r="H43" s="110"/>
      <c r="I43" s="96"/>
      <c r="J43" s="96"/>
      <c r="K43" s="468">
        <f t="shared" si="1"/>
        <v>0</v>
      </c>
      <c r="L43" s="470"/>
    </row>
    <row r="44" spans="1:12" ht="15" x14ac:dyDescent="0.2">
      <c r="A44" s="136" t="str">
        <f t="shared" si="0"/>
        <v/>
      </c>
      <c r="B44" s="222"/>
      <c r="C44" s="110"/>
      <c r="D44" s="110"/>
      <c r="E44" s="467"/>
      <c r="F44" s="467"/>
      <c r="G44" s="110"/>
      <c r="H44" s="110"/>
      <c r="I44" s="96"/>
      <c r="J44" s="96"/>
      <c r="K44" s="468">
        <f t="shared" si="1"/>
        <v>0</v>
      </c>
      <c r="L44" s="470"/>
    </row>
    <row r="45" spans="1:12" ht="15" x14ac:dyDescent="0.2">
      <c r="A45" s="136" t="str">
        <f t="shared" si="0"/>
        <v/>
      </c>
      <c r="B45" s="222"/>
      <c r="C45" s="110"/>
      <c r="D45" s="110"/>
      <c r="E45" s="467"/>
      <c r="F45" s="467"/>
      <c r="G45" s="110"/>
      <c r="H45" s="110"/>
      <c r="I45" s="96"/>
      <c r="J45" s="96"/>
      <c r="K45" s="468">
        <f t="shared" si="1"/>
        <v>0</v>
      </c>
      <c r="L45" s="470"/>
    </row>
    <row r="46" spans="1:12" ht="15" x14ac:dyDescent="0.2">
      <c r="A46" s="136" t="str">
        <f t="shared" si="0"/>
        <v/>
      </c>
      <c r="B46" s="222"/>
      <c r="C46" s="110"/>
      <c r="D46" s="110"/>
      <c r="E46" s="467"/>
      <c r="F46" s="467"/>
      <c r="G46" s="110"/>
      <c r="H46" s="110"/>
      <c r="I46" s="96"/>
      <c r="J46" s="96"/>
      <c r="K46" s="468">
        <f t="shared" si="1"/>
        <v>0</v>
      </c>
      <c r="L46" s="470"/>
    </row>
    <row r="47" spans="1:12" ht="15" x14ac:dyDescent="0.2">
      <c r="A47" s="136" t="str">
        <f t="shared" si="0"/>
        <v/>
      </c>
      <c r="B47" s="222"/>
      <c r="C47" s="110"/>
      <c r="D47" s="110"/>
      <c r="E47" s="467"/>
      <c r="F47" s="467"/>
      <c r="G47" s="110"/>
      <c r="H47" s="110"/>
      <c r="I47" s="96"/>
      <c r="J47" s="96"/>
      <c r="K47" s="468">
        <f t="shared" si="1"/>
        <v>0</v>
      </c>
      <c r="L47" s="470"/>
    </row>
    <row r="48" spans="1:12" ht="15" x14ac:dyDescent="0.2">
      <c r="A48" s="136" t="str">
        <f t="shared" si="0"/>
        <v/>
      </c>
      <c r="B48" s="222"/>
      <c r="C48" s="110"/>
      <c r="D48" s="110"/>
      <c r="E48" s="467"/>
      <c r="F48" s="467"/>
      <c r="G48" s="110"/>
      <c r="H48" s="110"/>
      <c r="I48" s="96"/>
      <c r="J48" s="96"/>
      <c r="K48" s="468">
        <f t="shared" si="1"/>
        <v>0</v>
      </c>
      <c r="L48" s="470"/>
    </row>
    <row r="49" spans="1:12" ht="15" x14ac:dyDescent="0.2">
      <c r="A49" s="136" t="str">
        <f t="shared" si="0"/>
        <v/>
      </c>
      <c r="B49" s="222"/>
      <c r="C49" s="110"/>
      <c r="D49" s="110"/>
      <c r="E49" s="467"/>
      <c r="F49" s="467"/>
      <c r="G49" s="110"/>
      <c r="H49" s="110"/>
      <c r="I49" s="96"/>
      <c r="J49" s="96"/>
      <c r="K49" s="468">
        <f t="shared" si="1"/>
        <v>0</v>
      </c>
      <c r="L49" s="470"/>
    </row>
    <row r="50" spans="1:12" ht="15" x14ac:dyDescent="0.2">
      <c r="A50" s="136" t="str">
        <f t="shared" si="0"/>
        <v/>
      </c>
      <c r="B50" s="222"/>
      <c r="C50" s="110"/>
      <c r="D50" s="110"/>
      <c r="E50" s="467"/>
      <c r="F50" s="467"/>
      <c r="G50" s="110"/>
      <c r="H50" s="110"/>
      <c r="I50" s="96"/>
      <c r="J50" s="96"/>
      <c r="K50" s="468">
        <f t="shared" si="1"/>
        <v>0</v>
      </c>
      <c r="L50" s="470"/>
    </row>
    <row r="51" spans="1:12" ht="15" x14ac:dyDescent="0.2">
      <c r="A51" s="136" t="str">
        <f t="shared" si="0"/>
        <v/>
      </c>
      <c r="B51" s="222"/>
      <c r="C51" s="110"/>
      <c r="D51" s="110"/>
      <c r="E51" s="467"/>
      <c r="F51" s="467"/>
      <c r="G51" s="110"/>
      <c r="H51" s="110"/>
      <c r="I51" s="96"/>
      <c r="J51" s="96"/>
      <c r="K51" s="468">
        <f t="shared" si="1"/>
        <v>0</v>
      </c>
      <c r="L51" s="470"/>
    </row>
    <row r="52" spans="1:12" ht="15" x14ac:dyDescent="0.2">
      <c r="A52" s="136" t="str">
        <f t="shared" si="0"/>
        <v/>
      </c>
      <c r="B52" s="222"/>
      <c r="C52" s="110"/>
      <c r="D52" s="110"/>
      <c r="E52" s="467"/>
      <c r="F52" s="467"/>
      <c r="G52" s="110"/>
      <c r="H52" s="110"/>
      <c r="I52" s="96"/>
      <c r="J52" s="96"/>
      <c r="K52" s="468">
        <f t="shared" si="1"/>
        <v>0</v>
      </c>
      <c r="L52" s="470"/>
    </row>
    <row r="53" spans="1:12" ht="15" x14ac:dyDescent="0.2">
      <c r="A53" s="136" t="str">
        <f t="shared" si="0"/>
        <v/>
      </c>
      <c r="B53" s="222"/>
      <c r="C53" s="110"/>
      <c r="D53" s="110"/>
      <c r="E53" s="467"/>
      <c r="F53" s="467"/>
      <c r="G53" s="110"/>
      <c r="H53" s="110"/>
      <c r="I53" s="96"/>
      <c r="J53" s="96"/>
      <c r="K53" s="468">
        <f t="shared" si="1"/>
        <v>0</v>
      </c>
      <c r="L53" s="470"/>
    </row>
    <row r="54" spans="1:12" ht="15" x14ac:dyDescent="0.2">
      <c r="A54" s="136" t="str">
        <f t="shared" si="0"/>
        <v/>
      </c>
      <c r="B54" s="222"/>
      <c r="C54" s="110"/>
      <c r="D54" s="110"/>
      <c r="E54" s="467"/>
      <c r="F54" s="467"/>
      <c r="G54" s="110"/>
      <c r="H54" s="110"/>
      <c r="I54" s="96"/>
      <c r="J54" s="96"/>
      <c r="K54" s="468">
        <f t="shared" si="1"/>
        <v>0</v>
      </c>
      <c r="L54" s="470"/>
    </row>
    <row r="55" spans="1:12" ht="15" x14ac:dyDescent="0.2">
      <c r="A55" s="136" t="str">
        <f t="shared" si="0"/>
        <v/>
      </c>
      <c r="B55" s="222"/>
      <c r="C55" s="110"/>
      <c r="D55" s="110"/>
      <c r="E55" s="467"/>
      <c r="F55" s="467"/>
      <c r="G55" s="110"/>
      <c r="H55" s="110"/>
      <c r="I55" s="96"/>
      <c r="J55" s="96"/>
      <c r="K55" s="468">
        <f t="shared" si="1"/>
        <v>0</v>
      </c>
      <c r="L55" s="470"/>
    </row>
    <row r="56" spans="1:12" ht="15" x14ac:dyDescent="0.2">
      <c r="A56" s="136" t="str">
        <f t="shared" si="0"/>
        <v/>
      </c>
      <c r="B56" s="222"/>
      <c r="C56" s="110"/>
      <c r="D56" s="110"/>
      <c r="E56" s="467"/>
      <c r="F56" s="467"/>
      <c r="G56" s="110"/>
      <c r="H56" s="110"/>
      <c r="I56" s="96"/>
      <c r="J56" s="96"/>
      <c r="K56" s="468">
        <f t="shared" si="1"/>
        <v>0</v>
      </c>
      <c r="L56" s="470"/>
    </row>
    <row r="57" spans="1:12" ht="15" x14ac:dyDescent="0.2">
      <c r="A57" s="136" t="str">
        <f t="shared" si="0"/>
        <v/>
      </c>
      <c r="B57" s="222"/>
      <c r="C57" s="110"/>
      <c r="D57" s="110"/>
      <c r="E57" s="467"/>
      <c r="F57" s="467"/>
      <c r="G57" s="110"/>
      <c r="H57" s="110"/>
      <c r="I57" s="96"/>
      <c r="J57" s="96"/>
      <c r="K57" s="468">
        <f t="shared" si="1"/>
        <v>0</v>
      </c>
      <c r="L57" s="470"/>
    </row>
    <row r="58" spans="1:12" ht="15" x14ac:dyDescent="0.2">
      <c r="A58" s="136" t="str">
        <f t="shared" si="0"/>
        <v/>
      </c>
      <c r="B58" s="222"/>
      <c r="C58" s="110"/>
      <c r="D58" s="110"/>
      <c r="E58" s="467"/>
      <c r="F58" s="467"/>
      <c r="G58" s="110"/>
      <c r="H58" s="110"/>
      <c r="I58" s="96"/>
      <c r="J58" s="96"/>
      <c r="K58" s="468">
        <f t="shared" si="1"/>
        <v>0</v>
      </c>
      <c r="L58" s="470"/>
    </row>
    <row r="59" spans="1:12" ht="15" x14ac:dyDescent="0.2">
      <c r="A59" s="136" t="str">
        <f t="shared" si="0"/>
        <v/>
      </c>
      <c r="B59" s="222"/>
      <c r="C59" s="110"/>
      <c r="D59" s="110"/>
      <c r="E59" s="467"/>
      <c r="F59" s="467"/>
      <c r="G59" s="110"/>
      <c r="H59" s="110"/>
      <c r="I59" s="96"/>
      <c r="J59" s="96"/>
      <c r="K59" s="468">
        <f t="shared" si="1"/>
        <v>0</v>
      </c>
      <c r="L59" s="470"/>
    </row>
    <row r="60" spans="1:12" ht="15" x14ac:dyDescent="0.2">
      <c r="A60" s="136" t="str">
        <f t="shared" si="0"/>
        <v/>
      </c>
      <c r="B60" s="222"/>
      <c r="C60" s="110"/>
      <c r="D60" s="110"/>
      <c r="E60" s="467"/>
      <c r="F60" s="467"/>
      <c r="G60" s="110"/>
      <c r="H60" s="110"/>
      <c r="I60" s="96"/>
      <c r="J60" s="96"/>
      <c r="K60" s="468">
        <f t="shared" si="1"/>
        <v>0</v>
      </c>
      <c r="L60" s="470"/>
    </row>
    <row r="61" spans="1:12" ht="15" x14ac:dyDescent="0.2">
      <c r="A61" s="136" t="str">
        <f t="shared" si="0"/>
        <v/>
      </c>
      <c r="B61" s="222"/>
      <c r="C61" s="110"/>
      <c r="D61" s="110"/>
      <c r="E61" s="467"/>
      <c r="F61" s="467"/>
      <c r="G61" s="110"/>
      <c r="H61" s="110"/>
      <c r="I61" s="96"/>
      <c r="J61" s="96"/>
      <c r="K61" s="468">
        <f t="shared" si="1"/>
        <v>0</v>
      </c>
      <c r="L61" s="470"/>
    </row>
    <row r="62" spans="1:12" ht="15" x14ac:dyDescent="0.2">
      <c r="A62" s="136" t="str">
        <f t="shared" si="0"/>
        <v/>
      </c>
      <c r="B62" s="222"/>
      <c r="C62" s="110"/>
      <c r="D62" s="110"/>
      <c r="E62" s="467"/>
      <c r="F62" s="467"/>
      <c r="G62" s="110"/>
      <c r="H62" s="110"/>
      <c r="I62" s="96"/>
      <c r="J62" s="96"/>
      <c r="K62" s="468">
        <f t="shared" si="1"/>
        <v>0</v>
      </c>
      <c r="L62" s="470"/>
    </row>
    <row r="63" spans="1:12" ht="15" x14ac:dyDescent="0.2">
      <c r="A63" s="136" t="str">
        <f t="shared" si="0"/>
        <v/>
      </c>
      <c r="B63" s="222"/>
      <c r="C63" s="110"/>
      <c r="D63" s="110"/>
      <c r="E63" s="467"/>
      <c r="F63" s="467"/>
      <c r="G63" s="110"/>
      <c r="H63" s="110"/>
      <c r="I63" s="96"/>
      <c r="J63" s="96"/>
      <c r="K63" s="468">
        <f t="shared" si="1"/>
        <v>0</v>
      </c>
      <c r="L63" s="470"/>
    </row>
    <row r="64" spans="1:12" ht="15" x14ac:dyDescent="0.2">
      <c r="A64" s="136" t="str">
        <f t="shared" si="0"/>
        <v/>
      </c>
      <c r="B64" s="222"/>
      <c r="C64" s="110"/>
      <c r="D64" s="110"/>
      <c r="E64" s="467"/>
      <c r="F64" s="467"/>
      <c r="G64" s="110"/>
      <c r="H64" s="110"/>
      <c r="I64" s="96"/>
      <c r="J64" s="96"/>
      <c r="K64" s="468">
        <f t="shared" si="1"/>
        <v>0</v>
      </c>
      <c r="L64" s="470"/>
    </row>
    <row r="65" spans="1:12" ht="15" x14ac:dyDescent="0.2">
      <c r="A65" s="136" t="str">
        <f t="shared" si="0"/>
        <v/>
      </c>
      <c r="B65" s="222"/>
      <c r="C65" s="110"/>
      <c r="D65" s="110"/>
      <c r="E65" s="467"/>
      <c r="F65" s="467"/>
      <c r="G65" s="110"/>
      <c r="H65" s="110"/>
      <c r="I65" s="96"/>
      <c r="J65" s="96"/>
      <c r="K65" s="468">
        <f t="shared" si="1"/>
        <v>0</v>
      </c>
      <c r="L65" s="470"/>
    </row>
    <row r="66" spans="1:12" ht="15" x14ac:dyDescent="0.2">
      <c r="A66" s="136" t="str">
        <f t="shared" si="0"/>
        <v/>
      </c>
      <c r="B66" s="222"/>
      <c r="C66" s="110"/>
      <c r="D66" s="110"/>
      <c r="E66" s="467"/>
      <c r="F66" s="467"/>
      <c r="G66" s="110"/>
      <c r="H66" s="110"/>
      <c r="I66" s="96"/>
      <c r="J66" s="96"/>
      <c r="K66" s="468">
        <f t="shared" si="1"/>
        <v>0</v>
      </c>
      <c r="L66" s="470"/>
    </row>
    <row r="67" spans="1:12" ht="15" x14ac:dyDescent="0.2">
      <c r="A67" s="136" t="str">
        <f t="shared" si="0"/>
        <v/>
      </c>
      <c r="B67" s="222"/>
      <c r="C67" s="110"/>
      <c r="D67" s="110"/>
      <c r="E67" s="467"/>
      <c r="F67" s="467"/>
      <c r="G67" s="110"/>
      <c r="H67" s="110"/>
      <c r="I67" s="96"/>
      <c r="J67" s="96"/>
      <c r="K67" s="468">
        <f t="shared" si="1"/>
        <v>0</v>
      </c>
      <c r="L67" s="470"/>
    </row>
    <row r="68" spans="1:12" ht="15" x14ac:dyDescent="0.2">
      <c r="A68" s="136" t="str">
        <f t="shared" si="0"/>
        <v/>
      </c>
      <c r="B68" s="222"/>
      <c r="C68" s="110"/>
      <c r="D68" s="110"/>
      <c r="E68" s="467"/>
      <c r="F68" s="467"/>
      <c r="G68" s="110"/>
      <c r="H68" s="110"/>
      <c r="I68" s="96"/>
      <c r="J68" s="96"/>
      <c r="K68" s="468">
        <f t="shared" si="1"/>
        <v>0</v>
      </c>
      <c r="L68" s="470"/>
    </row>
    <row r="69" spans="1:12" ht="15" x14ac:dyDescent="0.2">
      <c r="A69" s="136" t="str">
        <f t="shared" si="0"/>
        <v/>
      </c>
      <c r="B69" s="222"/>
      <c r="C69" s="110"/>
      <c r="D69" s="110"/>
      <c r="E69" s="467"/>
      <c r="F69" s="467"/>
      <c r="G69" s="110"/>
      <c r="H69" s="110"/>
      <c r="I69" s="96"/>
      <c r="J69" s="96"/>
      <c r="K69" s="468">
        <f t="shared" si="1"/>
        <v>0</v>
      </c>
      <c r="L69" s="470"/>
    </row>
    <row r="70" spans="1:12" ht="15" x14ac:dyDescent="0.2">
      <c r="A70" s="136" t="str">
        <f t="shared" si="0"/>
        <v/>
      </c>
      <c r="B70" s="222"/>
      <c r="C70" s="110"/>
      <c r="D70" s="110"/>
      <c r="E70" s="467"/>
      <c r="F70" s="467"/>
      <c r="G70" s="110"/>
      <c r="H70" s="110"/>
      <c r="I70" s="96"/>
      <c r="J70" s="96"/>
      <c r="K70" s="468">
        <f t="shared" si="1"/>
        <v>0</v>
      </c>
      <c r="L70" s="470"/>
    </row>
    <row r="71" spans="1:12" ht="15" x14ac:dyDescent="0.2">
      <c r="A71" s="136" t="str">
        <f t="shared" si="0"/>
        <v/>
      </c>
      <c r="B71" s="222"/>
      <c r="C71" s="110"/>
      <c r="D71" s="110"/>
      <c r="E71" s="467"/>
      <c r="F71" s="467"/>
      <c r="G71" s="110"/>
      <c r="H71" s="110"/>
      <c r="I71" s="96"/>
      <c r="J71" s="96"/>
      <c r="K71" s="468">
        <f t="shared" si="1"/>
        <v>0</v>
      </c>
      <c r="L71" s="470"/>
    </row>
    <row r="72" spans="1:12" ht="15" x14ac:dyDescent="0.2">
      <c r="A72" s="136" t="str">
        <f t="shared" si="0"/>
        <v/>
      </c>
      <c r="B72" s="222"/>
      <c r="C72" s="110"/>
      <c r="D72" s="110"/>
      <c r="E72" s="467"/>
      <c r="F72" s="467"/>
      <c r="G72" s="110"/>
      <c r="H72" s="110"/>
      <c r="I72" s="96"/>
      <c r="J72" s="96"/>
      <c r="K72" s="468">
        <f t="shared" si="1"/>
        <v>0</v>
      </c>
      <c r="L72" s="470"/>
    </row>
    <row r="73" spans="1:12" ht="15" x14ac:dyDescent="0.2">
      <c r="A73" s="136" t="str">
        <f t="shared" si="0"/>
        <v/>
      </c>
      <c r="B73" s="222"/>
      <c r="C73" s="110"/>
      <c r="D73" s="110"/>
      <c r="E73" s="467"/>
      <c r="F73" s="467"/>
      <c r="G73" s="110"/>
      <c r="H73" s="110"/>
      <c r="I73" s="96"/>
      <c r="J73" s="96"/>
      <c r="K73" s="468">
        <f t="shared" si="1"/>
        <v>0</v>
      </c>
      <c r="L73" s="470"/>
    </row>
    <row r="74" spans="1:12" ht="15" x14ac:dyDescent="0.2">
      <c r="A74" s="136" t="str">
        <f t="shared" si="0"/>
        <v/>
      </c>
      <c r="B74" s="222"/>
      <c r="C74" s="110"/>
      <c r="D74" s="110"/>
      <c r="E74" s="467"/>
      <c r="F74" s="467"/>
      <c r="G74" s="110"/>
      <c r="H74" s="110"/>
      <c r="I74" s="96"/>
      <c r="J74" s="96"/>
      <c r="K74" s="468">
        <f t="shared" si="1"/>
        <v>0</v>
      </c>
      <c r="L74" s="470"/>
    </row>
    <row r="75" spans="1:12" ht="15" x14ac:dyDescent="0.2">
      <c r="A75" s="136" t="str">
        <f t="shared" si="0"/>
        <v/>
      </c>
      <c r="B75" s="222"/>
      <c r="C75" s="110"/>
      <c r="D75" s="110"/>
      <c r="E75" s="467"/>
      <c r="F75" s="467"/>
      <c r="G75" s="110"/>
      <c r="H75" s="110"/>
      <c r="I75" s="96"/>
      <c r="J75" s="96"/>
      <c r="K75" s="468">
        <f t="shared" si="1"/>
        <v>0</v>
      </c>
      <c r="L75" s="470"/>
    </row>
    <row r="76" spans="1:12" ht="15" x14ac:dyDescent="0.2">
      <c r="A76" s="136" t="str">
        <f t="shared" si="0"/>
        <v/>
      </c>
      <c r="B76" s="222"/>
      <c r="C76" s="110"/>
      <c r="D76" s="110"/>
      <c r="E76" s="467"/>
      <c r="F76" s="467"/>
      <c r="G76" s="110"/>
      <c r="H76" s="110"/>
      <c r="I76" s="96"/>
      <c r="J76" s="96"/>
      <c r="K76" s="468">
        <f t="shared" si="1"/>
        <v>0</v>
      </c>
      <c r="L76" s="470"/>
    </row>
    <row r="77" spans="1:12" ht="15" x14ac:dyDescent="0.2">
      <c r="A77" s="136" t="str">
        <f t="shared" si="0"/>
        <v/>
      </c>
      <c r="B77" s="222"/>
      <c r="C77" s="110"/>
      <c r="D77" s="110"/>
      <c r="E77" s="467"/>
      <c r="F77" s="467"/>
      <c r="G77" s="110"/>
      <c r="H77" s="110"/>
      <c r="I77" s="96"/>
      <c r="J77" s="96"/>
      <c r="K77" s="468">
        <f t="shared" si="1"/>
        <v>0</v>
      </c>
      <c r="L77" s="470"/>
    </row>
    <row r="78" spans="1:12" ht="15" x14ac:dyDescent="0.2">
      <c r="A78" s="136" t="str">
        <f t="shared" si="0"/>
        <v/>
      </c>
      <c r="B78" s="222"/>
      <c r="C78" s="110"/>
      <c r="D78" s="110"/>
      <c r="E78" s="467"/>
      <c r="F78" s="467"/>
      <c r="G78" s="110"/>
      <c r="H78" s="110"/>
      <c r="I78" s="96"/>
      <c r="J78" s="96"/>
      <c r="K78" s="468">
        <f t="shared" si="1"/>
        <v>0</v>
      </c>
      <c r="L78" s="470"/>
    </row>
    <row r="79" spans="1:12" ht="15" x14ac:dyDescent="0.2">
      <c r="A79" s="136" t="str">
        <f t="shared" si="0"/>
        <v/>
      </c>
      <c r="B79" s="222"/>
      <c r="C79" s="110"/>
      <c r="D79" s="110"/>
      <c r="E79" s="467"/>
      <c r="F79" s="467"/>
      <c r="G79" s="110"/>
      <c r="H79" s="110"/>
      <c r="I79" s="96"/>
      <c r="J79" s="96"/>
      <c r="K79" s="468">
        <f t="shared" si="1"/>
        <v>0</v>
      </c>
      <c r="L79" s="470"/>
    </row>
    <row r="80" spans="1:12" ht="15" x14ac:dyDescent="0.2">
      <c r="A80" s="136" t="str">
        <f t="shared" si="0"/>
        <v/>
      </c>
      <c r="B80" s="222"/>
      <c r="C80" s="110"/>
      <c r="D80" s="110"/>
      <c r="E80" s="467"/>
      <c r="F80" s="467"/>
      <c r="G80" s="110"/>
      <c r="H80" s="110"/>
      <c r="I80" s="96"/>
      <c r="J80" s="96"/>
      <c r="K80" s="468">
        <f t="shared" si="1"/>
        <v>0</v>
      </c>
      <c r="L80" s="470"/>
    </row>
    <row r="81" spans="1:12" ht="15" x14ac:dyDescent="0.2">
      <c r="A81" s="136" t="str">
        <f t="shared" si="0"/>
        <v/>
      </c>
      <c r="B81" s="222"/>
      <c r="C81" s="110"/>
      <c r="D81" s="110"/>
      <c r="E81" s="467"/>
      <c r="F81" s="467"/>
      <c r="G81" s="110"/>
      <c r="H81" s="110"/>
      <c r="I81" s="96"/>
      <c r="J81" s="96"/>
      <c r="K81" s="468">
        <f t="shared" si="1"/>
        <v>0</v>
      </c>
      <c r="L81" s="470"/>
    </row>
    <row r="82" spans="1:12" ht="15" x14ac:dyDescent="0.2">
      <c r="A82" s="136" t="str">
        <f t="shared" si="0"/>
        <v/>
      </c>
      <c r="B82" s="222"/>
      <c r="C82" s="110"/>
      <c r="D82" s="110"/>
      <c r="E82" s="467"/>
      <c r="F82" s="467"/>
      <c r="G82" s="110"/>
      <c r="H82" s="110"/>
      <c r="I82" s="96"/>
      <c r="J82" s="96"/>
      <c r="K82" s="468">
        <f t="shared" si="1"/>
        <v>0</v>
      </c>
      <c r="L82" s="470"/>
    </row>
    <row r="83" spans="1:12" ht="15" x14ac:dyDescent="0.2">
      <c r="A83" s="136" t="str">
        <f t="shared" si="0"/>
        <v/>
      </c>
      <c r="B83" s="222"/>
      <c r="C83" s="110"/>
      <c r="D83" s="110"/>
      <c r="E83" s="467"/>
      <c r="F83" s="467"/>
      <c r="G83" s="110"/>
      <c r="H83" s="110"/>
      <c r="I83" s="96"/>
      <c r="J83" s="96"/>
      <c r="K83" s="468">
        <f t="shared" si="1"/>
        <v>0</v>
      </c>
      <c r="L83" s="470"/>
    </row>
    <row r="84" spans="1:12" ht="15" x14ac:dyDescent="0.2">
      <c r="A84" s="136" t="str">
        <f t="shared" si="0"/>
        <v/>
      </c>
      <c r="B84" s="222"/>
      <c r="C84" s="110"/>
      <c r="D84" s="110"/>
      <c r="E84" s="467"/>
      <c r="F84" s="467"/>
      <c r="G84" s="110"/>
      <c r="H84" s="110"/>
      <c r="I84" s="96"/>
      <c r="J84" s="96"/>
      <c r="K84" s="468">
        <f t="shared" si="1"/>
        <v>0</v>
      </c>
      <c r="L84" s="470"/>
    </row>
    <row r="85" spans="1:12" ht="15" x14ac:dyDescent="0.2">
      <c r="A85" s="136" t="str">
        <f t="shared" ref="A85:A148" si="2">IF(COUNTA(B85:J85)&gt;0,ROW()-$A$3+1,"")</f>
        <v/>
      </c>
      <c r="B85" s="222"/>
      <c r="C85" s="110"/>
      <c r="D85" s="110"/>
      <c r="E85" s="467"/>
      <c r="F85" s="467"/>
      <c r="G85" s="110"/>
      <c r="H85" s="110"/>
      <c r="I85" s="96"/>
      <c r="J85" s="96"/>
      <c r="K85" s="468">
        <f t="shared" ref="K85:K148" si="3">ROUND(I85,2)*ROUND(J85,2)</f>
        <v>0</v>
      </c>
      <c r="L85" s="470"/>
    </row>
    <row r="86" spans="1:12" ht="15" x14ac:dyDescent="0.2">
      <c r="A86" s="136" t="str">
        <f t="shared" si="2"/>
        <v/>
      </c>
      <c r="B86" s="222"/>
      <c r="C86" s="110"/>
      <c r="D86" s="110"/>
      <c r="E86" s="467"/>
      <c r="F86" s="467"/>
      <c r="G86" s="110"/>
      <c r="H86" s="110"/>
      <c r="I86" s="96"/>
      <c r="J86" s="96"/>
      <c r="K86" s="468">
        <f t="shared" si="3"/>
        <v>0</v>
      </c>
      <c r="L86" s="470"/>
    </row>
    <row r="87" spans="1:12" ht="15" x14ac:dyDescent="0.2">
      <c r="A87" s="136" t="str">
        <f t="shared" si="2"/>
        <v/>
      </c>
      <c r="B87" s="222"/>
      <c r="C87" s="110"/>
      <c r="D87" s="110"/>
      <c r="E87" s="467"/>
      <c r="F87" s="467"/>
      <c r="G87" s="110"/>
      <c r="H87" s="110"/>
      <c r="I87" s="96"/>
      <c r="J87" s="96"/>
      <c r="K87" s="468">
        <f t="shared" si="3"/>
        <v>0</v>
      </c>
      <c r="L87" s="470"/>
    </row>
    <row r="88" spans="1:12" ht="15" x14ac:dyDescent="0.2">
      <c r="A88" s="136" t="str">
        <f t="shared" si="2"/>
        <v/>
      </c>
      <c r="B88" s="222"/>
      <c r="C88" s="110"/>
      <c r="D88" s="110"/>
      <c r="E88" s="467"/>
      <c r="F88" s="467"/>
      <c r="G88" s="110"/>
      <c r="H88" s="110"/>
      <c r="I88" s="96"/>
      <c r="J88" s="96"/>
      <c r="K88" s="468">
        <f t="shared" si="3"/>
        <v>0</v>
      </c>
      <c r="L88" s="470"/>
    </row>
    <row r="89" spans="1:12" ht="15" x14ac:dyDescent="0.2">
      <c r="A89" s="136" t="str">
        <f t="shared" si="2"/>
        <v/>
      </c>
      <c r="B89" s="222"/>
      <c r="C89" s="110"/>
      <c r="D89" s="110"/>
      <c r="E89" s="467"/>
      <c r="F89" s="467"/>
      <c r="G89" s="110"/>
      <c r="H89" s="110"/>
      <c r="I89" s="96"/>
      <c r="J89" s="96"/>
      <c r="K89" s="468">
        <f t="shared" si="3"/>
        <v>0</v>
      </c>
      <c r="L89" s="470"/>
    </row>
    <row r="90" spans="1:12" ht="15" x14ac:dyDescent="0.2">
      <c r="A90" s="136" t="str">
        <f t="shared" si="2"/>
        <v/>
      </c>
      <c r="B90" s="222"/>
      <c r="C90" s="110"/>
      <c r="D90" s="110"/>
      <c r="E90" s="467"/>
      <c r="F90" s="467"/>
      <c r="G90" s="110"/>
      <c r="H90" s="110"/>
      <c r="I90" s="96"/>
      <c r="J90" s="96"/>
      <c r="K90" s="468">
        <f t="shared" si="3"/>
        <v>0</v>
      </c>
      <c r="L90" s="470"/>
    </row>
    <row r="91" spans="1:12" ht="15" x14ac:dyDescent="0.2">
      <c r="A91" s="136" t="str">
        <f t="shared" si="2"/>
        <v/>
      </c>
      <c r="B91" s="222"/>
      <c r="C91" s="110"/>
      <c r="D91" s="110"/>
      <c r="E91" s="467"/>
      <c r="F91" s="467"/>
      <c r="G91" s="110"/>
      <c r="H91" s="110"/>
      <c r="I91" s="96"/>
      <c r="J91" s="96"/>
      <c r="K91" s="468">
        <f t="shared" si="3"/>
        <v>0</v>
      </c>
      <c r="L91" s="470"/>
    </row>
    <row r="92" spans="1:12" ht="15" x14ac:dyDescent="0.2">
      <c r="A92" s="136" t="str">
        <f t="shared" si="2"/>
        <v/>
      </c>
      <c r="B92" s="222"/>
      <c r="C92" s="110"/>
      <c r="D92" s="110"/>
      <c r="E92" s="467"/>
      <c r="F92" s="467"/>
      <c r="G92" s="110"/>
      <c r="H92" s="110"/>
      <c r="I92" s="96"/>
      <c r="J92" s="96"/>
      <c r="K92" s="468">
        <f t="shared" si="3"/>
        <v>0</v>
      </c>
      <c r="L92" s="470"/>
    </row>
    <row r="93" spans="1:12" ht="15" x14ac:dyDescent="0.2">
      <c r="A93" s="136" t="str">
        <f t="shared" si="2"/>
        <v/>
      </c>
      <c r="B93" s="222"/>
      <c r="C93" s="110"/>
      <c r="D93" s="110"/>
      <c r="E93" s="467"/>
      <c r="F93" s="467"/>
      <c r="G93" s="110"/>
      <c r="H93" s="110"/>
      <c r="I93" s="96"/>
      <c r="J93" s="96"/>
      <c r="K93" s="468">
        <f t="shared" si="3"/>
        <v>0</v>
      </c>
      <c r="L93" s="470"/>
    </row>
    <row r="94" spans="1:12" ht="15" x14ac:dyDescent="0.2">
      <c r="A94" s="136" t="str">
        <f t="shared" si="2"/>
        <v/>
      </c>
      <c r="B94" s="222"/>
      <c r="C94" s="110"/>
      <c r="D94" s="110"/>
      <c r="E94" s="467"/>
      <c r="F94" s="467"/>
      <c r="G94" s="110"/>
      <c r="H94" s="110"/>
      <c r="I94" s="96"/>
      <c r="J94" s="96"/>
      <c r="K94" s="468">
        <f t="shared" si="3"/>
        <v>0</v>
      </c>
      <c r="L94" s="470"/>
    </row>
    <row r="95" spans="1:12" ht="15" x14ac:dyDescent="0.2">
      <c r="A95" s="136" t="str">
        <f t="shared" si="2"/>
        <v/>
      </c>
      <c r="B95" s="222"/>
      <c r="C95" s="110"/>
      <c r="D95" s="110"/>
      <c r="E95" s="467"/>
      <c r="F95" s="467"/>
      <c r="G95" s="110"/>
      <c r="H95" s="110"/>
      <c r="I95" s="96"/>
      <c r="J95" s="96"/>
      <c r="K95" s="468">
        <f t="shared" si="3"/>
        <v>0</v>
      </c>
      <c r="L95" s="470"/>
    </row>
    <row r="96" spans="1:12" ht="15" x14ac:dyDescent="0.2">
      <c r="A96" s="136" t="str">
        <f t="shared" si="2"/>
        <v/>
      </c>
      <c r="B96" s="222"/>
      <c r="C96" s="110"/>
      <c r="D96" s="110"/>
      <c r="E96" s="467"/>
      <c r="F96" s="467"/>
      <c r="G96" s="110"/>
      <c r="H96" s="110"/>
      <c r="I96" s="96"/>
      <c r="J96" s="96"/>
      <c r="K96" s="468">
        <f t="shared" si="3"/>
        <v>0</v>
      </c>
      <c r="L96" s="470"/>
    </row>
    <row r="97" spans="1:12" ht="15" x14ac:dyDescent="0.2">
      <c r="A97" s="136" t="str">
        <f t="shared" si="2"/>
        <v/>
      </c>
      <c r="B97" s="222"/>
      <c r="C97" s="110"/>
      <c r="D97" s="110"/>
      <c r="E97" s="467"/>
      <c r="F97" s="467"/>
      <c r="G97" s="110"/>
      <c r="H97" s="110"/>
      <c r="I97" s="96"/>
      <c r="J97" s="96"/>
      <c r="K97" s="468">
        <f t="shared" si="3"/>
        <v>0</v>
      </c>
      <c r="L97" s="470"/>
    </row>
    <row r="98" spans="1:12" ht="15" x14ac:dyDescent="0.2">
      <c r="A98" s="136" t="str">
        <f t="shared" si="2"/>
        <v/>
      </c>
      <c r="B98" s="222"/>
      <c r="C98" s="110"/>
      <c r="D98" s="110"/>
      <c r="E98" s="467"/>
      <c r="F98" s="467"/>
      <c r="G98" s="110"/>
      <c r="H98" s="110"/>
      <c r="I98" s="96"/>
      <c r="J98" s="96"/>
      <c r="K98" s="468">
        <f t="shared" si="3"/>
        <v>0</v>
      </c>
      <c r="L98" s="470"/>
    </row>
    <row r="99" spans="1:12" ht="15" x14ac:dyDescent="0.2">
      <c r="A99" s="136" t="str">
        <f t="shared" si="2"/>
        <v/>
      </c>
      <c r="B99" s="222"/>
      <c r="C99" s="110"/>
      <c r="D99" s="110"/>
      <c r="E99" s="467"/>
      <c r="F99" s="467"/>
      <c r="G99" s="110"/>
      <c r="H99" s="110"/>
      <c r="I99" s="96"/>
      <c r="J99" s="96"/>
      <c r="K99" s="468">
        <f t="shared" si="3"/>
        <v>0</v>
      </c>
      <c r="L99" s="470"/>
    </row>
    <row r="100" spans="1:12" ht="15" x14ac:dyDescent="0.2">
      <c r="A100" s="136" t="str">
        <f t="shared" si="2"/>
        <v/>
      </c>
      <c r="B100" s="222"/>
      <c r="C100" s="110"/>
      <c r="D100" s="110"/>
      <c r="E100" s="467"/>
      <c r="F100" s="467"/>
      <c r="G100" s="110"/>
      <c r="H100" s="110"/>
      <c r="I100" s="96"/>
      <c r="J100" s="96"/>
      <c r="K100" s="468">
        <f t="shared" si="3"/>
        <v>0</v>
      </c>
      <c r="L100" s="470"/>
    </row>
    <row r="101" spans="1:12" ht="15" x14ac:dyDescent="0.2">
      <c r="A101" s="136" t="str">
        <f t="shared" si="2"/>
        <v/>
      </c>
      <c r="B101" s="222"/>
      <c r="C101" s="110"/>
      <c r="D101" s="110"/>
      <c r="E101" s="467"/>
      <c r="F101" s="467"/>
      <c r="G101" s="110"/>
      <c r="H101" s="110"/>
      <c r="I101" s="96"/>
      <c r="J101" s="96"/>
      <c r="K101" s="468">
        <f t="shared" si="3"/>
        <v>0</v>
      </c>
      <c r="L101" s="470"/>
    </row>
    <row r="102" spans="1:12" ht="15" x14ac:dyDescent="0.2">
      <c r="A102" s="136" t="str">
        <f t="shared" si="2"/>
        <v/>
      </c>
      <c r="B102" s="222"/>
      <c r="C102" s="110"/>
      <c r="D102" s="110"/>
      <c r="E102" s="467"/>
      <c r="F102" s="467"/>
      <c r="G102" s="110"/>
      <c r="H102" s="110"/>
      <c r="I102" s="96"/>
      <c r="J102" s="96"/>
      <c r="K102" s="468">
        <f t="shared" si="3"/>
        <v>0</v>
      </c>
      <c r="L102" s="470"/>
    </row>
    <row r="103" spans="1:12" ht="15" x14ac:dyDescent="0.2">
      <c r="A103" s="136" t="str">
        <f t="shared" si="2"/>
        <v/>
      </c>
      <c r="B103" s="222"/>
      <c r="C103" s="110"/>
      <c r="D103" s="110"/>
      <c r="E103" s="467"/>
      <c r="F103" s="467"/>
      <c r="G103" s="110"/>
      <c r="H103" s="110"/>
      <c r="I103" s="96"/>
      <c r="J103" s="96"/>
      <c r="K103" s="468">
        <f t="shared" si="3"/>
        <v>0</v>
      </c>
      <c r="L103" s="470"/>
    </row>
    <row r="104" spans="1:12" ht="15" x14ac:dyDescent="0.2">
      <c r="A104" s="136" t="str">
        <f t="shared" si="2"/>
        <v/>
      </c>
      <c r="B104" s="222"/>
      <c r="C104" s="110"/>
      <c r="D104" s="110"/>
      <c r="E104" s="467"/>
      <c r="F104" s="467"/>
      <c r="G104" s="110"/>
      <c r="H104" s="110"/>
      <c r="I104" s="96"/>
      <c r="J104" s="96"/>
      <c r="K104" s="468">
        <f t="shared" si="3"/>
        <v>0</v>
      </c>
      <c r="L104" s="470"/>
    </row>
    <row r="105" spans="1:12" ht="15" x14ac:dyDescent="0.2">
      <c r="A105" s="136" t="str">
        <f t="shared" si="2"/>
        <v/>
      </c>
      <c r="B105" s="222"/>
      <c r="C105" s="110"/>
      <c r="D105" s="110"/>
      <c r="E105" s="467"/>
      <c r="F105" s="467"/>
      <c r="G105" s="110"/>
      <c r="H105" s="110"/>
      <c r="I105" s="96"/>
      <c r="J105" s="96"/>
      <c r="K105" s="468">
        <f t="shared" si="3"/>
        <v>0</v>
      </c>
      <c r="L105" s="470"/>
    </row>
    <row r="106" spans="1:12" ht="15" x14ac:dyDescent="0.2">
      <c r="A106" s="136" t="str">
        <f t="shared" si="2"/>
        <v/>
      </c>
      <c r="B106" s="222"/>
      <c r="C106" s="110"/>
      <c r="D106" s="110"/>
      <c r="E106" s="467"/>
      <c r="F106" s="467"/>
      <c r="G106" s="110"/>
      <c r="H106" s="110"/>
      <c r="I106" s="96"/>
      <c r="J106" s="96"/>
      <c r="K106" s="468">
        <f t="shared" si="3"/>
        <v>0</v>
      </c>
      <c r="L106" s="470"/>
    </row>
    <row r="107" spans="1:12" ht="15" x14ac:dyDescent="0.2">
      <c r="A107" s="136" t="str">
        <f t="shared" si="2"/>
        <v/>
      </c>
      <c r="B107" s="222"/>
      <c r="C107" s="110"/>
      <c r="D107" s="110"/>
      <c r="E107" s="467"/>
      <c r="F107" s="467"/>
      <c r="G107" s="110"/>
      <c r="H107" s="110"/>
      <c r="I107" s="96"/>
      <c r="J107" s="96"/>
      <c r="K107" s="468">
        <f t="shared" si="3"/>
        <v>0</v>
      </c>
      <c r="L107" s="470"/>
    </row>
    <row r="108" spans="1:12" ht="15" x14ac:dyDescent="0.2">
      <c r="A108" s="136" t="str">
        <f t="shared" si="2"/>
        <v/>
      </c>
      <c r="B108" s="222"/>
      <c r="C108" s="110"/>
      <c r="D108" s="110"/>
      <c r="E108" s="467"/>
      <c r="F108" s="467"/>
      <c r="G108" s="110"/>
      <c r="H108" s="110"/>
      <c r="I108" s="96"/>
      <c r="J108" s="96"/>
      <c r="K108" s="468">
        <f t="shared" si="3"/>
        <v>0</v>
      </c>
      <c r="L108" s="470"/>
    </row>
    <row r="109" spans="1:12" ht="15" x14ac:dyDescent="0.2">
      <c r="A109" s="136" t="str">
        <f t="shared" si="2"/>
        <v/>
      </c>
      <c r="B109" s="222"/>
      <c r="C109" s="110"/>
      <c r="D109" s="110"/>
      <c r="E109" s="467"/>
      <c r="F109" s="467"/>
      <c r="G109" s="110"/>
      <c r="H109" s="110"/>
      <c r="I109" s="96"/>
      <c r="J109" s="96"/>
      <c r="K109" s="468">
        <f t="shared" si="3"/>
        <v>0</v>
      </c>
      <c r="L109" s="470"/>
    </row>
    <row r="110" spans="1:12" ht="15" x14ac:dyDescent="0.2">
      <c r="A110" s="136" t="str">
        <f t="shared" si="2"/>
        <v/>
      </c>
      <c r="B110" s="222"/>
      <c r="C110" s="110"/>
      <c r="D110" s="110"/>
      <c r="E110" s="467"/>
      <c r="F110" s="467"/>
      <c r="G110" s="110"/>
      <c r="H110" s="110"/>
      <c r="I110" s="96"/>
      <c r="J110" s="96"/>
      <c r="K110" s="468">
        <f t="shared" si="3"/>
        <v>0</v>
      </c>
      <c r="L110" s="470"/>
    </row>
    <row r="111" spans="1:12" ht="15" x14ac:dyDescent="0.2">
      <c r="A111" s="136" t="str">
        <f t="shared" si="2"/>
        <v/>
      </c>
      <c r="B111" s="222"/>
      <c r="C111" s="110"/>
      <c r="D111" s="110"/>
      <c r="E111" s="467"/>
      <c r="F111" s="467"/>
      <c r="G111" s="110"/>
      <c r="H111" s="110"/>
      <c r="I111" s="96"/>
      <c r="J111" s="96"/>
      <c r="K111" s="468">
        <f t="shared" si="3"/>
        <v>0</v>
      </c>
      <c r="L111" s="470"/>
    </row>
    <row r="112" spans="1:12" ht="15" x14ac:dyDescent="0.2">
      <c r="A112" s="136" t="str">
        <f t="shared" si="2"/>
        <v/>
      </c>
      <c r="B112" s="222"/>
      <c r="C112" s="110"/>
      <c r="D112" s="110"/>
      <c r="E112" s="467"/>
      <c r="F112" s="467"/>
      <c r="G112" s="110"/>
      <c r="H112" s="110"/>
      <c r="I112" s="96"/>
      <c r="J112" s="96"/>
      <c r="K112" s="468">
        <f t="shared" si="3"/>
        <v>0</v>
      </c>
      <c r="L112" s="470"/>
    </row>
    <row r="113" spans="1:12" ht="15" x14ac:dyDescent="0.2">
      <c r="A113" s="136" t="str">
        <f t="shared" si="2"/>
        <v/>
      </c>
      <c r="B113" s="222"/>
      <c r="C113" s="110"/>
      <c r="D113" s="110"/>
      <c r="E113" s="467"/>
      <c r="F113" s="467"/>
      <c r="G113" s="110"/>
      <c r="H113" s="110"/>
      <c r="I113" s="96"/>
      <c r="J113" s="96"/>
      <c r="K113" s="468">
        <f t="shared" si="3"/>
        <v>0</v>
      </c>
      <c r="L113" s="470"/>
    </row>
    <row r="114" spans="1:12" ht="15" x14ac:dyDescent="0.2">
      <c r="A114" s="136" t="str">
        <f t="shared" si="2"/>
        <v/>
      </c>
      <c r="B114" s="222"/>
      <c r="C114" s="110"/>
      <c r="D114" s="110"/>
      <c r="E114" s="467"/>
      <c r="F114" s="467"/>
      <c r="G114" s="110"/>
      <c r="H114" s="110"/>
      <c r="I114" s="96"/>
      <c r="J114" s="96"/>
      <c r="K114" s="468">
        <f t="shared" si="3"/>
        <v>0</v>
      </c>
      <c r="L114" s="470"/>
    </row>
    <row r="115" spans="1:12" ht="15" x14ac:dyDescent="0.2">
      <c r="A115" s="136" t="str">
        <f t="shared" si="2"/>
        <v/>
      </c>
      <c r="B115" s="222"/>
      <c r="C115" s="110"/>
      <c r="D115" s="110"/>
      <c r="E115" s="467"/>
      <c r="F115" s="467"/>
      <c r="G115" s="110"/>
      <c r="H115" s="110"/>
      <c r="I115" s="96"/>
      <c r="J115" s="96"/>
      <c r="K115" s="468">
        <f t="shared" si="3"/>
        <v>0</v>
      </c>
      <c r="L115" s="470"/>
    </row>
    <row r="116" spans="1:12" ht="15" x14ac:dyDescent="0.2">
      <c r="A116" s="136" t="str">
        <f t="shared" si="2"/>
        <v/>
      </c>
      <c r="B116" s="222"/>
      <c r="C116" s="110"/>
      <c r="D116" s="110"/>
      <c r="E116" s="467"/>
      <c r="F116" s="467"/>
      <c r="G116" s="110"/>
      <c r="H116" s="110"/>
      <c r="I116" s="96"/>
      <c r="J116" s="96"/>
      <c r="K116" s="468">
        <f t="shared" si="3"/>
        <v>0</v>
      </c>
      <c r="L116" s="470"/>
    </row>
    <row r="117" spans="1:12" ht="15" x14ac:dyDescent="0.2">
      <c r="A117" s="136" t="str">
        <f t="shared" si="2"/>
        <v/>
      </c>
      <c r="B117" s="222"/>
      <c r="C117" s="110"/>
      <c r="D117" s="110"/>
      <c r="E117" s="467"/>
      <c r="F117" s="467"/>
      <c r="G117" s="110"/>
      <c r="H117" s="110"/>
      <c r="I117" s="96"/>
      <c r="J117" s="96"/>
      <c r="K117" s="468">
        <f t="shared" si="3"/>
        <v>0</v>
      </c>
      <c r="L117" s="470"/>
    </row>
    <row r="118" spans="1:12" ht="15" x14ac:dyDescent="0.2">
      <c r="A118" s="136" t="str">
        <f t="shared" si="2"/>
        <v/>
      </c>
      <c r="B118" s="222"/>
      <c r="C118" s="110"/>
      <c r="D118" s="110"/>
      <c r="E118" s="467"/>
      <c r="F118" s="467"/>
      <c r="G118" s="110"/>
      <c r="H118" s="110"/>
      <c r="I118" s="96"/>
      <c r="J118" s="96"/>
      <c r="K118" s="468">
        <f t="shared" si="3"/>
        <v>0</v>
      </c>
      <c r="L118" s="470"/>
    </row>
    <row r="119" spans="1:12" ht="15" x14ac:dyDescent="0.2">
      <c r="A119" s="136" t="str">
        <f t="shared" si="2"/>
        <v/>
      </c>
      <c r="B119" s="222"/>
      <c r="C119" s="110"/>
      <c r="D119" s="110"/>
      <c r="E119" s="467"/>
      <c r="F119" s="467"/>
      <c r="G119" s="110"/>
      <c r="H119" s="110"/>
      <c r="I119" s="96"/>
      <c r="J119" s="96"/>
      <c r="K119" s="468">
        <f t="shared" si="3"/>
        <v>0</v>
      </c>
      <c r="L119" s="470"/>
    </row>
    <row r="120" spans="1:12" ht="15" x14ac:dyDescent="0.2">
      <c r="A120" s="136" t="str">
        <f t="shared" si="2"/>
        <v/>
      </c>
      <c r="B120" s="222"/>
      <c r="C120" s="110"/>
      <c r="D120" s="110"/>
      <c r="E120" s="467"/>
      <c r="F120" s="467"/>
      <c r="G120" s="110"/>
      <c r="H120" s="110"/>
      <c r="I120" s="96"/>
      <c r="J120" s="96"/>
      <c r="K120" s="468">
        <f t="shared" si="3"/>
        <v>0</v>
      </c>
      <c r="L120" s="470"/>
    </row>
    <row r="121" spans="1:12" ht="15" x14ac:dyDescent="0.2">
      <c r="A121" s="136" t="str">
        <f t="shared" si="2"/>
        <v/>
      </c>
      <c r="B121" s="222"/>
      <c r="C121" s="110"/>
      <c r="D121" s="110"/>
      <c r="E121" s="467"/>
      <c r="F121" s="467"/>
      <c r="G121" s="110"/>
      <c r="H121" s="110"/>
      <c r="I121" s="96"/>
      <c r="J121" s="96"/>
      <c r="K121" s="468">
        <f t="shared" si="3"/>
        <v>0</v>
      </c>
      <c r="L121" s="470"/>
    </row>
    <row r="122" spans="1:12" ht="15" x14ac:dyDescent="0.2">
      <c r="A122" s="136" t="str">
        <f t="shared" si="2"/>
        <v/>
      </c>
      <c r="B122" s="222"/>
      <c r="C122" s="110"/>
      <c r="D122" s="110"/>
      <c r="E122" s="467"/>
      <c r="F122" s="467"/>
      <c r="G122" s="110"/>
      <c r="H122" s="110"/>
      <c r="I122" s="96"/>
      <c r="J122" s="96"/>
      <c r="K122" s="468">
        <f t="shared" si="3"/>
        <v>0</v>
      </c>
      <c r="L122" s="470"/>
    </row>
    <row r="123" spans="1:12" ht="15" x14ac:dyDescent="0.2">
      <c r="A123" s="136" t="str">
        <f t="shared" si="2"/>
        <v/>
      </c>
      <c r="B123" s="222"/>
      <c r="C123" s="110"/>
      <c r="D123" s="110"/>
      <c r="E123" s="467"/>
      <c r="F123" s="467"/>
      <c r="G123" s="110"/>
      <c r="H123" s="110"/>
      <c r="I123" s="96"/>
      <c r="J123" s="96"/>
      <c r="K123" s="468">
        <f t="shared" si="3"/>
        <v>0</v>
      </c>
      <c r="L123" s="470"/>
    </row>
    <row r="124" spans="1:12" ht="15" x14ac:dyDescent="0.2">
      <c r="A124" s="136" t="str">
        <f t="shared" si="2"/>
        <v/>
      </c>
      <c r="B124" s="222"/>
      <c r="C124" s="110"/>
      <c r="D124" s="110"/>
      <c r="E124" s="467"/>
      <c r="F124" s="467"/>
      <c r="G124" s="110"/>
      <c r="H124" s="110"/>
      <c r="I124" s="96"/>
      <c r="J124" s="96"/>
      <c r="K124" s="468">
        <f t="shared" si="3"/>
        <v>0</v>
      </c>
      <c r="L124" s="470"/>
    </row>
    <row r="125" spans="1:12" ht="15" x14ac:dyDescent="0.2">
      <c r="A125" s="136" t="str">
        <f t="shared" si="2"/>
        <v/>
      </c>
      <c r="B125" s="222"/>
      <c r="C125" s="110"/>
      <c r="D125" s="110"/>
      <c r="E125" s="467"/>
      <c r="F125" s="467"/>
      <c r="G125" s="110"/>
      <c r="H125" s="110"/>
      <c r="I125" s="96"/>
      <c r="J125" s="96"/>
      <c r="K125" s="468">
        <f t="shared" si="3"/>
        <v>0</v>
      </c>
      <c r="L125" s="470"/>
    </row>
    <row r="126" spans="1:12" ht="15" x14ac:dyDescent="0.2">
      <c r="A126" s="136" t="str">
        <f t="shared" si="2"/>
        <v/>
      </c>
      <c r="B126" s="222"/>
      <c r="C126" s="110"/>
      <c r="D126" s="110"/>
      <c r="E126" s="467"/>
      <c r="F126" s="467"/>
      <c r="G126" s="110"/>
      <c r="H126" s="110"/>
      <c r="I126" s="96"/>
      <c r="J126" s="96"/>
      <c r="K126" s="468">
        <f t="shared" si="3"/>
        <v>0</v>
      </c>
      <c r="L126" s="470"/>
    </row>
    <row r="127" spans="1:12" ht="15" x14ac:dyDescent="0.2">
      <c r="A127" s="136" t="str">
        <f t="shared" si="2"/>
        <v/>
      </c>
      <c r="B127" s="222"/>
      <c r="C127" s="110"/>
      <c r="D127" s="110"/>
      <c r="E127" s="467"/>
      <c r="F127" s="467"/>
      <c r="G127" s="110"/>
      <c r="H127" s="110"/>
      <c r="I127" s="96"/>
      <c r="J127" s="96"/>
      <c r="K127" s="468">
        <f t="shared" si="3"/>
        <v>0</v>
      </c>
      <c r="L127" s="470"/>
    </row>
    <row r="128" spans="1:12" ht="15" x14ac:dyDescent="0.2">
      <c r="A128" s="136" t="str">
        <f t="shared" si="2"/>
        <v/>
      </c>
      <c r="B128" s="222"/>
      <c r="C128" s="110"/>
      <c r="D128" s="110"/>
      <c r="E128" s="467"/>
      <c r="F128" s="467"/>
      <c r="G128" s="110"/>
      <c r="H128" s="110"/>
      <c r="I128" s="96"/>
      <c r="J128" s="96"/>
      <c r="K128" s="468">
        <f t="shared" si="3"/>
        <v>0</v>
      </c>
      <c r="L128" s="470"/>
    </row>
    <row r="129" spans="1:12" ht="15" x14ac:dyDescent="0.2">
      <c r="A129" s="136" t="str">
        <f t="shared" si="2"/>
        <v/>
      </c>
      <c r="B129" s="222"/>
      <c r="C129" s="110"/>
      <c r="D129" s="110"/>
      <c r="E129" s="467"/>
      <c r="F129" s="467"/>
      <c r="G129" s="110"/>
      <c r="H129" s="110"/>
      <c r="I129" s="96"/>
      <c r="J129" s="96"/>
      <c r="K129" s="468">
        <f t="shared" si="3"/>
        <v>0</v>
      </c>
      <c r="L129" s="470"/>
    </row>
    <row r="130" spans="1:12" ht="15" x14ac:dyDescent="0.2">
      <c r="A130" s="136" t="str">
        <f t="shared" si="2"/>
        <v/>
      </c>
      <c r="B130" s="222"/>
      <c r="C130" s="110"/>
      <c r="D130" s="110"/>
      <c r="E130" s="467"/>
      <c r="F130" s="467"/>
      <c r="G130" s="110"/>
      <c r="H130" s="110"/>
      <c r="I130" s="96"/>
      <c r="J130" s="96"/>
      <c r="K130" s="468">
        <f t="shared" si="3"/>
        <v>0</v>
      </c>
      <c r="L130" s="470"/>
    </row>
    <row r="131" spans="1:12" ht="15" x14ac:dyDescent="0.2">
      <c r="A131" s="136" t="str">
        <f t="shared" si="2"/>
        <v/>
      </c>
      <c r="B131" s="222"/>
      <c r="C131" s="110"/>
      <c r="D131" s="110"/>
      <c r="E131" s="467"/>
      <c r="F131" s="467"/>
      <c r="G131" s="110"/>
      <c r="H131" s="110"/>
      <c r="I131" s="96"/>
      <c r="J131" s="96"/>
      <c r="K131" s="468">
        <f t="shared" si="3"/>
        <v>0</v>
      </c>
      <c r="L131" s="470"/>
    </row>
    <row r="132" spans="1:12" ht="15" x14ac:dyDescent="0.2">
      <c r="A132" s="136" t="str">
        <f t="shared" si="2"/>
        <v/>
      </c>
      <c r="B132" s="222"/>
      <c r="C132" s="110"/>
      <c r="D132" s="110"/>
      <c r="E132" s="467"/>
      <c r="F132" s="467"/>
      <c r="G132" s="110"/>
      <c r="H132" s="110"/>
      <c r="I132" s="96"/>
      <c r="J132" s="96"/>
      <c r="K132" s="468">
        <f t="shared" si="3"/>
        <v>0</v>
      </c>
      <c r="L132" s="470"/>
    </row>
    <row r="133" spans="1:12" ht="15" x14ac:dyDescent="0.2">
      <c r="A133" s="136" t="str">
        <f t="shared" si="2"/>
        <v/>
      </c>
      <c r="B133" s="222"/>
      <c r="C133" s="110"/>
      <c r="D133" s="110"/>
      <c r="E133" s="467"/>
      <c r="F133" s="467"/>
      <c r="G133" s="110"/>
      <c r="H133" s="110"/>
      <c r="I133" s="96"/>
      <c r="J133" s="96"/>
      <c r="K133" s="468">
        <f t="shared" si="3"/>
        <v>0</v>
      </c>
      <c r="L133" s="470"/>
    </row>
    <row r="134" spans="1:12" ht="15" x14ac:dyDescent="0.2">
      <c r="A134" s="136" t="str">
        <f t="shared" si="2"/>
        <v/>
      </c>
      <c r="B134" s="222"/>
      <c r="C134" s="110"/>
      <c r="D134" s="110"/>
      <c r="E134" s="467"/>
      <c r="F134" s="467"/>
      <c r="G134" s="110"/>
      <c r="H134" s="110"/>
      <c r="I134" s="96"/>
      <c r="J134" s="96"/>
      <c r="K134" s="468">
        <f t="shared" si="3"/>
        <v>0</v>
      </c>
      <c r="L134" s="470"/>
    </row>
    <row r="135" spans="1:12" ht="15" x14ac:dyDescent="0.2">
      <c r="A135" s="136" t="str">
        <f t="shared" si="2"/>
        <v/>
      </c>
      <c r="B135" s="222"/>
      <c r="C135" s="110"/>
      <c r="D135" s="110"/>
      <c r="E135" s="467"/>
      <c r="F135" s="467"/>
      <c r="G135" s="110"/>
      <c r="H135" s="110"/>
      <c r="I135" s="96"/>
      <c r="J135" s="96"/>
      <c r="K135" s="468">
        <f t="shared" si="3"/>
        <v>0</v>
      </c>
      <c r="L135" s="470"/>
    </row>
    <row r="136" spans="1:12" ht="15" x14ac:dyDescent="0.2">
      <c r="A136" s="136" t="str">
        <f t="shared" si="2"/>
        <v/>
      </c>
      <c r="B136" s="222"/>
      <c r="C136" s="110"/>
      <c r="D136" s="110"/>
      <c r="E136" s="467"/>
      <c r="F136" s="467"/>
      <c r="G136" s="110"/>
      <c r="H136" s="110"/>
      <c r="I136" s="96"/>
      <c r="J136" s="96"/>
      <c r="K136" s="468">
        <f t="shared" si="3"/>
        <v>0</v>
      </c>
      <c r="L136" s="470"/>
    </row>
    <row r="137" spans="1:12" ht="15" x14ac:dyDescent="0.2">
      <c r="A137" s="136" t="str">
        <f t="shared" si="2"/>
        <v/>
      </c>
      <c r="B137" s="222"/>
      <c r="C137" s="110"/>
      <c r="D137" s="110"/>
      <c r="E137" s="467"/>
      <c r="F137" s="467"/>
      <c r="G137" s="110"/>
      <c r="H137" s="110"/>
      <c r="I137" s="96"/>
      <c r="J137" s="96"/>
      <c r="K137" s="468">
        <f t="shared" si="3"/>
        <v>0</v>
      </c>
      <c r="L137" s="470"/>
    </row>
    <row r="138" spans="1:12" ht="15" x14ac:dyDescent="0.2">
      <c r="A138" s="136" t="str">
        <f t="shared" si="2"/>
        <v/>
      </c>
      <c r="B138" s="222"/>
      <c r="C138" s="110"/>
      <c r="D138" s="110"/>
      <c r="E138" s="467"/>
      <c r="F138" s="467"/>
      <c r="G138" s="110"/>
      <c r="H138" s="110"/>
      <c r="I138" s="96"/>
      <c r="J138" s="96"/>
      <c r="K138" s="468">
        <f t="shared" si="3"/>
        <v>0</v>
      </c>
      <c r="L138" s="470"/>
    </row>
    <row r="139" spans="1:12" ht="15" x14ac:dyDescent="0.2">
      <c r="A139" s="136" t="str">
        <f t="shared" si="2"/>
        <v/>
      </c>
      <c r="B139" s="222"/>
      <c r="C139" s="110"/>
      <c r="D139" s="110"/>
      <c r="E139" s="467"/>
      <c r="F139" s="467"/>
      <c r="G139" s="110"/>
      <c r="H139" s="110"/>
      <c r="I139" s="96"/>
      <c r="J139" s="96"/>
      <c r="K139" s="468">
        <f t="shared" si="3"/>
        <v>0</v>
      </c>
      <c r="L139" s="470"/>
    </row>
    <row r="140" spans="1:12" ht="15" x14ac:dyDescent="0.2">
      <c r="A140" s="136" t="str">
        <f t="shared" si="2"/>
        <v/>
      </c>
      <c r="B140" s="222"/>
      <c r="C140" s="110"/>
      <c r="D140" s="110"/>
      <c r="E140" s="467"/>
      <c r="F140" s="467"/>
      <c r="G140" s="110"/>
      <c r="H140" s="110"/>
      <c r="I140" s="96"/>
      <c r="J140" s="96"/>
      <c r="K140" s="468">
        <f t="shared" si="3"/>
        <v>0</v>
      </c>
      <c r="L140" s="470"/>
    </row>
    <row r="141" spans="1:12" ht="15" x14ac:dyDescent="0.2">
      <c r="A141" s="136" t="str">
        <f t="shared" si="2"/>
        <v/>
      </c>
      <c r="B141" s="222"/>
      <c r="C141" s="110"/>
      <c r="D141" s="110"/>
      <c r="E141" s="467"/>
      <c r="F141" s="467"/>
      <c r="G141" s="110"/>
      <c r="H141" s="110"/>
      <c r="I141" s="96"/>
      <c r="J141" s="96"/>
      <c r="K141" s="468">
        <f t="shared" si="3"/>
        <v>0</v>
      </c>
      <c r="L141" s="470"/>
    </row>
    <row r="142" spans="1:12" ht="15" x14ac:dyDescent="0.2">
      <c r="A142" s="136" t="str">
        <f t="shared" si="2"/>
        <v/>
      </c>
      <c r="B142" s="222"/>
      <c r="C142" s="110"/>
      <c r="D142" s="110"/>
      <c r="E142" s="467"/>
      <c r="F142" s="467"/>
      <c r="G142" s="110"/>
      <c r="H142" s="110"/>
      <c r="I142" s="96"/>
      <c r="J142" s="96"/>
      <c r="K142" s="468">
        <f t="shared" si="3"/>
        <v>0</v>
      </c>
      <c r="L142" s="470"/>
    </row>
    <row r="143" spans="1:12" ht="15" x14ac:dyDescent="0.2">
      <c r="A143" s="136" t="str">
        <f t="shared" si="2"/>
        <v/>
      </c>
      <c r="B143" s="222"/>
      <c r="C143" s="110"/>
      <c r="D143" s="110"/>
      <c r="E143" s="467"/>
      <c r="F143" s="467"/>
      <c r="G143" s="110"/>
      <c r="H143" s="110"/>
      <c r="I143" s="96"/>
      <c r="J143" s="96"/>
      <c r="K143" s="468">
        <f t="shared" si="3"/>
        <v>0</v>
      </c>
      <c r="L143" s="470"/>
    </row>
    <row r="144" spans="1:12" ht="15" x14ac:dyDescent="0.2">
      <c r="A144" s="136" t="str">
        <f t="shared" si="2"/>
        <v/>
      </c>
      <c r="B144" s="222"/>
      <c r="C144" s="110"/>
      <c r="D144" s="110"/>
      <c r="E144" s="467"/>
      <c r="F144" s="467"/>
      <c r="G144" s="110"/>
      <c r="H144" s="110"/>
      <c r="I144" s="96"/>
      <c r="J144" s="96"/>
      <c r="K144" s="468">
        <f t="shared" si="3"/>
        <v>0</v>
      </c>
      <c r="L144" s="470"/>
    </row>
    <row r="145" spans="1:12" ht="15" x14ac:dyDescent="0.2">
      <c r="A145" s="136" t="str">
        <f t="shared" si="2"/>
        <v/>
      </c>
      <c r="B145" s="222"/>
      <c r="C145" s="110"/>
      <c r="D145" s="110"/>
      <c r="E145" s="467"/>
      <c r="F145" s="467"/>
      <c r="G145" s="110"/>
      <c r="H145" s="110"/>
      <c r="I145" s="96"/>
      <c r="J145" s="96"/>
      <c r="K145" s="468">
        <f t="shared" si="3"/>
        <v>0</v>
      </c>
      <c r="L145" s="470"/>
    </row>
    <row r="146" spans="1:12" ht="15" x14ac:dyDescent="0.2">
      <c r="A146" s="136" t="str">
        <f t="shared" si="2"/>
        <v/>
      </c>
      <c r="B146" s="222"/>
      <c r="C146" s="110"/>
      <c r="D146" s="110"/>
      <c r="E146" s="467"/>
      <c r="F146" s="467"/>
      <c r="G146" s="110"/>
      <c r="H146" s="110"/>
      <c r="I146" s="96"/>
      <c r="J146" s="96"/>
      <c r="K146" s="468">
        <f t="shared" si="3"/>
        <v>0</v>
      </c>
      <c r="L146" s="470"/>
    </row>
    <row r="147" spans="1:12" ht="15" x14ac:dyDescent="0.2">
      <c r="A147" s="136" t="str">
        <f t="shared" si="2"/>
        <v/>
      </c>
      <c r="B147" s="222"/>
      <c r="C147" s="110"/>
      <c r="D147" s="110"/>
      <c r="E147" s="467"/>
      <c r="F147" s="467"/>
      <c r="G147" s="110"/>
      <c r="H147" s="110"/>
      <c r="I147" s="96"/>
      <c r="J147" s="96"/>
      <c r="K147" s="468">
        <f t="shared" si="3"/>
        <v>0</v>
      </c>
      <c r="L147" s="470"/>
    </row>
    <row r="148" spans="1:12" ht="15" x14ac:dyDescent="0.2">
      <c r="A148" s="136" t="str">
        <f t="shared" si="2"/>
        <v/>
      </c>
      <c r="B148" s="222"/>
      <c r="C148" s="110"/>
      <c r="D148" s="110"/>
      <c r="E148" s="467"/>
      <c r="F148" s="467"/>
      <c r="G148" s="110"/>
      <c r="H148" s="110"/>
      <c r="I148" s="96"/>
      <c r="J148" s="96"/>
      <c r="K148" s="468">
        <f t="shared" si="3"/>
        <v>0</v>
      </c>
      <c r="L148" s="470"/>
    </row>
    <row r="149" spans="1:12" ht="15" x14ac:dyDescent="0.2">
      <c r="A149" s="136" t="str">
        <f t="shared" ref="A149:A212" si="4">IF(COUNTA(B149:J149)&gt;0,ROW()-$A$3+1,"")</f>
        <v/>
      </c>
      <c r="B149" s="222"/>
      <c r="C149" s="110"/>
      <c r="D149" s="110"/>
      <c r="E149" s="467"/>
      <c r="F149" s="467"/>
      <c r="G149" s="110"/>
      <c r="H149" s="110"/>
      <c r="I149" s="96"/>
      <c r="J149" s="96"/>
      <c r="K149" s="468">
        <f t="shared" ref="K149:K212" si="5">ROUND(I149,2)*ROUND(J149,2)</f>
        <v>0</v>
      </c>
      <c r="L149" s="470"/>
    </row>
    <row r="150" spans="1:12" ht="15" x14ac:dyDescent="0.2">
      <c r="A150" s="136" t="str">
        <f t="shared" si="4"/>
        <v/>
      </c>
      <c r="B150" s="222"/>
      <c r="C150" s="110"/>
      <c r="D150" s="110"/>
      <c r="E150" s="467"/>
      <c r="F150" s="467"/>
      <c r="G150" s="110"/>
      <c r="H150" s="110"/>
      <c r="I150" s="96"/>
      <c r="J150" s="96"/>
      <c r="K150" s="468">
        <f t="shared" si="5"/>
        <v>0</v>
      </c>
      <c r="L150" s="470"/>
    </row>
    <row r="151" spans="1:12" ht="15" x14ac:dyDescent="0.2">
      <c r="A151" s="136" t="str">
        <f t="shared" si="4"/>
        <v/>
      </c>
      <c r="B151" s="222"/>
      <c r="C151" s="110"/>
      <c r="D151" s="110"/>
      <c r="E151" s="467"/>
      <c r="F151" s="467"/>
      <c r="G151" s="110"/>
      <c r="H151" s="110"/>
      <c r="I151" s="96"/>
      <c r="J151" s="96"/>
      <c r="K151" s="468">
        <f t="shared" si="5"/>
        <v>0</v>
      </c>
      <c r="L151" s="470"/>
    </row>
    <row r="152" spans="1:12" ht="15" x14ac:dyDescent="0.2">
      <c r="A152" s="136" t="str">
        <f t="shared" si="4"/>
        <v/>
      </c>
      <c r="B152" s="222"/>
      <c r="C152" s="110"/>
      <c r="D152" s="110"/>
      <c r="E152" s="467"/>
      <c r="F152" s="467"/>
      <c r="G152" s="110"/>
      <c r="H152" s="110"/>
      <c r="I152" s="96"/>
      <c r="J152" s="96"/>
      <c r="K152" s="468">
        <f t="shared" si="5"/>
        <v>0</v>
      </c>
      <c r="L152" s="470"/>
    </row>
    <row r="153" spans="1:12" ht="15" x14ac:dyDescent="0.2">
      <c r="A153" s="136" t="str">
        <f t="shared" si="4"/>
        <v/>
      </c>
      <c r="B153" s="222"/>
      <c r="C153" s="110"/>
      <c r="D153" s="110"/>
      <c r="E153" s="467"/>
      <c r="F153" s="467"/>
      <c r="G153" s="110"/>
      <c r="H153" s="110"/>
      <c r="I153" s="96"/>
      <c r="J153" s="96"/>
      <c r="K153" s="468">
        <f t="shared" si="5"/>
        <v>0</v>
      </c>
      <c r="L153" s="470"/>
    </row>
    <row r="154" spans="1:12" ht="15" x14ac:dyDescent="0.2">
      <c r="A154" s="136" t="str">
        <f t="shared" si="4"/>
        <v/>
      </c>
      <c r="B154" s="222"/>
      <c r="C154" s="110"/>
      <c r="D154" s="110"/>
      <c r="E154" s="467"/>
      <c r="F154" s="467"/>
      <c r="G154" s="110"/>
      <c r="H154" s="110"/>
      <c r="I154" s="96"/>
      <c r="J154" s="96"/>
      <c r="K154" s="468">
        <f t="shared" si="5"/>
        <v>0</v>
      </c>
      <c r="L154" s="470"/>
    </row>
    <row r="155" spans="1:12" ht="15" x14ac:dyDescent="0.2">
      <c r="A155" s="136" t="str">
        <f t="shared" si="4"/>
        <v/>
      </c>
      <c r="B155" s="222"/>
      <c r="C155" s="110"/>
      <c r="D155" s="110"/>
      <c r="E155" s="467"/>
      <c r="F155" s="467"/>
      <c r="G155" s="110"/>
      <c r="H155" s="110"/>
      <c r="I155" s="96"/>
      <c r="J155" s="96"/>
      <c r="K155" s="468">
        <f t="shared" si="5"/>
        <v>0</v>
      </c>
      <c r="L155" s="470"/>
    </row>
    <row r="156" spans="1:12" ht="15" x14ac:dyDescent="0.2">
      <c r="A156" s="136" t="str">
        <f t="shared" si="4"/>
        <v/>
      </c>
      <c r="B156" s="222"/>
      <c r="C156" s="110"/>
      <c r="D156" s="110"/>
      <c r="E156" s="467"/>
      <c r="F156" s="467"/>
      <c r="G156" s="110"/>
      <c r="H156" s="110"/>
      <c r="I156" s="96"/>
      <c r="J156" s="96"/>
      <c r="K156" s="468">
        <f t="shared" si="5"/>
        <v>0</v>
      </c>
      <c r="L156" s="470"/>
    </row>
    <row r="157" spans="1:12" ht="15" x14ac:dyDescent="0.2">
      <c r="A157" s="136" t="str">
        <f t="shared" si="4"/>
        <v/>
      </c>
      <c r="B157" s="222"/>
      <c r="C157" s="110"/>
      <c r="D157" s="110"/>
      <c r="E157" s="467"/>
      <c r="F157" s="467"/>
      <c r="G157" s="110"/>
      <c r="H157" s="110"/>
      <c r="I157" s="96"/>
      <c r="J157" s="96"/>
      <c r="K157" s="468">
        <f t="shared" si="5"/>
        <v>0</v>
      </c>
      <c r="L157" s="470"/>
    </row>
    <row r="158" spans="1:12" ht="15" x14ac:dyDescent="0.2">
      <c r="A158" s="136" t="str">
        <f t="shared" si="4"/>
        <v/>
      </c>
      <c r="B158" s="222"/>
      <c r="C158" s="110"/>
      <c r="D158" s="110"/>
      <c r="E158" s="467"/>
      <c r="F158" s="467"/>
      <c r="G158" s="110"/>
      <c r="H158" s="110"/>
      <c r="I158" s="96"/>
      <c r="J158" s="96"/>
      <c r="K158" s="468">
        <f t="shared" si="5"/>
        <v>0</v>
      </c>
      <c r="L158" s="470"/>
    </row>
    <row r="159" spans="1:12" ht="15" x14ac:dyDescent="0.2">
      <c r="A159" s="136" t="str">
        <f t="shared" si="4"/>
        <v/>
      </c>
      <c r="B159" s="222"/>
      <c r="C159" s="110"/>
      <c r="D159" s="110"/>
      <c r="E159" s="467"/>
      <c r="F159" s="467"/>
      <c r="G159" s="110"/>
      <c r="H159" s="110"/>
      <c r="I159" s="96"/>
      <c r="J159" s="96"/>
      <c r="K159" s="468">
        <f t="shared" si="5"/>
        <v>0</v>
      </c>
      <c r="L159" s="470"/>
    </row>
    <row r="160" spans="1:12" ht="15" x14ac:dyDescent="0.2">
      <c r="A160" s="136" t="str">
        <f t="shared" si="4"/>
        <v/>
      </c>
      <c r="B160" s="222"/>
      <c r="C160" s="110"/>
      <c r="D160" s="110"/>
      <c r="E160" s="467"/>
      <c r="F160" s="467"/>
      <c r="G160" s="110"/>
      <c r="H160" s="110"/>
      <c r="I160" s="96"/>
      <c r="J160" s="96"/>
      <c r="K160" s="468">
        <f t="shared" si="5"/>
        <v>0</v>
      </c>
      <c r="L160" s="470"/>
    </row>
    <row r="161" spans="1:12" ht="15" x14ac:dyDescent="0.2">
      <c r="A161" s="136" t="str">
        <f t="shared" si="4"/>
        <v/>
      </c>
      <c r="B161" s="222"/>
      <c r="C161" s="110"/>
      <c r="D161" s="110"/>
      <c r="E161" s="467"/>
      <c r="F161" s="467"/>
      <c r="G161" s="110"/>
      <c r="H161" s="110"/>
      <c r="I161" s="96"/>
      <c r="J161" s="96"/>
      <c r="K161" s="468">
        <f t="shared" si="5"/>
        <v>0</v>
      </c>
      <c r="L161" s="470"/>
    </row>
    <row r="162" spans="1:12" ht="15" x14ac:dyDescent="0.2">
      <c r="A162" s="136" t="str">
        <f t="shared" si="4"/>
        <v/>
      </c>
      <c r="B162" s="222"/>
      <c r="C162" s="110"/>
      <c r="D162" s="110"/>
      <c r="E162" s="467"/>
      <c r="F162" s="467"/>
      <c r="G162" s="110"/>
      <c r="H162" s="110"/>
      <c r="I162" s="96"/>
      <c r="J162" s="96"/>
      <c r="K162" s="468">
        <f t="shared" si="5"/>
        <v>0</v>
      </c>
      <c r="L162" s="470"/>
    </row>
    <row r="163" spans="1:12" ht="15" x14ac:dyDescent="0.2">
      <c r="A163" s="136" t="str">
        <f t="shared" si="4"/>
        <v/>
      </c>
      <c r="B163" s="222"/>
      <c r="C163" s="110"/>
      <c r="D163" s="110"/>
      <c r="E163" s="467"/>
      <c r="F163" s="467"/>
      <c r="G163" s="110"/>
      <c r="H163" s="110"/>
      <c r="I163" s="96"/>
      <c r="J163" s="96"/>
      <c r="K163" s="468">
        <f t="shared" si="5"/>
        <v>0</v>
      </c>
      <c r="L163" s="470"/>
    </row>
    <row r="164" spans="1:12" ht="15" x14ac:dyDescent="0.2">
      <c r="A164" s="136" t="str">
        <f t="shared" si="4"/>
        <v/>
      </c>
      <c r="B164" s="222"/>
      <c r="C164" s="110"/>
      <c r="D164" s="110"/>
      <c r="E164" s="467"/>
      <c r="F164" s="467"/>
      <c r="G164" s="110"/>
      <c r="H164" s="110"/>
      <c r="I164" s="96"/>
      <c r="J164" s="96"/>
      <c r="K164" s="468">
        <f t="shared" si="5"/>
        <v>0</v>
      </c>
      <c r="L164" s="470"/>
    </row>
    <row r="165" spans="1:12" ht="15" x14ac:dyDescent="0.2">
      <c r="A165" s="136" t="str">
        <f t="shared" si="4"/>
        <v/>
      </c>
      <c r="B165" s="222"/>
      <c r="C165" s="110"/>
      <c r="D165" s="110"/>
      <c r="E165" s="467"/>
      <c r="F165" s="467"/>
      <c r="G165" s="110"/>
      <c r="H165" s="110"/>
      <c r="I165" s="96"/>
      <c r="J165" s="96"/>
      <c r="K165" s="468">
        <f t="shared" si="5"/>
        <v>0</v>
      </c>
      <c r="L165" s="470"/>
    </row>
    <row r="166" spans="1:12" ht="15" x14ac:dyDescent="0.2">
      <c r="A166" s="136" t="str">
        <f t="shared" si="4"/>
        <v/>
      </c>
      <c r="B166" s="222"/>
      <c r="C166" s="110"/>
      <c r="D166" s="110"/>
      <c r="E166" s="467"/>
      <c r="F166" s="467"/>
      <c r="G166" s="110"/>
      <c r="H166" s="110"/>
      <c r="I166" s="96"/>
      <c r="J166" s="96"/>
      <c r="K166" s="468">
        <f t="shared" si="5"/>
        <v>0</v>
      </c>
      <c r="L166" s="470"/>
    </row>
    <row r="167" spans="1:12" ht="15" x14ac:dyDescent="0.2">
      <c r="A167" s="136" t="str">
        <f t="shared" si="4"/>
        <v/>
      </c>
      <c r="B167" s="222"/>
      <c r="C167" s="110"/>
      <c r="D167" s="110"/>
      <c r="E167" s="467"/>
      <c r="F167" s="467"/>
      <c r="G167" s="110"/>
      <c r="H167" s="110"/>
      <c r="I167" s="96"/>
      <c r="J167" s="96"/>
      <c r="K167" s="468">
        <f t="shared" si="5"/>
        <v>0</v>
      </c>
      <c r="L167" s="470"/>
    </row>
    <row r="168" spans="1:12" ht="15" x14ac:dyDescent="0.2">
      <c r="A168" s="136" t="str">
        <f t="shared" si="4"/>
        <v/>
      </c>
      <c r="B168" s="222"/>
      <c r="C168" s="110"/>
      <c r="D168" s="110"/>
      <c r="E168" s="467"/>
      <c r="F168" s="467"/>
      <c r="G168" s="110"/>
      <c r="H168" s="110"/>
      <c r="I168" s="96"/>
      <c r="J168" s="96"/>
      <c r="K168" s="468">
        <f t="shared" si="5"/>
        <v>0</v>
      </c>
      <c r="L168" s="470"/>
    </row>
    <row r="169" spans="1:12" ht="15" x14ac:dyDescent="0.2">
      <c r="A169" s="136" t="str">
        <f t="shared" si="4"/>
        <v/>
      </c>
      <c r="B169" s="222"/>
      <c r="C169" s="110"/>
      <c r="D169" s="110"/>
      <c r="E169" s="467"/>
      <c r="F169" s="467"/>
      <c r="G169" s="110"/>
      <c r="H169" s="110"/>
      <c r="I169" s="96"/>
      <c r="J169" s="96"/>
      <c r="K169" s="468">
        <f t="shared" si="5"/>
        <v>0</v>
      </c>
      <c r="L169" s="470"/>
    </row>
    <row r="170" spans="1:12" ht="15" x14ac:dyDescent="0.2">
      <c r="A170" s="136" t="str">
        <f t="shared" si="4"/>
        <v/>
      </c>
      <c r="B170" s="222"/>
      <c r="C170" s="110"/>
      <c r="D170" s="110"/>
      <c r="E170" s="467"/>
      <c r="F170" s="467"/>
      <c r="G170" s="110"/>
      <c r="H170" s="110"/>
      <c r="I170" s="96"/>
      <c r="J170" s="96"/>
      <c r="K170" s="468">
        <f t="shared" si="5"/>
        <v>0</v>
      </c>
      <c r="L170" s="470"/>
    </row>
    <row r="171" spans="1:12" ht="15" x14ac:dyDescent="0.2">
      <c r="A171" s="136" t="str">
        <f t="shared" si="4"/>
        <v/>
      </c>
      <c r="B171" s="222"/>
      <c r="C171" s="110"/>
      <c r="D171" s="110"/>
      <c r="E171" s="467"/>
      <c r="F171" s="467"/>
      <c r="G171" s="110"/>
      <c r="H171" s="110"/>
      <c r="I171" s="96"/>
      <c r="J171" s="96"/>
      <c r="K171" s="468">
        <f t="shared" si="5"/>
        <v>0</v>
      </c>
      <c r="L171" s="470"/>
    </row>
    <row r="172" spans="1:12" ht="15" x14ac:dyDescent="0.2">
      <c r="A172" s="136" t="str">
        <f t="shared" si="4"/>
        <v/>
      </c>
      <c r="B172" s="222"/>
      <c r="C172" s="110"/>
      <c r="D172" s="110"/>
      <c r="E172" s="467"/>
      <c r="F172" s="467"/>
      <c r="G172" s="110"/>
      <c r="H172" s="110"/>
      <c r="I172" s="96"/>
      <c r="J172" s="96"/>
      <c r="K172" s="468">
        <f t="shared" si="5"/>
        <v>0</v>
      </c>
      <c r="L172" s="470"/>
    </row>
    <row r="173" spans="1:12" ht="15" x14ac:dyDescent="0.2">
      <c r="A173" s="136" t="str">
        <f t="shared" si="4"/>
        <v/>
      </c>
      <c r="B173" s="222"/>
      <c r="C173" s="110"/>
      <c r="D173" s="110"/>
      <c r="E173" s="467"/>
      <c r="F173" s="467"/>
      <c r="G173" s="110"/>
      <c r="H173" s="110"/>
      <c r="I173" s="96"/>
      <c r="J173" s="96"/>
      <c r="K173" s="468">
        <f t="shared" si="5"/>
        <v>0</v>
      </c>
      <c r="L173" s="470"/>
    </row>
    <row r="174" spans="1:12" ht="15" x14ac:dyDescent="0.2">
      <c r="A174" s="136" t="str">
        <f t="shared" si="4"/>
        <v/>
      </c>
      <c r="B174" s="222"/>
      <c r="C174" s="110"/>
      <c r="D174" s="110"/>
      <c r="E174" s="467"/>
      <c r="F174" s="467"/>
      <c r="G174" s="110"/>
      <c r="H174" s="110"/>
      <c r="I174" s="96"/>
      <c r="J174" s="96"/>
      <c r="K174" s="468">
        <f t="shared" si="5"/>
        <v>0</v>
      </c>
      <c r="L174" s="470"/>
    </row>
    <row r="175" spans="1:12" ht="15" x14ac:dyDescent="0.2">
      <c r="A175" s="136" t="str">
        <f t="shared" si="4"/>
        <v/>
      </c>
      <c r="B175" s="222"/>
      <c r="C175" s="110"/>
      <c r="D175" s="110"/>
      <c r="E175" s="467"/>
      <c r="F175" s="467"/>
      <c r="G175" s="110"/>
      <c r="H175" s="110"/>
      <c r="I175" s="96"/>
      <c r="J175" s="96"/>
      <c r="K175" s="468">
        <f t="shared" si="5"/>
        <v>0</v>
      </c>
      <c r="L175" s="470"/>
    </row>
    <row r="176" spans="1:12" ht="15" x14ac:dyDescent="0.2">
      <c r="A176" s="136" t="str">
        <f t="shared" si="4"/>
        <v/>
      </c>
      <c r="B176" s="222"/>
      <c r="C176" s="110"/>
      <c r="D176" s="110"/>
      <c r="E176" s="467"/>
      <c r="F176" s="467"/>
      <c r="G176" s="110"/>
      <c r="H176" s="110"/>
      <c r="I176" s="96"/>
      <c r="J176" s="96"/>
      <c r="K176" s="468">
        <f t="shared" si="5"/>
        <v>0</v>
      </c>
      <c r="L176" s="470"/>
    </row>
    <row r="177" spans="1:12" ht="15" x14ac:dyDescent="0.2">
      <c r="A177" s="136" t="str">
        <f t="shared" si="4"/>
        <v/>
      </c>
      <c r="B177" s="222"/>
      <c r="C177" s="110"/>
      <c r="D177" s="110"/>
      <c r="E177" s="467"/>
      <c r="F177" s="467"/>
      <c r="G177" s="110"/>
      <c r="H177" s="110"/>
      <c r="I177" s="96"/>
      <c r="J177" s="96"/>
      <c r="K177" s="468">
        <f t="shared" si="5"/>
        <v>0</v>
      </c>
      <c r="L177" s="470"/>
    </row>
    <row r="178" spans="1:12" ht="15" x14ac:dyDescent="0.2">
      <c r="A178" s="136" t="str">
        <f t="shared" si="4"/>
        <v/>
      </c>
      <c r="B178" s="222"/>
      <c r="C178" s="110"/>
      <c r="D178" s="110"/>
      <c r="E178" s="467"/>
      <c r="F178" s="467"/>
      <c r="G178" s="110"/>
      <c r="H178" s="110"/>
      <c r="I178" s="96"/>
      <c r="J178" s="96"/>
      <c r="K178" s="468">
        <f t="shared" si="5"/>
        <v>0</v>
      </c>
      <c r="L178" s="470"/>
    </row>
    <row r="179" spans="1:12" ht="15" x14ac:dyDescent="0.2">
      <c r="A179" s="136" t="str">
        <f t="shared" si="4"/>
        <v/>
      </c>
      <c r="B179" s="222"/>
      <c r="C179" s="110"/>
      <c r="D179" s="110"/>
      <c r="E179" s="467"/>
      <c r="F179" s="467"/>
      <c r="G179" s="110"/>
      <c r="H179" s="110"/>
      <c r="I179" s="96"/>
      <c r="J179" s="96"/>
      <c r="K179" s="468">
        <f t="shared" si="5"/>
        <v>0</v>
      </c>
      <c r="L179" s="470"/>
    </row>
    <row r="180" spans="1:12" ht="15" x14ac:dyDescent="0.2">
      <c r="A180" s="136" t="str">
        <f t="shared" si="4"/>
        <v/>
      </c>
      <c r="B180" s="222"/>
      <c r="C180" s="110"/>
      <c r="D180" s="110"/>
      <c r="E180" s="467"/>
      <c r="F180" s="467"/>
      <c r="G180" s="110"/>
      <c r="H180" s="110"/>
      <c r="I180" s="96"/>
      <c r="J180" s="96"/>
      <c r="K180" s="468">
        <f t="shared" si="5"/>
        <v>0</v>
      </c>
      <c r="L180" s="470"/>
    </row>
    <row r="181" spans="1:12" ht="15" x14ac:dyDescent="0.2">
      <c r="A181" s="136" t="str">
        <f t="shared" si="4"/>
        <v/>
      </c>
      <c r="B181" s="222"/>
      <c r="C181" s="110"/>
      <c r="D181" s="110"/>
      <c r="E181" s="467"/>
      <c r="F181" s="467"/>
      <c r="G181" s="110"/>
      <c r="H181" s="110"/>
      <c r="I181" s="96"/>
      <c r="J181" s="96"/>
      <c r="K181" s="468">
        <f t="shared" si="5"/>
        <v>0</v>
      </c>
      <c r="L181" s="470"/>
    </row>
    <row r="182" spans="1:12" ht="15" x14ac:dyDescent="0.2">
      <c r="A182" s="136" t="str">
        <f t="shared" si="4"/>
        <v/>
      </c>
      <c r="B182" s="222"/>
      <c r="C182" s="110"/>
      <c r="D182" s="110"/>
      <c r="E182" s="467"/>
      <c r="F182" s="467"/>
      <c r="G182" s="110"/>
      <c r="H182" s="110"/>
      <c r="I182" s="96"/>
      <c r="J182" s="96"/>
      <c r="K182" s="468">
        <f t="shared" si="5"/>
        <v>0</v>
      </c>
      <c r="L182" s="470"/>
    </row>
    <row r="183" spans="1:12" ht="15" x14ac:dyDescent="0.2">
      <c r="A183" s="136" t="str">
        <f t="shared" si="4"/>
        <v/>
      </c>
      <c r="B183" s="222"/>
      <c r="C183" s="110"/>
      <c r="D183" s="110"/>
      <c r="E183" s="467"/>
      <c r="F183" s="467"/>
      <c r="G183" s="110"/>
      <c r="H183" s="110"/>
      <c r="I183" s="96"/>
      <c r="J183" s="96"/>
      <c r="K183" s="468">
        <f t="shared" si="5"/>
        <v>0</v>
      </c>
      <c r="L183" s="470"/>
    </row>
    <row r="184" spans="1:12" ht="15" x14ac:dyDescent="0.2">
      <c r="A184" s="136" t="str">
        <f t="shared" si="4"/>
        <v/>
      </c>
      <c r="B184" s="222"/>
      <c r="C184" s="110"/>
      <c r="D184" s="110"/>
      <c r="E184" s="467"/>
      <c r="F184" s="467"/>
      <c r="G184" s="110"/>
      <c r="H184" s="110"/>
      <c r="I184" s="96"/>
      <c r="J184" s="96"/>
      <c r="K184" s="468">
        <f t="shared" si="5"/>
        <v>0</v>
      </c>
      <c r="L184" s="470"/>
    </row>
    <row r="185" spans="1:12" ht="15" x14ac:dyDescent="0.2">
      <c r="A185" s="136" t="str">
        <f t="shared" si="4"/>
        <v/>
      </c>
      <c r="B185" s="222"/>
      <c r="C185" s="110"/>
      <c r="D185" s="110"/>
      <c r="E185" s="467"/>
      <c r="F185" s="467"/>
      <c r="G185" s="110"/>
      <c r="H185" s="110"/>
      <c r="I185" s="96"/>
      <c r="J185" s="96"/>
      <c r="K185" s="468">
        <f t="shared" si="5"/>
        <v>0</v>
      </c>
      <c r="L185" s="470"/>
    </row>
    <row r="186" spans="1:12" ht="15" x14ac:dyDescent="0.2">
      <c r="A186" s="136" t="str">
        <f t="shared" si="4"/>
        <v/>
      </c>
      <c r="B186" s="222"/>
      <c r="C186" s="110"/>
      <c r="D186" s="110"/>
      <c r="E186" s="467"/>
      <c r="F186" s="467"/>
      <c r="G186" s="110"/>
      <c r="H186" s="110"/>
      <c r="I186" s="96"/>
      <c r="J186" s="96"/>
      <c r="K186" s="468">
        <f t="shared" si="5"/>
        <v>0</v>
      </c>
      <c r="L186" s="470"/>
    </row>
    <row r="187" spans="1:12" ht="15" x14ac:dyDescent="0.2">
      <c r="A187" s="136" t="str">
        <f t="shared" si="4"/>
        <v/>
      </c>
      <c r="B187" s="222"/>
      <c r="C187" s="110"/>
      <c r="D187" s="110"/>
      <c r="E187" s="467"/>
      <c r="F187" s="467"/>
      <c r="G187" s="110"/>
      <c r="H187" s="110"/>
      <c r="I187" s="96"/>
      <c r="J187" s="96"/>
      <c r="K187" s="468">
        <f t="shared" si="5"/>
        <v>0</v>
      </c>
      <c r="L187" s="470"/>
    </row>
    <row r="188" spans="1:12" ht="15" x14ac:dyDescent="0.2">
      <c r="A188" s="136" t="str">
        <f t="shared" si="4"/>
        <v/>
      </c>
      <c r="B188" s="222"/>
      <c r="C188" s="110"/>
      <c r="D188" s="110"/>
      <c r="E188" s="467"/>
      <c r="F188" s="467"/>
      <c r="G188" s="110"/>
      <c r="H188" s="110"/>
      <c r="I188" s="96"/>
      <c r="J188" s="96"/>
      <c r="K188" s="468">
        <f t="shared" si="5"/>
        <v>0</v>
      </c>
      <c r="L188" s="470"/>
    </row>
    <row r="189" spans="1:12" ht="15" x14ac:dyDescent="0.2">
      <c r="A189" s="136" t="str">
        <f t="shared" si="4"/>
        <v/>
      </c>
      <c r="B189" s="222"/>
      <c r="C189" s="110"/>
      <c r="D189" s="110"/>
      <c r="E189" s="467"/>
      <c r="F189" s="467"/>
      <c r="G189" s="110"/>
      <c r="H189" s="110"/>
      <c r="I189" s="96"/>
      <c r="J189" s="96"/>
      <c r="K189" s="468">
        <f t="shared" si="5"/>
        <v>0</v>
      </c>
      <c r="L189" s="470"/>
    </row>
    <row r="190" spans="1:12" ht="15" x14ac:dyDescent="0.2">
      <c r="A190" s="136" t="str">
        <f t="shared" si="4"/>
        <v/>
      </c>
      <c r="B190" s="222"/>
      <c r="C190" s="110"/>
      <c r="D190" s="110"/>
      <c r="E190" s="467"/>
      <c r="F190" s="467"/>
      <c r="G190" s="110"/>
      <c r="H190" s="110"/>
      <c r="I190" s="96"/>
      <c r="J190" s="96"/>
      <c r="K190" s="468">
        <f t="shared" si="5"/>
        <v>0</v>
      </c>
      <c r="L190" s="470"/>
    </row>
    <row r="191" spans="1:12" ht="15" x14ac:dyDescent="0.2">
      <c r="A191" s="136" t="str">
        <f t="shared" si="4"/>
        <v/>
      </c>
      <c r="B191" s="222"/>
      <c r="C191" s="110"/>
      <c r="D191" s="110"/>
      <c r="E191" s="467"/>
      <c r="F191" s="467"/>
      <c r="G191" s="110"/>
      <c r="H191" s="110"/>
      <c r="I191" s="96"/>
      <c r="J191" s="96"/>
      <c r="K191" s="468">
        <f t="shared" si="5"/>
        <v>0</v>
      </c>
      <c r="L191" s="470"/>
    </row>
    <row r="192" spans="1:12" ht="15" x14ac:dyDescent="0.2">
      <c r="A192" s="136" t="str">
        <f t="shared" si="4"/>
        <v/>
      </c>
      <c r="B192" s="222"/>
      <c r="C192" s="110"/>
      <c r="D192" s="110"/>
      <c r="E192" s="467"/>
      <c r="F192" s="467"/>
      <c r="G192" s="110"/>
      <c r="H192" s="110"/>
      <c r="I192" s="96"/>
      <c r="J192" s="96"/>
      <c r="K192" s="468">
        <f t="shared" si="5"/>
        <v>0</v>
      </c>
      <c r="L192" s="470"/>
    </row>
    <row r="193" spans="1:12" ht="15" x14ac:dyDescent="0.2">
      <c r="A193" s="136" t="str">
        <f t="shared" si="4"/>
        <v/>
      </c>
      <c r="B193" s="222"/>
      <c r="C193" s="110"/>
      <c r="D193" s="110"/>
      <c r="E193" s="467"/>
      <c r="F193" s="467"/>
      <c r="G193" s="110"/>
      <c r="H193" s="110"/>
      <c r="I193" s="96"/>
      <c r="J193" s="96"/>
      <c r="K193" s="468">
        <f t="shared" si="5"/>
        <v>0</v>
      </c>
      <c r="L193" s="470"/>
    </row>
    <row r="194" spans="1:12" ht="15" x14ac:dyDescent="0.2">
      <c r="A194" s="136" t="str">
        <f t="shared" si="4"/>
        <v/>
      </c>
      <c r="B194" s="222"/>
      <c r="C194" s="110"/>
      <c r="D194" s="110"/>
      <c r="E194" s="467"/>
      <c r="F194" s="467"/>
      <c r="G194" s="110"/>
      <c r="H194" s="110"/>
      <c r="I194" s="96"/>
      <c r="J194" s="96"/>
      <c r="K194" s="468">
        <f t="shared" si="5"/>
        <v>0</v>
      </c>
      <c r="L194" s="470"/>
    </row>
    <row r="195" spans="1:12" ht="15" x14ac:dyDescent="0.2">
      <c r="A195" s="136" t="str">
        <f t="shared" si="4"/>
        <v/>
      </c>
      <c r="B195" s="222"/>
      <c r="C195" s="110"/>
      <c r="D195" s="110"/>
      <c r="E195" s="467"/>
      <c r="F195" s="467"/>
      <c r="G195" s="110"/>
      <c r="H195" s="110"/>
      <c r="I195" s="96"/>
      <c r="J195" s="96"/>
      <c r="K195" s="468">
        <f t="shared" si="5"/>
        <v>0</v>
      </c>
      <c r="L195" s="470"/>
    </row>
    <row r="196" spans="1:12" ht="15" x14ac:dyDescent="0.2">
      <c r="A196" s="136" t="str">
        <f t="shared" si="4"/>
        <v/>
      </c>
      <c r="B196" s="222"/>
      <c r="C196" s="110"/>
      <c r="D196" s="110"/>
      <c r="E196" s="467"/>
      <c r="F196" s="467"/>
      <c r="G196" s="110"/>
      <c r="H196" s="110"/>
      <c r="I196" s="96"/>
      <c r="J196" s="96"/>
      <c r="K196" s="468">
        <f t="shared" si="5"/>
        <v>0</v>
      </c>
      <c r="L196" s="470"/>
    </row>
    <row r="197" spans="1:12" ht="15" x14ac:dyDescent="0.2">
      <c r="A197" s="136" t="str">
        <f t="shared" si="4"/>
        <v/>
      </c>
      <c r="B197" s="222"/>
      <c r="C197" s="110"/>
      <c r="D197" s="110"/>
      <c r="E197" s="467"/>
      <c r="F197" s="467"/>
      <c r="G197" s="110"/>
      <c r="H197" s="110"/>
      <c r="I197" s="96"/>
      <c r="J197" s="96"/>
      <c r="K197" s="468">
        <f t="shared" si="5"/>
        <v>0</v>
      </c>
      <c r="L197" s="470"/>
    </row>
    <row r="198" spans="1:12" ht="15" x14ac:dyDescent="0.2">
      <c r="A198" s="136" t="str">
        <f t="shared" si="4"/>
        <v/>
      </c>
      <c r="B198" s="222"/>
      <c r="C198" s="110"/>
      <c r="D198" s="110"/>
      <c r="E198" s="467"/>
      <c r="F198" s="467"/>
      <c r="G198" s="110"/>
      <c r="H198" s="110"/>
      <c r="I198" s="96"/>
      <c r="J198" s="96"/>
      <c r="K198" s="468">
        <f t="shared" si="5"/>
        <v>0</v>
      </c>
      <c r="L198" s="470"/>
    </row>
    <row r="199" spans="1:12" ht="15" x14ac:dyDescent="0.2">
      <c r="A199" s="136" t="str">
        <f t="shared" si="4"/>
        <v/>
      </c>
      <c r="B199" s="222"/>
      <c r="C199" s="110"/>
      <c r="D199" s="110"/>
      <c r="E199" s="467"/>
      <c r="F199" s="467"/>
      <c r="G199" s="110"/>
      <c r="H199" s="110"/>
      <c r="I199" s="96"/>
      <c r="J199" s="96"/>
      <c r="K199" s="468">
        <f t="shared" si="5"/>
        <v>0</v>
      </c>
      <c r="L199" s="470"/>
    </row>
    <row r="200" spans="1:12" ht="15" x14ac:dyDescent="0.2">
      <c r="A200" s="136" t="str">
        <f t="shared" si="4"/>
        <v/>
      </c>
      <c r="B200" s="222"/>
      <c r="C200" s="110"/>
      <c r="D200" s="110"/>
      <c r="E200" s="467"/>
      <c r="F200" s="467"/>
      <c r="G200" s="110"/>
      <c r="H200" s="110"/>
      <c r="I200" s="96"/>
      <c r="J200" s="96"/>
      <c r="K200" s="468">
        <f t="shared" si="5"/>
        <v>0</v>
      </c>
      <c r="L200" s="470"/>
    </row>
    <row r="201" spans="1:12" ht="15" x14ac:dyDescent="0.2">
      <c r="A201" s="136" t="str">
        <f t="shared" si="4"/>
        <v/>
      </c>
      <c r="B201" s="222"/>
      <c r="C201" s="110"/>
      <c r="D201" s="110"/>
      <c r="E201" s="467"/>
      <c r="F201" s="467"/>
      <c r="G201" s="110"/>
      <c r="H201" s="110"/>
      <c r="I201" s="96"/>
      <c r="J201" s="96"/>
      <c r="K201" s="468">
        <f t="shared" si="5"/>
        <v>0</v>
      </c>
      <c r="L201" s="470"/>
    </row>
    <row r="202" spans="1:12" ht="15" x14ac:dyDescent="0.2">
      <c r="A202" s="136" t="str">
        <f t="shared" si="4"/>
        <v/>
      </c>
      <c r="B202" s="222"/>
      <c r="C202" s="110"/>
      <c r="D202" s="110"/>
      <c r="E202" s="467"/>
      <c r="F202" s="467"/>
      <c r="G202" s="110"/>
      <c r="H202" s="110"/>
      <c r="I202" s="96"/>
      <c r="J202" s="96"/>
      <c r="K202" s="468">
        <f t="shared" si="5"/>
        <v>0</v>
      </c>
      <c r="L202" s="470"/>
    </row>
    <row r="203" spans="1:12" ht="15" x14ac:dyDescent="0.2">
      <c r="A203" s="136" t="str">
        <f t="shared" si="4"/>
        <v/>
      </c>
      <c r="B203" s="222"/>
      <c r="C203" s="110"/>
      <c r="D203" s="110"/>
      <c r="E203" s="467"/>
      <c r="F203" s="467"/>
      <c r="G203" s="110"/>
      <c r="H203" s="110"/>
      <c r="I203" s="96"/>
      <c r="J203" s="96"/>
      <c r="K203" s="468">
        <f t="shared" si="5"/>
        <v>0</v>
      </c>
      <c r="L203" s="470"/>
    </row>
    <row r="204" spans="1:12" ht="15" x14ac:dyDescent="0.2">
      <c r="A204" s="136" t="str">
        <f t="shared" si="4"/>
        <v/>
      </c>
      <c r="B204" s="222"/>
      <c r="C204" s="110"/>
      <c r="D204" s="110"/>
      <c r="E204" s="467"/>
      <c r="F204" s="467"/>
      <c r="G204" s="110"/>
      <c r="H204" s="110"/>
      <c r="I204" s="96"/>
      <c r="J204" s="96"/>
      <c r="K204" s="468">
        <f t="shared" si="5"/>
        <v>0</v>
      </c>
      <c r="L204" s="470"/>
    </row>
    <row r="205" spans="1:12" ht="15" x14ac:dyDescent="0.2">
      <c r="A205" s="136" t="str">
        <f t="shared" si="4"/>
        <v/>
      </c>
      <c r="B205" s="222"/>
      <c r="C205" s="110"/>
      <c r="D205" s="110"/>
      <c r="E205" s="467"/>
      <c r="F205" s="467"/>
      <c r="G205" s="110"/>
      <c r="H205" s="110"/>
      <c r="I205" s="96"/>
      <c r="J205" s="96"/>
      <c r="K205" s="468">
        <f t="shared" si="5"/>
        <v>0</v>
      </c>
      <c r="L205" s="470"/>
    </row>
    <row r="206" spans="1:12" ht="15" x14ac:dyDescent="0.2">
      <c r="A206" s="136" t="str">
        <f t="shared" si="4"/>
        <v/>
      </c>
      <c r="B206" s="222"/>
      <c r="C206" s="110"/>
      <c r="D206" s="110"/>
      <c r="E206" s="467"/>
      <c r="F206" s="467"/>
      <c r="G206" s="110"/>
      <c r="H206" s="110"/>
      <c r="I206" s="96"/>
      <c r="J206" s="96"/>
      <c r="K206" s="468">
        <f t="shared" si="5"/>
        <v>0</v>
      </c>
      <c r="L206" s="470"/>
    </row>
    <row r="207" spans="1:12" ht="15" x14ac:dyDescent="0.2">
      <c r="A207" s="136" t="str">
        <f t="shared" si="4"/>
        <v/>
      </c>
      <c r="B207" s="222"/>
      <c r="C207" s="110"/>
      <c r="D207" s="110"/>
      <c r="E207" s="467"/>
      <c r="F207" s="467"/>
      <c r="G207" s="110"/>
      <c r="H207" s="110"/>
      <c r="I207" s="96"/>
      <c r="J207" s="96"/>
      <c r="K207" s="468">
        <f t="shared" si="5"/>
        <v>0</v>
      </c>
      <c r="L207" s="470"/>
    </row>
    <row r="208" spans="1:12" ht="15" x14ac:dyDescent="0.2">
      <c r="A208" s="136" t="str">
        <f t="shared" si="4"/>
        <v/>
      </c>
      <c r="B208" s="222"/>
      <c r="C208" s="110"/>
      <c r="D208" s="110"/>
      <c r="E208" s="467"/>
      <c r="F208" s="467"/>
      <c r="G208" s="110"/>
      <c r="H208" s="110"/>
      <c r="I208" s="96"/>
      <c r="J208" s="96"/>
      <c r="K208" s="468">
        <f t="shared" si="5"/>
        <v>0</v>
      </c>
      <c r="L208" s="470"/>
    </row>
    <row r="209" spans="1:12" ht="15" x14ac:dyDescent="0.2">
      <c r="A209" s="136" t="str">
        <f t="shared" si="4"/>
        <v/>
      </c>
      <c r="B209" s="222"/>
      <c r="C209" s="110"/>
      <c r="D209" s="110"/>
      <c r="E209" s="467"/>
      <c r="F209" s="467"/>
      <c r="G209" s="110"/>
      <c r="H209" s="110"/>
      <c r="I209" s="96"/>
      <c r="J209" s="96"/>
      <c r="K209" s="468">
        <f t="shared" si="5"/>
        <v>0</v>
      </c>
      <c r="L209" s="470"/>
    </row>
    <row r="210" spans="1:12" ht="15" x14ac:dyDescent="0.2">
      <c r="A210" s="136" t="str">
        <f t="shared" si="4"/>
        <v/>
      </c>
      <c r="B210" s="222"/>
      <c r="C210" s="110"/>
      <c r="D210" s="110"/>
      <c r="E210" s="467"/>
      <c r="F210" s="467"/>
      <c r="G210" s="110"/>
      <c r="H210" s="110"/>
      <c r="I210" s="96"/>
      <c r="J210" s="96"/>
      <c r="K210" s="468">
        <f t="shared" si="5"/>
        <v>0</v>
      </c>
      <c r="L210" s="470"/>
    </row>
    <row r="211" spans="1:12" ht="15" x14ac:dyDescent="0.2">
      <c r="A211" s="136" t="str">
        <f t="shared" si="4"/>
        <v/>
      </c>
      <c r="B211" s="222"/>
      <c r="C211" s="110"/>
      <c r="D211" s="110"/>
      <c r="E211" s="467"/>
      <c r="F211" s="467"/>
      <c r="G211" s="110"/>
      <c r="H211" s="110"/>
      <c r="I211" s="96"/>
      <c r="J211" s="96"/>
      <c r="K211" s="468">
        <f t="shared" si="5"/>
        <v>0</v>
      </c>
      <c r="L211" s="470"/>
    </row>
    <row r="212" spans="1:12" ht="15" x14ac:dyDescent="0.2">
      <c r="A212" s="136" t="str">
        <f t="shared" si="4"/>
        <v/>
      </c>
      <c r="B212" s="222"/>
      <c r="C212" s="110"/>
      <c r="D212" s="110"/>
      <c r="E212" s="467"/>
      <c r="F212" s="467"/>
      <c r="G212" s="110"/>
      <c r="H212" s="110"/>
      <c r="I212" s="96"/>
      <c r="J212" s="96"/>
      <c r="K212" s="468">
        <f t="shared" si="5"/>
        <v>0</v>
      </c>
      <c r="L212" s="470"/>
    </row>
    <row r="213" spans="1:12" ht="15" x14ac:dyDescent="0.2">
      <c r="A213" s="136" t="str">
        <f t="shared" ref="A213:A276" si="6">IF(COUNTA(B213:J213)&gt;0,ROW()-$A$3+1,"")</f>
        <v/>
      </c>
      <c r="B213" s="222"/>
      <c r="C213" s="110"/>
      <c r="D213" s="110"/>
      <c r="E213" s="467"/>
      <c r="F213" s="467"/>
      <c r="G213" s="110"/>
      <c r="H213" s="110"/>
      <c r="I213" s="96"/>
      <c r="J213" s="96"/>
      <c r="K213" s="468">
        <f t="shared" ref="K213:K276" si="7">ROUND(I213,2)*ROUND(J213,2)</f>
        <v>0</v>
      </c>
      <c r="L213" s="470"/>
    </row>
    <row r="214" spans="1:12" ht="15" x14ac:dyDescent="0.2">
      <c r="A214" s="136" t="str">
        <f t="shared" si="6"/>
        <v/>
      </c>
      <c r="B214" s="222"/>
      <c r="C214" s="110"/>
      <c r="D214" s="110"/>
      <c r="E214" s="467"/>
      <c r="F214" s="467"/>
      <c r="G214" s="110"/>
      <c r="H214" s="110"/>
      <c r="I214" s="96"/>
      <c r="J214" s="96"/>
      <c r="K214" s="468">
        <f t="shared" si="7"/>
        <v>0</v>
      </c>
      <c r="L214" s="470"/>
    </row>
    <row r="215" spans="1:12" ht="15" x14ac:dyDescent="0.2">
      <c r="A215" s="136" t="str">
        <f t="shared" si="6"/>
        <v/>
      </c>
      <c r="B215" s="222"/>
      <c r="C215" s="110"/>
      <c r="D215" s="110"/>
      <c r="E215" s="467"/>
      <c r="F215" s="467"/>
      <c r="G215" s="110"/>
      <c r="H215" s="110"/>
      <c r="I215" s="96"/>
      <c r="J215" s="96"/>
      <c r="K215" s="468">
        <f t="shared" si="7"/>
        <v>0</v>
      </c>
      <c r="L215" s="470"/>
    </row>
    <row r="216" spans="1:12" ht="15" x14ac:dyDescent="0.2">
      <c r="A216" s="136" t="str">
        <f t="shared" si="6"/>
        <v/>
      </c>
      <c r="B216" s="222"/>
      <c r="C216" s="110"/>
      <c r="D216" s="110"/>
      <c r="E216" s="467"/>
      <c r="F216" s="467"/>
      <c r="G216" s="110"/>
      <c r="H216" s="110"/>
      <c r="I216" s="96"/>
      <c r="J216" s="96"/>
      <c r="K216" s="468">
        <f t="shared" si="7"/>
        <v>0</v>
      </c>
      <c r="L216" s="470"/>
    </row>
    <row r="217" spans="1:12" ht="15" x14ac:dyDescent="0.2">
      <c r="A217" s="136" t="str">
        <f t="shared" si="6"/>
        <v/>
      </c>
      <c r="B217" s="222"/>
      <c r="C217" s="110"/>
      <c r="D217" s="110"/>
      <c r="E217" s="467"/>
      <c r="F217" s="467"/>
      <c r="G217" s="110"/>
      <c r="H217" s="110"/>
      <c r="I217" s="96"/>
      <c r="J217" s="96"/>
      <c r="K217" s="468">
        <f t="shared" si="7"/>
        <v>0</v>
      </c>
      <c r="L217" s="470"/>
    </row>
    <row r="218" spans="1:12" ht="15" x14ac:dyDescent="0.2">
      <c r="A218" s="136" t="str">
        <f t="shared" si="6"/>
        <v/>
      </c>
      <c r="B218" s="222"/>
      <c r="C218" s="110"/>
      <c r="D218" s="110"/>
      <c r="E218" s="467"/>
      <c r="F218" s="467"/>
      <c r="G218" s="110"/>
      <c r="H218" s="110"/>
      <c r="I218" s="96"/>
      <c r="J218" s="96"/>
      <c r="K218" s="468">
        <f t="shared" si="7"/>
        <v>0</v>
      </c>
      <c r="L218" s="470"/>
    </row>
    <row r="219" spans="1:12" ht="15" x14ac:dyDescent="0.2">
      <c r="A219" s="136" t="str">
        <f t="shared" si="6"/>
        <v/>
      </c>
      <c r="B219" s="222"/>
      <c r="C219" s="110"/>
      <c r="D219" s="110"/>
      <c r="E219" s="467"/>
      <c r="F219" s="467"/>
      <c r="G219" s="110"/>
      <c r="H219" s="110"/>
      <c r="I219" s="96"/>
      <c r="J219" s="96"/>
      <c r="K219" s="468">
        <f t="shared" si="7"/>
        <v>0</v>
      </c>
      <c r="L219" s="470"/>
    </row>
    <row r="220" spans="1:12" ht="15" x14ac:dyDescent="0.2">
      <c r="A220" s="136" t="str">
        <f t="shared" si="6"/>
        <v/>
      </c>
      <c r="B220" s="222"/>
      <c r="C220" s="110"/>
      <c r="D220" s="110"/>
      <c r="E220" s="467"/>
      <c r="F220" s="467"/>
      <c r="G220" s="110"/>
      <c r="H220" s="110"/>
      <c r="I220" s="96"/>
      <c r="J220" s="96"/>
      <c r="K220" s="468">
        <f t="shared" si="7"/>
        <v>0</v>
      </c>
      <c r="L220" s="470"/>
    </row>
    <row r="221" spans="1:12" ht="15" x14ac:dyDescent="0.2">
      <c r="A221" s="136" t="str">
        <f t="shared" si="6"/>
        <v/>
      </c>
      <c r="B221" s="222"/>
      <c r="C221" s="110"/>
      <c r="D221" s="110"/>
      <c r="E221" s="467"/>
      <c r="F221" s="467"/>
      <c r="G221" s="110"/>
      <c r="H221" s="110"/>
      <c r="I221" s="96"/>
      <c r="J221" s="96"/>
      <c r="K221" s="468">
        <f t="shared" si="7"/>
        <v>0</v>
      </c>
      <c r="L221" s="470"/>
    </row>
    <row r="222" spans="1:12" ht="15" x14ac:dyDescent="0.2">
      <c r="A222" s="136" t="str">
        <f t="shared" si="6"/>
        <v/>
      </c>
      <c r="B222" s="222"/>
      <c r="C222" s="110"/>
      <c r="D222" s="110"/>
      <c r="E222" s="467"/>
      <c r="F222" s="467"/>
      <c r="G222" s="110"/>
      <c r="H222" s="110"/>
      <c r="I222" s="96"/>
      <c r="J222" s="96"/>
      <c r="K222" s="468">
        <f t="shared" si="7"/>
        <v>0</v>
      </c>
      <c r="L222" s="470"/>
    </row>
    <row r="223" spans="1:12" ht="15" x14ac:dyDescent="0.2">
      <c r="A223" s="136" t="str">
        <f t="shared" si="6"/>
        <v/>
      </c>
      <c r="B223" s="222"/>
      <c r="C223" s="110"/>
      <c r="D223" s="110"/>
      <c r="E223" s="467"/>
      <c r="F223" s="467"/>
      <c r="G223" s="110"/>
      <c r="H223" s="110"/>
      <c r="I223" s="96"/>
      <c r="J223" s="96"/>
      <c r="K223" s="468">
        <f t="shared" si="7"/>
        <v>0</v>
      </c>
      <c r="L223" s="470"/>
    </row>
    <row r="224" spans="1:12" ht="15" x14ac:dyDescent="0.2">
      <c r="A224" s="136" t="str">
        <f t="shared" si="6"/>
        <v/>
      </c>
      <c r="B224" s="222"/>
      <c r="C224" s="110"/>
      <c r="D224" s="110"/>
      <c r="E224" s="467"/>
      <c r="F224" s="467"/>
      <c r="G224" s="110"/>
      <c r="H224" s="110"/>
      <c r="I224" s="96"/>
      <c r="J224" s="96"/>
      <c r="K224" s="468">
        <f t="shared" si="7"/>
        <v>0</v>
      </c>
      <c r="L224" s="470"/>
    </row>
    <row r="225" spans="1:12" ht="15" x14ac:dyDescent="0.2">
      <c r="A225" s="136" t="str">
        <f t="shared" si="6"/>
        <v/>
      </c>
      <c r="B225" s="222"/>
      <c r="C225" s="110"/>
      <c r="D225" s="110"/>
      <c r="E225" s="467"/>
      <c r="F225" s="467"/>
      <c r="G225" s="110"/>
      <c r="H225" s="110"/>
      <c r="I225" s="96"/>
      <c r="J225" s="96"/>
      <c r="K225" s="468">
        <f t="shared" si="7"/>
        <v>0</v>
      </c>
      <c r="L225" s="470"/>
    </row>
    <row r="226" spans="1:12" ht="15" x14ac:dyDescent="0.2">
      <c r="A226" s="136" t="str">
        <f t="shared" si="6"/>
        <v/>
      </c>
      <c r="B226" s="222"/>
      <c r="C226" s="110"/>
      <c r="D226" s="110"/>
      <c r="E226" s="467"/>
      <c r="F226" s="467"/>
      <c r="G226" s="110"/>
      <c r="H226" s="110"/>
      <c r="I226" s="96"/>
      <c r="J226" s="96"/>
      <c r="K226" s="468">
        <f t="shared" si="7"/>
        <v>0</v>
      </c>
      <c r="L226" s="470"/>
    </row>
    <row r="227" spans="1:12" ht="15" x14ac:dyDescent="0.2">
      <c r="A227" s="136" t="str">
        <f t="shared" si="6"/>
        <v/>
      </c>
      <c r="B227" s="222"/>
      <c r="C227" s="110"/>
      <c r="D227" s="110"/>
      <c r="E227" s="467"/>
      <c r="F227" s="467"/>
      <c r="G227" s="110"/>
      <c r="H227" s="110"/>
      <c r="I227" s="96"/>
      <c r="J227" s="96"/>
      <c r="K227" s="468">
        <f t="shared" si="7"/>
        <v>0</v>
      </c>
      <c r="L227" s="470"/>
    </row>
    <row r="228" spans="1:12" ht="15" x14ac:dyDescent="0.2">
      <c r="A228" s="136" t="str">
        <f t="shared" si="6"/>
        <v/>
      </c>
      <c r="B228" s="222"/>
      <c r="C228" s="110"/>
      <c r="D228" s="110"/>
      <c r="E228" s="467"/>
      <c r="F228" s="467"/>
      <c r="G228" s="110"/>
      <c r="H228" s="110"/>
      <c r="I228" s="96"/>
      <c r="J228" s="96"/>
      <c r="K228" s="468">
        <f t="shared" si="7"/>
        <v>0</v>
      </c>
      <c r="L228" s="470"/>
    </row>
    <row r="229" spans="1:12" ht="15" x14ac:dyDescent="0.2">
      <c r="A229" s="136" t="str">
        <f t="shared" si="6"/>
        <v/>
      </c>
      <c r="B229" s="222"/>
      <c r="C229" s="110"/>
      <c r="D229" s="110"/>
      <c r="E229" s="467"/>
      <c r="F229" s="467"/>
      <c r="G229" s="110"/>
      <c r="H229" s="110"/>
      <c r="I229" s="96"/>
      <c r="J229" s="96"/>
      <c r="K229" s="468">
        <f t="shared" si="7"/>
        <v>0</v>
      </c>
      <c r="L229" s="470"/>
    </row>
    <row r="230" spans="1:12" ht="15" x14ac:dyDescent="0.2">
      <c r="A230" s="136" t="str">
        <f t="shared" si="6"/>
        <v/>
      </c>
      <c r="B230" s="222"/>
      <c r="C230" s="110"/>
      <c r="D230" s="110"/>
      <c r="E230" s="467"/>
      <c r="F230" s="467"/>
      <c r="G230" s="110"/>
      <c r="H230" s="110"/>
      <c r="I230" s="96"/>
      <c r="J230" s="96"/>
      <c r="K230" s="468">
        <f t="shared" si="7"/>
        <v>0</v>
      </c>
      <c r="L230" s="470"/>
    </row>
    <row r="231" spans="1:12" ht="15" x14ac:dyDescent="0.2">
      <c r="A231" s="136" t="str">
        <f t="shared" si="6"/>
        <v/>
      </c>
      <c r="B231" s="222"/>
      <c r="C231" s="110"/>
      <c r="D231" s="110"/>
      <c r="E231" s="467"/>
      <c r="F231" s="467"/>
      <c r="G231" s="110"/>
      <c r="H231" s="110"/>
      <c r="I231" s="96"/>
      <c r="J231" s="96"/>
      <c r="K231" s="468">
        <f t="shared" si="7"/>
        <v>0</v>
      </c>
      <c r="L231" s="470"/>
    </row>
    <row r="232" spans="1:12" ht="15" x14ac:dyDescent="0.2">
      <c r="A232" s="136" t="str">
        <f t="shared" si="6"/>
        <v/>
      </c>
      <c r="B232" s="222"/>
      <c r="C232" s="110"/>
      <c r="D232" s="110"/>
      <c r="E232" s="467"/>
      <c r="F232" s="467"/>
      <c r="G232" s="110"/>
      <c r="H232" s="110"/>
      <c r="I232" s="96"/>
      <c r="J232" s="96"/>
      <c r="K232" s="468">
        <f t="shared" si="7"/>
        <v>0</v>
      </c>
      <c r="L232" s="470"/>
    </row>
    <row r="233" spans="1:12" ht="15" x14ac:dyDescent="0.2">
      <c r="A233" s="136" t="str">
        <f t="shared" si="6"/>
        <v/>
      </c>
      <c r="B233" s="222"/>
      <c r="C233" s="110"/>
      <c r="D233" s="110"/>
      <c r="E233" s="467"/>
      <c r="F233" s="467"/>
      <c r="G233" s="110"/>
      <c r="H233" s="110"/>
      <c r="I233" s="96"/>
      <c r="J233" s="96"/>
      <c r="K233" s="468">
        <f t="shared" si="7"/>
        <v>0</v>
      </c>
      <c r="L233" s="470"/>
    </row>
    <row r="234" spans="1:12" ht="15" x14ac:dyDescent="0.2">
      <c r="A234" s="136" t="str">
        <f t="shared" si="6"/>
        <v/>
      </c>
      <c r="B234" s="222"/>
      <c r="C234" s="110"/>
      <c r="D234" s="110"/>
      <c r="E234" s="467"/>
      <c r="F234" s="467"/>
      <c r="G234" s="110"/>
      <c r="H234" s="110"/>
      <c r="I234" s="96"/>
      <c r="J234" s="96"/>
      <c r="K234" s="468">
        <f t="shared" si="7"/>
        <v>0</v>
      </c>
      <c r="L234" s="470"/>
    </row>
    <row r="235" spans="1:12" ht="15" x14ac:dyDescent="0.2">
      <c r="A235" s="136" t="str">
        <f t="shared" si="6"/>
        <v/>
      </c>
      <c r="B235" s="222"/>
      <c r="C235" s="110"/>
      <c r="D235" s="110"/>
      <c r="E235" s="467"/>
      <c r="F235" s="467"/>
      <c r="G235" s="110"/>
      <c r="H235" s="110"/>
      <c r="I235" s="96"/>
      <c r="J235" s="96"/>
      <c r="K235" s="468">
        <f t="shared" si="7"/>
        <v>0</v>
      </c>
      <c r="L235" s="470"/>
    </row>
    <row r="236" spans="1:12" ht="15" x14ac:dyDescent="0.2">
      <c r="A236" s="136" t="str">
        <f t="shared" si="6"/>
        <v/>
      </c>
      <c r="B236" s="222"/>
      <c r="C236" s="110"/>
      <c r="D236" s="110"/>
      <c r="E236" s="467"/>
      <c r="F236" s="467"/>
      <c r="G236" s="110"/>
      <c r="H236" s="110"/>
      <c r="I236" s="96"/>
      <c r="J236" s="96"/>
      <c r="K236" s="468">
        <f t="shared" si="7"/>
        <v>0</v>
      </c>
      <c r="L236" s="470"/>
    </row>
    <row r="237" spans="1:12" ht="15" x14ac:dyDescent="0.2">
      <c r="A237" s="136" t="str">
        <f t="shared" si="6"/>
        <v/>
      </c>
      <c r="B237" s="222"/>
      <c r="C237" s="110"/>
      <c r="D237" s="110"/>
      <c r="E237" s="467"/>
      <c r="F237" s="467"/>
      <c r="G237" s="110"/>
      <c r="H237" s="110"/>
      <c r="I237" s="96"/>
      <c r="J237" s="96"/>
      <c r="K237" s="468">
        <f t="shared" si="7"/>
        <v>0</v>
      </c>
      <c r="L237" s="470"/>
    </row>
    <row r="238" spans="1:12" ht="15" x14ac:dyDescent="0.2">
      <c r="A238" s="136" t="str">
        <f t="shared" si="6"/>
        <v/>
      </c>
      <c r="B238" s="222"/>
      <c r="C238" s="110"/>
      <c r="D238" s="110"/>
      <c r="E238" s="467"/>
      <c r="F238" s="467"/>
      <c r="G238" s="110"/>
      <c r="H238" s="110"/>
      <c r="I238" s="96"/>
      <c r="J238" s="96"/>
      <c r="K238" s="468">
        <f t="shared" si="7"/>
        <v>0</v>
      </c>
      <c r="L238" s="470"/>
    </row>
    <row r="239" spans="1:12" ht="15" x14ac:dyDescent="0.2">
      <c r="A239" s="136" t="str">
        <f t="shared" si="6"/>
        <v/>
      </c>
      <c r="B239" s="222"/>
      <c r="C239" s="110"/>
      <c r="D239" s="110"/>
      <c r="E239" s="467"/>
      <c r="F239" s="467"/>
      <c r="G239" s="110"/>
      <c r="H239" s="110"/>
      <c r="I239" s="96"/>
      <c r="J239" s="96"/>
      <c r="K239" s="468">
        <f t="shared" si="7"/>
        <v>0</v>
      </c>
      <c r="L239" s="470"/>
    </row>
    <row r="240" spans="1:12" ht="15" x14ac:dyDescent="0.2">
      <c r="A240" s="136" t="str">
        <f t="shared" si="6"/>
        <v/>
      </c>
      <c r="B240" s="222"/>
      <c r="C240" s="110"/>
      <c r="D240" s="110"/>
      <c r="E240" s="467"/>
      <c r="F240" s="467"/>
      <c r="G240" s="110"/>
      <c r="H240" s="110"/>
      <c r="I240" s="96"/>
      <c r="J240" s="96"/>
      <c r="K240" s="468">
        <f t="shared" si="7"/>
        <v>0</v>
      </c>
      <c r="L240" s="470"/>
    </row>
    <row r="241" spans="1:12" ht="15" x14ac:dyDescent="0.2">
      <c r="A241" s="136" t="str">
        <f t="shared" si="6"/>
        <v/>
      </c>
      <c r="B241" s="222"/>
      <c r="C241" s="110"/>
      <c r="D241" s="110"/>
      <c r="E241" s="467"/>
      <c r="F241" s="467"/>
      <c r="G241" s="110"/>
      <c r="H241" s="110"/>
      <c r="I241" s="96"/>
      <c r="J241" s="96"/>
      <c r="K241" s="468">
        <f t="shared" si="7"/>
        <v>0</v>
      </c>
      <c r="L241" s="470"/>
    </row>
    <row r="242" spans="1:12" ht="15" x14ac:dyDescent="0.2">
      <c r="A242" s="136" t="str">
        <f t="shared" si="6"/>
        <v/>
      </c>
      <c r="B242" s="222"/>
      <c r="C242" s="110"/>
      <c r="D242" s="110"/>
      <c r="E242" s="467"/>
      <c r="F242" s="467"/>
      <c r="G242" s="110"/>
      <c r="H242" s="110"/>
      <c r="I242" s="96"/>
      <c r="J242" s="96"/>
      <c r="K242" s="468">
        <f t="shared" si="7"/>
        <v>0</v>
      </c>
      <c r="L242" s="470"/>
    </row>
    <row r="243" spans="1:12" ht="15" x14ac:dyDescent="0.2">
      <c r="A243" s="136" t="str">
        <f t="shared" si="6"/>
        <v/>
      </c>
      <c r="B243" s="222"/>
      <c r="C243" s="110"/>
      <c r="D243" s="110"/>
      <c r="E243" s="467"/>
      <c r="F243" s="467"/>
      <c r="G243" s="110"/>
      <c r="H243" s="110"/>
      <c r="I243" s="96"/>
      <c r="J243" s="96"/>
      <c r="K243" s="468">
        <f t="shared" si="7"/>
        <v>0</v>
      </c>
      <c r="L243" s="470"/>
    </row>
    <row r="244" spans="1:12" ht="15" x14ac:dyDescent="0.2">
      <c r="A244" s="136" t="str">
        <f t="shared" si="6"/>
        <v/>
      </c>
      <c r="B244" s="222"/>
      <c r="C244" s="110"/>
      <c r="D244" s="110"/>
      <c r="E244" s="467"/>
      <c r="F244" s="467"/>
      <c r="G244" s="110"/>
      <c r="H244" s="110"/>
      <c r="I244" s="96"/>
      <c r="J244" s="96"/>
      <c r="K244" s="468">
        <f t="shared" si="7"/>
        <v>0</v>
      </c>
      <c r="L244" s="470"/>
    </row>
    <row r="245" spans="1:12" ht="15" x14ac:dyDescent="0.2">
      <c r="A245" s="136" t="str">
        <f t="shared" si="6"/>
        <v/>
      </c>
      <c r="B245" s="222"/>
      <c r="C245" s="110"/>
      <c r="D245" s="110"/>
      <c r="E245" s="467"/>
      <c r="F245" s="467"/>
      <c r="G245" s="110"/>
      <c r="H245" s="110"/>
      <c r="I245" s="96"/>
      <c r="J245" s="96"/>
      <c r="K245" s="468">
        <f t="shared" si="7"/>
        <v>0</v>
      </c>
      <c r="L245" s="470"/>
    </row>
    <row r="246" spans="1:12" ht="15" x14ac:dyDescent="0.2">
      <c r="A246" s="136" t="str">
        <f t="shared" si="6"/>
        <v/>
      </c>
      <c r="B246" s="222"/>
      <c r="C246" s="110"/>
      <c r="D246" s="110"/>
      <c r="E246" s="467"/>
      <c r="F246" s="467"/>
      <c r="G246" s="110"/>
      <c r="H246" s="110"/>
      <c r="I246" s="96"/>
      <c r="J246" s="96"/>
      <c r="K246" s="468">
        <f t="shared" si="7"/>
        <v>0</v>
      </c>
      <c r="L246" s="470"/>
    </row>
    <row r="247" spans="1:12" ht="15" x14ac:dyDescent="0.2">
      <c r="A247" s="136" t="str">
        <f t="shared" si="6"/>
        <v/>
      </c>
      <c r="B247" s="222"/>
      <c r="C247" s="110"/>
      <c r="D247" s="110"/>
      <c r="E247" s="467"/>
      <c r="F247" s="467"/>
      <c r="G247" s="110"/>
      <c r="H247" s="110"/>
      <c r="I247" s="96"/>
      <c r="J247" s="96"/>
      <c r="K247" s="468">
        <f t="shared" si="7"/>
        <v>0</v>
      </c>
      <c r="L247" s="470"/>
    </row>
    <row r="248" spans="1:12" ht="15" x14ac:dyDescent="0.2">
      <c r="A248" s="136" t="str">
        <f t="shared" si="6"/>
        <v/>
      </c>
      <c r="B248" s="222"/>
      <c r="C248" s="110"/>
      <c r="D248" s="110"/>
      <c r="E248" s="467"/>
      <c r="F248" s="467"/>
      <c r="G248" s="110"/>
      <c r="H248" s="110"/>
      <c r="I248" s="96"/>
      <c r="J248" s="96"/>
      <c r="K248" s="468">
        <f t="shared" si="7"/>
        <v>0</v>
      </c>
      <c r="L248" s="470"/>
    </row>
    <row r="249" spans="1:12" ht="15" x14ac:dyDescent="0.2">
      <c r="A249" s="136" t="str">
        <f t="shared" si="6"/>
        <v/>
      </c>
      <c r="B249" s="222"/>
      <c r="C249" s="110"/>
      <c r="D249" s="110"/>
      <c r="E249" s="467"/>
      <c r="F249" s="467"/>
      <c r="G249" s="110"/>
      <c r="H249" s="110"/>
      <c r="I249" s="96"/>
      <c r="J249" s="96"/>
      <c r="K249" s="468">
        <f t="shared" si="7"/>
        <v>0</v>
      </c>
      <c r="L249" s="470"/>
    </row>
    <row r="250" spans="1:12" ht="15" x14ac:dyDescent="0.2">
      <c r="A250" s="136" t="str">
        <f t="shared" si="6"/>
        <v/>
      </c>
      <c r="B250" s="222"/>
      <c r="C250" s="110"/>
      <c r="D250" s="110"/>
      <c r="E250" s="467"/>
      <c r="F250" s="467"/>
      <c r="G250" s="110"/>
      <c r="H250" s="110"/>
      <c r="I250" s="96"/>
      <c r="J250" s="96"/>
      <c r="K250" s="468">
        <f t="shared" si="7"/>
        <v>0</v>
      </c>
      <c r="L250" s="470"/>
    </row>
    <row r="251" spans="1:12" ht="15" x14ac:dyDescent="0.2">
      <c r="A251" s="136" t="str">
        <f t="shared" si="6"/>
        <v/>
      </c>
      <c r="B251" s="222"/>
      <c r="C251" s="110"/>
      <c r="D251" s="110"/>
      <c r="E251" s="467"/>
      <c r="F251" s="467"/>
      <c r="G251" s="110"/>
      <c r="H251" s="110"/>
      <c r="I251" s="96"/>
      <c r="J251" s="96"/>
      <c r="K251" s="468">
        <f t="shared" si="7"/>
        <v>0</v>
      </c>
      <c r="L251" s="470"/>
    </row>
    <row r="252" spans="1:12" ht="15" x14ac:dyDescent="0.2">
      <c r="A252" s="136" t="str">
        <f t="shared" si="6"/>
        <v/>
      </c>
      <c r="B252" s="222"/>
      <c r="C252" s="110"/>
      <c r="D252" s="110"/>
      <c r="E252" s="467"/>
      <c r="F252" s="467"/>
      <c r="G252" s="110"/>
      <c r="H252" s="110"/>
      <c r="I252" s="96"/>
      <c r="J252" s="96"/>
      <c r="K252" s="468">
        <f t="shared" si="7"/>
        <v>0</v>
      </c>
      <c r="L252" s="470"/>
    </row>
    <row r="253" spans="1:12" ht="15" x14ac:dyDescent="0.2">
      <c r="A253" s="136" t="str">
        <f t="shared" si="6"/>
        <v/>
      </c>
      <c r="B253" s="222"/>
      <c r="C253" s="110"/>
      <c r="D253" s="110"/>
      <c r="E253" s="467"/>
      <c r="F253" s="467"/>
      <c r="G253" s="110"/>
      <c r="H253" s="110"/>
      <c r="I253" s="96"/>
      <c r="J253" s="96"/>
      <c r="K253" s="468">
        <f t="shared" si="7"/>
        <v>0</v>
      </c>
      <c r="L253" s="470"/>
    </row>
    <row r="254" spans="1:12" ht="15" x14ac:dyDescent="0.2">
      <c r="A254" s="136" t="str">
        <f t="shared" si="6"/>
        <v/>
      </c>
      <c r="B254" s="222"/>
      <c r="C254" s="110"/>
      <c r="D254" s="110"/>
      <c r="E254" s="467"/>
      <c r="F254" s="467"/>
      <c r="G254" s="110"/>
      <c r="H254" s="110"/>
      <c r="I254" s="96"/>
      <c r="J254" s="96"/>
      <c r="K254" s="468">
        <f t="shared" si="7"/>
        <v>0</v>
      </c>
      <c r="L254" s="470"/>
    </row>
    <row r="255" spans="1:12" ht="15" x14ac:dyDescent="0.2">
      <c r="A255" s="136" t="str">
        <f t="shared" si="6"/>
        <v/>
      </c>
      <c r="B255" s="222"/>
      <c r="C255" s="110"/>
      <c r="D255" s="110"/>
      <c r="E255" s="467"/>
      <c r="F255" s="467"/>
      <c r="G255" s="110"/>
      <c r="H255" s="110"/>
      <c r="I255" s="96"/>
      <c r="J255" s="96"/>
      <c r="K255" s="468">
        <f t="shared" si="7"/>
        <v>0</v>
      </c>
      <c r="L255" s="470"/>
    </row>
    <row r="256" spans="1:12" ht="15" x14ac:dyDescent="0.2">
      <c r="A256" s="136" t="str">
        <f t="shared" si="6"/>
        <v/>
      </c>
      <c r="B256" s="222"/>
      <c r="C256" s="110"/>
      <c r="D256" s="110"/>
      <c r="E256" s="467"/>
      <c r="F256" s="467"/>
      <c r="G256" s="110"/>
      <c r="H256" s="110"/>
      <c r="I256" s="96"/>
      <c r="J256" s="96"/>
      <c r="K256" s="468">
        <f t="shared" si="7"/>
        <v>0</v>
      </c>
      <c r="L256" s="470"/>
    </row>
    <row r="257" spans="1:12" ht="15" x14ac:dyDescent="0.2">
      <c r="A257" s="136" t="str">
        <f t="shared" si="6"/>
        <v/>
      </c>
      <c r="B257" s="222"/>
      <c r="C257" s="110"/>
      <c r="D257" s="110"/>
      <c r="E257" s="467"/>
      <c r="F257" s="467"/>
      <c r="G257" s="110"/>
      <c r="H257" s="110"/>
      <c r="I257" s="96"/>
      <c r="J257" s="96"/>
      <c r="K257" s="468">
        <f t="shared" si="7"/>
        <v>0</v>
      </c>
      <c r="L257" s="470"/>
    </row>
    <row r="258" spans="1:12" ht="15" x14ac:dyDescent="0.2">
      <c r="A258" s="136" t="str">
        <f t="shared" si="6"/>
        <v/>
      </c>
      <c r="B258" s="222"/>
      <c r="C258" s="110"/>
      <c r="D258" s="110"/>
      <c r="E258" s="467"/>
      <c r="F258" s="467"/>
      <c r="G258" s="110"/>
      <c r="H258" s="110"/>
      <c r="I258" s="96"/>
      <c r="J258" s="96"/>
      <c r="K258" s="468">
        <f t="shared" si="7"/>
        <v>0</v>
      </c>
      <c r="L258" s="470"/>
    </row>
    <row r="259" spans="1:12" ht="15" x14ac:dyDescent="0.2">
      <c r="A259" s="136" t="str">
        <f t="shared" si="6"/>
        <v/>
      </c>
      <c r="B259" s="222"/>
      <c r="C259" s="110"/>
      <c r="D259" s="110"/>
      <c r="E259" s="467"/>
      <c r="F259" s="467"/>
      <c r="G259" s="110"/>
      <c r="H259" s="110"/>
      <c r="I259" s="96"/>
      <c r="J259" s="96"/>
      <c r="K259" s="468">
        <f t="shared" si="7"/>
        <v>0</v>
      </c>
      <c r="L259" s="470"/>
    </row>
    <row r="260" spans="1:12" ht="15" x14ac:dyDescent="0.2">
      <c r="A260" s="136" t="str">
        <f t="shared" si="6"/>
        <v/>
      </c>
      <c r="B260" s="222"/>
      <c r="C260" s="110"/>
      <c r="D260" s="110"/>
      <c r="E260" s="467"/>
      <c r="F260" s="467"/>
      <c r="G260" s="110"/>
      <c r="H260" s="110"/>
      <c r="I260" s="96"/>
      <c r="J260" s="96"/>
      <c r="K260" s="468">
        <f t="shared" si="7"/>
        <v>0</v>
      </c>
      <c r="L260" s="470"/>
    </row>
    <row r="261" spans="1:12" ht="15" x14ac:dyDescent="0.2">
      <c r="A261" s="136" t="str">
        <f t="shared" si="6"/>
        <v/>
      </c>
      <c r="B261" s="222"/>
      <c r="C261" s="110"/>
      <c r="D261" s="110"/>
      <c r="E261" s="467"/>
      <c r="F261" s="467"/>
      <c r="G261" s="110"/>
      <c r="H261" s="110"/>
      <c r="I261" s="96"/>
      <c r="J261" s="96"/>
      <c r="K261" s="468">
        <f t="shared" si="7"/>
        <v>0</v>
      </c>
      <c r="L261" s="470"/>
    </row>
    <row r="262" spans="1:12" ht="15" x14ac:dyDescent="0.2">
      <c r="A262" s="136" t="str">
        <f t="shared" si="6"/>
        <v/>
      </c>
      <c r="B262" s="222"/>
      <c r="C262" s="110"/>
      <c r="D262" s="110"/>
      <c r="E262" s="467"/>
      <c r="F262" s="467"/>
      <c r="G262" s="110"/>
      <c r="H262" s="110"/>
      <c r="I262" s="96"/>
      <c r="J262" s="96"/>
      <c r="K262" s="468">
        <f t="shared" si="7"/>
        <v>0</v>
      </c>
      <c r="L262" s="470"/>
    </row>
    <row r="263" spans="1:12" ht="15" x14ac:dyDescent="0.2">
      <c r="A263" s="136" t="str">
        <f t="shared" si="6"/>
        <v/>
      </c>
      <c r="B263" s="222"/>
      <c r="C263" s="110"/>
      <c r="D263" s="110"/>
      <c r="E263" s="467"/>
      <c r="F263" s="467"/>
      <c r="G263" s="110"/>
      <c r="H263" s="110"/>
      <c r="I263" s="96"/>
      <c r="J263" s="96"/>
      <c r="K263" s="468">
        <f t="shared" si="7"/>
        <v>0</v>
      </c>
      <c r="L263" s="470"/>
    </row>
    <row r="264" spans="1:12" ht="15" x14ac:dyDescent="0.2">
      <c r="A264" s="136" t="str">
        <f t="shared" si="6"/>
        <v/>
      </c>
      <c r="B264" s="222"/>
      <c r="C264" s="110"/>
      <c r="D264" s="110"/>
      <c r="E264" s="467"/>
      <c r="F264" s="467"/>
      <c r="G264" s="110"/>
      <c r="H264" s="110"/>
      <c r="I264" s="96"/>
      <c r="J264" s="96"/>
      <c r="K264" s="468">
        <f t="shared" si="7"/>
        <v>0</v>
      </c>
      <c r="L264" s="470"/>
    </row>
    <row r="265" spans="1:12" ht="15" x14ac:dyDescent="0.2">
      <c r="A265" s="136" t="str">
        <f t="shared" si="6"/>
        <v/>
      </c>
      <c r="B265" s="222"/>
      <c r="C265" s="110"/>
      <c r="D265" s="110"/>
      <c r="E265" s="467"/>
      <c r="F265" s="467"/>
      <c r="G265" s="110"/>
      <c r="H265" s="110"/>
      <c r="I265" s="96"/>
      <c r="J265" s="96"/>
      <c r="K265" s="468">
        <f t="shared" si="7"/>
        <v>0</v>
      </c>
      <c r="L265" s="470"/>
    </row>
    <row r="266" spans="1:12" ht="15" x14ac:dyDescent="0.2">
      <c r="A266" s="136" t="str">
        <f t="shared" si="6"/>
        <v/>
      </c>
      <c r="B266" s="222"/>
      <c r="C266" s="110"/>
      <c r="D266" s="110"/>
      <c r="E266" s="467"/>
      <c r="F266" s="467"/>
      <c r="G266" s="110"/>
      <c r="H266" s="110"/>
      <c r="I266" s="96"/>
      <c r="J266" s="96"/>
      <c r="K266" s="468">
        <f t="shared" si="7"/>
        <v>0</v>
      </c>
      <c r="L266" s="470"/>
    </row>
    <row r="267" spans="1:12" ht="15" x14ac:dyDescent="0.2">
      <c r="A267" s="136" t="str">
        <f t="shared" si="6"/>
        <v/>
      </c>
      <c r="B267" s="222"/>
      <c r="C267" s="110"/>
      <c r="D267" s="110"/>
      <c r="E267" s="467"/>
      <c r="F267" s="467"/>
      <c r="G267" s="110"/>
      <c r="H267" s="110"/>
      <c r="I267" s="96"/>
      <c r="J267" s="96"/>
      <c r="K267" s="468">
        <f t="shared" si="7"/>
        <v>0</v>
      </c>
      <c r="L267" s="470"/>
    </row>
    <row r="268" spans="1:12" ht="15" x14ac:dyDescent="0.2">
      <c r="A268" s="136" t="str">
        <f t="shared" si="6"/>
        <v/>
      </c>
      <c r="B268" s="222"/>
      <c r="C268" s="110"/>
      <c r="D268" s="110"/>
      <c r="E268" s="467"/>
      <c r="F268" s="467"/>
      <c r="G268" s="110"/>
      <c r="H268" s="110"/>
      <c r="I268" s="96"/>
      <c r="J268" s="96"/>
      <c r="K268" s="468">
        <f t="shared" si="7"/>
        <v>0</v>
      </c>
      <c r="L268" s="470"/>
    </row>
    <row r="269" spans="1:12" ht="15" x14ac:dyDescent="0.2">
      <c r="A269" s="136" t="str">
        <f t="shared" si="6"/>
        <v/>
      </c>
      <c r="B269" s="222"/>
      <c r="C269" s="110"/>
      <c r="D269" s="110"/>
      <c r="E269" s="467"/>
      <c r="F269" s="467"/>
      <c r="G269" s="110"/>
      <c r="H269" s="110"/>
      <c r="I269" s="96"/>
      <c r="J269" s="96"/>
      <c r="K269" s="468">
        <f t="shared" si="7"/>
        <v>0</v>
      </c>
      <c r="L269" s="470"/>
    </row>
    <row r="270" spans="1:12" ht="15" x14ac:dyDescent="0.2">
      <c r="A270" s="136" t="str">
        <f t="shared" si="6"/>
        <v/>
      </c>
      <c r="B270" s="222"/>
      <c r="C270" s="110"/>
      <c r="D270" s="110"/>
      <c r="E270" s="467"/>
      <c r="F270" s="467"/>
      <c r="G270" s="110"/>
      <c r="H270" s="110"/>
      <c r="I270" s="96"/>
      <c r="J270" s="96"/>
      <c r="K270" s="468">
        <f t="shared" si="7"/>
        <v>0</v>
      </c>
      <c r="L270" s="470"/>
    </row>
    <row r="271" spans="1:12" ht="15" x14ac:dyDescent="0.2">
      <c r="A271" s="136" t="str">
        <f t="shared" si="6"/>
        <v/>
      </c>
      <c r="B271" s="222"/>
      <c r="C271" s="110"/>
      <c r="D271" s="110"/>
      <c r="E271" s="467"/>
      <c r="F271" s="467"/>
      <c r="G271" s="110"/>
      <c r="H271" s="110"/>
      <c r="I271" s="96"/>
      <c r="J271" s="96"/>
      <c r="K271" s="468">
        <f t="shared" si="7"/>
        <v>0</v>
      </c>
      <c r="L271" s="470"/>
    </row>
    <row r="272" spans="1:12" ht="15" x14ac:dyDescent="0.2">
      <c r="A272" s="136" t="str">
        <f t="shared" si="6"/>
        <v/>
      </c>
      <c r="B272" s="222"/>
      <c r="C272" s="110"/>
      <c r="D272" s="110"/>
      <c r="E272" s="467"/>
      <c r="F272" s="467"/>
      <c r="G272" s="110"/>
      <c r="H272" s="110"/>
      <c r="I272" s="96"/>
      <c r="J272" s="96"/>
      <c r="K272" s="468">
        <f t="shared" si="7"/>
        <v>0</v>
      </c>
      <c r="L272" s="470"/>
    </row>
    <row r="273" spans="1:12" ht="15" x14ac:dyDescent="0.2">
      <c r="A273" s="136" t="str">
        <f t="shared" si="6"/>
        <v/>
      </c>
      <c r="B273" s="222"/>
      <c r="C273" s="110"/>
      <c r="D273" s="110"/>
      <c r="E273" s="467"/>
      <c r="F273" s="467"/>
      <c r="G273" s="110"/>
      <c r="H273" s="110"/>
      <c r="I273" s="96"/>
      <c r="J273" s="96"/>
      <c r="K273" s="468">
        <f t="shared" si="7"/>
        <v>0</v>
      </c>
      <c r="L273" s="470"/>
    </row>
    <row r="274" spans="1:12" ht="15" x14ac:dyDescent="0.2">
      <c r="A274" s="136" t="str">
        <f t="shared" si="6"/>
        <v/>
      </c>
      <c r="B274" s="222"/>
      <c r="C274" s="110"/>
      <c r="D274" s="110"/>
      <c r="E274" s="467"/>
      <c r="F274" s="467"/>
      <c r="G274" s="110"/>
      <c r="H274" s="110"/>
      <c r="I274" s="96"/>
      <c r="J274" s="96"/>
      <c r="K274" s="468">
        <f t="shared" si="7"/>
        <v>0</v>
      </c>
      <c r="L274" s="470"/>
    </row>
    <row r="275" spans="1:12" ht="15" x14ac:dyDescent="0.2">
      <c r="A275" s="136" t="str">
        <f t="shared" si="6"/>
        <v/>
      </c>
      <c r="B275" s="222"/>
      <c r="C275" s="110"/>
      <c r="D275" s="110"/>
      <c r="E275" s="467"/>
      <c r="F275" s="467"/>
      <c r="G275" s="110"/>
      <c r="H275" s="110"/>
      <c r="I275" s="96"/>
      <c r="J275" s="96"/>
      <c r="K275" s="468">
        <f t="shared" si="7"/>
        <v>0</v>
      </c>
      <c r="L275" s="470"/>
    </row>
    <row r="276" spans="1:12" ht="15" x14ac:dyDescent="0.2">
      <c r="A276" s="136" t="str">
        <f t="shared" si="6"/>
        <v/>
      </c>
      <c r="B276" s="222"/>
      <c r="C276" s="110"/>
      <c r="D276" s="110"/>
      <c r="E276" s="467"/>
      <c r="F276" s="467"/>
      <c r="G276" s="110"/>
      <c r="H276" s="110"/>
      <c r="I276" s="96"/>
      <c r="J276" s="96"/>
      <c r="K276" s="468">
        <f t="shared" si="7"/>
        <v>0</v>
      </c>
      <c r="L276" s="470"/>
    </row>
    <row r="277" spans="1:12" ht="15" x14ac:dyDescent="0.2">
      <c r="A277" s="136" t="str">
        <f t="shared" ref="A277:A340" si="8">IF(COUNTA(B277:J277)&gt;0,ROW()-$A$3+1,"")</f>
        <v/>
      </c>
      <c r="B277" s="222"/>
      <c r="C277" s="110"/>
      <c r="D277" s="110"/>
      <c r="E277" s="467"/>
      <c r="F277" s="467"/>
      <c r="G277" s="110"/>
      <c r="H277" s="110"/>
      <c r="I277" s="96"/>
      <c r="J277" s="96"/>
      <c r="K277" s="468">
        <f t="shared" ref="K277:K340" si="9">ROUND(I277,2)*ROUND(J277,2)</f>
        <v>0</v>
      </c>
      <c r="L277" s="470"/>
    </row>
    <row r="278" spans="1:12" ht="15" x14ac:dyDescent="0.2">
      <c r="A278" s="136" t="str">
        <f t="shared" si="8"/>
        <v/>
      </c>
      <c r="B278" s="222"/>
      <c r="C278" s="110"/>
      <c r="D278" s="110"/>
      <c r="E278" s="467"/>
      <c r="F278" s="467"/>
      <c r="G278" s="110"/>
      <c r="H278" s="110"/>
      <c r="I278" s="96"/>
      <c r="J278" s="96"/>
      <c r="K278" s="468">
        <f t="shared" si="9"/>
        <v>0</v>
      </c>
      <c r="L278" s="470"/>
    </row>
    <row r="279" spans="1:12" ht="15" x14ac:dyDescent="0.2">
      <c r="A279" s="136" t="str">
        <f t="shared" si="8"/>
        <v/>
      </c>
      <c r="B279" s="222"/>
      <c r="C279" s="110"/>
      <c r="D279" s="110"/>
      <c r="E279" s="467"/>
      <c r="F279" s="467"/>
      <c r="G279" s="110"/>
      <c r="H279" s="110"/>
      <c r="I279" s="96"/>
      <c r="J279" s="96"/>
      <c r="K279" s="468">
        <f t="shared" si="9"/>
        <v>0</v>
      </c>
      <c r="L279" s="470"/>
    </row>
    <row r="280" spans="1:12" ht="15" x14ac:dyDescent="0.2">
      <c r="A280" s="136" t="str">
        <f t="shared" si="8"/>
        <v/>
      </c>
      <c r="B280" s="222"/>
      <c r="C280" s="110"/>
      <c r="D280" s="110"/>
      <c r="E280" s="467"/>
      <c r="F280" s="467"/>
      <c r="G280" s="110"/>
      <c r="H280" s="110"/>
      <c r="I280" s="96"/>
      <c r="J280" s="96"/>
      <c r="K280" s="468">
        <f t="shared" si="9"/>
        <v>0</v>
      </c>
      <c r="L280" s="470"/>
    </row>
    <row r="281" spans="1:12" ht="15" x14ac:dyDescent="0.2">
      <c r="A281" s="136" t="str">
        <f t="shared" si="8"/>
        <v/>
      </c>
      <c r="B281" s="222"/>
      <c r="C281" s="110"/>
      <c r="D281" s="110"/>
      <c r="E281" s="467"/>
      <c r="F281" s="467"/>
      <c r="G281" s="110"/>
      <c r="H281" s="110"/>
      <c r="I281" s="96"/>
      <c r="J281" s="96"/>
      <c r="K281" s="468">
        <f t="shared" si="9"/>
        <v>0</v>
      </c>
      <c r="L281" s="470"/>
    </row>
    <row r="282" spans="1:12" ht="15" x14ac:dyDescent="0.2">
      <c r="A282" s="136" t="str">
        <f t="shared" si="8"/>
        <v/>
      </c>
      <c r="B282" s="222"/>
      <c r="C282" s="110"/>
      <c r="D282" s="110"/>
      <c r="E282" s="467"/>
      <c r="F282" s="467"/>
      <c r="G282" s="110"/>
      <c r="H282" s="110"/>
      <c r="I282" s="96"/>
      <c r="J282" s="96"/>
      <c r="K282" s="468">
        <f t="shared" si="9"/>
        <v>0</v>
      </c>
      <c r="L282" s="470"/>
    </row>
    <row r="283" spans="1:12" ht="15" x14ac:dyDescent="0.2">
      <c r="A283" s="136" t="str">
        <f t="shared" si="8"/>
        <v/>
      </c>
      <c r="B283" s="222"/>
      <c r="C283" s="110"/>
      <c r="D283" s="110"/>
      <c r="E283" s="467"/>
      <c r="F283" s="467"/>
      <c r="G283" s="110"/>
      <c r="H283" s="110"/>
      <c r="I283" s="96"/>
      <c r="J283" s="96"/>
      <c r="K283" s="468">
        <f t="shared" si="9"/>
        <v>0</v>
      </c>
      <c r="L283" s="470"/>
    </row>
    <row r="284" spans="1:12" ht="15" x14ac:dyDescent="0.2">
      <c r="A284" s="136" t="str">
        <f t="shared" si="8"/>
        <v/>
      </c>
      <c r="B284" s="222"/>
      <c r="C284" s="110"/>
      <c r="D284" s="110"/>
      <c r="E284" s="467"/>
      <c r="F284" s="467"/>
      <c r="G284" s="110"/>
      <c r="H284" s="110"/>
      <c r="I284" s="96"/>
      <c r="J284" s="96"/>
      <c r="K284" s="468">
        <f t="shared" si="9"/>
        <v>0</v>
      </c>
      <c r="L284" s="470"/>
    </row>
    <row r="285" spans="1:12" ht="15" x14ac:dyDescent="0.2">
      <c r="A285" s="136" t="str">
        <f t="shared" si="8"/>
        <v/>
      </c>
      <c r="B285" s="222"/>
      <c r="C285" s="110"/>
      <c r="D285" s="110"/>
      <c r="E285" s="467"/>
      <c r="F285" s="467"/>
      <c r="G285" s="110"/>
      <c r="H285" s="110"/>
      <c r="I285" s="96"/>
      <c r="J285" s="96"/>
      <c r="K285" s="468">
        <f t="shared" si="9"/>
        <v>0</v>
      </c>
      <c r="L285" s="470"/>
    </row>
    <row r="286" spans="1:12" ht="15" x14ac:dyDescent="0.2">
      <c r="A286" s="136" t="str">
        <f t="shared" si="8"/>
        <v/>
      </c>
      <c r="B286" s="222"/>
      <c r="C286" s="110"/>
      <c r="D286" s="110"/>
      <c r="E286" s="467"/>
      <c r="F286" s="467"/>
      <c r="G286" s="110"/>
      <c r="H286" s="110"/>
      <c r="I286" s="96"/>
      <c r="J286" s="96"/>
      <c r="K286" s="468">
        <f t="shared" si="9"/>
        <v>0</v>
      </c>
      <c r="L286" s="470"/>
    </row>
    <row r="287" spans="1:12" ht="15" x14ac:dyDescent="0.2">
      <c r="A287" s="136" t="str">
        <f t="shared" si="8"/>
        <v/>
      </c>
      <c r="B287" s="222"/>
      <c r="C287" s="110"/>
      <c r="D287" s="110"/>
      <c r="E287" s="467"/>
      <c r="F287" s="467"/>
      <c r="G287" s="110"/>
      <c r="H287" s="110"/>
      <c r="I287" s="96"/>
      <c r="J287" s="96"/>
      <c r="K287" s="468">
        <f t="shared" si="9"/>
        <v>0</v>
      </c>
      <c r="L287" s="470"/>
    </row>
    <row r="288" spans="1:12" ht="15" x14ac:dyDescent="0.2">
      <c r="A288" s="136" t="str">
        <f t="shared" si="8"/>
        <v/>
      </c>
      <c r="B288" s="222"/>
      <c r="C288" s="110"/>
      <c r="D288" s="110"/>
      <c r="E288" s="467"/>
      <c r="F288" s="467"/>
      <c r="G288" s="110"/>
      <c r="H288" s="110"/>
      <c r="I288" s="96"/>
      <c r="J288" s="96"/>
      <c r="K288" s="468">
        <f t="shared" si="9"/>
        <v>0</v>
      </c>
      <c r="L288" s="470"/>
    </row>
    <row r="289" spans="1:12" ht="15" x14ac:dyDescent="0.2">
      <c r="A289" s="136" t="str">
        <f t="shared" si="8"/>
        <v/>
      </c>
      <c r="B289" s="222"/>
      <c r="C289" s="110"/>
      <c r="D289" s="110"/>
      <c r="E289" s="467"/>
      <c r="F289" s="467"/>
      <c r="G289" s="110"/>
      <c r="H289" s="110"/>
      <c r="I289" s="96"/>
      <c r="J289" s="96"/>
      <c r="K289" s="468">
        <f t="shared" si="9"/>
        <v>0</v>
      </c>
      <c r="L289" s="470"/>
    </row>
    <row r="290" spans="1:12" ht="15" x14ac:dyDescent="0.2">
      <c r="A290" s="136" t="str">
        <f t="shared" si="8"/>
        <v/>
      </c>
      <c r="B290" s="222"/>
      <c r="C290" s="110"/>
      <c r="D290" s="110"/>
      <c r="E290" s="467"/>
      <c r="F290" s="467"/>
      <c r="G290" s="110"/>
      <c r="H290" s="110"/>
      <c r="I290" s="96"/>
      <c r="J290" s="96"/>
      <c r="K290" s="468">
        <f t="shared" si="9"/>
        <v>0</v>
      </c>
      <c r="L290" s="470"/>
    </row>
    <row r="291" spans="1:12" ht="15" x14ac:dyDescent="0.2">
      <c r="A291" s="136" t="str">
        <f t="shared" si="8"/>
        <v/>
      </c>
      <c r="B291" s="222"/>
      <c r="C291" s="110"/>
      <c r="D291" s="110"/>
      <c r="E291" s="467"/>
      <c r="F291" s="467"/>
      <c r="G291" s="110"/>
      <c r="H291" s="110"/>
      <c r="I291" s="96"/>
      <c r="J291" s="96"/>
      <c r="K291" s="468">
        <f t="shared" si="9"/>
        <v>0</v>
      </c>
      <c r="L291" s="470"/>
    </row>
    <row r="292" spans="1:12" ht="15" x14ac:dyDescent="0.2">
      <c r="A292" s="136" t="str">
        <f t="shared" si="8"/>
        <v/>
      </c>
      <c r="B292" s="222"/>
      <c r="C292" s="110"/>
      <c r="D292" s="110"/>
      <c r="E292" s="467"/>
      <c r="F292" s="467"/>
      <c r="G292" s="110"/>
      <c r="H292" s="110"/>
      <c r="I292" s="96"/>
      <c r="J292" s="96"/>
      <c r="K292" s="468">
        <f t="shared" si="9"/>
        <v>0</v>
      </c>
      <c r="L292" s="470"/>
    </row>
    <row r="293" spans="1:12" ht="15" x14ac:dyDescent="0.2">
      <c r="A293" s="136" t="str">
        <f t="shared" si="8"/>
        <v/>
      </c>
      <c r="B293" s="222"/>
      <c r="C293" s="110"/>
      <c r="D293" s="110"/>
      <c r="E293" s="467"/>
      <c r="F293" s="467"/>
      <c r="G293" s="110"/>
      <c r="H293" s="110"/>
      <c r="I293" s="96"/>
      <c r="J293" s="96"/>
      <c r="K293" s="468">
        <f t="shared" si="9"/>
        <v>0</v>
      </c>
      <c r="L293" s="470"/>
    </row>
    <row r="294" spans="1:12" ht="15" x14ac:dyDescent="0.2">
      <c r="A294" s="136" t="str">
        <f t="shared" si="8"/>
        <v/>
      </c>
      <c r="B294" s="222"/>
      <c r="C294" s="110"/>
      <c r="D294" s="110"/>
      <c r="E294" s="467"/>
      <c r="F294" s="467"/>
      <c r="G294" s="110"/>
      <c r="H294" s="110"/>
      <c r="I294" s="96"/>
      <c r="J294" s="96"/>
      <c r="K294" s="468">
        <f t="shared" si="9"/>
        <v>0</v>
      </c>
      <c r="L294" s="470"/>
    </row>
    <row r="295" spans="1:12" ht="15" x14ac:dyDescent="0.2">
      <c r="A295" s="136" t="str">
        <f t="shared" si="8"/>
        <v/>
      </c>
      <c r="B295" s="222"/>
      <c r="C295" s="110"/>
      <c r="D295" s="110"/>
      <c r="E295" s="467"/>
      <c r="F295" s="467"/>
      <c r="G295" s="110"/>
      <c r="H295" s="110"/>
      <c r="I295" s="96"/>
      <c r="J295" s="96"/>
      <c r="K295" s="468">
        <f t="shared" si="9"/>
        <v>0</v>
      </c>
      <c r="L295" s="470"/>
    </row>
    <row r="296" spans="1:12" ht="15" x14ac:dyDescent="0.2">
      <c r="A296" s="136" t="str">
        <f t="shared" si="8"/>
        <v/>
      </c>
      <c r="B296" s="222"/>
      <c r="C296" s="110"/>
      <c r="D296" s="110"/>
      <c r="E296" s="467"/>
      <c r="F296" s="467"/>
      <c r="G296" s="110"/>
      <c r="H296" s="110"/>
      <c r="I296" s="96"/>
      <c r="J296" s="96"/>
      <c r="K296" s="468">
        <f t="shared" si="9"/>
        <v>0</v>
      </c>
      <c r="L296" s="470"/>
    </row>
    <row r="297" spans="1:12" ht="15" x14ac:dyDescent="0.2">
      <c r="A297" s="136" t="str">
        <f t="shared" si="8"/>
        <v/>
      </c>
      <c r="B297" s="222"/>
      <c r="C297" s="110"/>
      <c r="D297" s="110"/>
      <c r="E297" s="467"/>
      <c r="F297" s="467"/>
      <c r="G297" s="110"/>
      <c r="H297" s="110"/>
      <c r="I297" s="96"/>
      <c r="J297" s="96"/>
      <c r="K297" s="468">
        <f t="shared" si="9"/>
        <v>0</v>
      </c>
      <c r="L297" s="470"/>
    </row>
    <row r="298" spans="1:12" ht="15" x14ac:dyDescent="0.2">
      <c r="A298" s="136" t="str">
        <f t="shared" si="8"/>
        <v/>
      </c>
      <c r="B298" s="222"/>
      <c r="C298" s="110"/>
      <c r="D298" s="110"/>
      <c r="E298" s="467"/>
      <c r="F298" s="467"/>
      <c r="G298" s="110"/>
      <c r="H298" s="110"/>
      <c r="I298" s="96"/>
      <c r="J298" s="96"/>
      <c r="K298" s="468">
        <f t="shared" si="9"/>
        <v>0</v>
      </c>
      <c r="L298" s="470"/>
    </row>
    <row r="299" spans="1:12" ht="15" x14ac:dyDescent="0.2">
      <c r="A299" s="136" t="str">
        <f t="shared" si="8"/>
        <v/>
      </c>
      <c r="B299" s="222"/>
      <c r="C299" s="110"/>
      <c r="D299" s="110"/>
      <c r="E299" s="467"/>
      <c r="F299" s="467"/>
      <c r="G299" s="110"/>
      <c r="H299" s="110"/>
      <c r="I299" s="96"/>
      <c r="J299" s="96"/>
      <c r="K299" s="468">
        <f t="shared" si="9"/>
        <v>0</v>
      </c>
      <c r="L299" s="470"/>
    </row>
    <row r="300" spans="1:12" ht="15" x14ac:dyDescent="0.2">
      <c r="A300" s="136" t="str">
        <f t="shared" si="8"/>
        <v/>
      </c>
      <c r="B300" s="222"/>
      <c r="C300" s="110"/>
      <c r="D300" s="110"/>
      <c r="E300" s="467"/>
      <c r="F300" s="467"/>
      <c r="G300" s="110"/>
      <c r="H300" s="110"/>
      <c r="I300" s="96"/>
      <c r="J300" s="96"/>
      <c r="K300" s="468">
        <f t="shared" si="9"/>
        <v>0</v>
      </c>
      <c r="L300" s="470"/>
    </row>
    <row r="301" spans="1:12" ht="15" x14ac:dyDescent="0.2">
      <c r="A301" s="136" t="str">
        <f t="shared" si="8"/>
        <v/>
      </c>
      <c r="B301" s="222"/>
      <c r="C301" s="110"/>
      <c r="D301" s="110"/>
      <c r="E301" s="467"/>
      <c r="F301" s="467"/>
      <c r="G301" s="110"/>
      <c r="H301" s="110"/>
      <c r="I301" s="96"/>
      <c r="J301" s="96"/>
      <c r="K301" s="468">
        <f t="shared" si="9"/>
        <v>0</v>
      </c>
      <c r="L301" s="470"/>
    </row>
    <row r="302" spans="1:12" ht="15" x14ac:dyDescent="0.2">
      <c r="A302" s="136" t="str">
        <f t="shared" si="8"/>
        <v/>
      </c>
      <c r="B302" s="222"/>
      <c r="C302" s="110"/>
      <c r="D302" s="110"/>
      <c r="E302" s="467"/>
      <c r="F302" s="467"/>
      <c r="G302" s="110"/>
      <c r="H302" s="110"/>
      <c r="I302" s="96"/>
      <c r="J302" s="96"/>
      <c r="K302" s="468">
        <f t="shared" si="9"/>
        <v>0</v>
      </c>
      <c r="L302" s="470"/>
    </row>
    <row r="303" spans="1:12" ht="15" x14ac:dyDescent="0.2">
      <c r="A303" s="136" t="str">
        <f t="shared" si="8"/>
        <v/>
      </c>
      <c r="B303" s="222"/>
      <c r="C303" s="110"/>
      <c r="D303" s="110"/>
      <c r="E303" s="467"/>
      <c r="F303" s="467"/>
      <c r="G303" s="110"/>
      <c r="H303" s="110"/>
      <c r="I303" s="96"/>
      <c r="J303" s="96"/>
      <c r="K303" s="468">
        <f t="shared" si="9"/>
        <v>0</v>
      </c>
      <c r="L303" s="470"/>
    </row>
    <row r="304" spans="1:12" ht="15" x14ac:dyDescent="0.2">
      <c r="A304" s="136" t="str">
        <f t="shared" si="8"/>
        <v/>
      </c>
      <c r="B304" s="222"/>
      <c r="C304" s="110"/>
      <c r="D304" s="110"/>
      <c r="E304" s="467"/>
      <c r="F304" s="467"/>
      <c r="G304" s="110"/>
      <c r="H304" s="110"/>
      <c r="I304" s="96"/>
      <c r="J304" s="96"/>
      <c r="K304" s="468">
        <f t="shared" si="9"/>
        <v>0</v>
      </c>
      <c r="L304" s="470"/>
    </row>
    <row r="305" spans="1:12" ht="15" x14ac:dyDescent="0.2">
      <c r="A305" s="136" t="str">
        <f t="shared" si="8"/>
        <v/>
      </c>
      <c r="B305" s="222"/>
      <c r="C305" s="110"/>
      <c r="D305" s="110"/>
      <c r="E305" s="467"/>
      <c r="F305" s="467"/>
      <c r="G305" s="110"/>
      <c r="H305" s="110"/>
      <c r="I305" s="96"/>
      <c r="J305" s="96"/>
      <c r="K305" s="468">
        <f t="shared" si="9"/>
        <v>0</v>
      </c>
      <c r="L305" s="470"/>
    </row>
    <row r="306" spans="1:12" ht="15" x14ac:dyDescent="0.2">
      <c r="A306" s="136" t="str">
        <f t="shared" si="8"/>
        <v/>
      </c>
      <c r="B306" s="222"/>
      <c r="C306" s="110"/>
      <c r="D306" s="110"/>
      <c r="E306" s="467"/>
      <c r="F306" s="467"/>
      <c r="G306" s="110"/>
      <c r="H306" s="110"/>
      <c r="I306" s="96"/>
      <c r="J306" s="96"/>
      <c r="K306" s="468">
        <f t="shared" si="9"/>
        <v>0</v>
      </c>
      <c r="L306" s="470"/>
    </row>
    <row r="307" spans="1:12" ht="15" x14ac:dyDescent="0.2">
      <c r="A307" s="136" t="str">
        <f t="shared" si="8"/>
        <v/>
      </c>
      <c r="B307" s="222"/>
      <c r="C307" s="110"/>
      <c r="D307" s="110"/>
      <c r="E307" s="467"/>
      <c r="F307" s="467"/>
      <c r="G307" s="110"/>
      <c r="H307" s="110"/>
      <c r="I307" s="96"/>
      <c r="J307" s="96"/>
      <c r="K307" s="468">
        <f t="shared" si="9"/>
        <v>0</v>
      </c>
      <c r="L307" s="470"/>
    </row>
    <row r="308" spans="1:12" ht="15" x14ac:dyDescent="0.2">
      <c r="A308" s="136" t="str">
        <f t="shared" si="8"/>
        <v/>
      </c>
      <c r="B308" s="222"/>
      <c r="C308" s="110"/>
      <c r="D308" s="110"/>
      <c r="E308" s="467"/>
      <c r="F308" s="467"/>
      <c r="G308" s="110"/>
      <c r="H308" s="110"/>
      <c r="I308" s="96"/>
      <c r="J308" s="96"/>
      <c r="K308" s="468">
        <f t="shared" si="9"/>
        <v>0</v>
      </c>
      <c r="L308" s="470"/>
    </row>
    <row r="309" spans="1:12" ht="15" x14ac:dyDescent="0.2">
      <c r="A309" s="136" t="str">
        <f t="shared" si="8"/>
        <v/>
      </c>
      <c r="B309" s="222"/>
      <c r="C309" s="110"/>
      <c r="D309" s="110"/>
      <c r="E309" s="467"/>
      <c r="F309" s="467"/>
      <c r="G309" s="110"/>
      <c r="H309" s="110"/>
      <c r="I309" s="96"/>
      <c r="J309" s="96"/>
      <c r="K309" s="468">
        <f t="shared" si="9"/>
        <v>0</v>
      </c>
      <c r="L309" s="470"/>
    </row>
    <row r="310" spans="1:12" ht="15" x14ac:dyDescent="0.2">
      <c r="A310" s="136" t="str">
        <f t="shared" si="8"/>
        <v/>
      </c>
      <c r="B310" s="222"/>
      <c r="C310" s="110"/>
      <c r="D310" s="110"/>
      <c r="E310" s="467"/>
      <c r="F310" s="467"/>
      <c r="G310" s="110"/>
      <c r="H310" s="110"/>
      <c r="I310" s="96"/>
      <c r="J310" s="96"/>
      <c r="K310" s="468">
        <f t="shared" si="9"/>
        <v>0</v>
      </c>
      <c r="L310" s="470"/>
    </row>
    <row r="311" spans="1:12" ht="15" x14ac:dyDescent="0.2">
      <c r="A311" s="136" t="str">
        <f t="shared" si="8"/>
        <v/>
      </c>
      <c r="B311" s="222"/>
      <c r="C311" s="110"/>
      <c r="D311" s="110"/>
      <c r="E311" s="467"/>
      <c r="F311" s="467"/>
      <c r="G311" s="110"/>
      <c r="H311" s="110"/>
      <c r="I311" s="96"/>
      <c r="J311" s="96"/>
      <c r="K311" s="468">
        <f t="shared" si="9"/>
        <v>0</v>
      </c>
      <c r="L311" s="470"/>
    </row>
    <row r="312" spans="1:12" ht="15" x14ac:dyDescent="0.2">
      <c r="A312" s="136" t="str">
        <f t="shared" si="8"/>
        <v/>
      </c>
      <c r="B312" s="222"/>
      <c r="C312" s="110"/>
      <c r="D312" s="110"/>
      <c r="E312" s="467"/>
      <c r="F312" s="467"/>
      <c r="G312" s="110"/>
      <c r="H312" s="110"/>
      <c r="I312" s="96"/>
      <c r="J312" s="96"/>
      <c r="K312" s="468">
        <f t="shared" si="9"/>
        <v>0</v>
      </c>
      <c r="L312" s="470"/>
    </row>
    <row r="313" spans="1:12" ht="15" x14ac:dyDescent="0.2">
      <c r="A313" s="136" t="str">
        <f t="shared" si="8"/>
        <v/>
      </c>
      <c r="B313" s="222"/>
      <c r="C313" s="110"/>
      <c r="D313" s="110"/>
      <c r="E313" s="467"/>
      <c r="F313" s="467"/>
      <c r="G313" s="110"/>
      <c r="H313" s="110"/>
      <c r="I313" s="96"/>
      <c r="J313" s="96"/>
      <c r="K313" s="468">
        <f t="shared" si="9"/>
        <v>0</v>
      </c>
      <c r="L313" s="470"/>
    </row>
    <row r="314" spans="1:12" ht="15" x14ac:dyDescent="0.2">
      <c r="A314" s="136" t="str">
        <f t="shared" si="8"/>
        <v/>
      </c>
      <c r="B314" s="222"/>
      <c r="C314" s="110"/>
      <c r="D314" s="110"/>
      <c r="E314" s="467"/>
      <c r="F314" s="467"/>
      <c r="G314" s="110"/>
      <c r="H314" s="110"/>
      <c r="I314" s="96"/>
      <c r="J314" s="96"/>
      <c r="K314" s="468">
        <f t="shared" si="9"/>
        <v>0</v>
      </c>
      <c r="L314" s="470"/>
    </row>
    <row r="315" spans="1:12" ht="15" x14ac:dyDescent="0.2">
      <c r="A315" s="136" t="str">
        <f t="shared" si="8"/>
        <v/>
      </c>
      <c r="B315" s="222"/>
      <c r="C315" s="110"/>
      <c r="D315" s="110"/>
      <c r="E315" s="467"/>
      <c r="F315" s="467"/>
      <c r="G315" s="110"/>
      <c r="H315" s="110"/>
      <c r="I315" s="96"/>
      <c r="J315" s="96"/>
      <c r="K315" s="468">
        <f t="shared" si="9"/>
        <v>0</v>
      </c>
      <c r="L315" s="470"/>
    </row>
    <row r="316" spans="1:12" ht="15" x14ac:dyDescent="0.2">
      <c r="A316" s="136" t="str">
        <f t="shared" si="8"/>
        <v/>
      </c>
      <c r="B316" s="222"/>
      <c r="C316" s="110"/>
      <c r="D316" s="110"/>
      <c r="E316" s="467"/>
      <c r="F316" s="467"/>
      <c r="G316" s="110"/>
      <c r="H316" s="110"/>
      <c r="I316" s="96"/>
      <c r="J316" s="96"/>
      <c r="K316" s="468">
        <f t="shared" si="9"/>
        <v>0</v>
      </c>
      <c r="L316" s="470"/>
    </row>
    <row r="317" spans="1:12" ht="15" x14ac:dyDescent="0.2">
      <c r="A317" s="136" t="str">
        <f t="shared" si="8"/>
        <v/>
      </c>
      <c r="B317" s="222"/>
      <c r="C317" s="110"/>
      <c r="D317" s="110"/>
      <c r="E317" s="467"/>
      <c r="F317" s="467"/>
      <c r="G317" s="110"/>
      <c r="H317" s="110"/>
      <c r="I317" s="96"/>
      <c r="J317" s="96"/>
      <c r="K317" s="468">
        <f t="shared" si="9"/>
        <v>0</v>
      </c>
      <c r="L317" s="470"/>
    </row>
    <row r="318" spans="1:12" ht="15" x14ac:dyDescent="0.2">
      <c r="A318" s="136" t="str">
        <f t="shared" si="8"/>
        <v/>
      </c>
      <c r="B318" s="222"/>
      <c r="C318" s="110"/>
      <c r="D318" s="110"/>
      <c r="E318" s="467"/>
      <c r="F318" s="467"/>
      <c r="G318" s="110"/>
      <c r="H318" s="110"/>
      <c r="I318" s="96"/>
      <c r="J318" s="96"/>
      <c r="K318" s="468">
        <f t="shared" si="9"/>
        <v>0</v>
      </c>
      <c r="L318" s="470"/>
    </row>
    <row r="319" spans="1:12" ht="15" x14ac:dyDescent="0.2">
      <c r="A319" s="136" t="str">
        <f t="shared" si="8"/>
        <v/>
      </c>
      <c r="B319" s="222"/>
      <c r="C319" s="110"/>
      <c r="D319" s="110"/>
      <c r="E319" s="467"/>
      <c r="F319" s="467"/>
      <c r="G319" s="110"/>
      <c r="H319" s="110"/>
      <c r="I319" s="96"/>
      <c r="J319" s="96"/>
      <c r="K319" s="468">
        <f t="shared" si="9"/>
        <v>0</v>
      </c>
      <c r="L319" s="470"/>
    </row>
    <row r="320" spans="1:12" ht="15" x14ac:dyDescent="0.2">
      <c r="A320" s="136" t="str">
        <f t="shared" si="8"/>
        <v/>
      </c>
      <c r="B320" s="222"/>
      <c r="C320" s="110"/>
      <c r="D320" s="110"/>
      <c r="E320" s="467"/>
      <c r="F320" s="467"/>
      <c r="G320" s="110"/>
      <c r="H320" s="110"/>
      <c r="I320" s="96"/>
      <c r="J320" s="96"/>
      <c r="K320" s="468">
        <f t="shared" si="9"/>
        <v>0</v>
      </c>
      <c r="L320" s="470"/>
    </row>
    <row r="321" spans="1:12" ht="15" x14ac:dyDescent="0.2">
      <c r="A321" s="136" t="str">
        <f t="shared" si="8"/>
        <v/>
      </c>
      <c r="B321" s="222"/>
      <c r="C321" s="110"/>
      <c r="D321" s="110"/>
      <c r="E321" s="467"/>
      <c r="F321" s="467"/>
      <c r="G321" s="110"/>
      <c r="H321" s="110"/>
      <c r="I321" s="96"/>
      <c r="J321" s="96"/>
      <c r="K321" s="468">
        <f t="shared" si="9"/>
        <v>0</v>
      </c>
      <c r="L321" s="470"/>
    </row>
    <row r="322" spans="1:12" ht="15" x14ac:dyDescent="0.2">
      <c r="A322" s="136" t="str">
        <f t="shared" si="8"/>
        <v/>
      </c>
      <c r="B322" s="222"/>
      <c r="C322" s="110"/>
      <c r="D322" s="110"/>
      <c r="E322" s="467"/>
      <c r="F322" s="467"/>
      <c r="G322" s="110"/>
      <c r="H322" s="110"/>
      <c r="I322" s="96"/>
      <c r="J322" s="96"/>
      <c r="K322" s="468">
        <f t="shared" si="9"/>
        <v>0</v>
      </c>
      <c r="L322" s="470"/>
    </row>
    <row r="323" spans="1:12" ht="15" x14ac:dyDescent="0.2">
      <c r="A323" s="136" t="str">
        <f t="shared" si="8"/>
        <v/>
      </c>
      <c r="B323" s="222"/>
      <c r="C323" s="110"/>
      <c r="D323" s="110"/>
      <c r="E323" s="467"/>
      <c r="F323" s="467"/>
      <c r="G323" s="110"/>
      <c r="H323" s="110"/>
      <c r="I323" s="96"/>
      <c r="J323" s="96"/>
      <c r="K323" s="468">
        <f t="shared" si="9"/>
        <v>0</v>
      </c>
      <c r="L323" s="470"/>
    </row>
    <row r="324" spans="1:12" ht="15" x14ac:dyDescent="0.2">
      <c r="A324" s="136" t="str">
        <f t="shared" si="8"/>
        <v/>
      </c>
      <c r="B324" s="222"/>
      <c r="C324" s="110"/>
      <c r="D324" s="110"/>
      <c r="E324" s="467"/>
      <c r="F324" s="467"/>
      <c r="G324" s="110"/>
      <c r="H324" s="110"/>
      <c r="I324" s="96"/>
      <c r="J324" s="96"/>
      <c r="K324" s="468">
        <f t="shared" si="9"/>
        <v>0</v>
      </c>
      <c r="L324" s="470"/>
    </row>
    <row r="325" spans="1:12" ht="15" x14ac:dyDescent="0.2">
      <c r="A325" s="136" t="str">
        <f t="shared" si="8"/>
        <v/>
      </c>
      <c r="B325" s="222"/>
      <c r="C325" s="110"/>
      <c r="D325" s="110"/>
      <c r="E325" s="467"/>
      <c r="F325" s="467"/>
      <c r="G325" s="110"/>
      <c r="H325" s="110"/>
      <c r="I325" s="96"/>
      <c r="J325" s="96"/>
      <c r="K325" s="468">
        <f t="shared" si="9"/>
        <v>0</v>
      </c>
      <c r="L325" s="470"/>
    </row>
    <row r="326" spans="1:12" ht="15" x14ac:dyDescent="0.2">
      <c r="A326" s="136" t="str">
        <f t="shared" si="8"/>
        <v/>
      </c>
      <c r="B326" s="222"/>
      <c r="C326" s="110"/>
      <c r="D326" s="110"/>
      <c r="E326" s="467"/>
      <c r="F326" s="467"/>
      <c r="G326" s="110"/>
      <c r="H326" s="110"/>
      <c r="I326" s="96"/>
      <c r="J326" s="96"/>
      <c r="K326" s="468">
        <f t="shared" si="9"/>
        <v>0</v>
      </c>
      <c r="L326" s="470"/>
    </row>
    <row r="327" spans="1:12" ht="15" x14ac:dyDescent="0.2">
      <c r="A327" s="136" t="str">
        <f t="shared" si="8"/>
        <v/>
      </c>
      <c r="B327" s="222"/>
      <c r="C327" s="110"/>
      <c r="D327" s="110"/>
      <c r="E327" s="467"/>
      <c r="F327" s="467"/>
      <c r="G327" s="110"/>
      <c r="H327" s="110"/>
      <c r="I327" s="96"/>
      <c r="J327" s="96"/>
      <c r="K327" s="468">
        <f t="shared" si="9"/>
        <v>0</v>
      </c>
      <c r="L327" s="470"/>
    </row>
    <row r="328" spans="1:12" ht="15" x14ac:dyDescent="0.2">
      <c r="A328" s="136" t="str">
        <f t="shared" si="8"/>
        <v/>
      </c>
      <c r="B328" s="222"/>
      <c r="C328" s="110"/>
      <c r="D328" s="110"/>
      <c r="E328" s="467"/>
      <c r="F328" s="467"/>
      <c r="G328" s="110"/>
      <c r="H328" s="110"/>
      <c r="I328" s="96"/>
      <c r="J328" s="96"/>
      <c r="K328" s="468">
        <f t="shared" si="9"/>
        <v>0</v>
      </c>
      <c r="L328" s="470"/>
    </row>
    <row r="329" spans="1:12" ht="15" x14ac:dyDescent="0.2">
      <c r="A329" s="136" t="str">
        <f t="shared" si="8"/>
        <v/>
      </c>
      <c r="B329" s="222"/>
      <c r="C329" s="110"/>
      <c r="D329" s="110"/>
      <c r="E329" s="467"/>
      <c r="F329" s="467"/>
      <c r="G329" s="110"/>
      <c r="H329" s="110"/>
      <c r="I329" s="96"/>
      <c r="J329" s="96"/>
      <c r="K329" s="468">
        <f t="shared" si="9"/>
        <v>0</v>
      </c>
      <c r="L329" s="470"/>
    </row>
    <row r="330" spans="1:12" ht="15" x14ac:dyDescent="0.2">
      <c r="A330" s="136" t="str">
        <f t="shared" si="8"/>
        <v/>
      </c>
      <c r="B330" s="222"/>
      <c r="C330" s="110"/>
      <c r="D330" s="110"/>
      <c r="E330" s="467"/>
      <c r="F330" s="467"/>
      <c r="G330" s="110"/>
      <c r="H330" s="110"/>
      <c r="I330" s="96"/>
      <c r="J330" s="96"/>
      <c r="K330" s="468">
        <f t="shared" si="9"/>
        <v>0</v>
      </c>
      <c r="L330" s="470"/>
    </row>
    <row r="331" spans="1:12" ht="15" x14ac:dyDescent="0.2">
      <c r="A331" s="136" t="str">
        <f t="shared" si="8"/>
        <v/>
      </c>
      <c r="B331" s="222"/>
      <c r="C331" s="110"/>
      <c r="D331" s="110"/>
      <c r="E331" s="467"/>
      <c r="F331" s="467"/>
      <c r="G331" s="110"/>
      <c r="H331" s="110"/>
      <c r="I331" s="96"/>
      <c r="J331" s="96"/>
      <c r="K331" s="468">
        <f t="shared" si="9"/>
        <v>0</v>
      </c>
      <c r="L331" s="470"/>
    </row>
    <row r="332" spans="1:12" ht="15" x14ac:dyDescent="0.2">
      <c r="A332" s="136" t="str">
        <f t="shared" si="8"/>
        <v/>
      </c>
      <c r="B332" s="222"/>
      <c r="C332" s="110"/>
      <c r="D332" s="110"/>
      <c r="E332" s="467"/>
      <c r="F332" s="467"/>
      <c r="G332" s="110"/>
      <c r="H332" s="110"/>
      <c r="I332" s="96"/>
      <c r="J332" s="96"/>
      <c r="K332" s="468">
        <f t="shared" si="9"/>
        <v>0</v>
      </c>
      <c r="L332" s="470"/>
    </row>
    <row r="333" spans="1:12" ht="15" x14ac:dyDescent="0.2">
      <c r="A333" s="136" t="str">
        <f t="shared" si="8"/>
        <v/>
      </c>
      <c r="B333" s="222"/>
      <c r="C333" s="110"/>
      <c r="D333" s="110"/>
      <c r="E333" s="467"/>
      <c r="F333" s="467"/>
      <c r="G333" s="110"/>
      <c r="H333" s="110"/>
      <c r="I333" s="96"/>
      <c r="J333" s="96"/>
      <c r="K333" s="468">
        <f t="shared" si="9"/>
        <v>0</v>
      </c>
      <c r="L333" s="470"/>
    </row>
    <row r="334" spans="1:12" ht="15" x14ac:dyDescent="0.2">
      <c r="A334" s="136" t="str">
        <f t="shared" si="8"/>
        <v/>
      </c>
      <c r="B334" s="222"/>
      <c r="C334" s="110"/>
      <c r="D334" s="110"/>
      <c r="E334" s="467"/>
      <c r="F334" s="467"/>
      <c r="G334" s="110"/>
      <c r="H334" s="110"/>
      <c r="I334" s="96"/>
      <c r="J334" s="96"/>
      <c r="K334" s="468">
        <f t="shared" si="9"/>
        <v>0</v>
      </c>
      <c r="L334" s="470"/>
    </row>
    <row r="335" spans="1:12" ht="15" x14ac:dyDescent="0.2">
      <c r="A335" s="136" t="str">
        <f t="shared" si="8"/>
        <v/>
      </c>
      <c r="B335" s="222"/>
      <c r="C335" s="110"/>
      <c r="D335" s="110"/>
      <c r="E335" s="467"/>
      <c r="F335" s="467"/>
      <c r="G335" s="110"/>
      <c r="H335" s="110"/>
      <c r="I335" s="96"/>
      <c r="J335" s="96"/>
      <c r="K335" s="468">
        <f t="shared" si="9"/>
        <v>0</v>
      </c>
      <c r="L335" s="470"/>
    </row>
    <row r="336" spans="1:12" ht="15" x14ac:dyDescent="0.2">
      <c r="A336" s="136" t="str">
        <f t="shared" si="8"/>
        <v/>
      </c>
      <c r="B336" s="222"/>
      <c r="C336" s="110"/>
      <c r="D336" s="110"/>
      <c r="E336" s="467"/>
      <c r="F336" s="467"/>
      <c r="G336" s="110"/>
      <c r="H336" s="110"/>
      <c r="I336" s="96"/>
      <c r="J336" s="96"/>
      <c r="K336" s="468">
        <f t="shared" si="9"/>
        <v>0</v>
      </c>
      <c r="L336" s="470"/>
    </row>
    <row r="337" spans="1:12" ht="15" x14ac:dyDescent="0.2">
      <c r="A337" s="136" t="str">
        <f t="shared" si="8"/>
        <v/>
      </c>
      <c r="B337" s="222"/>
      <c r="C337" s="110"/>
      <c r="D337" s="110"/>
      <c r="E337" s="467"/>
      <c r="F337" s="467"/>
      <c r="G337" s="110"/>
      <c r="H337" s="110"/>
      <c r="I337" s="96"/>
      <c r="J337" s="96"/>
      <c r="K337" s="468">
        <f t="shared" si="9"/>
        <v>0</v>
      </c>
      <c r="L337" s="470"/>
    </row>
    <row r="338" spans="1:12" ht="15" x14ac:dyDescent="0.2">
      <c r="A338" s="136" t="str">
        <f t="shared" si="8"/>
        <v/>
      </c>
      <c r="B338" s="222"/>
      <c r="C338" s="110"/>
      <c r="D338" s="110"/>
      <c r="E338" s="467"/>
      <c r="F338" s="467"/>
      <c r="G338" s="110"/>
      <c r="H338" s="110"/>
      <c r="I338" s="96"/>
      <c r="J338" s="96"/>
      <c r="K338" s="468">
        <f t="shared" si="9"/>
        <v>0</v>
      </c>
      <c r="L338" s="470"/>
    </row>
    <row r="339" spans="1:12" ht="15" x14ac:dyDescent="0.2">
      <c r="A339" s="136" t="str">
        <f t="shared" si="8"/>
        <v/>
      </c>
      <c r="B339" s="222"/>
      <c r="C339" s="110"/>
      <c r="D339" s="110"/>
      <c r="E339" s="467"/>
      <c r="F339" s="467"/>
      <c r="G339" s="110"/>
      <c r="H339" s="110"/>
      <c r="I339" s="96"/>
      <c r="J339" s="96"/>
      <c r="K339" s="468">
        <f t="shared" si="9"/>
        <v>0</v>
      </c>
      <c r="L339" s="470"/>
    </row>
    <row r="340" spans="1:12" ht="15" x14ac:dyDescent="0.2">
      <c r="A340" s="136" t="str">
        <f t="shared" si="8"/>
        <v/>
      </c>
      <c r="B340" s="222"/>
      <c r="C340" s="110"/>
      <c r="D340" s="110"/>
      <c r="E340" s="467"/>
      <c r="F340" s="467"/>
      <c r="G340" s="110"/>
      <c r="H340" s="110"/>
      <c r="I340" s="96"/>
      <c r="J340" s="96"/>
      <c r="K340" s="468">
        <f t="shared" si="9"/>
        <v>0</v>
      </c>
      <c r="L340" s="470"/>
    </row>
    <row r="341" spans="1:12" ht="15" x14ac:dyDescent="0.2">
      <c r="A341" s="136" t="str">
        <f t="shared" ref="A341:A404" si="10">IF(COUNTA(B341:J341)&gt;0,ROW()-$A$3+1,"")</f>
        <v/>
      </c>
      <c r="B341" s="222"/>
      <c r="C341" s="110"/>
      <c r="D341" s="110"/>
      <c r="E341" s="467"/>
      <c r="F341" s="467"/>
      <c r="G341" s="110"/>
      <c r="H341" s="110"/>
      <c r="I341" s="96"/>
      <c r="J341" s="96"/>
      <c r="K341" s="468">
        <f t="shared" ref="K341:K404" si="11">ROUND(I341,2)*ROUND(J341,2)</f>
        <v>0</v>
      </c>
      <c r="L341" s="470"/>
    </row>
    <row r="342" spans="1:12" ht="15" x14ac:dyDescent="0.2">
      <c r="A342" s="136" t="str">
        <f t="shared" si="10"/>
        <v/>
      </c>
      <c r="B342" s="222"/>
      <c r="C342" s="110"/>
      <c r="D342" s="110"/>
      <c r="E342" s="467"/>
      <c r="F342" s="467"/>
      <c r="G342" s="110"/>
      <c r="H342" s="110"/>
      <c r="I342" s="96"/>
      <c r="J342" s="96"/>
      <c r="K342" s="468">
        <f t="shared" si="11"/>
        <v>0</v>
      </c>
      <c r="L342" s="470"/>
    </row>
    <row r="343" spans="1:12" ht="15" x14ac:dyDescent="0.2">
      <c r="A343" s="136" t="str">
        <f t="shared" si="10"/>
        <v/>
      </c>
      <c r="B343" s="222"/>
      <c r="C343" s="110"/>
      <c r="D343" s="110"/>
      <c r="E343" s="467"/>
      <c r="F343" s="467"/>
      <c r="G343" s="110"/>
      <c r="H343" s="110"/>
      <c r="I343" s="96"/>
      <c r="J343" s="96"/>
      <c r="K343" s="468">
        <f t="shared" si="11"/>
        <v>0</v>
      </c>
      <c r="L343" s="470"/>
    </row>
    <row r="344" spans="1:12" ht="15" x14ac:dyDescent="0.2">
      <c r="A344" s="136" t="str">
        <f t="shared" si="10"/>
        <v/>
      </c>
      <c r="B344" s="222"/>
      <c r="C344" s="110"/>
      <c r="D344" s="110"/>
      <c r="E344" s="467"/>
      <c r="F344" s="467"/>
      <c r="G344" s="110"/>
      <c r="H344" s="110"/>
      <c r="I344" s="96"/>
      <c r="J344" s="96"/>
      <c r="K344" s="468">
        <f t="shared" si="11"/>
        <v>0</v>
      </c>
      <c r="L344" s="470"/>
    </row>
    <row r="345" spans="1:12" ht="15" x14ac:dyDescent="0.2">
      <c r="A345" s="136" t="str">
        <f t="shared" si="10"/>
        <v/>
      </c>
      <c r="B345" s="222"/>
      <c r="C345" s="110"/>
      <c r="D345" s="110"/>
      <c r="E345" s="467"/>
      <c r="F345" s="467"/>
      <c r="G345" s="110"/>
      <c r="H345" s="110"/>
      <c r="I345" s="96"/>
      <c r="J345" s="96"/>
      <c r="K345" s="468">
        <f t="shared" si="11"/>
        <v>0</v>
      </c>
      <c r="L345" s="470"/>
    </row>
    <row r="346" spans="1:12" ht="15" x14ac:dyDescent="0.2">
      <c r="A346" s="136" t="str">
        <f t="shared" si="10"/>
        <v/>
      </c>
      <c r="B346" s="222"/>
      <c r="C346" s="110"/>
      <c r="D346" s="110"/>
      <c r="E346" s="467"/>
      <c r="F346" s="467"/>
      <c r="G346" s="110"/>
      <c r="H346" s="110"/>
      <c r="I346" s="96"/>
      <c r="J346" s="96"/>
      <c r="K346" s="468">
        <f t="shared" si="11"/>
        <v>0</v>
      </c>
      <c r="L346" s="470"/>
    </row>
    <row r="347" spans="1:12" ht="15" x14ac:dyDescent="0.2">
      <c r="A347" s="136" t="str">
        <f t="shared" si="10"/>
        <v/>
      </c>
      <c r="B347" s="222"/>
      <c r="C347" s="110"/>
      <c r="D347" s="110"/>
      <c r="E347" s="467"/>
      <c r="F347" s="467"/>
      <c r="G347" s="110"/>
      <c r="H347" s="110"/>
      <c r="I347" s="96"/>
      <c r="J347" s="96"/>
      <c r="K347" s="468">
        <f t="shared" si="11"/>
        <v>0</v>
      </c>
      <c r="L347" s="470"/>
    </row>
    <row r="348" spans="1:12" ht="15" x14ac:dyDescent="0.2">
      <c r="A348" s="136" t="str">
        <f t="shared" si="10"/>
        <v/>
      </c>
      <c r="B348" s="222"/>
      <c r="C348" s="110"/>
      <c r="D348" s="110"/>
      <c r="E348" s="467"/>
      <c r="F348" s="467"/>
      <c r="G348" s="110"/>
      <c r="H348" s="110"/>
      <c r="I348" s="96"/>
      <c r="J348" s="96"/>
      <c r="K348" s="468">
        <f t="shared" si="11"/>
        <v>0</v>
      </c>
      <c r="L348" s="470"/>
    </row>
    <row r="349" spans="1:12" ht="15" x14ac:dyDescent="0.2">
      <c r="A349" s="136" t="str">
        <f t="shared" si="10"/>
        <v/>
      </c>
      <c r="B349" s="222"/>
      <c r="C349" s="110"/>
      <c r="D349" s="110"/>
      <c r="E349" s="467"/>
      <c r="F349" s="467"/>
      <c r="G349" s="110"/>
      <c r="H349" s="110"/>
      <c r="I349" s="96"/>
      <c r="J349" s="96"/>
      <c r="K349" s="468">
        <f t="shared" si="11"/>
        <v>0</v>
      </c>
      <c r="L349" s="470"/>
    </row>
    <row r="350" spans="1:12" ht="15" x14ac:dyDescent="0.2">
      <c r="A350" s="136" t="str">
        <f t="shared" si="10"/>
        <v/>
      </c>
      <c r="B350" s="222"/>
      <c r="C350" s="110"/>
      <c r="D350" s="110"/>
      <c r="E350" s="467"/>
      <c r="F350" s="467"/>
      <c r="G350" s="110"/>
      <c r="H350" s="110"/>
      <c r="I350" s="96"/>
      <c r="J350" s="96"/>
      <c r="K350" s="468">
        <f t="shared" si="11"/>
        <v>0</v>
      </c>
      <c r="L350" s="470"/>
    </row>
    <row r="351" spans="1:12" ht="15" x14ac:dyDescent="0.2">
      <c r="A351" s="136" t="str">
        <f t="shared" si="10"/>
        <v/>
      </c>
      <c r="B351" s="222"/>
      <c r="C351" s="110"/>
      <c r="D351" s="110"/>
      <c r="E351" s="467"/>
      <c r="F351" s="467"/>
      <c r="G351" s="110"/>
      <c r="H351" s="110"/>
      <c r="I351" s="96"/>
      <c r="J351" s="96"/>
      <c r="K351" s="468">
        <f t="shared" si="11"/>
        <v>0</v>
      </c>
      <c r="L351" s="470"/>
    </row>
    <row r="352" spans="1:12" ht="15" x14ac:dyDescent="0.2">
      <c r="A352" s="136" t="str">
        <f t="shared" si="10"/>
        <v/>
      </c>
      <c r="B352" s="222"/>
      <c r="C352" s="110"/>
      <c r="D352" s="110"/>
      <c r="E352" s="467"/>
      <c r="F352" s="467"/>
      <c r="G352" s="110"/>
      <c r="H352" s="110"/>
      <c r="I352" s="96"/>
      <c r="J352" s="96"/>
      <c r="K352" s="468">
        <f t="shared" si="11"/>
        <v>0</v>
      </c>
      <c r="L352" s="470"/>
    </row>
    <row r="353" spans="1:12" ht="15" x14ac:dyDescent="0.2">
      <c r="A353" s="136" t="str">
        <f t="shared" si="10"/>
        <v/>
      </c>
      <c r="B353" s="222"/>
      <c r="C353" s="110"/>
      <c r="D353" s="110"/>
      <c r="E353" s="467"/>
      <c r="F353" s="467"/>
      <c r="G353" s="110"/>
      <c r="H353" s="110"/>
      <c r="I353" s="96"/>
      <c r="J353" s="96"/>
      <c r="K353" s="468">
        <f t="shared" si="11"/>
        <v>0</v>
      </c>
      <c r="L353" s="470"/>
    </row>
    <row r="354" spans="1:12" ht="15" x14ac:dyDescent="0.2">
      <c r="A354" s="136" t="str">
        <f t="shared" si="10"/>
        <v/>
      </c>
      <c r="B354" s="222"/>
      <c r="C354" s="110"/>
      <c r="D354" s="110"/>
      <c r="E354" s="467"/>
      <c r="F354" s="467"/>
      <c r="G354" s="110"/>
      <c r="H354" s="110"/>
      <c r="I354" s="96"/>
      <c r="J354" s="96"/>
      <c r="K354" s="468">
        <f t="shared" si="11"/>
        <v>0</v>
      </c>
      <c r="L354" s="470"/>
    </row>
    <row r="355" spans="1:12" ht="15" x14ac:dyDescent="0.2">
      <c r="A355" s="136" t="str">
        <f t="shared" si="10"/>
        <v/>
      </c>
      <c r="B355" s="222"/>
      <c r="C355" s="110"/>
      <c r="D355" s="110"/>
      <c r="E355" s="467"/>
      <c r="F355" s="467"/>
      <c r="G355" s="110"/>
      <c r="H355" s="110"/>
      <c r="I355" s="96"/>
      <c r="J355" s="96"/>
      <c r="K355" s="468">
        <f t="shared" si="11"/>
        <v>0</v>
      </c>
      <c r="L355" s="470"/>
    </row>
    <row r="356" spans="1:12" ht="15" x14ac:dyDescent="0.2">
      <c r="A356" s="136" t="str">
        <f t="shared" si="10"/>
        <v/>
      </c>
      <c r="B356" s="222"/>
      <c r="C356" s="110"/>
      <c r="D356" s="110"/>
      <c r="E356" s="467"/>
      <c r="F356" s="467"/>
      <c r="G356" s="110"/>
      <c r="H356" s="110"/>
      <c r="I356" s="96"/>
      <c r="J356" s="96"/>
      <c r="K356" s="468">
        <f t="shared" si="11"/>
        <v>0</v>
      </c>
      <c r="L356" s="470"/>
    </row>
    <row r="357" spans="1:12" ht="15" x14ac:dyDescent="0.2">
      <c r="A357" s="136" t="str">
        <f t="shared" si="10"/>
        <v/>
      </c>
      <c r="B357" s="222"/>
      <c r="C357" s="110"/>
      <c r="D357" s="110"/>
      <c r="E357" s="467"/>
      <c r="F357" s="467"/>
      <c r="G357" s="110"/>
      <c r="H357" s="110"/>
      <c r="I357" s="96"/>
      <c r="J357" s="96"/>
      <c r="K357" s="468">
        <f t="shared" si="11"/>
        <v>0</v>
      </c>
      <c r="L357" s="470"/>
    </row>
    <row r="358" spans="1:12" ht="15" x14ac:dyDescent="0.2">
      <c r="A358" s="136" t="str">
        <f t="shared" si="10"/>
        <v/>
      </c>
      <c r="B358" s="222"/>
      <c r="C358" s="110"/>
      <c r="D358" s="110"/>
      <c r="E358" s="467"/>
      <c r="F358" s="467"/>
      <c r="G358" s="110"/>
      <c r="H358" s="110"/>
      <c r="I358" s="96"/>
      <c r="J358" s="96"/>
      <c r="K358" s="468">
        <f t="shared" si="11"/>
        <v>0</v>
      </c>
      <c r="L358" s="470"/>
    </row>
    <row r="359" spans="1:12" ht="15" x14ac:dyDescent="0.2">
      <c r="A359" s="136" t="str">
        <f t="shared" si="10"/>
        <v/>
      </c>
      <c r="B359" s="222"/>
      <c r="C359" s="110"/>
      <c r="D359" s="110"/>
      <c r="E359" s="467"/>
      <c r="F359" s="467"/>
      <c r="G359" s="110"/>
      <c r="H359" s="110"/>
      <c r="I359" s="96"/>
      <c r="J359" s="96"/>
      <c r="K359" s="468">
        <f t="shared" si="11"/>
        <v>0</v>
      </c>
      <c r="L359" s="470"/>
    </row>
    <row r="360" spans="1:12" ht="15" x14ac:dyDescent="0.2">
      <c r="A360" s="136" t="str">
        <f t="shared" si="10"/>
        <v/>
      </c>
      <c r="B360" s="222"/>
      <c r="C360" s="110"/>
      <c r="D360" s="110"/>
      <c r="E360" s="467"/>
      <c r="F360" s="467"/>
      <c r="G360" s="110"/>
      <c r="H360" s="110"/>
      <c r="I360" s="96"/>
      <c r="J360" s="96"/>
      <c r="K360" s="468">
        <f t="shared" si="11"/>
        <v>0</v>
      </c>
      <c r="L360" s="470"/>
    </row>
    <row r="361" spans="1:12" ht="15" x14ac:dyDescent="0.2">
      <c r="A361" s="136" t="str">
        <f t="shared" si="10"/>
        <v/>
      </c>
      <c r="B361" s="222"/>
      <c r="C361" s="110"/>
      <c r="D361" s="110"/>
      <c r="E361" s="467"/>
      <c r="F361" s="467"/>
      <c r="G361" s="110"/>
      <c r="H361" s="110"/>
      <c r="I361" s="96"/>
      <c r="J361" s="96"/>
      <c r="K361" s="468">
        <f t="shared" si="11"/>
        <v>0</v>
      </c>
      <c r="L361" s="470"/>
    </row>
    <row r="362" spans="1:12" ht="15" x14ac:dyDescent="0.2">
      <c r="A362" s="136" t="str">
        <f t="shared" si="10"/>
        <v/>
      </c>
      <c r="B362" s="222"/>
      <c r="C362" s="110"/>
      <c r="D362" s="110"/>
      <c r="E362" s="467"/>
      <c r="F362" s="467"/>
      <c r="G362" s="110"/>
      <c r="H362" s="110"/>
      <c r="I362" s="96"/>
      <c r="J362" s="96"/>
      <c r="K362" s="468">
        <f t="shared" si="11"/>
        <v>0</v>
      </c>
      <c r="L362" s="470"/>
    </row>
    <row r="363" spans="1:12" ht="15" x14ac:dyDescent="0.2">
      <c r="A363" s="136" t="str">
        <f t="shared" si="10"/>
        <v/>
      </c>
      <c r="B363" s="222"/>
      <c r="C363" s="110"/>
      <c r="D363" s="110"/>
      <c r="E363" s="467"/>
      <c r="F363" s="467"/>
      <c r="G363" s="110"/>
      <c r="H363" s="110"/>
      <c r="I363" s="96"/>
      <c r="J363" s="96"/>
      <c r="K363" s="468">
        <f t="shared" si="11"/>
        <v>0</v>
      </c>
      <c r="L363" s="470"/>
    </row>
    <row r="364" spans="1:12" ht="15" x14ac:dyDescent="0.2">
      <c r="A364" s="136" t="str">
        <f t="shared" si="10"/>
        <v/>
      </c>
      <c r="B364" s="222"/>
      <c r="C364" s="110"/>
      <c r="D364" s="110"/>
      <c r="E364" s="467"/>
      <c r="F364" s="467"/>
      <c r="G364" s="110"/>
      <c r="H364" s="110"/>
      <c r="I364" s="96"/>
      <c r="J364" s="96"/>
      <c r="K364" s="468">
        <f t="shared" si="11"/>
        <v>0</v>
      </c>
      <c r="L364" s="470"/>
    </row>
    <row r="365" spans="1:12" ht="15" x14ac:dyDescent="0.2">
      <c r="A365" s="136" t="str">
        <f t="shared" si="10"/>
        <v/>
      </c>
      <c r="B365" s="222"/>
      <c r="C365" s="110"/>
      <c r="D365" s="110"/>
      <c r="E365" s="467"/>
      <c r="F365" s="467"/>
      <c r="G365" s="110"/>
      <c r="H365" s="110"/>
      <c r="I365" s="96"/>
      <c r="J365" s="96"/>
      <c r="K365" s="468">
        <f t="shared" si="11"/>
        <v>0</v>
      </c>
      <c r="L365" s="470"/>
    </row>
    <row r="366" spans="1:12" ht="15" x14ac:dyDescent="0.2">
      <c r="A366" s="136" t="str">
        <f t="shared" si="10"/>
        <v/>
      </c>
      <c r="B366" s="222"/>
      <c r="C366" s="110"/>
      <c r="D366" s="110"/>
      <c r="E366" s="467"/>
      <c r="F366" s="467"/>
      <c r="G366" s="110"/>
      <c r="H366" s="110"/>
      <c r="I366" s="96"/>
      <c r="J366" s="96"/>
      <c r="K366" s="468">
        <f t="shared" si="11"/>
        <v>0</v>
      </c>
      <c r="L366" s="470"/>
    </row>
    <row r="367" spans="1:12" ht="15" x14ac:dyDescent="0.2">
      <c r="A367" s="136" t="str">
        <f t="shared" si="10"/>
        <v/>
      </c>
      <c r="B367" s="222"/>
      <c r="C367" s="110"/>
      <c r="D367" s="110"/>
      <c r="E367" s="467"/>
      <c r="F367" s="467"/>
      <c r="G367" s="110"/>
      <c r="H367" s="110"/>
      <c r="I367" s="96"/>
      <c r="J367" s="96"/>
      <c r="K367" s="468">
        <f t="shared" si="11"/>
        <v>0</v>
      </c>
      <c r="L367" s="470"/>
    </row>
    <row r="368" spans="1:12" ht="15" x14ac:dyDescent="0.2">
      <c r="A368" s="136" t="str">
        <f t="shared" si="10"/>
        <v/>
      </c>
      <c r="B368" s="222"/>
      <c r="C368" s="110"/>
      <c r="D368" s="110"/>
      <c r="E368" s="467"/>
      <c r="F368" s="467"/>
      <c r="G368" s="110"/>
      <c r="H368" s="110"/>
      <c r="I368" s="96"/>
      <c r="J368" s="96"/>
      <c r="K368" s="468">
        <f t="shared" si="11"/>
        <v>0</v>
      </c>
      <c r="L368" s="470"/>
    </row>
    <row r="369" spans="1:12" ht="15" x14ac:dyDescent="0.2">
      <c r="A369" s="136" t="str">
        <f t="shared" si="10"/>
        <v/>
      </c>
      <c r="B369" s="222"/>
      <c r="C369" s="110"/>
      <c r="D369" s="110"/>
      <c r="E369" s="467"/>
      <c r="F369" s="467"/>
      <c r="G369" s="110"/>
      <c r="H369" s="110"/>
      <c r="I369" s="96"/>
      <c r="J369" s="96"/>
      <c r="K369" s="468">
        <f t="shared" si="11"/>
        <v>0</v>
      </c>
      <c r="L369" s="470"/>
    </row>
    <row r="370" spans="1:12" ht="15" x14ac:dyDescent="0.2">
      <c r="A370" s="136" t="str">
        <f t="shared" si="10"/>
        <v/>
      </c>
      <c r="B370" s="222"/>
      <c r="C370" s="110"/>
      <c r="D370" s="110"/>
      <c r="E370" s="467"/>
      <c r="F370" s="467"/>
      <c r="G370" s="110"/>
      <c r="H370" s="110"/>
      <c r="I370" s="96"/>
      <c r="J370" s="96"/>
      <c r="K370" s="468">
        <f t="shared" si="11"/>
        <v>0</v>
      </c>
      <c r="L370" s="470"/>
    </row>
    <row r="371" spans="1:12" ht="15" x14ac:dyDescent="0.2">
      <c r="A371" s="136" t="str">
        <f t="shared" si="10"/>
        <v/>
      </c>
      <c r="B371" s="222"/>
      <c r="C371" s="110"/>
      <c r="D371" s="110"/>
      <c r="E371" s="467"/>
      <c r="F371" s="467"/>
      <c r="G371" s="110"/>
      <c r="H371" s="110"/>
      <c r="I371" s="96"/>
      <c r="J371" s="96"/>
      <c r="K371" s="468">
        <f t="shared" si="11"/>
        <v>0</v>
      </c>
      <c r="L371" s="470"/>
    </row>
    <row r="372" spans="1:12" ht="15" x14ac:dyDescent="0.2">
      <c r="A372" s="136" t="str">
        <f t="shared" si="10"/>
        <v/>
      </c>
      <c r="B372" s="222"/>
      <c r="C372" s="110"/>
      <c r="D372" s="110"/>
      <c r="E372" s="467"/>
      <c r="F372" s="467"/>
      <c r="G372" s="110"/>
      <c r="H372" s="110"/>
      <c r="I372" s="96"/>
      <c r="J372" s="96"/>
      <c r="K372" s="468">
        <f t="shared" si="11"/>
        <v>0</v>
      </c>
      <c r="L372" s="470"/>
    </row>
    <row r="373" spans="1:12" ht="15" x14ac:dyDescent="0.2">
      <c r="A373" s="136" t="str">
        <f t="shared" si="10"/>
        <v/>
      </c>
      <c r="B373" s="222"/>
      <c r="C373" s="110"/>
      <c r="D373" s="110"/>
      <c r="E373" s="467"/>
      <c r="F373" s="467"/>
      <c r="G373" s="110"/>
      <c r="H373" s="110"/>
      <c r="I373" s="96"/>
      <c r="J373" s="96"/>
      <c r="K373" s="468">
        <f t="shared" si="11"/>
        <v>0</v>
      </c>
      <c r="L373" s="470"/>
    </row>
    <row r="374" spans="1:12" ht="15" x14ac:dyDescent="0.2">
      <c r="A374" s="136" t="str">
        <f t="shared" si="10"/>
        <v/>
      </c>
      <c r="B374" s="222"/>
      <c r="C374" s="110"/>
      <c r="D374" s="110"/>
      <c r="E374" s="467"/>
      <c r="F374" s="467"/>
      <c r="G374" s="110"/>
      <c r="H374" s="110"/>
      <c r="I374" s="96"/>
      <c r="J374" s="96"/>
      <c r="K374" s="468">
        <f t="shared" si="11"/>
        <v>0</v>
      </c>
      <c r="L374" s="470"/>
    </row>
    <row r="375" spans="1:12" ht="15" x14ac:dyDescent="0.2">
      <c r="A375" s="136" t="str">
        <f t="shared" si="10"/>
        <v/>
      </c>
      <c r="B375" s="222"/>
      <c r="C375" s="110"/>
      <c r="D375" s="110"/>
      <c r="E375" s="467"/>
      <c r="F375" s="467"/>
      <c r="G375" s="110"/>
      <c r="H375" s="110"/>
      <c r="I375" s="96"/>
      <c r="J375" s="96"/>
      <c r="K375" s="468">
        <f t="shared" si="11"/>
        <v>0</v>
      </c>
      <c r="L375" s="470"/>
    </row>
    <row r="376" spans="1:12" ht="15" x14ac:dyDescent="0.2">
      <c r="A376" s="136" t="str">
        <f t="shared" si="10"/>
        <v/>
      </c>
      <c r="B376" s="222"/>
      <c r="C376" s="110"/>
      <c r="D376" s="110"/>
      <c r="E376" s="467"/>
      <c r="F376" s="467"/>
      <c r="G376" s="110"/>
      <c r="H376" s="110"/>
      <c r="I376" s="96"/>
      <c r="J376" s="96"/>
      <c r="K376" s="468">
        <f t="shared" si="11"/>
        <v>0</v>
      </c>
      <c r="L376" s="470"/>
    </row>
    <row r="377" spans="1:12" ht="15" x14ac:dyDescent="0.2">
      <c r="A377" s="136" t="str">
        <f t="shared" si="10"/>
        <v/>
      </c>
      <c r="B377" s="222"/>
      <c r="C377" s="110"/>
      <c r="D377" s="110"/>
      <c r="E377" s="467"/>
      <c r="F377" s="467"/>
      <c r="G377" s="110"/>
      <c r="H377" s="110"/>
      <c r="I377" s="96"/>
      <c r="J377" s="96"/>
      <c r="K377" s="468">
        <f t="shared" si="11"/>
        <v>0</v>
      </c>
      <c r="L377" s="470"/>
    </row>
    <row r="378" spans="1:12" ht="15" x14ac:dyDescent="0.2">
      <c r="A378" s="136" t="str">
        <f t="shared" si="10"/>
        <v/>
      </c>
      <c r="B378" s="222"/>
      <c r="C378" s="110"/>
      <c r="D378" s="110"/>
      <c r="E378" s="467"/>
      <c r="F378" s="467"/>
      <c r="G378" s="110"/>
      <c r="H378" s="110"/>
      <c r="I378" s="96"/>
      <c r="J378" s="96"/>
      <c r="K378" s="468">
        <f t="shared" si="11"/>
        <v>0</v>
      </c>
      <c r="L378" s="470"/>
    </row>
    <row r="379" spans="1:12" ht="15" x14ac:dyDescent="0.2">
      <c r="A379" s="136" t="str">
        <f t="shared" si="10"/>
        <v/>
      </c>
      <c r="B379" s="222"/>
      <c r="C379" s="110"/>
      <c r="D379" s="110"/>
      <c r="E379" s="467"/>
      <c r="F379" s="467"/>
      <c r="G379" s="110"/>
      <c r="H379" s="110"/>
      <c r="I379" s="96"/>
      <c r="J379" s="96"/>
      <c r="K379" s="468">
        <f t="shared" si="11"/>
        <v>0</v>
      </c>
      <c r="L379" s="470"/>
    </row>
    <row r="380" spans="1:12" ht="15" x14ac:dyDescent="0.2">
      <c r="A380" s="136" t="str">
        <f t="shared" si="10"/>
        <v/>
      </c>
      <c r="B380" s="222"/>
      <c r="C380" s="110"/>
      <c r="D380" s="110"/>
      <c r="E380" s="467"/>
      <c r="F380" s="467"/>
      <c r="G380" s="110"/>
      <c r="H380" s="110"/>
      <c r="I380" s="96"/>
      <c r="J380" s="96"/>
      <c r="K380" s="468">
        <f t="shared" si="11"/>
        <v>0</v>
      </c>
      <c r="L380" s="470"/>
    </row>
    <row r="381" spans="1:12" ht="15" x14ac:dyDescent="0.2">
      <c r="A381" s="136" t="str">
        <f t="shared" si="10"/>
        <v/>
      </c>
      <c r="B381" s="222"/>
      <c r="C381" s="110"/>
      <c r="D381" s="110"/>
      <c r="E381" s="467"/>
      <c r="F381" s="467"/>
      <c r="G381" s="110"/>
      <c r="H381" s="110"/>
      <c r="I381" s="96"/>
      <c r="J381" s="96"/>
      <c r="K381" s="468">
        <f t="shared" si="11"/>
        <v>0</v>
      </c>
      <c r="L381" s="470"/>
    </row>
    <row r="382" spans="1:12" ht="15" x14ac:dyDescent="0.2">
      <c r="A382" s="136" t="str">
        <f t="shared" si="10"/>
        <v/>
      </c>
      <c r="B382" s="222"/>
      <c r="C382" s="110"/>
      <c r="D382" s="110"/>
      <c r="E382" s="467"/>
      <c r="F382" s="467"/>
      <c r="G382" s="110"/>
      <c r="H382" s="110"/>
      <c r="I382" s="96"/>
      <c r="J382" s="96"/>
      <c r="K382" s="468">
        <f t="shared" si="11"/>
        <v>0</v>
      </c>
      <c r="L382" s="470"/>
    </row>
    <row r="383" spans="1:12" ht="15" x14ac:dyDescent="0.2">
      <c r="A383" s="136" t="str">
        <f t="shared" si="10"/>
        <v/>
      </c>
      <c r="B383" s="222"/>
      <c r="C383" s="110"/>
      <c r="D383" s="110"/>
      <c r="E383" s="467"/>
      <c r="F383" s="467"/>
      <c r="G383" s="110"/>
      <c r="H383" s="110"/>
      <c r="I383" s="96"/>
      <c r="J383" s="96"/>
      <c r="K383" s="468">
        <f t="shared" si="11"/>
        <v>0</v>
      </c>
      <c r="L383" s="470"/>
    </row>
    <row r="384" spans="1:12" ht="15" x14ac:dyDescent="0.2">
      <c r="A384" s="136" t="str">
        <f t="shared" si="10"/>
        <v/>
      </c>
      <c r="B384" s="222"/>
      <c r="C384" s="110"/>
      <c r="D384" s="110"/>
      <c r="E384" s="467"/>
      <c r="F384" s="467"/>
      <c r="G384" s="110"/>
      <c r="H384" s="110"/>
      <c r="I384" s="96"/>
      <c r="J384" s="96"/>
      <c r="K384" s="468">
        <f t="shared" si="11"/>
        <v>0</v>
      </c>
      <c r="L384" s="470"/>
    </row>
    <row r="385" spans="1:12" ht="15" x14ac:dyDescent="0.2">
      <c r="A385" s="136" t="str">
        <f t="shared" si="10"/>
        <v/>
      </c>
      <c r="B385" s="222"/>
      <c r="C385" s="110"/>
      <c r="D385" s="110"/>
      <c r="E385" s="467"/>
      <c r="F385" s="467"/>
      <c r="G385" s="110"/>
      <c r="H385" s="110"/>
      <c r="I385" s="96"/>
      <c r="J385" s="96"/>
      <c r="K385" s="468">
        <f t="shared" si="11"/>
        <v>0</v>
      </c>
      <c r="L385" s="470"/>
    </row>
    <row r="386" spans="1:12" ht="15" x14ac:dyDescent="0.2">
      <c r="A386" s="136" t="str">
        <f t="shared" si="10"/>
        <v/>
      </c>
      <c r="B386" s="222"/>
      <c r="C386" s="110"/>
      <c r="D386" s="110"/>
      <c r="E386" s="467"/>
      <c r="F386" s="467"/>
      <c r="G386" s="110"/>
      <c r="H386" s="110"/>
      <c r="I386" s="96"/>
      <c r="J386" s="96"/>
      <c r="K386" s="468">
        <f t="shared" si="11"/>
        <v>0</v>
      </c>
      <c r="L386" s="470"/>
    </row>
    <row r="387" spans="1:12" ht="15" x14ac:dyDescent="0.2">
      <c r="A387" s="136" t="str">
        <f t="shared" si="10"/>
        <v/>
      </c>
      <c r="B387" s="222"/>
      <c r="C387" s="110"/>
      <c r="D387" s="110"/>
      <c r="E387" s="467"/>
      <c r="F387" s="467"/>
      <c r="G387" s="110"/>
      <c r="H387" s="110"/>
      <c r="I387" s="96"/>
      <c r="J387" s="96"/>
      <c r="K387" s="468">
        <f t="shared" si="11"/>
        <v>0</v>
      </c>
      <c r="L387" s="470"/>
    </row>
    <row r="388" spans="1:12" ht="15" x14ac:dyDescent="0.2">
      <c r="A388" s="136" t="str">
        <f t="shared" si="10"/>
        <v/>
      </c>
      <c r="B388" s="222"/>
      <c r="C388" s="110"/>
      <c r="D388" s="110"/>
      <c r="E388" s="467"/>
      <c r="F388" s="467"/>
      <c r="G388" s="110"/>
      <c r="H388" s="110"/>
      <c r="I388" s="96"/>
      <c r="J388" s="96"/>
      <c r="K388" s="468">
        <f t="shared" si="11"/>
        <v>0</v>
      </c>
      <c r="L388" s="470"/>
    </row>
    <row r="389" spans="1:12" ht="15" x14ac:dyDescent="0.2">
      <c r="A389" s="136" t="str">
        <f t="shared" si="10"/>
        <v/>
      </c>
      <c r="B389" s="222"/>
      <c r="C389" s="110"/>
      <c r="D389" s="110"/>
      <c r="E389" s="467"/>
      <c r="F389" s="467"/>
      <c r="G389" s="110"/>
      <c r="H389" s="110"/>
      <c r="I389" s="96"/>
      <c r="J389" s="96"/>
      <c r="K389" s="468">
        <f t="shared" si="11"/>
        <v>0</v>
      </c>
      <c r="L389" s="470"/>
    </row>
    <row r="390" spans="1:12" ht="15" x14ac:dyDescent="0.2">
      <c r="A390" s="136" t="str">
        <f t="shared" si="10"/>
        <v/>
      </c>
      <c r="B390" s="222"/>
      <c r="C390" s="110"/>
      <c r="D390" s="110"/>
      <c r="E390" s="467"/>
      <c r="F390" s="467"/>
      <c r="G390" s="110"/>
      <c r="H390" s="110"/>
      <c r="I390" s="96"/>
      <c r="J390" s="96"/>
      <c r="K390" s="468">
        <f t="shared" si="11"/>
        <v>0</v>
      </c>
      <c r="L390" s="470"/>
    </row>
    <row r="391" spans="1:12" ht="15" x14ac:dyDescent="0.2">
      <c r="A391" s="136" t="str">
        <f t="shared" si="10"/>
        <v/>
      </c>
      <c r="B391" s="222"/>
      <c r="C391" s="110"/>
      <c r="D391" s="110"/>
      <c r="E391" s="467"/>
      <c r="F391" s="467"/>
      <c r="G391" s="110"/>
      <c r="H391" s="110"/>
      <c r="I391" s="96"/>
      <c r="J391" s="96"/>
      <c r="K391" s="468">
        <f t="shared" si="11"/>
        <v>0</v>
      </c>
      <c r="L391" s="470"/>
    </row>
    <row r="392" spans="1:12" ht="15" x14ac:dyDescent="0.2">
      <c r="A392" s="136" t="str">
        <f t="shared" si="10"/>
        <v/>
      </c>
      <c r="B392" s="222"/>
      <c r="C392" s="110"/>
      <c r="D392" s="110"/>
      <c r="E392" s="467"/>
      <c r="F392" s="467"/>
      <c r="G392" s="110"/>
      <c r="H392" s="110"/>
      <c r="I392" s="96"/>
      <c r="J392" s="96"/>
      <c r="K392" s="468">
        <f t="shared" si="11"/>
        <v>0</v>
      </c>
      <c r="L392" s="470"/>
    </row>
    <row r="393" spans="1:12" ht="15" x14ac:dyDescent="0.2">
      <c r="A393" s="136" t="str">
        <f t="shared" si="10"/>
        <v/>
      </c>
      <c r="B393" s="222"/>
      <c r="C393" s="110"/>
      <c r="D393" s="110"/>
      <c r="E393" s="467"/>
      <c r="F393" s="467"/>
      <c r="G393" s="110"/>
      <c r="H393" s="110"/>
      <c r="I393" s="96"/>
      <c r="J393" s="96"/>
      <c r="K393" s="468">
        <f t="shared" si="11"/>
        <v>0</v>
      </c>
      <c r="L393" s="470"/>
    </row>
    <row r="394" spans="1:12" ht="15" x14ac:dyDescent="0.2">
      <c r="A394" s="136" t="str">
        <f t="shared" si="10"/>
        <v/>
      </c>
      <c r="B394" s="222"/>
      <c r="C394" s="110"/>
      <c r="D394" s="110"/>
      <c r="E394" s="467"/>
      <c r="F394" s="467"/>
      <c r="G394" s="110"/>
      <c r="H394" s="110"/>
      <c r="I394" s="96"/>
      <c r="J394" s="96"/>
      <c r="K394" s="468">
        <f t="shared" si="11"/>
        <v>0</v>
      </c>
      <c r="L394" s="470"/>
    </row>
    <row r="395" spans="1:12" ht="15" x14ac:dyDescent="0.2">
      <c r="A395" s="136" t="str">
        <f t="shared" si="10"/>
        <v/>
      </c>
      <c r="B395" s="222"/>
      <c r="C395" s="110"/>
      <c r="D395" s="110"/>
      <c r="E395" s="467"/>
      <c r="F395" s="467"/>
      <c r="G395" s="110"/>
      <c r="H395" s="110"/>
      <c r="I395" s="96"/>
      <c r="J395" s="96"/>
      <c r="K395" s="468">
        <f t="shared" si="11"/>
        <v>0</v>
      </c>
      <c r="L395" s="470"/>
    </row>
    <row r="396" spans="1:12" ht="15" x14ac:dyDescent="0.2">
      <c r="A396" s="136" t="str">
        <f t="shared" si="10"/>
        <v/>
      </c>
      <c r="B396" s="222"/>
      <c r="C396" s="110"/>
      <c r="D396" s="110"/>
      <c r="E396" s="467"/>
      <c r="F396" s="467"/>
      <c r="G396" s="110"/>
      <c r="H396" s="110"/>
      <c r="I396" s="96"/>
      <c r="J396" s="96"/>
      <c r="K396" s="468">
        <f t="shared" si="11"/>
        <v>0</v>
      </c>
      <c r="L396" s="470"/>
    </row>
    <row r="397" spans="1:12" ht="15" x14ac:dyDescent="0.2">
      <c r="A397" s="136" t="str">
        <f t="shared" si="10"/>
        <v/>
      </c>
      <c r="B397" s="222"/>
      <c r="C397" s="110"/>
      <c r="D397" s="110"/>
      <c r="E397" s="467"/>
      <c r="F397" s="467"/>
      <c r="G397" s="110"/>
      <c r="H397" s="110"/>
      <c r="I397" s="96"/>
      <c r="J397" s="96"/>
      <c r="K397" s="468">
        <f t="shared" si="11"/>
        <v>0</v>
      </c>
      <c r="L397" s="470"/>
    </row>
    <row r="398" spans="1:12" ht="15" x14ac:dyDescent="0.2">
      <c r="A398" s="136" t="str">
        <f t="shared" si="10"/>
        <v/>
      </c>
      <c r="B398" s="222"/>
      <c r="C398" s="110"/>
      <c r="D398" s="110"/>
      <c r="E398" s="467"/>
      <c r="F398" s="467"/>
      <c r="G398" s="110"/>
      <c r="H398" s="110"/>
      <c r="I398" s="96"/>
      <c r="J398" s="96"/>
      <c r="K398" s="468">
        <f t="shared" si="11"/>
        <v>0</v>
      </c>
      <c r="L398" s="470"/>
    </row>
    <row r="399" spans="1:12" ht="15" x14ac:dyDescent="0.2">
      <c r="A399" s="136" t="str">
        <f t="shared" si="10"/>
        <v/>
      </c>
      <c r="B399" s="222"/>
      <c r="C399" s="110"/>
      <c r="D399" s="110"/>
      <c r="E399" s="467"/>
      <c r="F399" s="467"/>
      <c r="G399" s="110"/>
      <c r="H399" s="110"/>
      <c r="I399" s="96"/>
      <c r="J399" s="96"/>
      <c r="K399" s="468">
        <f t="shared" si="11"/>
        <v>0</v>
      </c>
      <c r="L399" s="470"/>
    </row>
    <row r="400" spans="1:12" ht="15" x14ac:dyDescent="0.2">
      <c r="A400" s="136" t="str">
        <f t="shared" si="10"/>
        <v/>
      </c>
      <c r="B400" s="222"/>
      <c r="C400" s="110"/>
      <c r="D400" s="110"/>
      <c r="E400" s="467"/>
      <c r="F400" s="467"/>
      <c r="G400" s="110"/>
      <c r="H400" s="110"/>
      <c r="I400" s="96"/>
      <c r="J400" s="96"/>
      <c r="K400" s="468">
        <f t="shared" si="11"/>
        <v>0</v>
      </c>
      <c r="L400" s="470"/>
    </row>
    <row r="401" spans="1:12" ht="15" x14ac:dyDescent="0.2">
      <c r="A401" s="136" t="str">
        <f t="shared" si="10"/>
        <v/>
      </c>
      <c r="B401" s="222"/>
      <c r="C401" s="110"/>
      <c r="D401" s="110"/>
      <c r="E401" s="467"/>
      <c r="F401" s="467"/>
      <c r="G401" s="110"/>
      <c r="H401" s="110"/>
      <c r="I401" s="96"/>
      <c r="J401" s="96"/>
      <c r="K401" s="468">
        <f t="shared" si="11"/>
        <v>0</v>
      </c>
      <c r="L401" s="470"/>
    </row>
    <row r="402" spans="1:12" ht="15" x14ac:dyDescent="0.2">
      <c r="A402" s="136" t="str">
        <f t="shared" si="10"/>
        <v/>
      </c>
      <c r="B402" s="222"/>
      <c r="C402" s="110"/>
      <c r="D402" s="110"/>
      <c r="E402" s="467"/>
      <c r="F402" s="467"/>
      <c r="G402" s="110"/>
      <c r="H402" s="110"/>
      <c r="I402" s="96"/>
      <c r="J402" s="96"/>
      <c r="K402" s="468">
        <f t="shared" si="11"/>
        <v>0</v>
      </c>
      <c r="L402" s="470"/>
    </row>
    <row r="403" spans="1:12" ht="15" x14ac:dyDescent="0.2">
      <c r="A403" s="136" t="str">
        <f t="shared" si="10"/>
        <v/>
      </c>
      <c r="B403" s="222"/>
      <c r="C403" s="110"/>
      <c r="D403" s="110"/>
      <c r="E403" s="467"/>
      <c r="F403" s="467"/>
      <c r="G403" s="110"/>
      <c r="H403" s="110"/>
      <c r="I403" s="96"/>
      <c r="J403" s="96"/>
      <c r="K403" s="468">
        <f t="shared" si="11"/>
        <v>0</v>
      </c>
      <c r="L403" s="470"/>
    </row>
    <row r="404" spans="1:12" ht="15" x14ac:dyDescent="0.2">
      <c r="A404" s="136" t="str">
        <f t="shared" si="10"/>
        <v/>
      </c>
      <c r="B404" s="222"/>
      <c r="C404" s="110"/>
      <c r="D404" s="110"/>
      <c r="E404" s="467"/>
      <c r="F404" s="467"/>
      <c r="G404" s="110"/>
      <c r="H404" s="110"/>
      <c r="I404" s="96"/>
      <c r="J404" s="96"/>
      <c r="K404" s="468">
        <f t="shared" si="11"/>
        <v>0</v>
      </c>
      <c r="L404" s="470"/>
    </row>
    <row r="405" spans="1:12" ht="15" x14ac:dyDescent="0.2">
      <c r="A405" s="136" t="str">
        <f t="shared" ref="A405:A468" si="12">IF(COUNTA(B405:J405)&gt;0,ROW()-$A$3+1,"")</f>
        <v/>
      </c>
      <c r="B405" s="222"/>
      <c r="C405" s="110"/>
      <c r="D405" s="110"/>
      <c r="E405" s="467"/>
      <c r="F405" s="467"/>
      <c r="G405" s="110"/>
      <c r="H405" s="110"/>
      <c r="I405" s="96"/>
      <c r="J405" s="96"/>
      <c r="K405" s="468">
        <f t="shared" ref="K405:K468" si="13">ROUND(I405,2)*ROUND(J405,2)</f>
        <v>0</v>
      </c>
      <c r="L405" s="470"/>
    </row>
    <row r="406" spans="1:12" ht="15" x14ac:dyDescent="0.2">
      <c r="A406" s="136" t="str">
        <f t="shared" si="12"/>
        <v/>
      </c>
      <c r="B406" s="222"/>
      <c r="C406" s="110"/>
      <c r="D406" s="110"/>
      <c r="E406" s="467"/>
      <c r="F406" s="467"/>
      <c r="G406" s="110"/>
      <c r="H406" s="110"/>
      <c r="I406" s="96"/>
      <c r="J406" s="96"/>
      <c r="K406" s="468">
        <f t="shared" si="13"/>
        <v>0</v>
      </c>
      <c r="L406" s="470"/>
    </row>
    <row r="407" spans="1:12" ht="15" x14ac:dyDescent="0.2">
      <c r="A407" s="136" t="str">
        <f t="shared" si="12"/>
        <v/>
      </c>
      <c r="B407" s="222"/>
      <c r="C407" s="110"/>
      <c r="D407" s="110"/>
      <c r="E407" s="467"/>
      <c r="F407" s="467"/>
      <c r="G407" s="110"/>
      <c r="H407" s="110"/>
      <c r="I407" s="96"/>
      <c r="J407" s="96"/>
      <c r="K407" s="468">
        <f t="shared" si="13"/>
        <v>0</v>
      </c>
      <c r="L407" s="470"/>
    </row>
    <row r="408" spans="1:12" ht="15" x14ac:dyDescent="0.2">
      <c r="A408" s="136" t="str">
        <f t="shared" si="12"/>
        <v/>
      </c>
      <c r="B408" s="222"/>
      <c r="C408" s="110"/>
      <c r="D408" s="110"/>
      <c r="E408" s="467"/>
      <c r="F408" s="467"/>
      <c r="G408" s="110"/>
      <c r="H408" s="110"/>
      <c r="I408" s="96"/>
      <c r="J408" s="96"/>
      <c r="K408" s="468">
        <f t="shared" si="13"/>
        <v>0</v>
      </c>
      <c r="L408" s="470"/>
    </row>
    <row r="409" spans="1:12" ht="15" x14ac:dyDescent="0.2">
      <c r="A409" s="136" t="str">
        <f t="shared" si="12"/>
        <v/>
      </c>
      <c r="B409" s="222"/>
      <c r="C409" s="110"/>
      <c r="D409" s="110"/>
      <c r="E409" s="467"/>
      <c r="F409" s="467"/>
      <c r="G409" s="110"/>
      <c r="H409" s="110"/>
      <c r="I409" s="96"/>
      <c r="J409" s="96"/>
      <c r="K409" s="468">
        <f t="shared" si="13"/>
        <v>0</v>
      </c>
      <c r="L409" s="470"/>
    </row>
    <row r="410" spans="1:12" ht="15" x14ac:dyDescent="0.2">
      <c r="A410" s="136" t="str">
        <f t="shared" si="12"/>
        <v/>
      </c>
      <c r="B410" s="222"/>
      <c r="C410" s="110"/>
      <c r="D410" s="110"/>
      <c r="E410" s="467"/>
      <c r="F410" s="467"/>
      <c r="G410" s="110"/>
      <c r="H410" s="110"/>
      <c r="I410" s="96"/>
      <c r="J410" s="96"/>
      <c r="K410" s="468">
        <f t="shared" si="13"/>
        <v>0</v>
      </c>
      <c r="L410" s="470"/>
    </row>
    <row r="411" spans="1:12" ht="15" x14ac:dyDescent="0.2">
      <c r="A411" s="136" t="str">
        <f t="shared" si="12"/>
        <v/>
      </c>
      <c r="B411" s="222"/>
      <c r="C411" s="110"/>
      <c r="D411" s="110"/>
      <c r="E411" s="467"/>
      <c r="F411" s="467"/>
      <c r="G411" s="110"/>
      <c r="H411" s="110"/>
      <c r="I411" s="96"/>
      <c r="J411" s="96"/>
      <c r="K411" s="468">
        <f t="shared" si="13"/>
        <v>0</v>
      </c>
      <c r="L411" s="470"/>
    </row>
    <row r="412" spans="1:12" ht="15" x14ac:dyDescent="0.2">
      <c r="A412" s="136" t="str">
        <f t="shared" si="12"/>
        <v/>
      </c>
      <c r="B412" s="222"/>
      <c r="C412" s="110"/>
      <c r="D412" s="110"/>
      <c r="E412" s="467"/>
      <c r="F412" s="467"/>
      <c r="G412" s="110"/>
      <c r="H412" s="110"/>
      <c r="I412" s="96"/>
      <c r="J412" s="96"/>
      <c r="K412" s="468">
        <f t="shared" si="13"/>
        <v>0</v>
      </c>
      <c r="L412" s="470"/>
    </row>
    <row r="413" spans="1:12" ht="15" x14ac:dyDescent="0.2">
      <c r="A413" s="136" t="str">
        <f t="shared" si="12"/>
        <v/>
      </c>
      <c r="B413" s="222"/>
      <c r="C413" s="110"/>
      <c r="D413" s="110"/>
      <c r="E413" s="467"/>
      <c r="F413" s="467"/>
      <c r="G413" s="110"/>
      <c r="H413" s="110"/>
      <c r="I413" s="96"/>
      <c r="J413" s="96"/>
      <c r="K413" s="468">
        <f t="shared" si="13"/>
        <v>0</v>
      </c>
      <c r="L413" s="470"/>
    </row>
    <row r="414" spans="1:12" ht="15" x14ac:dyDescent="0.2">
      <c r="A414" s="136" t="str">
        <f t="shared" si="12"/>
        <v/>
      </c>
      <c r="B414" s="222"/>
      <c r="C414" s="110"/>
      <c r="D414" s="110"/>
      <c r="E414" s="467"/>
      <c r="F414" s="467"/>
      <c r="G414" s="110"/>
      <c r="H414" s="110"/>
      <c r="I414" s="96"/>
      <c r="J414" s="96"/>
      <c r="K414" s="468">
        <f t="shared" si="13"/>
        <v>0</v>
      </c>
      <c r="L414" s="470"/>
    </row>
    <row r="415" spans="1:12" ht="15" x14ac:dyDescent="0.2">
      <c r="A415" s="136" t="str">
        <f t="shared" si="12"/>
        <v/>
      </c>
      <c r="B415" s="222"/>
      <c r="C415" s="110"/>
      <c r="D415" s="110"/>
      <c r="E415" s="467"/>
      <c r="F415" s="467"/>
      <c r="G415" s="110"/>
      <c r="H415" s="110"/>
      <c r="I415" s="96"/>
      <c r="J415" s="96"/>
      <c r="K415" s="468">
        <f t="shared" si="13"/>
        <v>0</v>
      </c>
      <c r="L415" s="470"/>
    </row>
    <row r="416" spans="1:12" ht="15" x14ac:dyDescent="0.2">
      <c r="A416" s="136" t="str">
        <f t="shared" si="12"/>
        <v/>
      </c>
      <c r="B416" s="222"/>
      <c r="C416" s="110"/>
      <c r="D416" s="110"/>
      <c r="E416" s="467"/>
      <c r="F416" s="467"/>
      <c r="G416" s="110"/>
      <c r="H416" s="110"/>
      <c r="I416" s="96"/>
      <c r="J416" s="96"/>
      <c r="K416" s="468">
        <f t="shared" si="13"/>
        <v>0</v>
      </c>
      <c r="L416" s="470"/>
    </row>
    <row r="417" spans="1:12" ht="15" x14ac:dyDescent="0.2">
      <c r="A417" s="136" t="str">
        <f t="shared" si="12"/>
        <v/>
      </c>
      <c r="B417" s="222"/>
      <c r="C417" s="110"/>
      <c r="D417" s="110"/>
      <c r="E417" s="467"/>
      <c r="F417" s="467"/>
      <c r="G417" s="110"/>
      <c r="H417" s="110"/>
      <c r="I417" s="96"/>
      <c r="J417" s="96"/>
      <c r="K417" s="468">
        <f t="shared" si="13"/>
        <v>0</v>
      </c>
      <c r="L417" s="470"/>
    </row>
    <row r="418" spans="1:12" ht="15" x14ac:dyDescent="0.2">
      <c r="A418" s="136" t="str">
        <f t="shared" si="12"/>
        <v/>
      </c>
      <c r="B418" s="222"/>
      <c r="C418" s="110"/>
      <c r="D418" s="110"/>
      <c r="E418" s="467"/>
      <c r="F418" s="467"/>
      <c r="G418" s="110"/>
      <c r="H418" s="110"/>
      <c r="I418" s="96"/>
      <c r="J418" s="96"/>
      <c r="K418" s="468">
        <f t="shared" si="13"/>
        <v>0</v>
      </c>
      <c r="L418" s="470"/>
    </row>
    <row r="419" spans="1:12" ht="15" x14ac:dyDescent="0.2">
      <c r="A419" s="136" t="str">
        <f t="shared" si="12"/>
        <v/>
      </c>
      <c r="B419" s="222"/>
      <c r="C419" s="110"/>
      <c r="D419" s="110"/>
      <c r="E419" s="467"/>
      <c r="F419" s="467"/>
      <c r="G419" s="110"/>
      <c r="H419" s="110"/>
      <c r="I419" s="96"/>
      <c r="J419" s="96"/>
      <c r="K419" s="468">
        <f t="shared" si="13"/>
        <v>0</v>
      </c>
      <c r="L419" s="470"/>
    </row>
    <row r="420" spans="1:12" ht="15" x14ac:dyDescent="0.2">
      <c r="A420" s="136" t="str">
        <f t="shared" si="12"/>
        <v/>
      </c>
      <c r="B420" s="222"/>
      <c r="C420" s="110"/>
      <c r="D420" s="110"/>
      <c r="E420" s="467"/>
      <c r="F420" s="467"/>
      <c r="G420" s="110"/>
      <c r="H420" s="110"/>
      <c r="I420" s="96"/>
      <c r="J420" s="96"/>
      <c r="K420" s="468">
        <f t="shared" si="13"/>
        <v>0</v>
      </c>
      <c r="L420" s="470"/>
    </row>
    <row r="421" spans="1:12" ht="15" x14ac:dyDescent="0.2">
      <c r="A421" s="136" t="str">
        <f t="shared" si="12"/>
        <v/>
      </c>
      <c r="B421" s="222"/>
      <c r="C421" s="110"/>
      <c r="D421" s="110"/>
      <c r="E421" s="467"/>
      <c r="F421" s="467"/>
      <c r="G421" s="110"/>
      <c r="H421" s="110"/>
      <c r="I421" s="96"/>
      <c r="J421" s="96"/>
      <c r="K421" s="468">
        <f t="shared" si="13"/>
        <v>0</v>
      </c>
      <c r="L421" s="470"/>
    </row>
    <row r="422" spans="1:12" ht="15" x14ac:dyDescent="0.2">
      <c r="A422" s="136" t="str">
        <f t="shared" si="12"/>
        <v/>
      </c>
      <c r="B422" s="222"/>
      <c r="C422" s="110"/>
      <c r="D422" s="110"/>
      <c r="E422" s="467"/>
      <c r="F422" s="467"/>
      <c r="G422" s="110"/>
      <c r="H422" s="110"/>
      <c r="I422" s="96"/>
      <c r="J422" s="96"/>
      <c r="K422" s="468">
        <f t="shared" si="13"/>
        <v>0</v>
      </c>
      <c r="L422" s="470"/>
    </row>
    <row r="423" spans="1:12" ht="15" x14ac:dyDescent="0.2">
      <c r="A423" s="136" t="str">
        <f t="shared" si="12"/>
        <v/>
      </c>
      <c r="B423" s="222"/>
      <c r="C423" s="110"/>
      <c r="D423" s="110"/>
      <c r="E423" s="467"/>
      <c r="F423" s="467"/>
      <c r="G423" s="110"/>
      <c r="H423" s="110"/>
      <c r="I423" s="96"/>
      <c r="J423" s="96"/>
      <c r="K423" s="468">
        <f t="shared" si="13"/>
        <v>0</v>
      </c>
      <c r="L423" s="470"/>
    </row>
    <row r="424" spans="1:12" ht="15" x14ac:dyDescent="0.2">
      <c r="A424" s="136" t="str">
        <f t="shared" si="12"/>
        <v/>
      </c>
      <c r="B424" s="222"/>
      <c r="C424" s="110"/>
      <c r="D424" s="110"/>
      <c r="E424" s="467"/>
      <c r="F424" s="467"/>
      <c r="G424" s="110"/>
      <c r="H424" s="110"/>
      <c r="I424" s="96"/>
      <c r="J424" s="96"/>
      <c r="K424" s="468">
        <f t="shared" si="13"/>
        <v>0</v>
      </c>
      <c r="L424" s="470"/>
    </row>
    <row r="425" spans="1:12" ht="15" x14ac:dyDescent="0.2">
      <c r="A425" s="136" t="str">
        <f t="shared" si="12"/>
        <v/>
      </c>
      <c r="B425" s="222"/>
      <c r="C425" s="110"/>
      <c r="D425" s="110"/>
      <c r="E425" s="467"/>
      <c r="F425" s="467"/>
      <c r="G425" s="110"/>
      <c r="H425" s="110"/>
      <c r="I425" s="96"/>
      <c r="J425" s="96"/>
      <c r="K425" s="468">
        <f t="shared" si="13"/>
        <v>0</v>
      </c>
      <c r="L425" s="470"/>
    </row>
    <row r="426" spans="1:12" ht="15" x14ac:dyDescent="0.2">
      <c r="A426" s="136" t="str">
        <f t="shared" si="12"/>
        <v/>
      </c>
      <c r="B426" s="222"/>
      <c r="C426" s="110"/>
      <c r="D426" s="110"/>
      <c r="E426" s="467"/>
      <c r="F426" s="467"/>
      <c r="G426" s="110"/>
      <c r="H426" s="110"/>
      <c r="I426" s="96"/>
      <c r="J426" s="96"/>
      <c r="K426" s="468">
        <f t="shared" si="13"/>
        <v>0</v>
      </c>
      <c r="L426" s="470"/>
    </row>
    <row r="427" spans="1:12" ht="15" x14ac:dyDescent="0.2">
      <c r="A427" s="136" t="str">
        <f t="shared" si="12"/>
        <v/>
      </c>
      <c r="B427" s="222"/>
      <c r="C427" s="110"/>
      <c r="D427" s="110"/>
      <c r="E427" s="467"/>
      <c r="F427" s="467"/>
      <c r="G427" s="110"/>
      <c r="H427" s="110"/>
      <c r="I427" s="96"/>
      <c r="J427" s="96"/>
      <c r="K427" s="468">
        <f t="shared" si="13"/>
        <v>0</v>
      </c>
      <c r="L427" s="470"/>
    </row>
    <row r="428" spans="1:12" ht="15" x14ac:dyDescent="0.2">
      <c r="A428" s="136" t="str">
        <f t="shared" si="12"/>
        <v/>
      </c>
      <c r="B428" s="222"/>
      <c r="C428" s="110"/>
      <c r="D428" s="110"/>
      <c r="E428" s="467"/>
      <c r="F428" s="467"/>
      <c r="G428" s="110"/>
      <c r="H428" s="110"/>
      <c r="I428" s="96"/>
      <c r="J428" s="96"/>
      <c r="K428" s="468">
        <f t="shared" si="13"/>
        <v>0</v>
      </c>
      <c r="L428" s="470"/>
    </row>
    <row r="429" spans="1:12" ht="15" x14ac:dyDescent="0.2">
      <c r="A429" s="136" t="str">
        <f t="shared" si="12"/>
        <v/>
      </c>
      <c r="B429" s="222"/>
      <c r="C429" s="110"/>
      <c r="D429" s="110"/>
      <c r="E429" s="467"/>
      <c r="F429" s="467"/>
      <c r="G429" s="110"/>
      <c r="H429" s="110"/>
      <c r="I429" s="96"/>
      <c r="J429" s="96"/>
      <c r="K429" s="468">
        <f t="shared" si="13"/>
        <v>0</v>
      </c>
      <c r="L429" s="470"/>
    </row>
    <row r="430" spans="1:12" ht="15" x14ac:dyDescent="0.2">
      <c r="A430" s="136" t="str">
        <f t="shared" si="12"/>
        <v/>
      </c>
      <c r="B430" s="222"/>
      <c r="C430" s="110"/>
      <c r="D430" s="110"/>
      <c r="E430" s="467"/>
      <c r="F430" s="467"/>
      <c r="G430" s="110"/>
      <c r="H430" s="110"/>
      <c r="I430" s="96"/>
      <c r="J430" s="96"/>
      <c r="K430" s="468">
        <f t="shared" si="13"/>
        <v>0</v>
      </c>
      <c r="L430" s="470"/>
    </row>
    <row r="431" spans="1:12" ht="15" x14ac:dyDescent="0.2">
      <c r="A431" s="136" t="str">
        <f t="shared" si="12"/>
        <v/>
      </c>
      <c r="B431" s="222"/>
      <c r="C431" s="110"/>
      <c r="D431" s="110"/>
      <c r="E431" s="467"/>
      <c r="F431" s="467"/>
      <c r="G431" s="110"/>
      <c r="H431" s="110"/>
      <c r="I431" s="96"/>
      <c r="J431" s="96"/>
      <c r="K431" s="468">
        <f t="shared" si="13"/>
        <v>0</v>
      </c>
      <c r="L431" s="470"/>
    </row>
    <row r="432" spans="1:12" ht="15" x14ac:dyDescent="0.2">
      <c r="A432" s="136" t="str">
        <f t="shared" si="12"/>
        <v/>
      </c>
      <c r="B432" s="222"/>
      <c r="C432" s="110"/>
      <c r="D432" s="110"/>
      <c r="E432" s="467"/>
      <c r="F432" s="467"/>
      <c r="G432" s="110"/>
      <c r="H432" s="110"/>
      <c r="I432" s="96"/>
      <c r="J432" s="96"/>
      <c r="K432" s="468">
        <f t="shared" si="13"/>
        <v>0</v>
      </c>
      <c r="L432" s="470"/>
    </row>
    <row r="433" spans="1:12" ht="15" x14ac:dyDescent="0.2">
      <c r="A433" s="136" t="str">
        <f t="shared" si="12"/>
        <v/>
      </c>
      <c r="B433" s="222"/>
      <c r="C433" s="110"/>
      <c r="D433" s="110"/>
      <c r="E433" s="467"/>
      <c r="F433" s="467"/>
      <c r="G433" s="110"/>
      <c r="H433" s="110"/>
      <c r="I433" s="96"/>
      <c r="J433" s="96"/>
      <c r="K433" s="468">
        <f t="shared" si="13"/>
        <v>0</v>
      </c>
      <c r="L433" s="470"/>
    </row>
    <row r="434" spans="1:12" ht="15" x14ac:dyDescent="0.2">
      <c r="A434" s="136" t="str">
        <f t="shared" si="12"/>
        <v/>
      </c>
      <c r="B434" s="222"/>
      <c r="C434" s="110"/>
      <c r="D434" s="110"/>
      <c r="E434" s="467"/>
      <c r="F434" s="467"/>
      <c r="G434" s="110"/>
      <c r="H434" s="110"/>
      <c r="I434" s="96"/>
      <c r="J434" s="96"/>
      <c r="K434" s="468">
        <f t="shared" si="13"/>
        <v>0</v>
      </c>
      <c r="L434" s="470"/>
    </row>
    <row r="435" spans="1:12" ht="15" x14ac:dyDescent="0.2">
      <c r="A435" s="136" t="str">
        <f t="shared" si="12"/>
        <v/>
      </c>
      <c r="B435" s="222"/>
      <c r="C435" s="110"/>
      <c r="D435" s="110"/>
      <c r="E435" s="467"/>
      <c r="F435" s="467"/>
      <c r="G435" s="110"/>
      <c r="H435" s="110"/>
      <c r="I435" s="96"/>
      <c r="J435" s="96"/>
      <c r="K435" s="468">
        <f t="shared" si="13"/>
        <v>0</v>
      </c>
      <c r="L435" s="470"/>
    </row>
    <row r="436" spans="1:12" ht="15" x14ac:dyDescent="0.2">
      <c r="A436" s="136" t="str">
        <f t="shared" si="12"/>
        <v/>
      </c>
      <c r="B436" s="222"/>
      <c r="C436" s="110"/>
      <c r="D436" s="110"/>
      <c r="E436" s="467"/>
      <c r="F436" s="467"/>
      <c r="G436" s="110"/>
      <c r="H436" s="110"/>
      <c r="I436" s="96"/>
      <c r="J436" s="96"/>
      <c r="K436" s="468">
        <f t="shared" si="13"/>
        <v>0</v>
      </c>
      <c r="L436" s="470"/>
    </row>
    <row r="437" spans="1:12" ht="15" x14ac:dyDescent="0.2">
      <c r="A437" s="136" t="str">
        <f t="shared" si="12"/>
        <v/>
      </c>
      <c r="B437" s="222"/>
      <c r="C437" s="110"/>
      <c r="D437" s="110"/>
      <c r="E437" s="467"/>
      <c r="F437" s="467"/>
      <c r="G437" s="110"/>
      <c r="H437" s="110"/>
      <c r="I437" s="96"/>
      <c r="J437" s="96"/>
      <c r="K437" s="468">
        <f t="shared" si="13"/>
        <v>0</v>
      </c>
      <c r="L437" s="470"/>
    </row>
    <row r="438" spans="1:12" ht="15" x14ac:dyDescent="0.2">
      <c r="A438" s="136" t="str">
        <f t="shared" si="12"/>
        <v/>
      </c>
      <c r="B438" s="222"/>
      <c r="C438" s="110"/>
      <c r="D438" s="110"/>
      <c r="E438" s="467"/>
      <c r="F438" s="467"/>
      <c r="G438" s="110"/>
      <c r="H438" s="110"/>
      <c r="I438" s="96"/>
      <c r="J438" s="96"/>
      <c r="K438" s="468">
        <f t="shared" si="13"/>
        <v>0</v>
      </c>
      <c r="L438" s="470"/>
    </row>
    <row r="439" spans="1:12" ht="15" x14ac:dyDescent="0.2">
      <c r="A439" s="136" t="str">
        <f t="shared" si="12"/>
        <v/>
      </c>
      <c r="B439" s="222"/>
      <c r="C439" s="110"/>
      <c r="D439" s="110"/>
      <c r="E439" s="467"/>
      <c r="F439" s="467"/>
      <c r="G439" s="110"/>
      <c r="H439" s="110"/>
      <c r="I439" s="96"/>
      <c r="J439" s="96"/>
      <c r="K439" s="468">
        <f t="shared" si="13"/>
        <v>0</v>
      </c>
      <c r="L439" s="470"/>
    </row>
    <row r="440" spans="1:12" ht="15" x14ac:dyDescent="0.2">
      <c r="A440" s="136" t="str">
        <f t="shared" si="12"/>
        <v/>
      </c>
      <c r="B440" s="222"/>
      <c r="C440" s="110"/>
      <c r="D440" s="110"/>
      <c r="E440" s="467"/>
      <c r="F440" s="467"/>
      <c r="G440" s="110"/>
      <c r="H440" s="110"/>
      <c r="I440" s="96"/>
      <c r="J440" s="96"/>
      <c r="K440" s="468">
        <f t="shared" si="13"/>
        <v>0</v>
      </c>
      <c r="L440" s="470"/>
    </row>
    <row r="441" spans="1:12" ht="15" x14ac:dyDescent="0.2">
      <c r="A441" s="136" t="str">
        <f t="shared" si="12"/>
        <v/>
      </c>
      <c r="B441" s="222"/>
      <c r="C441" s="110"/>
      <c r="D441" s="110"/>
      <c r="E441" s="467"/>
      <c r="F441" s="467"/>
      <c r="G441" s="110"/>
      <c r="H441" s="110"/>
      <c r="I441" s="96"/>
      <c r="J441" s="96"/>
      <c r="K441" s="468">
        <f t="shared" si="13"/>
        <v>0</v>
      </c>
      <c r="L441" s="470"/>
    </row>
    <row r="442" spans="1:12" ht="15" x14ac:dyDescent="0.2">
      <c r="A442" s="136" t="str">
        <f t="shared" si="12"/>
        <v/>
      </c>
      <c r="B442" s="222"/>
      <c r="C442" s="110"/>
      <c r="D442" s="110"/>
      <c r="E442" s="467"/>
      <c r="F442" s="467"/>
      <c r="G442" s="110"/>
      <c r="H442" s="110"/>
      <c r="I442" s="96"/>
      <c r="J442" s="96"/>
      <c r="K442" s="468">
        <f t="shared" si="13"/>
        <v>0</v>
      </c>
      <c r="L442" s="470"/>
    </row>
    <row r="443" spans="1:12" ht="15" x14ac:dyDescent="0.2">
      <c r="A443" s="136" t="str">
        <f t="shared" si="12"/>
        <v/>
      </c>
      <c r="B443" s="222"/>
      <c r="C443" s="110"/>
      <c r="D443" s="110"/>
      <c r="E443" s="467"/>
      <c r="F443" s="467"/>
      <c r="G443" s="110"/>
      <c r="H443" s="110"/>
      <c r="I443" s="96"/>
      <c r="J443" s="96"/>
      <c r="K443" s="468">
        <f t="shared" si="13"/>
        <v>0</v>
      </c>
      <c r="L443" s="470"/>
    </row>
    <row r="444" spans="1:12" ht="15" x14ac:dyDescent="0.2">
      <c r="A444" s="136" t="str">
        <f t="shared" si="12"/>
        <v/>
      </c>
      <c r="B444" s="222"/>
      <c r="C444" s="110"/>
      <c r="D444" s="110"/>
      <c r="E444" s="467"/>
      <c r="F444" s="467"/>
      <c r="G444" s="110"/>
      <c r="H444" s="110"/>
      <c r="I444" s="96"/>
      <c r="J444" s="96"/>
      <c r="K444" s="468">
        <f t="shared" si="13"/>
        <v>0</v>
      </c>
      <c r="L444" s="470"/>
    </row>
    <row r="445" spans="1:12" ht="15" x14ac:dyDescent="0.2">
      <c r="A445" s="136" t="str">
        <f t="shared" si="12"/>
        <v/>
      </c>
      <c r="B445" s="222"/>
      <c r="C445" s="110"/>
      <c r="D445" s="110"/>
      <c r="E445" s="467"/>
      <c r="F445" s="467"/>
      <c r="G445" s="110"/>
      <c r="H445" s="110"/>
      <c r="I445" s="96"/>
      <c r="J445" s="96"/>
      <c r="K445" s="468">
        <f t="shared" si="13"/>
        <v>0</v>
      </c>
      <c r="L445" s="470"/>
    </row>
    <row r="446" spans="1:12" ht="15" x14ac:dyDescent="0.2">
      <c r="A446" s="136" t="str">
        <f t="shared" si="12"/>
        <v/>
      </c>
      <c r="B446" s="222"/>
      <c r="C446" s="110"/>
      <c r="D446" s="110"/>
      <c r="E446" s="467"/>
      <c r="F446" s="467"/>
      <c r="G446" s="110"/>
      <c r="H446" s="110"/>
      <c r="I446" s="96"/>
      <c r="J446" s="96"/>
      <c r="K446" s="468">
        <f t="shared" si="13"/>
        <v>0</v>
      </c>
      <c r="L446" s="470"/>
    </row>
    <row r="447" spans="1:12" ht="15" x14ac:dyDescent="0.2">
      <c r="A447" s="136" t="str">
        <f t="shared" si="12"/>
        <v/>
      </c>
      <c r="B447" s="222"/>
      <c r="C447" s="110"/>
      <c r="D447" s="110"/>
      <c r="E447" s="467"/>
      <c r="F447" s="467"/>
      <c r="G447" s="110"/>
      <c r="H447" s="110"/>
      <c r="I447" s="96"/>
      <c r="J447" s="96"/>
      <c r="K447" s="468">
        <f t="shared" si="13"/>
        <v>0</v>
      </c>
      <c r="L447" s="470"/>
    </row>
    <row r="448" spans="1:12" ht="15" x14ac:dyDescent="0.2">
      <c r="A448" s="136" t="str">
        <f t="shared" si="12"/>
        <v/>
      </c>
      <c r="B448" s="222"/>
      <c r="C448" s="110"/>
      <c r="D448" s="110"/>
      <c r="E448" s="467"/>
      <c r="F448" s="467"/>
      <c r="G448" s="110"/>
      <c r="H448" s="110"/>
      <c r="I448" s="96"/>
      <c r="J448" s="96"/>
      <c r="K448" s="468">
        <f t="shared" si="13"/>
        <v>0</v>
      </c>
      <c r="L448" s="470"/>
    </row>
    <row r="449" spans="1:12" ht="15" x14ac:dyDescent="0.2">
      <c r="A449" s="136" t="str">
        <f t="shared" si="12"/>
        <v/>
      </c>
      <c r="B449" s="222"/>
      <c r="C449" s="110"/>
      <c r="D449" s="110"/>
      <c r="E449" s="467"/>
      <c r="F449" s="467"/>
      <c r="G449" s="110"/>
      <c r="H449" s="110"/>
      <c r="I449" s="96"/>
      <c r="J449" s="96"/>
      <c r="K449" s="468">
        <f t="shared" si="13"/>
        <v>0</v>
      </c>
      <c r="L449" s="470"/>
    </row>
    <row r="450" spans="1:12" ht="15" x14ac:dyDescent="0.2">
      <c r="A450" s="136" t="str">
        <f t="shared" si="12"/>
        <v/>
      </c>
      <c r="B450" s="222"/>
      <c r="C450" s="110"/>
      <c r="D450" s="110"/>
      <c r="E450" s="467"/>
      <c r="F450" s="467"/>
      <c r="G450" s="110"/>
      <c r="H450" s="110"/>
      <c r="I450" s="96"/>
      <c r="J450" s="96"/>
      <c r="K450" s="468">
        <f t="shared" si="13"/>
        <v>0</v>
      </c>
      <c r="L450" s="470"/>
    </row>
    <row r="451" spans="1:12" ht="15" x14ac:dyDescent="0.2">
      <c r="A451" s="136" t="str">
        <f t="shared" si="12"/>
        <v/>
      </c>
      <c r="B451" s="222"/>
      <c r="C451" s="110"/>
      <c r="D451" s="110"/>
      <c r="E451" s="467"/>
      <c r="F451" s="467"/>
      <c r="G451" s="110"/>
      <c r="H451" s="110"/>
      <c r="I451" s="96"/>
      <c r="J451" s="96"/>
      <c r="K451" s="468">
        <f t="shared" si="13"/>
        <v>0</v>
      </c>
      <c r="L451" s="470"/>
    </row>
    <row r="452" spans="1:12" ht="15" x14ac:dyDescent="0.2">
      <c r="A452" s="136" t="str">
        <f t="shared" si="12"/>
        <v/>
      </c>
      <c r="B452" s="222"/>
      <c r="C452" s="110"/>
      <c r="D452" s="110"/>
      <c r="E452" s="467"/>
      <c r="F452" s="467"/>
      <c r="G452" s="110"/>
      <c r="H452" s="110"/>
      <c r="I452" s="96"/>
      <c r="J452" s="96"/>
      <c r="K452" s="468">
        <f t="shared" si="13"/>
        <v>0</v>
      </c>
      <c r="L452" s="470"/>
    </row>
    <row r="453" spans="1:12" ht="15" x14ac:dyDescent="0.2">
      <c r="A453" s="136" t="str">
        <f t="shared" si="12"/>
        <v/>
      </c>
      <c r="B453" s="222"/>
      <c r="C453" s="110"/>
      <c r="D453" s="110"/>
      <c r="E453" s="467"/>
      <c r="F453" s="467"/>
      <c r="G453" s="110"/>
      <c r="H453" s="110"/>
      <c r="I453" s="96"/>
      <c r="J453" s="96"/>
      <c r="K453" s="468">
        <f t="shared" si="13"/>
        <v>0</v>
      </c>
      <c r="L453" s="470"/>
    </row>
    <row r="454" spans="1:12" ht="15" x14ac:dyDescent="0.2">
      <c r="A454" s="136" t="str">
        <f t="shared" si="12"/>
        <v/>
      </c>
      <c r="B454" s="222"/>
      <c r="C454" s="110"/>
      <c r="D454" s="110"/>
      <c r="E454" s="467"/>
      <c r="F454" s="467"/>
      <c r="G454" s="110"/>
      <c r="H454" s="110"/>
      <c r="I454" s="96"/>
      <c r="J454" s="96"/>
      <c r="K454" s="468">
        <f t="shared" si="13"/>
        <v>0</v>
      </c>
      <c r="L454" s="470"/>
    </row>
    <row r="455" spans="1:12" ht="15" x14ac:dyDescent="0.2">
      <c r="A455" s="136" t="str">
        <f t="shared" si="12"/>
        <v/>
      </c>
      <c r="B455" s="222"/>
      <c r="C455" s="110"/>
      <c r="D455" s="110"/>
      <c r="E455" s="467"/>
      <c r="F455" s="467"/>
      <c r="G455" s="110"/>
      <c r="H455" s="110"/>
      <c r="I455" s="96"/>
      <c r="J455" s="96"/>
      <c r="K455" s="468">
        <f t="shared" si="13"/>
        <v>0</v>
      </c>
      <c r="L455" s="470"/>
    </row>
    <row r="456" spans="1:12" ht="15" x14ac:dyDescent="0.2">
      <c r="A456" s="136" t="str">
        <f t="shared" si="12"/>
        <v/>
      </c>
      <c r="B456" s="222"/>
      <c r="C456" s="110"/>
      <c r="D456" s="110"/>
      <c r="E456" s="467"/>
      <c r="F456" s="467"/>
      <c r="G456" s="110"/>
      <c r="H456" s="110"/>
      <c r="I456" s="96"/>
      <c r="J456" s="96"/>
      <c r="K456" s="468">
        <f t="shared" si="13"/>
        <v>0</v>
      </c>
      <c r="L456" s="470"/>
    </row>
    <row r="457" spans="1:12" ht="15" x14ac:dyDescent="0.2">
      <c r="A457" s="136" t="str">
        <f t="shared" si="12"/>
        <v/>
      </c>
      <c r="B457" s="222"/>
      <c r="C457" s="110"/>
      <c r="D457" s="110"/>
      <c r="E457" s="467"/>
      <c r="F457" s="467"/>
      <c r="G457" s="110"/>
      <c r="H457" s="110"/>
      <c r="I457" s="96"/>
      <c r="J457" s="96"/>
      <c r="K457" s="468">
        <f t="shared" si="13"/>
        <v>0</v>
      </c>
      <c r="L457" s="470"/>
    </row>
    <row r="458" spans="1:12" ht="15" x14ac:dyDescent="0.2">
      <c r="A458" s="136" t="str">
        <f t="shared" si="12"/>
        <v/>
      </c>
      <c r="B458" s="222"/>
      <c r="C458" s="110"/>
      <c r="D458" s="110"/>
      <c r="E458" s="467"/>
      <c r="F458" s="467"/>
      <c r="G458" s="110"/>
      <c r="H458" s="110"/>
      <c r="I458" s="96"/>
      <c r="J458" s="96"/>
      <c r="K458" s="468">
        <f t="shared" si="13"/>
        <v>0</v>
      </c>
      <c r="L458" s="470"/>
    </row>
    <row r="459" spans="1:12" ht="15" x14ac:dyDescent="0.2">
      <c r="A459" s="136" t="str">
        <f t="shared" si="12"/>
        <v/>
      </c>
      <c r="B459" s="222"/>
      <c r="C459" s="110"/>
      <c r="D459" s="110"/>
      <c r="E459" s="467"/>
      <c r="F459" s="467"/>
      <c r="G459" s="110"/>
      <c r="H459" s="110"/>
      <c r="I459" s="96"/>
      <c r="J459" s="96"/>
      <c r="K459" s="468">
        <f t="shared" si="13"/>
        <v>0</v>
      </c>
      <c r="L459" s="470"/>
    </row>
    <row r="460" spans="1:12" ht="15" x14ac:dyDescent="0.2">
      <c r="A460" s="136" t="str">
        <f t="shared" si="12"/>
        <v/>
      </c>
      <c r="B460" s="222"/>
      <c r="C460" s="110"/>
      <c r="D460" s="110"/>
      <c r="E460" s="467"/>
      <c r="F460" s="467"/>
      <c r="G460" s="110"/>
      <c r="H460" s="110"/>
      <c r="I460" s="96"/>
      <c r="J460" s="96"/>
      <c r="K460" s="468">
        <f t="shared" si="13"/>
        <v>0</v>
      </c>
      <c r="L460" s="470"/>
    </row>
    <row r="461" spans="1:12" ht="15" x14ac:dyDescent="0.2">
      <c r="A461" s="136" t="str">
        <f t="shared" si="12"/>
        <v/>
      </c>
      <c r="B461" s="222"/>
      <c r="C461" s="110"/>
      <c r="D461" s="110"/>
      <c r="E461" s="467"/>
      <c r="F461" s="467"/>
      <c r="G461" s="110"/>
      <c r="H461" s="110"/>
      <c r="I461" s="96"/>
      <c r="J461" s="96"/>
      <c r="K461" s="468">
        <f t="shared" si="13"/>
        <v>0</v>
      </c>
      <c r="L461" s="470"/>
    </row>
    <row r="462" spans="1:12" ht="15" x14ac:dyDescent="0.2">
      <c r="A462" s="136" t="str">
        <f t="shared" si="12"/>
        <v/>
      </c>
      <c r="B462" s="222"/>
      <c r="C462" s="110"/>
      <c r="D462" s="110"/>
      <c r="E462" s="467"/>
      <c r="F462" s="467"/>
      <c r="G462" s="110"/>
      <c r="H462" s="110"/>
      <c r="I462" s="96"/>
      <c r="J462" s="96"/>
      <c r="K462" s="468">
        <f t="shared" si="13"/>
        <v>0</v>
      </c>
      <c r="L462" s="470"/>
    </row>
    <row r="463" spans="1:12" ht="15" x14ac:dyDescent="0.2">
      <c r="A463" s="136" t="str">
        <f t="shared" si="12"/>
        <v/>
      </c>
      <c r="B463" s="222"/>
      <c r="C463" s="110"/>
      <c r="D463" s="110"/>
      <c r="E463" s="467"/>
      <c r="F463" s="467"/>
      <c r="G463" s="110"/>
      <c r="H463" s="110"/>
      <c r="I463" s="96"/>
      <c r="J463" s="96"/>
      <c r="K463" s="468">
        <f t="shared" si="13"/>
        <v>0</v>
      </c>
      <c r="L463" s="470"/>
    </row>
    <row r="464" spans="1:12" ht="15" x14ac:dyDescent="0.2">
      <c r="A464" s="136" t="str">
        <f t="shared" si="12"/>
        <v/>
      </c>
      <c r="B464" s="222"/>
      <c r="C464" s="110"/>
      <c r="D464" s="110"/>
      <c r="E464" s="467"/>
      <c r="F464" s="467"/>
      <c r="G464" s="110"/>
      <c r="H464" s="110"/>
      <c r="I464" s="96"/>
      <c r="J464" s="96"/>
      <c r="K464" s="468">
        <f t="shared" si="13"/>
        <v>0</v>
      </c>
      <c r="L464" s="470"/>
    </row>
    <row r="465" spans="1:12" ht="15" x14ac:dyDescent="0.2">
      <c r="A465" s="136" t="str">
        <f t="shared" si="12"/>
        <v/>
      </c>
      <c r="B465" s="222"/>
      <c r="C465" s="110"/>
      <c r="D465" s="110"/>
      <c r="E465" s="467"/>
      <c r="F465" s="467"/>
      <c r="G465" s="110"/>
      <c r="H465" s="110"/>
      <c r="I465" s="96"/>
      <c r="J465" s="96"/>
      <c r="K465" s="468">
        <f t="shared" si="13"/>
        <v>0</v>
      </c>
      <c r="L465" s="470"/>
    </row>
    <row r="466" spans="1:12" ht="15" x14ac:dyDescent="0.2">
      <c r="A466" s="136" t="str">
        <f t="shared" si="12"/>
        <v/>
      </c>
      <c r="B466" s="222"/>
      <c r="C466" s="110"/>
      <c r="D466" s="110"/>
      <c r="E466" s="467"/>
      <c r="F466" s="467"/>
      <c r="G466" s="110"/>
      <c r="H466" s="110"/>
      <c r="I466" s="96"/>
      <c r="J466" s="96"/>
      <c r="K466" s="468">
        <f t="shared" si="13"/>
        <v>0</v>
      </c>
      <c r="L466" s="470"/>
    </row>
    <row r="467" spans="1:12" ht="15" x14ac:dyDescent="0.2">
      <c r="A467" s="136" t="str">
        <f t="shared" si="12"/>
        <v/>
      </c>
      <c r="B467" s="222"/>
      <c r="C467" s="110"/>
      <c r="D467" s="110"/>
      <c r="E467" s="467"/>
      <c r="F467" s="467"/>
      <c r="G467" s="110"/>
      <c r="H467" s="110"/>
      <c r="I467" s="96"/>
      <c r="J467" s="96"/>
      <c r="K467" s="468">
        <f t="shared" si="13"/>
        <v>0</v>
      </c>
      <c r="L467" s="470"/>
    </row>
    <row r="468" spans="1:12" ht="15" x14ac:dyDescent="0.2">
      <c r="A468" s="136" t="str">
        <f t="shared" si="12"/>
        <v/>
      </c>
      <c r="B468" s="222"/>
      <c r="C468" s="110"/>
      <c r="D468" s="110"/>
      <c r="E468" s="467"/>
      <c r="F468" s="467"/>
      <c r="G468" s="110"/>
      <c r="H468" s="110"/>
      <c r="I468" s="96"/>
      <c r="J468" s="96"/>
      <c r="K468" s="468">
        <f t="shared" si="13"/>
        <v>0</v>
      </c>
      <c r="L468" s="470"/>
    </row>
    <row r="469" spans="1:12" ht="15" x14ac:dyDescent="0.2">
      <c r="A469" s="136" t="str">
        <f t="shared" ref="A469:A532" si="14">IF(COUNTA(B469:J469)&gt;0,ROW()-$A$3+1,"")</f>
        <v/>
      </c>
      <c r="B469" s="222"/>
      <c r="C469" s="110"/>
      <c r="D469" s="110"/>
      <c r="E469" s="467"/>
      <c r="F469" s="467"/>
      <c r="G469" s="110"/>
      <c r="H469" s="110"/>
      <c r="I469" s="96"/>
      <c r="J469" s="96"/>
      <c r="K469" s="468">
        <f t="shared" ref="K469:K532" si="15">ROUND(I469,2)*ROUND(J469,2)</f>
        <v>0</v>
      </c>
      <c r="L469" s="470"/>
    </row>
    <row r="470" spans="1:12" ht="15" x14ac:dyDescent="0.2">
      <c r="A470" s="136" t="str">
        <f t="shared" si="14"/>
        <v/>
      </c>
      <c r="B470" s="222"/>
      <c r="C470" s="110"/>
      <c r="D470" s="110"/>
      <c r="E470" s="467"/>
      <c r="F470" s="467"/>
      <c r="G470" s="110"/>
      <c r="H470" s="110"/>
      <c r="I470" s="96"/>
      <c r="J470" s="96"/>
      <c r="K470" s="468">
        <f t="shared" si="15"/>
        <v>0</v>
      </c>
      <c r="L470" s="470"/>
    </row>
    <row r="471" spans="1:12" ht="15" x14ac:dyDescent="0.2">
      <c r="A471" s="136" t="str">
        <f t="shared" si="14"/>
        <v/>
      </c>
      <c r="B471" s="222"/>
      <c r="C471" s="110"/>
      <c r="D471" s="110"/>
      <c r="E471" s="467"/>
      <c r="F471" s="467"/>
      <c r="G471" s="110"/>
      <c r="H471" s="110"/>
      <c r="I471" s="96"/>
      <c r="J471" s="96"/>
      <c r="K471" s="468">
        <f t="shared" si="15"/>
        <v>0</v>
      </c>
      <c r="L471" s="470"/>
    </row>
    <row r="472" spans="1:12" ht="15" x14ac:dyDescent="0.2">
      <c r="A472" s="136" t="str">
        <f t="shared" si="14"/>
        <v/>
      </c>
      <c r="B472" s="222"/>
      <c r="C472" s="110"/>
      <c r="D472" s="110"/>
      <c r="E472" s="467"/>
      <c r="F472" s="467"/>
      <c r="G472" s="110"/>
      <c r="H472" s="110"/>
      <c r="I472" s="96"/>
      <c r="J472" s="96"/>
      <c r="K472" s="468">
        <f t="shared" si="15"/>
        <v>0</v>
      </c>
      <c r="L472" s="470"/>
    </row>
    <row r="473" spans="1:12" ht="15" x14ac:dyDescent="0.2">
      <c r="A473" s="136" t="str">
        <f t="shared" si="14"/>
        <v/>
      </c>
      <c r="B473" s="222"/>
      <c r="C473" s="110"/>
      <c r="D473" s="110"/>
      <c r="E473" s="467"/>
      <c r="F473" s="467"/>
      <c r="G473" s="110"/>
      <c r="H473" s="110"/>
      <c r="I473" s="96"/>
      <c r="J473" s="96"/>
      <c r="K473" s="468">
        <f t="shared" si="15"/>
        <v>0</v>
      </c>
      <c r="L473" s="470"/>
    </row>
    <row r="474" spans="1:12" ht="15" x14ac:dyDescent="0.2">
      <c r="A474" s="136" t="str">
        <f t="shared" si="14"/>
        <v/>
      </c>
      <c r="B474" s="222"/>
      <c r="C474" s="110"/>
      <c r="D474" s="110"/>
      <c r="E474" s="467"/>
      <c r="F474" s="467"/>
      <c r="G474" s="110"/>
      <c r="H474" s="110"/>
      <c r="I474" s="96"/>
      <c r="J474" s="96"/>
      <c r="K474" s="468">
        <f t="shared" si="15"/>
        <v>0</v>
      </c>
      <c r="L474" s="470"/>
    </row>
    <row r="475" spans="1:12" ht="15" x14ac:dyDescent="0.2">
      <c r="A475" s="136" t="str">
        <f t="shared" si="14"/>
        <v/>
      </c>
      <c r="B475" s="222"/>
      <c r="C475" s="110"/>
      <c r="D475" s="110"/>
      <c r="E475" s="467"/>
      <c r="F475" s="467"/>
      <c r="G475" s="110"/>
      <c r="H475" s="110"/>
      <c r="I475" s="96"/>
      <c r="J475" s="96"/>
      <c r="K475" s="468">
        <f t="shared" si="15"/>
        <v>0</v>
      </c>
      <c r="L475" s="470"/>
    </row>
    <row r="476" spans="1:12" ht="15" x14ac:dyDescent="0.2">
      <c r="A476" s="136" t="str">
        <f t="shared" si="14"/>
        <v/>
      </c>
      <c r="B476" s="222"/>
      <c r="C476" s="110"/>
      <c r="D476" s="110"/>
      <c r="E476" s="467"/>
      <c r="F476" s="467"/>
      <c r="G476" s="110"/>
      <c r="H476" s="110"/>
      <c r="I476" s="96"/>
      <c r="J476" s="96"/>
      <c r="K476" s="468">
        <f t="shared" si="15"/>
        <v>0</v>
      </c>
      <c r="L476" s="470"/>
    </row>
    <row r="477" spans="1:12" ht="15" x14ac:dyDescent="0.2">
      <c r="A477" s="136" t="str">
        <f t="shared" si="14"/>
        <v/>
      </c>
      <c r="B477" s="222"/>
      <c r="C477" s="110"/>
      <c r="D477" s="110"/>
      <c r="E477" s="467"/>
      <c r="F477" s="467"/>
      <c r="G477" s="110"/>
      <c r="H477" s="110"/>
      <c r="I477" s="96"/>
      <c r="J477" s="96"/>
      <c r="K477" s="468">
        <f t="shared" si="15"/>
        <v>0</v>
      </c>
      <c r="L477" s="470"/>
    </row>
    <row r="478" spans="1:12" ht="15" x14ac:dyDescent="0.2">
      <c r="A478" s="136" t="str">
        <f t="shared" si="14"/>
        <v/>
      </c>
      <c r="B478" s="222"/>
      <c r="C478" s="110"/>
      <c r="D478" s="110"/>
      <c r="E478" s="467"/>
      <c r="F478" s="467"/>
      <c r="G478" s="110"/>
      <c r="H478" s="110"/>
      <c r="I478" s="96"/>
      <c r="J478" s="96"/>
      <c r="K478" s="468">
        <f t="shared" si="15"/>
        <v>0</v>
      </c>
      <c r="L478" s="470"/>
    </row>
    <row r="479" spans="1:12" ht="15" x14ac:dyDescent="0.2">
      <c r="A479" s="136" t="str">
        <f t="shared" si="14"/>
        <v/>
      </c>
      <c r="B479" s="222"/>
      <c r="C479" s="110"/>
      <c r="D479" s="110"/>
      <c r="E479" s="467"/>
      <c r="F479" s="467"/>
      <c r="G479" s="110"/>
      <c r="H479" s="110"/>
      <c r="I479" s="96"/>
      <c r="J479" s="96"/>
      <c r="K479" s="468">
        <f t="shared" si="15"/>
        <v>0</v>
      </c>
      <c r="L479" s="470"/>
    </row>
    <row r="480" spans="1:12" ht="15" x14ac:dyDescent="0.2">
      <c r="A480" s="136" t="str">
        <f t="shared" si="14"/>
        <v/>
      </c>
      <c r="B480" s="222"/>
      <c r="C480" s="110"/>
      <c r="D480" s="110"/>
      <c r="E480" s="467"/>
      <c r="F480" s="467"/>
      <c r="G480" s="110"/>
      <c r="H480" s="110"/>
      <c r="I480" s="96"/>
      <c r="J480" s="96"/>
      <c r="K480" s="468">
        <f t="shared" si="15"/>
        <v>0</v>
      </c>
      <c r="L480" s="470"/>
    </row>
    <row r="481" spans="1:12" ht="15" x14ac:dyDescent="0.2">
      <c r="A481" s="136" t="str">
        <f t="shared" si="14"/>
        <v/>
      </c>
      <c r="B481" s="222"/>
      <c r="C481" s="110"/>
      <c r="D481" s="110"/>
      <c r="E481" s="467"/>
      <c r="F481" s="467"/>
      <c r="G481" s="110"/>
      <c r="H481" s="110"/>
      <c r="I481" s="96"/>
      <c r="J481" s="96"/>
      <c r="K481" s="468">
        <f t="shared" si="15"/>
        <v>0</v>
      </c>
      <c r="L481" s="470"/>
    </row>
    <row r="482" spans="1:12" ht="15" x14ac:dyDescent="0.2">
      <c r="A482" s="136" t="str">
        <f t="shared" si="14"/>
        <v/>
      </c>
      <c r="B482" s="222"/>
      <c r="C482" s="110"/>
      <c r="D482" s="110"/>
      <c r="E482" s="467"/>
      <c r="F482" s="467"/>
      <c r="G482" s="110"/>
      <c r="H482" s="110"/>
      <c r="I482" s="96"/>
      <c r="J482" s="96"/>
      <c r="K482" s="468">
        <f t="shared" si="15"/>
        <v>0</v>
      </c>
      <c r="L482" s="470"/>
    </row>
    <row r="483" spans="1:12" ht="15" x14ac:dyDescent="0.2">
      <c r="A483" s="136" t="str">
        <f t="shared" si="14"/>
        <v/>
      </c>
      <c r="B483" s="222"/>
      <c r="C483" s="110"/>
      <c r="D483" s="110"/>
      <c r="E483" s="467"/>
      <c r="F483" s="467"/>
      <c r="G483" s="110"/>
      <c r="H483" s="110"/>
      <c r="I483" s="96"/>
      <c r="J483" s="96"/>
      <c r="K483" s="468">
        <f t="shared" si="15"/>
        <v>0</v>
      </c>
      <c r="L483" s="470"/>
    </row>
    <row r="484" spans="1:12" ht="15" x14ac:dyDescent="0.2">
      <c r="A484" s="136" t="str">
        <f t="shared" si="14"/>
        <v/>
      </c>
      <c r="B484" s="222"/>
      <c r="C484" s="110"/>
      <c r="D484" s="110"/>
      <c r="E484" s="467"/>
      <c r="F484" s="467"/>
      <c r="G484" s="110"/>
      <c r="H484" s="110"/>
      <c r="I484" s="96"/>
      <c r="J484" s="96"/>
      <c r="K484" s="468">
        <f t="shared" si="15"/>
        <v>0</v>
      </c>
      <c r="L484" s="470"/>
    </row>
    <row r="485" spans="1:12" ht="15" x14ac:dyDescent="0.2">
      <c r="A485" s="136" t="str">
        <f t="shared" si="14"/>
        <v/>
      </c>
      <c r="B485" s="222"/>
      <c r="C485" s="110"/>
      <c r="D485" s="110"/>
      <c r="E485" s="467"/>
      <c r="F485" s="467"/>
      <c r="G485" s="110"/>
      <c r="H485" s="110"/>
      <c r="I485" s="96"/>
      <c r="J485" s="96"/>
      <c r="K485" s="468">
        <f t="shared" si="15"/>
        <v>0</v>
      </c>
      <c r="L485" s="470"/>
    </row>
    <row r="486" spans="1:12" ht="15" x14ac:dyDescent="0.2">
      <c r="A486" s="136" t="str">
        <f t="shared" si="14"/>
        <v/>
      </c>
      <c r="B486" s="222"/>
      <c r="C486" s="110"/>
      <c r="D486" s="110"/>
      <c r="E486" s="467"/>
      <c r="F486" s="467"/>
      <c r="G486" s="110"/>
      <c r="H486" s="110"/>
      <c r="I486" s="96"/>
      <c r="J486" s="96"/>
      <c r="K486" s="468">
        <f t="shared" si="15"/>
        <v>0</v>
      </c>
      <c r="L486" s="470"/>
    </row>
    <row r="487" spans="1:12" ht="15" x14ac:dyDescent="0.2">
      <c r="A487" s="136" t="str">
        <f t="shared" si="14"/>
        <v/>
      </c>
      <c r="B487" s="222"/>
      <c r="C487" s="110"/>
      <c r="D487" s="110"/>
      <c r="E487" s="467"/>
      <c r="F487" s="467"/>
      <c r="G487" s="110"/>
      <c r="H487" s="110"/>
      <c r="I487" s="96"/>
      <c r="J487" s="96"/>
      <c r="K487" s="468">
        <f t="shared" si="15"/>
        <v>0</v>
      </c>
      <c r="L487" s="470"/>
    </row>
    <row r="488" spans="1:12" ht="15" x14ac:dyDescent="0.2">
      <c r="A488" s="136" t="str">
        <f t="shared" si="14"/>
        <v/>
      </c>
      <c r="B488" s="222"/>
      <c r="C488" s="110"/>
      <c r="D488" s="110"/>
      <c r="E488" s="467"/>
      <c r="F488" s="467"/>
      <c r="G488" s="110"/>
      <c r="H488" s="110"/>
      <c r="I488" s="96"/>
      <c r="J488" s="96"/>
      <c r="K488" s="468">
        <f t="shared" si="15"/>
        <v>0</v>
      </c>
      <c r="L488" s="470"/>
    </row>
    <row r="489" spans="1:12" ht="15" x14ac:dyDescent="0.2">
      <c r="A489" s="136" t="str">
        <f t="shared" si="14"/>
        <v/>
      </c>
      <c r="B489" s="222"/>
      <c r="C489" s="110"/>
      <c r="D489" s="110"/>
      <c r="E489" s="467"/>
      <c r="F489" s="467"/>
      <c r="G489" s="110"/>
      <c r="H489" s="110"/>
      <c r="I489" s="96"/>
      <c r="J489" s="96"/>
      <c r="K489" s="468">
        <f t="shared" si="15"/>
        <v>0</v>
      </c>
      <c r="L489" s="470"/>
    </row>
    <row r="490" spans="1:12" ht="15" x14ac:dyDescent="0.2">
      <c r="A490" s="136" t="str">
        <f t="shared" si="14"/>
        <v/>
      </c>
      <c r="B490" s="222"/>
      <c r="C490" s="110"/>
      <c r="D490" s="110"/>
      <c r="E490" s="467"/>
      <c r="F490" s="467"/>
      <c r="G490" s="110"/>
      <c r="H490" s="110"/>
      <c r="I490" s="96"/>
      <c r="J490" s="96"/>
      <c r="K490" s="468">
        <f t="shared" si="15"/>
        <v>0</v>
      </c>
      <c r="L490" s="470"/>
    </row>
    <row r="491" spans="1:12" ht="15" x14ac:dyDescent="0.2">
      <c r="A491" s="136" t="str">
        <f t="shared" si="14"/>
        <v/>
      </c>
      <c r="B491" s="222"/>
      <c r="C491" s="110"/>
      <c r="D491" s="110"/>
      <c r="E491" s="467"/>
      <c r="F491" s="467"/>
      <c r="G491" s="110"/>
      <c r="H491" s="110"/>
      <c r="I491" s="96"/>
      <c r="J491" s="96"/>
      <c r="K491" s="468">
        <f t="shared" si="15"/>
        <v>0</v>
      </c>
      <c r="L491" s="470"/>
    </row>
    <row r="492" spans="1:12" ht="15" x14ac:dyDescent="0.2">
      <c r="A492" s="136" t="str">
        <f t="shared" si="14"/>
        <v/>
      </c>
      <c r="B492" s="222"/>
      <c r="C492" s="110"/>
      <c r="D492" s="110"/>
      <c r="E492" s="467"/>
      <c r="F492" s="467"/>
      <c r="G492" s="110"/>
      <c r="H492" s="110"/>
      <c r="I492" s="96"/>
      <c r="J492" s="96"/>
      <c r="K492" s="468">
        <f t="shared" si="15"/>
        <v>0</v>
      </c>
      <c r="L492" s="470"/>
    </row>
    <row r="493" spans="1:12" ht="15" x14ac:dyDescent="0.2">
      <c r="A493" s="136" t="str">
        <f t="shared" si="14"/>
        <v/>
      </c>
      <c r="B493" s="222"/>
      <c r="C493" s="110"/>
      <c r="D493" s="110"/>
      <c r="E493" s="467"/>
      <c r="F493" s="467"/>
      <c r="G493" s="110"/>
      <c r="H493" s="110"/>
      <c r="I493" s="96"/>
      <c r="J493" s="96"/>
      <c r="K493" s="468">
        <f t="shared" si="15"/>
        <v>0</v>
      </c>
      <c r="L493" s="470"/>
    </row>
    <row r="494" spans="1:12" ht="15" x14ac:dyDescent="0.2">
      <c r="A494" s="136" t="str">
        <f t="shared" si="14"/>
        <v/>
      </c>
      <c r="B494" s="222"/>
      <c r="C494" s="110"/>
      <c r="D494" s="110"/>
      <c r="E494" s="467"/>
      <c r="F494" s="467"/>
      <c r="G494" s="110"/>
      <c r="H494" s="110"/>
      <c r="I494" s="96"/>
      <c r="J494" s="96"/>
      <c r="K494" s="468">
        <f t="shared" si="15"/>
        <v>0</v>
      </c>
      <c r="L494" s="470"/>
    </row>
    <row r="495" spans="1:12" ht="15" x14ac:dyDescent="0.2">
      <c r="A495" s="136" t="str">
        <f t="shared" si="14"/>
        <v/>
      </c>
      <c r="B495" s="222"/>
      <c r="C495" s="110"/>
      <c r="D495" s="110"/>
      <c r="E495" s="467"/>
      <c r="F495" s="467"/>
      <c r="G495" s="110"/>
      <c r="H495" s="110"/>
      <c r="I495" s="96"/>
      <c r="J495" s="96"/>
      <c r="K495" s="468">
        <f t="shared" si="15"/>
        <v>0</v>
      </c>
      <c r="L495" s="470"/>
    </row>
    <row r="496" spans="1:12" ht="15" x14ac:dyDescent="0.2">
      <c r="A496" s="136" t="str">
        <f t="shared" si="14"/>
        <v/>
      </c>
      <c r="B496" s="222"/>
      <c r="C496" s="110"/>
      <c r="D496" s="110"/>
      <c r="E496" s="467"/>
      <c r="F496" s="467"/>
      <c r="G496" s="110"/>
      <c r="H496" s="110"/>
      <c r="I496" s="96"/>
      <c r="J496" s="96"/>
      <c r="K496" s="468">
        <f t="shared" si="15"/>
        <v>0</v>
      </c>
      <c r="L496" s="470"/>
    </row>
    <row r="497" spans="1:12" ht="15" x14ac:dyDescent="0.2">
      <c r="A497" s="136" t="str">
        <f t="shared" si="14"/>
        <v/>
      </c>
      <c r="B497" s="222"/>
      <c r="C497" s="110"/>
      <c r="D497" s="110"/>
      <c r="E497" s="467"/>
      <c r="F497" s="467"/>
      <c r="G497" s="110"/>
      <c r="H497" s="110"/>
      <c r="I497" s="96"/>
      <c r="J497" s="96"/>
      <c r="K497" s="468">
        <f t="shared" si="15"/>
        <v>0</v>
      </c>
      <c r="L497" s="470"/>
    </row>
    <row r="498" spans="1:12" ht="15" x14ac:dyDescent="0.2">
      <c r="A498" s="136" t="str">
        <f t="shared" si="14"/>
        <v/>
      </c>
      <c r="B498" s="222"/>
      <c r="C498" s="110"/>
      <c r="D498" s="110"/>
      <c r="E498" s="467"/>
      <c r="F498" s="467"/>
      <c r="G498" s="110"/>
      <c r="H498" s="110"/>
      <c r="I498" s="96"/>
      <c r="J498" s="96"/>
      <c r="K498" s="468">
        <f t="shared" si="15"/>
        <v>0</v>
      </c>
      <c r="L498" s="470"/>
    </row>
    <row r="499" spans="1:12" ht="15" x14ac:dyDescent="0.2">
      <c r="A499" s="136" t="str">
        <f t="shared" si="14"/>
        <v/>
      </c>
      <c r="B499" s="222"/>
      <c r="C499" s="110"/>
      <c r="D499" s="110"/>
      <c r="E499" s="467"/>
      <c r="F499" s="467"/>
      <c r="G499" s="110"/>
      <c r="H499" s="110"/>
      <c r="I499" s="96"/>
      <c r="J499" s="96"/>
      <c r="K499" s="468">
        <f t="shared" si="15"/>
        <v>0</v>
      </c>
      <c r="L499" s="470"/>
    </row>
    <row r="500" spans="1:12" ht="15" x14ac:dyDescent="0.2">
      <c r="A500" s="136" t="str">
        <f t="shared" si="14"/>
        <v/>
      </c>
      <c r="B500" s="222"/>
      <c r="C500" s="110"/>
      <c r="D500" s="110"/>
      <c r="E500" s="467"/>
      <c r="F500" s="467"/>
      <c r="G500" s="110"/>
      <c r="H500" s="110"/>
      <c r="I500" s="96"/>
      <c r="J500" s="96"/>
      <c r="K500" s="468">
        <f t="shared" si="15"/>
        <v>0</v>
      </c>
      <c r="L500" s="470"/>
    </row>
    <row r="501" spans="1:12" ht="15" x14ac:dyDescent="0.2">
      <c r="A501" s="136" t="str">
        <f t="shared" si="14"/>
        <v/>
      </c>
      <c r="B501" s="222"/>
      <c r="C501" s="110"/>
      <c r="D501" s="110"/>
      <c r="E501" s="467"/>
      <c r="F501" s="467"/>
      <c r="G501" s="110"/>
      <c r="H501" s="110"/>
      <c r="I501" s="96"/>
      <c r="J501" s="96"/>
      <c r="K501" s="468">
        <f t="shared" si="15"/>
        <v>0</v>
      </c>
      <c r="L501" s="470"/>
    </row>
    <row r="502" spans="1:12" ht="15" x14ac:dyDescent="0.2">
      <c r="A502" s="136" t="str">
        <f t="shared" si="14"/>
        <v/>
      </c>
      <c r="B502" s="222"/>
      <c r="C502" s="110"/>
      <c r="D502" s="110"/>
      <c r="E502" s="467"/>
      <c r="F502" s="467"/>
      <c r="G502" s="110"/>
      <c r="H502" s="110"/>
      <c r="I502" s="96"/>
      <c r="J502" s="96"/>
      <c r="K502" s="468">
        <f t="shared" si="15"/>
        <v>0</v>
      </c>
      <c r="L502" s="470"/>
    </row>
    <row r="503" spans="1:12" ht="15" x14ac:dyDescent="0.2">
      <c r="A503" s="136" t="str">
        <f t="shared" si="14"/>
        <v/>
      </c>
      <c r="B503" s="222"/>
      <c r="C503" s="110"/>
      <c r="D503" s="110"/>
      <c r="E503" s="467"/>
      <c r="F503" s="467"/>
      <c r="G503" s="110"/>
      <c r="H503" s="110"/>
      <c r="I503" s="96"/>
      <c r="J503" s="96"/>
      <c r="K503" s="468">
        <f t="shared" si="15"/>
        <v>0</v>
      </c>
      <c r="L503" s="470"/>
    </row>
    <row r="504" spans="1:12" ht="15" x14ac:dyDescent="0.2">
      <c r="A504" s="136" t="str">
        <f t="shared" si="14"/>
        <v/>
      </c>
      <c r="B504" s="222"/>
      <c r="C504" s="110"/>
      <c r="D504" s="110"/>
      <c r="E504" s="467"/>
      <c r="F504" s="467"/>
      <c r="G504" s="110"/>
      <c r="H504" s="110"/>
      <c r="I504" s="96"/>
      <c r="J504" s="96"/>
      <c r="K504" s="468">
        <f t="shared" si="15"/>
        <v>0</v>
      </c>
      <c r="L504" s="470"/>
    </row>
    <row r="505" spans="1:12" ht="15" x14ac:dyDescent="0.2">
      <c r="A505" s="136" t="str">
        <f t="shared" si="14"/>
        <v/>
      </c>
      <c r="B505" s="222"/>
      <c r="C505" s="110"/>
      <c r="D505" s="110"/>
      <c r="E505" s="467"/>
      <c r="F505" s="467"/>
      <c r="G505" s="110"/>
      <c r="H505" s="110"/>
      <c r="I505" s="96"/>
      <c r="J505" s="96"/>
      <c r="K505" s="468">
        <f t="shared" si="15"/>
        <v>0</v>
      </c>
      <c r="L505" s="470"/>
    </row>
    <row r="506" spans="1:12" ht="15" x14ac:dyDescent="0.2">
      <c r="A506" s="136" t="str">
        <f t="shared" si="14"/>
        <v/>
      </c>
      <c r="B506" s="222"/>
      <c r="C506" s="110"/>
      <c r="D506" s="110"/>
      <c r="E506" s="467"/>
      <c r="F506" s="467"/>
      <c r="G506" s="110"/>
      <c r="H506" s="110"/>
      <c r="I506" s="96"/>
      <c r="J506" s="96"/>
      <c r="K506" s="468">
        <f t="shared" si="15"/>
        <v>0</v>
      </c>
      <c r="L506" s="470"/>
    </row>
    <row r="507" spans="1:12" ht="15" x14ac:dyDescent="0.2">
      <c r="A507" s="136" t="str">
        <f t="shared" si="14"/>
        <v/>
      </c>
      <c r="B507" s="222"/>
      <c r="C507" s="110"/>
      <c r="D507" s="110"/>
      <c r="E507" s="467"/>
      <c r="F507" s="467"/>
      <c r="G507" s="110"/>
      <c r="H507" s="110"/>
      <c r="I507" s="96"/>
      <c r="J507" s="96"/>
      <c r="K507" s="468">
        <f t="shared" si="15"/>
        <v>0</v>
      </c>
      <c r="L507" s="470"/>
    </row>
    <row r="508" spans="1:12" ht="15" x14ac:dyDescent="0.2">
      <c r="A508" s="136" t="str">
        <f t="shared" si="14"/>
        <v/>
      </c>
      <c r="B508" s="222"/>
      <c r="C508" s="110"/>
      <c r="D508" s="110"/>
      <c r="E508" s="467"/>
      <c r="F508" s="467"/>
      <c r="G508" s="110"/>
      <c r="H508" s="110"/>
      <c r="I508" s="96"/>
      <c r="J508" s="96"/>
      <c r="K508" s="468">
        <f t="shared" si="15"/>
        <v>0</v>
      </c>
      <c r="L508" s="470"/>
    </row>
    <row r="509" spans="1:12" ht="15" x14ac:dyDescent="0.2">
      <c r="A509" s="136" t="str">
        <f t="shared" si="14"/>
        <v/>
      </c>
      <c r="B509" s="222"/>
      <c r="C509" s="110"/>
      <c r="D509" s="110"/>
      <c r="E509" s="467"/>
      <c r="F509" s="467"/>
      <c r="G509" s="110"/>
      <c r="H509" s="110"/>
      <c r="I509" s="96"/>
      <c r="J509" s="96"/>
      <c r="K509" s="468">
        <f t="shared" si="15"/>
        <v>0</v>
      </c>
      <c r="L509" s="470"/>
    </row>
    <row r="510" spans="1:12" ht="15" x14ac:dyDescent="0.2">
      <c r="A510" s="136" t="str">
        <f t="shared" si="14"/>
        <v/>
      </c>
      <c r="B510" s="222"/>
      <c r="C510" s="110"/>
      <c r="D510" s="110"/>
      <c r="E510" s="467"/>
      <c r="F510" s="467"/>
      <c r="G510" s="110"/>
      <c r="H510" s="110"/>
      <c r="I510" s="96"/>
      <c r="J510" s="96"/>
      <c r="K510" s="468">
        <f t="shared" si="15"/>
        <v>0</v>
      </c>
      <c r="L510" s="470"/>
    </row>
    <row r="511" spans="1:12" ht="15" x14ac:dyDescent="0.2">
      <c r="A511" s="136" t="str">
        <f t="shared" si="14"/>
        <v/>
      </c>
      <c r="B511" s="222"/>
      <c r="C511" s="110"/>
      <c r="D511" s="110"/>
      <c r="E511" s="467"/>
      <c r="F511" s="467"/>
      <c r="G511" s="110"/>
      <c r="H511" s="110"/>
      <c r="I511" s="96"/>
      <c r="J511" s="96"/>
      <c r="K511" s="468">
        <f t="shared" si="15"/>
        <v>0</v>
      </c>
      <c r="L511" s="470"/>
    </row>
    <row r="512" spans="1:12" ht="15" x14ac:dyDescent="0.2">
      <c r="A512" s="136" t="str">
        <f t="shared" si="14"/>
        <v/>
      </c>
      <c r="B512" s="222"/>
      <c r="C512" s="110"/>
      <c r="D512" s="110"/>
      <c r="E512" s="467"/>
      <c r="F512" s="467"/>
      <c r="G512" s="110"/>
      <c r="H512" s="110"/>
      <c r="I512" s="96"/>
      <c r="J512" s="96"/>
      <c r="K512" s="468">
        <f t="shared" si="15"/>
        <v>0</v>
      </c>
      <c r="L512" s="470"/>
    </row>
    <row r="513" spans="1:12" ht="15" x14ac:dyDescent="0.2">
      <c r="A513" s="136" t="str">
        <f t="shared" si="14"/>
        <v/>
      </c>
      <c r="B513" s="222"/>
      <c r="C513" s="110"/>
      <c r="D513" s="110"/>
      <c r="E513" s="467"/>
      <c r="F513" s="467"/>
      <c r="G513" s="110"/>
      <c r="H513" s="110"/>
      <c r="I513" s="96"/>
      <c r="J513" s="96"/>
      <c r="K513" s="468">
        <f t="shared" si="15"/>
        <v>0</v>
      </c>
      <c r="L513" s="470"/>
    </row>
    <row r="514" spans="1:12" ht="15" x14ac:dyDescent="0.2">
      <c r="A514" s="136" t="str">
        <f t="shared" si="14"/>
        <v/>
      </c>
      <c r="B514" s="222"/>
      <c r="C514" s="110"/>
      <c r="D514" s="110"/>
      <c r="E514" s="467"/>
      <c r="F514" s="467"/>
      <c r="G514" s="110"/>
      <c r="H514" s="110"/>
      <c r="I514" s="96"/>
      <c r="J514" s="96"/>
      <c r="K514" s="468">
        <f t="shared" si="15"/>
        <v>0</v>
      </c>
      <c r="L514" s="470"/>
    </row>
    <row r="515" spans="1:12" ht="15" x14ac:dyDescent="0.2">
      <c r="A515" s="136" t="str">
        <f t="shared" si="14"/>
        <v/>
      </c>
      <c r="B515" s="222"/>
      <c r="C515" s="110"/>
      <c r="D515" s="110"/>
      <c r="E515" s="467"/>
      <c r="F515" s="467"/>
      <c r="G515" s="110"/>
      <c r="H515" s="110"/>
      <c r="I515" s="96"/>
      <c r="J515" s="96"/>
      <c r="K515" s="468">
        <f t="shared" si="15"/>
        <v>0</v>
      </c>
      <c r="L515" s="470"/>
    </row>
    <row r="516" spans="1:12" ht="15" x14ac:dyDescent="0.2">
      <c r="A516" s="136" t="str">
        <f t="shared" si="14"/>
        <v/>
      </c>
      <c r="B516" s="222"/>
      <c r="C516" s="110"/>
      <c r="D516" s="110"/>
      <c r="E516" s="467"/>
      <c r="F516" s="467"/>
      <c r="G516" s="110"/>
      <c r="H516" s="110"/>
      <c r="I516" s="96"/>
      <c r="J516" s="96"/>
      <c r="K516" s="468">
        <f t="shared" si="15"/>
        <v>0</v>
      </c>
      <c r="L516" s="470"/>
    </row>
    <row r="517" spans="1:12" ht="15" x14ac:dyDescent="0.2">
      <c r="A517" s="136" t="str">
        <f t="shared" si="14"/>
        <v/>
      </c>
      <c r="B517" s="222"/>
      <c r="C517" s="110"/>
      <c r="D517" s="110"/>
      <c r="E517" s="467"/>
      <c r="F517" s="467"/>
      <c r="G517" s="110"/>
      <c r="H517" s="110"/>
      <c r="I517" s="96"/>
      <c r="J517" s="96"/>
      <c r="K517" s="468">
        <f t="shared" si="15"/>
        <v>0</v>
      </c>
      <c r="L517" s="470"/>
    </row>
    <row r="518" spans="1:12" ht="15" x14ac:dyDescent="0.2">
      <c r="A518" s="136" t="str">
        <f t="shared" si="14"/>
        <v/>
      </c>
      <c r="B518" s="222"/>
      <c r="C518" s="110"/>
      <c r="D518" s="110"/>
      <c r="E518" s="467"/>
      <c r="F518" s="467"/>
      <c r="G518" s="110"/>
      <c r="H518" s="110"/>
      <c r="I518" s="96"/>
      <c r="J518" s="96"/>
      <c r="K518" s="468">
        <f t="shared" si="15"/>
        <v>0</v>
      </c>
      <c r="L518" s="470"/>
    </row>
    <row r="519" spans="1:12" ht="15" x14ac:dyDescent="0.2">
      <c r="A519" s="136" t="str">
        <f t="shared" si="14"/>
        <v/>
      </c>
      <c r="B519" s="222"/>
      <c r="C519" s="110"/>
      <c r="D519" s="110"/>
      <c r="E519" s="467"/>
      <c r="F519" s="467"/>
      <c r="G519" s="110"/>
      <c r="H519" s="110"/>
      <c r="I519" s="96"/>
      <c r="J519" s="96"/>
      <c r="K519" s="468">
        <f t="shared" si="15"/>
        <v>0</v>
      </c>
      <c r="L519" s="470"/>
    </row>
    <row r="520" spans="1:12" ht="15" x14ac:dyDescent="0.2">
      <c r="A520" s="136" t="str">
        <f t="shared" si="14"/>
        <v/>
      </c>
      <c r="B520" s="222"/>
      <c r="C520" s="110"/>
      <c r="D520" s="110"/>
      <c r="E520" s="467"/>
      <c r="F520" s="467"/>
      <c r="G520" s="110"/>
      <c r="H520" s="110"/>
      <c r="I520" s="96"/>
      <c r="J520" s="96"/>
      <c r="K520" s="468">
        <f t="shared" si="15"/>
        <v>0</v>
      </c>
      <c r="L520" s="470"/>
    </row>
    <row r="521" spans="1:12" ht="15" x14ac:dyDescent="0.2">
      <c r="A521" s="136" t="str">
        <f t="shared" si="14"/>
        <v/>
      </c>
      <c r="B521" s="222"/>
      <c r="C521" s="110"/>
      <c r="D521" s="110"/>
      <c r="E521" s="467"/>
      <c r="F521" s="467"/>
      <c r="G521" s="110"/>
      <c r="H521" s="110"/>
      <c r="I521" s="96"/>
      <c r="J521" s="96"/>
      <c r="K521" s="468">
        <f t="shared" si="15"/>
        <v>0</v>
      </c>
      <c r="L521" s="470"/>
    </row>
    <row r="522" spans="1:12" ht="15" x14ac:dyDescent="0.2">
      <c r="A522" s="136" t="str">
        <f t="shared" si="14"/>
        <v/>
      </c>
      <c r="B522" s="222"/>
      <c r="C522" s="110"/>
      <c r="D522" s="110"/>
      <c r="E522" s="467"/>
      <c r="F522" s="467"/>
      <c r="G522" s="110"/>
      <c r="H522" s="110"/>
      <c r="I522" s="96"/>
      <c r="J522" s="96"/>
      <c r="K522" s="468">
        <f t="shared" si="15"/>
        <v>0</v>
      </c>
      <c r="L522" s="470"/>
    </row>
    <row r="523" spans="1:12" ht="15" x14ac:dyDescent="0.2">
      <c r="A523" s="136" t="str">
        <f t="shared" si="14"/>
        <v/>
      </c>
      <c r="B523" s="222"/>
      <c r="C523" s="110"/>
      <c r="D523" s="110"/>
      <c r="E523" s="467"/>
      <c r="F523" s="467"/>
      <c r="G523" s="110"/>
      <c r="H523" s="110"/>
      <c r="I523" s="96"/>
      <c r="J523" s="96"/>
      <c r="K523" s="468">
        <f t="shared" si="15"/>
        <v>0</v>
      </c>
      <c r="L523" s="470"/>
    </row>
    <row r="524" spans="1:12" ht="15" x14ac:dyDescent="0.2">
      <c r="A524" s="136" t="str">
        <f t="shared" si="14"/>
        <v/>
      </c>
      <c r="B524" s="222"/>
      <c r="C524" s="110"/>
      <c r="D524" s="110"/>
      <c r="E524" s="467"/>
      <c r="F524" s="467"/>
      <c r="G524" s="110"/>
      <c r="H524" s="110"/>
      <c r="I524" s="96"/>
      <c r="J524" s="96"/>
      <c r="K524" s="468">
        <f t="shared" si="15"/>
        <v>0</v>
      </c>
      <c r="L524" s="470"/>
    </row>
    <row r="525" spans="1:12" ht="15" x14ac:dyDescent="0.2">
      <c r="A525" s="136" t="str">
        <f t="shared" si="14"/>
        <v/>
      </c>
      <c r="B525" s="222"/>
      <c r="C525" s="110"/>
      <c r="D525" s="110"/>
      <c r="E525" s="467"/>
      <c r="F525" s="467"/>
      <c r="G525" s="110"/>
      <c r="H525" s="110"/>
      <c r="I525" s="96"/>
      <c r="J525" s="96"/>
      <c r="K525" s="468">
        <f t="shared" si="15"/>
        <v>0</v>
      </c>
      <c r="L525" s="470"/>
    </row>
    <row r="526" spans="1:12" ht="15" x14ac:dyDescent="0.2">
      <c r="A526" s="136" t="str">
        <f t="shared" si="14"/>
        <v/>
      </c>
      <c r="B526" s="222"/>
      <c r="C526" s="110"/>
      <c r="D526" s="110"/>
      <c r="E526" s="467"/>
      <c r="F526" s="467"/>
      <c r="G526" s="110"/>
      <c r="H526" s="110"/>
      <c r="I526" s="96"/>
      <c r="J526" s="96"/>
      <c r="K526" s="468">
        <f t="shared" si="15"/>
        <v>0</v>
      </c>
      <c r="L526" s="470"/>
    </row>
    <row r="527" spans="1:12" ht="15" x14ac:dyDescent="0.2">
      <c r="A527" s="136" t="str">
        <f t="shared" si="14"/>
        <v/>
      </c>
      <c r="B527" s="222"/>
      <c r="C527" s="110"/>
      <c r="D527" s="110"/>
      <c r="E527" s="467"/>
      <c r="F527" s="467"/>
      <c r="G527" s="110"/>
      <c r="H527" s="110"/>
      <c r="I527" s="96"/>
      <c r="J527" s="96"/>
      <c r="K527" s="468">
        <f t="shared" si="15"/>
        <v>0</v>
      </c>
      <c r="L527" s="470"/>
    </row>
    <row r="528" spans="1:12" ht="15" x14ac:dyDescent="0.2">
      <c r="A528" s="136" t="str">
        <f t="shared" si="14"/>
        <v/>
      </c>
      <c r="B528" s="222"/>
      <c r="C528" s="110"/>
      <c r="D528" s="110"/>
      <c r="E528" s="467"/>
      <c r="F528" s="467"/>
      <c r="G528" s="110"/>
      <c r="H528" s="110"/>
      <c r="I528" s="96"/>
      <c r="J528" s="96"/>
      <c r="K528" s="468">
        <f t="shared" si="15"/>
        <v>0</v>
      </c>
      <c r="L528" s="470"/>
    </row>
    <row r="529" spans="1:12" ht="15" x14ac:dyDescent="0.2">
      <c r="A529" s="136" t="str">
        <f t="shared" si="14"/>
        <v/>
      </c>
      <c r="B529" s="222"/>
      <c r="C529" s="110"/>
      <c r="D529" s="110"/>
      <c r="E529" s="467"/>
      <c r="F529" s="467"/>
      <c r="G529" s="110"/>
      <c r="H529" s="110"/>
      <c r="I529" s="96"/>
      <c r="J529" s="96"/>
      <c r="K529" s="468">
        <f t="shared" si="15"/>
        <v>0</v>
      </c>
      <c r="L529" s="470"/>
    </row>
    <row r="530" spans="1:12" ht="15" x14ac:dyDescent="0.2">
      <c r="A530" s="136" t="str">
        <f t="shared" si="14"/>
        <v/>
      </c>
      <c r="B530" s="222"/>
      <c r="C530" s="110"/>
      <c r="D530" s="110"/>
      <c r="E530" s="467"/>
      <c r="F530" s="467"/>
      <c r="G530" s="110"/>
      <c r="H530" s="110"/>
      <c r="I530" s="96"/>
      <c r="J530" s="96"/>
      <c r="K530" s="468">
        <f t="shared" si="15"/>
        <v>0</v>
      </c>
      <c r="L530" s="470"/>
    </row>
    <row r="531" spans="1:12" ht="15" x14ac:dyDescent="0.2">
      <c r="A531" s="136" t="str">
        <f t="shared" si="14"/>
        <v/>
      </c>
      <c r="B531" s="222"/>
      <c r="C531" s="110"/>
      <c r="D531" s="110"/>
      <c r="E531" s="467"/>
      <c r="F531" s="467"/>
      <c r="G531" s="110"/>
      <c r="H531" s="110"/>
      <c r="I531" s="96"/>
      <c r="J531" s="96"/>
      <c r="K531" s="468">
        <f t="shared" si="15"/>
        <v>0</v>
      </c>
      <c r="L531" s="470"/>
    </row>
    <row r="532" spans="1:12" ht="15" x14ac:dyDescent="0.2">
      <c r="A532" s="136" t="str">
        <f t="shared" si="14"/>
        <v/>
      </c>
      <c r="B532" s="222"/>
      <c r="C532" s="110"/>
      <c r="D532" s="110"/>
      <c r="E532" s="467"/>
      <c r="F532" s="467"/>
      <c r="G532" s="110"/>
      <c r="H532" s="110"/>
      <c r="I532" s="96"/>
      <c r="J532" s="96"/>
      <c r="K532" s="468">
        <f t="shared" si="15"/>
        <v>0</v>
      </c>
      <c r="L532" s="470"/>
    </row>
    <row r="533" spans="1:12" ht="15" x14ac:dyDescent="0.2">
      <c r="A533" s="136" t="str">
        <f t="shared" ref="A533:A596" si="16">IF(COUNTA(B533:J533)&gt;0,ROW()-$A$3+1,"")</f>
        <v/>
      </c>
      <c r="B533" s="222"/>
      <c r="C533" s="110"/>
      <c r="D533" s="110"/>
      <c r="E533" s="467"/>
      <c r="F533" s="467"/>
      <c r="G533" s="110"/>
      <c r="H533" s="110"/>
      <c r="I533" s="96"/>
      <c r="J533" s="96"/>
      <c r="K533" s="468">
        <f t="shared" ref="K533:K596" si="17">ROUND(I533,2)*ROUND(J533,2)</f>
        <v>0</v>
      </c>
      <c r="L533" s="470"/>
    </row>
    <row r="534" spans="1:12" ht="15" x14ac:dyDescent="0.2">
      <c r="A534" s="136" t="str">
        <f t="shared" si="16"/>
        <v/>
      </c>
      <c r="B534" s="222"/>
      <c r="C534" s="110"/>
      <c r="D534" s="110"/>
      <c r="E534" s="467"/>
      <c r="F534" s="467"/>
      <c r="G534" s="110"/>
      <c r="H534" s="110"/>
      <c r="I534" s="96"/>
      <c r="J534" s="96"/>
      <c r="K534" s="468">
        <f t="shared" si="17"/>
        <v>0</v>
      </c>
      <c r="L534" s="470"/>
    </row>
    <row r="535" spans="1:12" ht="15" x14ac:dyDescent="0.2">
      <c r="A535" s="136" t="str">
        <f t="shared" si="16"/>
        <v/>
      </c>
      <c r="B535" s="222"/>
      <c r="C535" s="110"/>
      <c r="D535" s="110"/>
      <c r="E535" s="467"/>
      <c r="F535" s="467"/>
      <c r="G535" s="110"/>
      <c r="H535" s="110"/>
      <c r="I535" s="96"/>
      <c r="J535" s="96"/>
      <c r="K535" s="468">
        <f t="shared" si="17"/>
        <v>0</v>
      </c>
      <c r="L535" s="470"/>
    </row>
    <row r="536" spans="1:12" ht="15" x14ac:dyDescent="0.2">
      <c r="A536" s="136" t="str">
        <f t="shared" si="16"/>
        <v/>
      </c>
      <c r="B536" s="222"/>
      <c r="C536" s="110"/>
      <c r="D536" s="110"/>
      <c r="E536" s="467"/>
      <c r="F536" s="467"/>
      <c r="G536" s="110"/>
      <c r="H536" s="110"/>
      <c r="I536" s="96"/>
      <c r="J536" s="96"/>
      <c r="K536" s="468">
        <f t="shared" si="17"/>
        <v>0</v>
      </c>
      <c r="L536" s="470"/>
    </row>
    <row r="537" spans="1:12" ht="15" x14ac:dyDescent="0.2">
      <c r="A537" s="136" t="str">
        <f t="shared" si="16"/>
        <v/>
      </c>
      <c r="B537" s="222"/>
      <c r="C537" s="110"/>
      <c r="D537" s="110"/>
      <c r="E537" s="467"/>
      <c r="F537" s="467"/>
      <c r="G537" s="110"/>
      <c r="H537" s="110"/>
      <c r="I537" s="96"/>
      <c r="J537" s="96"/>
      <c r="K537" s="468">
        <f t="shared" si="17"/>
        <v>0</v>
      </c>
      <c r="L537" s="470"/>
    </row>
    <row r="538" spans="1:12" ht="15" x14ac:dyDescent="0.2">
      <c r="A538" s="136" t="str">
        <f t="shared" si="16"/>
        <v/>
      </c>
      <c r="B538" s="222"/>
      <c r="C538" s="110"/>
      <c r="D538" s="110"/>
      <c r="E538" s="467"/>
      <c r="F538" s="467"/>
      <c r="G538" s="110"/>
      <c r="H538" s="110"/>
      <c r="I538" s="96"/>
      <c r="J538" s="96"/>
      <c r="K538" s="468">
        <f t="shared" si="17"/>
        <v>0</v>
      </c>
      <c r="L538" s="470"/>
    </row>
    <row r="539" spans="1:12" ht="15" x14ac:dyDescent="0.2">
      <c r="A539" s="136" t="str">
        <f t="shared" si="16"/>
        <v/>
      </c>
      <c r="B539" s="222"/>
      <c r="C539" s="110"/>
      <c r="D539" s="110"/>
      <c r="E539" s="467"/>
      <c r="F539" s="467"/>
      <c r="G539" s="110"/>
      <c r="H539" s="110"/>
      <c r="I539" s="96"/>
      <c r="J539" s="96"/>
      <c r="K539" s="468">
        <f t="shared" si="17"/>
        <v>0</v>
      </c>
      <c r="L539" s="470"/>
    </row>
    <row r="540" spans="1:12" ht="15" x14ac:dyDescent="0.2">
      <c r="A540" s="136" t="str">
        <f t="shared" si="16"/>
        <v/>
      </c>
      <c r="B540" s="222"/>
      <c r="C540" s="110"/>
      <c r="D540" s="110"/>
      <c r="E540" s="467"/>
      <c r="F540" s="467"/>
      <c r="G540" s="110"/>
      <c r="H540" s="110"/>
      <c r="I540" s="96"/>
      <c r="J540" s="96"/>
      <c r="K540" s="468">
        <f t="shared" si="17"/>
        <v>0</v>
      </c>
      <c r="L540" s="470"/>
    </row>
    <row r="541" spans="1:12" ht="15" x14ac:dyDescent="0.2">
      <c r="A541" s="136" t="str">
        <f t="shared" si="16"/>
        <v/>
      </c>
      <c r="B541" s="222"/>
      <c r="C541" s="110"/>
      <c r="D541" s="110"/>
      <c r="E541" s="467"/>
      <c r="F541" s="467"/>
      <c r="G541" s="110"/>
      <c r="H541" s="110"/>
      <c r="I541" s="96"/>
      <c r="J541" s="96"/>
      <c r="K541" s="468">
        <f t="shared" si="17"/>
        <v>0</v>
      </c>
      <c r="L541" s="470"/>
    </row>
    <row r="542" spans="1:12" ht="15" x14ac:dyDescent="0.2">
      <c r="A542" s="136" t="str">
        <f t="shared" si="16"/>
        <v/>
      </c>
      <c r="B542" s="222"/>
      <c r="C542" s="110"/>
      <c r="D542" s="110"/>
      <c r="E542" s="467"/>
      <c r="F542" s="467"/>
      <c r="G542" s="110"/>
      <c r="H542" s="110"/>
      <c r="I542" s="96"/>
      <c r="J542" s="96"/>
      <c r="K542" s="468">
        <f t="shared" si="17"/>
        <v>0</v>
      </c>
      <c r="L542" s="470"/>
    </row>
    <row r="543" spans="1:12" ht="15" x14ac:dyDescent="0.2">
      <c r="A543" s="136" t="str">
        <f t="shared" si="16"/>
        <v/>
      </c>
      <c r="B543" s="222"/>
      <c r="C543" s="110"/>
      <c r="D543" s="110"/>
      <c r="E543" s="467"/>
      <c r="F543" s="467"/>
      <c r="G543" s="110"/>
      <c r="H543" s="110"/>
      <c r="I543" s="96"/>
      <c r="J543" s="96"/>
      <c r="K543" s="468">
        <f t="shared" si="17"/>
        <v>0</v>
      </c>
      <c r="L543" s="470"/>
    </row>
    <row r="544" spans="1:12" ht="15" x14ac:dyDescent="0.2">
      <c r="A544" s="136" t="str">
        <f t="shared" si="16"/>
        <v/>
      </c>
      <c r="B544" s="222"/>
      <c r="C544" s="110"/>
      <c r="D544" s="110"/>
      <c r="E544" s="467"/>
      <c r="F544" s="467"/>
      <c r="G544" s="110"/>
      <c r="H544" s="110"/>
      <c r="I544" s="96"/>
      <c r="J544" s="96"/>
      <c r="K544" s="468">
        <f t="shared" si="17"/>
        <v>0</v>
      </c>
      <c r="L544" s="470"/>
    </row>
    <row r="545" spans="1:12" ht="15" x14ac:dyDescent="0.2">
      <c r="A545" s="136" t="str">
        <f t="shared" si="16"/>
        <v/>
      </c>
      <c r="B545" s="222"/>
      <c r="C545" s="110"/>
      <c r="D545" s="110"/>
      <c r="E545" s="467"/>
      <c r="F545" s="467"/>
      <c r="G545" s="110"/>
      <c r="H545" s="110"/>
      <c r="I545" s="96"/>
      <c r="J545" s="96"/>
      <c r="K545" s="468">
        <f t="shared" si="17"/>
        <v>0</v>
      </c>
      <c r="L545" s="470"/>
    </row>
    <row r="546" spans="1:12" ht="15" x14ac:dyDescent="0.2">
      <c r="A546" s="136" t="str">
        <f t="shared" si="16"/>
        <v/>
      </c>
      <c r="B546" s="222"/>
      <c r="C546" s="110"/>
      <c r="D546" s="110"/>
      <c r="E546" s="467"/>
      <c r="F546" s="467"/>
      <c r="G546" s="110"/>
      <c r="H546" s="110"/>
      <c r="I546" s="96"/>
      <c r="J546" s="96"/>
      <c r="K546" s="468">
        <f t="shared" si="17"/>
        <v>0</v>
      </c>
      <c r="L546" s="470"/>
    </row>
    <row r="547" spans="1:12" ht="15" x14ac:dyDescent="0.2">
      <c r="A547" s="136" t="str">
        <f t="shared" si="16"/>
        <v/>
      </c>
      <c r="B547" s="222"/>
      <c r="C547" s="110"/>
      <c r="D547" s="110"/>
      <c r="E547" s="467"/>
      <c r="F547" s="467"/>
      <c r="G547" s="110"/>
      <c r="H547" s="110"/>
      <c r="I547" s="96"/>
      <c r="J547" s="96"/>
      <c r="K547" s="468">
        <f t="shared" si="17"/>
        <v>0</v>
      </c>
      <c r="L547" s="470"/>
    </row>
    <row r="548" spans="1:12" ht="15" x14ac:dyDescent="0.2">
      <c r="A548" s="136" t="str">
        <f t="shared" si="16"/>
        <v/>
      </c>
      <c r="B548" s="222"/>
      <c r="C548" s="110"/>
      <c r="D548" s="110"/>
      <c r="E548" s="467"/>
      <c r="F548" s="467"/>
      <c r="G548" s="110"/>
      <c r="H548" s="110"/>
      <c r="I548" s="96"/>
      <c r="J548" s="96"/>
      <c r="K548" s="468">
        <f t="shared" si="17"/>
        <v>0</v>
      </c>
      <c r="L548" s="470"/>
    </row>
    <row r="549" spans="1:12" ht="15" x14ac:dyDescent="0.2">
      <c r="A549" s="136" t="str">
        <f t="shared" si="16"/>
        <v/>
      </c>
      <c r="B549" s="222"/>
      <c r="C549" s="110"/>
      <c r="D549" s="110"/>
      <c r="E549" s="467"/>
      <c r="F549" s="467"/>
      <c r="G549" s="110"/>
      <c r="H549" s="110"/>
      <c r="I549" s="96"/>
      <c r="J549" s="96"/>
      <c r="K549" s="468">
        <f t="shared" si="17"/>
        <v>0</v>
      </c>
      <c r="L549" s="470"/>
    </row>
    <row r="550" spans="1:12" ht="15" x14ac:dyDescent="0.2">
      <c r="A550" s="136" t="str">
        <f t="shared" si="16"/>
        <v/>
      </c>
      <c r="B550" s="222"/>
      <c r="C550" s="110"/>
      <c r="D550" s="110"/>
      <c r="E550" s="467"/>
      <c r="F550" s="467"/>
      <c r="G550" s="110"/>
      <c r="H550" s="110"/>
      <c r="I550" s="96"/>
      <c r="J550" s="96"/>
      <c r="K550" s="468">
        <f t="shared" si="17"/>
        <v>0</v>
      </c>
      <c r="L550" s="470"/>
    </row>
    <row r="551" spans="1:12" ht="15" x14ac:dyDescent="0.2">
      <c r="A551" s="136" t="str">
        <f t="shared" si="16"/>
        <v/>
      </c>
      <c r="B551" s="222"/>
      <c r="C551" s="110"/>
      <c r="D551" s="110"/>
      <c r="E551" s="467"/>
      <c r="F551" s="467"/>
      <c r="G551" s="110"/>
      <c r="H551" s="110"/>
      <c r="I551" s="96"/>
      <c r="J551" s="96"/>
      <c r="K551" s="468">
        <f t="shared" si="17"/>
        <v>0</v>
      </c>
      <c r="L551" s="470"/>
    </row>
    <row r="552" spans="1:12" ht="15" x14ac:dyDescent="0.2">
      <c r="A552" s="136" t="str">
        <f t="shared" si="16"/>
        <v/>
      </c>
      <c r="B552" s="222"/>
      <c r="C552" s="110"/>
      <c r="D552" s="110"/>
      <c r="E552" s="467"/>
      <c r="F552" s="467"/>
      <c r="G552" s="110"/>
      <c r="H552" s="110"/>
      <c r="I552" s="96"/>
      <c r="J552" s="96"/>
      <c r="K552" s="468">
        <f t="shared" si="17"/>
        <v>0</v>
      </c>
      <c r="L552" s="470"/>
    </row>
    <row r="553" spans="1:12" ht="15" x14ac:dyDescent="0.2">
      <c r="A553" s="136" t="str">
        <f t="shared" si="16"/>
        <v/>
      </c>
      <c r="B553" s="222"/>
      <c r="C553" s="110"/>
      <c r="D553" s="110"/>
      <c r="E553" s="467"/>
      <c r="F553" s="467"/>
      <c r="G553" s="110"/>
      <c r="H553" s="110"/>
      <c r="I553" s="96"/>
      <c r="J553" s="96"/>
      <c r="K553" s="468">
        <f t="shared" si="17"/>
        <v>0</v>
      </c>
      <c r="L553" s="470"/>
    </row>
    <row r="554" spans="1:12" ht="15" x14ac:dyDescent="0.2">
      <c r="A554" s="136" t="str">
        <f t="shared" si="16"/>
        <v/>
      </c>
      <c r="B554" s="222"/>
      <c r="C554" s="110"/>
      <c r="D554" s="110"/>
      <c r="E554" s="467"/>
      <c r="F554" s="467"/>
      <c r="G554" s="110"/>
      <c r="H554" s="110"/>
      <c r="I554" s="96"/>
      <c r="J554" s="96"/>
      <c r="K554" s="468">
        <f t="shared" si="17"/>
        <v>0</v>
      </c>
      <c r="L554" s="470"/>
    </row>
    <row r="555" spans="1:12" ht="15" x14ac:dyDescent="0.2">
      <c r="A555" s="136" t="str">
        <f t="shared" si="16"/>
        <v/>
      </c>
      <c r="B555" s="222"/>
      <c r="C555" s="110"/>
      <c r="D555" s="110"/>
      <c r="E555" s="467"/>
      <c r="F555" s="467"/>
      <c r="G555" s="110"/>
      <c r="H555" s="110"/>
      <c r="I555" s="96"/>
      <c r="J555" s="96"/>
      <c r="K555" s="468">
        <f t="shared" si="17"/>
        <v>0</v>
      </c>
      <c r="L555" s="470"/>
    </row>
    <row r="556" spans="1:12" ht="15" x14ac:dyDescent="0.2">
      <c r="A556" s="136" t="str">
        <f t="shared" si="16"/>
        <v/>
      </c>
      <c r="B556" s="222"/>
      <c r="C556" s="110"/>
      <c r="D556" s="110"/>
      <c r="E556" s="467"/>
      <c r="F556" s="467"/>
      <c r="G556" s="110"/>
      <c r="H556" s="110"/>
      <c r="I556" s="96"/>
      <c r="J556" s="96"/>
      <c r="K556" s="468">
        <f t="shared" si="17"/>
        <v>0</v>
      </c>
      <c r="L556" s="470"/>
    </row>
    <row r="557" spans="1:12" ht="15" x14ac:dyDescent="0.2">
      <c r="A557" s="136" t="str">
        <f t="shared" si="16"/>
        <v/>
      </c>
      <c r="B557" s="222"/>
      <c r="C557" s="110"/>
      <c r="D557" s="110"/>
      <c r="E557" s="467"/>
      <c r="F557" s="467"/>
      <c r="G557" s="110"/>
      <c r="H557" s="110"/>
      <c r="I557" s="96"/>
      <c r="J557" s="96"/>
      <c r="K557" s="468">
        <f t="shared" si="17"/>
        <v>0</v>
      </c>
      <c r="L557" s="470"/>
    </row>
    <row r="558" spans="1:12" ht="15" x14ac:dyDescent="0.2">
      <c r="A558" s="136" t="str">
        <f t="shared" si="16"/>
        <v/>
      </c>
      <c r="B558" s="222"/>
      <c r="C558" s="110"/>
      <c r="D558" s="110"/>
      <c r="E558" s="467"/>
      <c r="F558" s="467"/>
      <c r="G558" s="110"/>
      <c r="H558" s="110"/>
      <c r="I558" s="96"/>
      <c r="J558" s="96"/>
      <c r="K558" s="468">
        <f t="shared" si="17"/>
        <v>0</v>
      </c>
      <c r="L558" s="470"/>
    </row>
    <row r="559" spans="1:12" ht="15" x14ac:dyDescent="0.2">
      <c r="A559" s="136" t="str">
        <f t="shared" si="16"/>
        <v/>
      </c>
      <c r="B559" s="222"/>
      <c r="C559" s="110"/>
      <c r="D559" s="110"/>
      <c r="E559" s="467"/>
      <c r="F559" s="467"/>
      <c r="G559" s="110"/>
      <c r="H559" s="110"/>
      <c r="I559" s="96"/>
      <c r="J559" s="96"/>
      <c r="K559" s="468">
        <f t="shared" si="17"/>
        <v>0</v>
      </c>
      <c r="L559" s="470"/>
    </row>
    <row r="560" spans="1:12" ht="15" x14ac:dyDescent="0.2">
      <c r="A560" s="136" t="str">
        <f t="shared" si="16"/>
        <v/>
      </c>
      <c r="B560" s="222"/>
      <c r="C560" s="110"/>
      <c r="D560" s="110"/>
      <c r="E560" s="467"/>
      <c r="F560" s="467"/>
      <c r="G560" s="110"/>
      <c r="H560" s="110"/>
      <c r="I560" s="96"/>
      <c r="J560" s="96"/>
      <c r="K560" s="468">
        <f t="shared" si="17"/>
        <v>0</v>
      </c>
      <c r="L560" s="470"/>
    </row>
    <row r="561" spans="1:12" ht="15" x14ac:dyDescent="0.2">
      <c r="A561" s="136" t="str">
        <f t="shared" si="16"/>
        <v/>
      </c>
      <c r="B561" s="222"/>
      <c r="C561" s="110"/>
      <c r="D561" s="110"/>
      <c r="E561" s="467"/>
      <c r="F561" s="467"/>
      <c r="G561" s="110"/>
      <c r="H561" s="110"/>
      <c r="I561" s="96"/>
      <c r="J561" s="96"/>
      <c r="K561" s="468">
        <f t="shared" si="17"/>
        <v>0</v>
      </c>
      <c r="L561" s="470"/>
    </row>
    <row r="562" spans="1:12" ht="15" x14ac:dyDescent="0.2">
      <c r="A562" s="136" t="str">
        <f t="shared" si="16"/>
        <v/>
      </c>
      <c r="B562" s="222"/>
      <c r="C562" s="110"/>
      <c r="D562" s="110"/>
      <c r="E562" s="467"/>
      <c r="F562" s="467"/>
      <c r="G562" s="110"/>
      <c r="H562" s="110"/>
      <c r="I562" s="96"/>
      <c r="J562" s="96"/>
      <c r="K562" s="468">
        <f t="shared" si="17"/>
        <v>0</v>
      </c>
      <c r="L562" s="470"/>
    </row>
    <row r="563" spans="1:12" ht="15" x14ac:dyDescent="0.2">
      <c r="A563" s="136" t="str">
        <f t="shared" si="16"/>
        <v/>
      </c>
      <c r="B563" s="222"/>
      <c r="C563" s="110"/>
      <c r="D563" s="110"/>
      <c r="E563" s="467"/>
      <c r="F563" s="467"/>
      <c r="G563" s="110"/>
      <c r="H563" s="110"/>
      <c r="I563" s="96"/>
      <c r="J563" s="96"/>
      <c r="K563" s="468">
        <f t="shared" si="17"/>
        <v>0</v>
      </c>
      <c r="L563" s="470"/>
    </row>
    <row r="564" spans="1:12" ht="15" x14ac:dyDescent="0.2">
      <c r="A564" s="136" t="str">
        <f t="shared" si="16"/>
        <v/>
      </c>
      <c r="B564" s="222"/>
      <c r="C564" s="110"/>
      <c r="D564" s="110"/>
      <c r="E564" s="467"/>
      <c r="F564" s="467"/>
      <c r="G564" s="110"/>
      <c r="H564" s="110"/>
      <c r="I564" s="96"/>
      <c r="J564" s="96"/>
      <c r="K564" s="468">
        <f t="shared" si="17"/>
        <v>0</v>
      </c>
      <c r="L564" s="470"/>
    </row>
    <row r="565" spans="1:12" ht="15" x14ac:dyDescent="0.2">
      <c r="A565" s="136" t="str">
        <f t="shared" si="16"/>
        <v/>
      </c>
      <c r="B565" s="222"/>
      <c r="C565" s="110"/>
      <c r="D565" s="110"/>
      <c r="E565" s="467"/>
      <c r="F565" s="467"/>
      <c r="G565" s="110"/>
      <c r="H565" s="110"/>
      <c r="I565" s="96"/>
      <c r="J565" s="96"/>
      <c r="K565" s="468">
        <f t="shared" si="17"/>
        <v>0</v>
      </c>
      <c r="L565" s="470"/>
    </row>
    <row r="566" spans="1:12" ht="15" x14ac:dyDescent="0.2">
      <c r="A566" s="136" t="str">
        <f t="shared" si="16"/>
        <v/>
      </c>
      <c r="B566" s="222"/>
      <c r="C566" s="110"/>
      <c r="D566" s="110"/>
      <c r="E566" s="467"/>
      <c r="F566" s="467"/>
      <c r="G566" s="110"/>
      <c r="H566" s="110"/>
      <c r="I566" s="96"/>
      <c r="J566" s="96"/>
      <c r="K566" s="468">
        <f t="shared" si="17"/>
        <v>0</v>
      </c>
      <c r="L566" s="470"/>
    </row>
    <row r="567" spans="1:12" ht="15" x14ac:dyDescent="0.2">
      <c r="A567" s="136" t="str">
        <f t="shared" si="16"/>
        <v/>
      </c>
      <c r="B567" s="222"/>
      <c r="C567" s="110"/>
      <c r="D567" s="110"/>
      <c r="E567" s="467"/>
      <c r="F567" s="467"/>
      <c r="G567" s="110"/>
      <c r="H567" s="110"/>
      <c r="I567" s="96"/>
      <c r="J567" s="96"/>
      <c r="K567" s="468">
        <f t="shared" si="17"/>
        <v>0</v>
      </c>
      <c r="L567" s="470"/>
    </row>
    <row r="568" spans="1:12" ht="15" x14ac:dyDescent="0.2">
      <c r="A568" s="136" t="str">
        <f t="shared" si="16"/>
        <v/>
      </c>
      <c r="B568" s="222"/>
      <c r="C568" s="110"/>
      <c r="D568" s="110"/>
      <c r="E568" s="467"/>
      <c r="F568" s="467"/>
      <c r="G568" s="110"/>
      <c r="H568" s="110"/>
      <c r="I568" s="96"/>
      <c r="J568" s="96"/>
      <c r="K568" s="468">
        <f t="shared" si="17"/>
        <v>0</v>
      </c>
      <c r="L568" s="470"/>
    </row>
    <row r="569" spans="1:12" ht="15" x14ac:dyDescent="0.2">
      <c r="A569" s="136" t="str">
        <f t="shared" si="16"/>
        <v/>
      </c>
      <c r="B569" s="222"/>
      <c r="C569" s="110"/>
      <c r="D569" s="110"/>
      <c r="E569" s="467"/>
      <c r="F569" s="467"/>
      <c r="G569" s="110"/>
      <c r="H569" s="110"/>
      <c r="I569" s="96"/>
      <c r="J569" s="96"/>
      <c r="K569" s="468">
        <f t="shared" si="17"/>
        <v>0</v>
      </c>
      <c r="L569" s="470"/>
    </row>
    <row r="570" spans="1:12" ht="15" x14ac:dyDescent="0.2">
      <c r="A570" s="136" t="str">
        <f t="shared" si="16"/>
        <v/>
      </c>
      <c r="B570" s="222"/>
      <c r="C570" s="110"/>
      <c r="D570" s="110"/>
      <c r="E570" s="467"/>
      <c r="F570" s="467"/>
      <c r="G570" s="110"/>
      <c r="H570" s="110"/>
      <c r="I570" s="96"/>
      <c r="J570" s="96"/>
      <c r="K570" s="468">
        <f t="shared" si="17"/>
        <v>0</v>
      </c>
      <c r="L570" s="470"/>
    </row>
    <row r="571" spans="1:12" ht="15" x14ac:dyDescent="0.2">
      <c r="A571" s="136" t="str">
        <f t="shared" si="16"/>
        <v/>
      </c>
      <c r="B571" s="222"/>
      <c r="C571" s="110"/>
      <c r="D571" s="110"/>
      <c r="E571" s="467"/>
      <c r="F571" s="467"/>
      <c r="G571" s="110"/>
      <c r="H571" s="110"/>
      <c r="I571" s="96"/>
      <c r="J571" s="96"/>
      <c r="K571" s="468">
        <f t="shared" si="17"/>
        <v>0</v>
      </c>
      <c r="L571" s="470"/>
    </row>
    <row r="572" spans="1:12" ht="15" x14ac:dyDescent="0.2">
      <c r="A572" s="136" t="str">
        <f t="shared" si="16"/>
        <v/>
      </c>
      <c r="B572" s="222"/>
      <c r="C572" s="110"/>
      <c r="D572" s="110"/>
      <c r="E572" s="467"/>
      <c r="F572" s="467"/>
      <c r="G572" s="110"/>
      <c r="H572" s="110"/>
      <c r="I572" s="96"/>
      <c r="J572" s="96"/>
      <c r="K572" s="468">
        <f t="shared" si="17"/>
        <v>0</v>
      </c>
      <c r="L572" s="470"/>
    </row>
    <row r="573" spans="1:12" ht="15" x14ac:dyDescent="0.2">
      <c r="A573" s="136" t="str">
        <f t="shared" si="16"/>
        <v/>
      </c>
      <c r="B573" s="222"/>
      <c r="C573" s="110"/>
      <c r="D573" s="110"/>
      <c r="E573" s="467"/>
      <c r="F573" s="467"/>
      <c r="G573" s="110"/>
      <c r="H573" s="110"/>
      <c r="I573" s="96"/>
      <c r="J573" s="96"/>
      <c r="K573" s="468">
        <f t="shared" si="17"/>
        <v>0</v>
      </c>
      <c r="L573" s="470"/>
    </row>
    <row r="574" spans="1:12" ht="15" x14ac:dyDescent="0.2">
      <c r="A574" s="136" t="str">
        <f t="shared" si="16"/>
        <v/>
      </c>
      <c r="B574" s="222"/>
      <c r="C574" s="110"/>
      <c r="D574" s="110"/>
      <c r="E574" s="467"/>
      <c r="F574" s="467"/>
      <c r="G574" s="110"/>
      <c r="H574" s="110"/>
      <c r="I574" s="96"/>
      <c r="J574" s="96"/>
      <c r="K574" s="468">
        <f t="shared" si="17"/>
        <v>0</v>
      </c>
      <c r="L574" s="470"/>
    </row>
    <row r="575" spans="1:12" ht="15" x14ac:dyDescent="0.2">
      <c r="A575" s="136" t="str">
        <f t="shared" si="16"/>
        <v/>
      </c>
      <c r="B575" s="222"/>
      <c r="C575" s="110"/>
      <c r="D575" s="110"/>
      <c r="E575" s="467"/>
      <c r="F575" s="467"/>
      <c r="G575" s="110"/>
      <c r="H575" s="110"/>
      <c r="I575" s="96"/>
      <c r="J575" s="96"/>
      <c r="K575" s="468">
        <f t="shared" si="17"/>
        <v>0</v>
      </c>
      <c r="L575" s="470"/>
    </row>
    <row r="576" spans="1:12" ht="15" x14ac:dyDescent="0.2">
      <c r="A576" s="136" t="str">
        <f t="shared" si="16"/>
        <v/>
      </c>
      <c r="B576" s="222"/>
      <c r="C576" s="110"/>
      <c r="D576" s="110"/>
      <c r="E576" s="467"/>
      <c r="F576" s="467"/>
      <c r="G576" s="110"/>
      <c r="H576" s="110"/>
      <c r="I576" s="96"/>
      <c r="J576" s="96"/>
      <c r="K576" s="468">
        <f t="shared" si="17"/>
        <v>0</v>
      </c>
      <c r="L576" s="470"/>
    </row>
    <row r="577" spans="1:12" ht="15" x14ac:dyDescent="0.2">
      <c r="A577" s="136" t="str">
        <f t="shared" si="16"/>
        <v/>
      </c>
      <c r="B577" s="222"/>
      <c r="C577" s="110"/>
      <c r="D577" s="110"/>
      <c r="E577" s="467"/>
      <c r="F577" s="467"/>
      <c r="G577" s="110"/>
      <c r="H577" s="110"/>
      <c r="I577" s="96"/>
      <c r="J577" s="96"/>
      <c r="K577" s="468">
        <f t="shared" si="17"/>
        <v>0</v>
      </c>
      <c r="L577" s="470"/>
    </row>
    <row r="578" spans="1:12" ht="15" x14ac:dyDescent="0.2">
      <c r="A578" s="136" t="str">
        <f t="shared" si="16"/>
        <v/>
      </c>
      <c r="B578" s="222"/>
      <c r="C578" s="110"/>
      <c r="D578" s="110"/>
      <c r="E578" s="467"/>
      <c r="F578" s="467"/>
      <c r="G578" s="110"/>
      <c r="H578" s="110"/>
      <c r="I578" s="96"/>
      <c r="J578" s="96"/>
      <c r="K578" s="468">
        <f t="shared" si="17"/>
        <v>0</v>
      </c>
      <c r="L578" s="470"/>
    </row>
    <row r="579" spans="1:12" ht="15" x14ac:dyDescent="0.2">
      <c r="A579" s="136" t="str">
        <f t="shared" si="16"/>
        <v/>
      </c>
      <c r="B579" s="222"/>
      <c r="C579" s="110"/>
      <c r="D579" s="110"/>
      <c r="E579" s="467"/>
      <c r="F579" s="467"/>
      <c r="G579" s="110"/>
      <c r="H579" s="110"/>
      <c r="I579" s="96"/>
      <c r="J579" s="96"/>
      <c r="K579" s="468">
        <f t="shared" si="17"/>
        <v>0</v>
      </c>
      <c r="L579" s="470"/>
    </row>
    <row r="580" spans="1:12" ht="15" x14ac:dyDescent="0.2">
      <c r="A580" s="136" t="str">
        <f t="shared" si="16"/>
        <v/>
      </c>
      <c r="B580" s="222"/>
      <c r="C580" s="110"/>
      <c r="D580" s="110"/>
      <c r="E580" s="467"/>
      <c r="F580" s="467"/>
      <c r="G580" s="110"/>
      <c r="H580" s="110"/>
      <c r="I580" s="96"/>
      <c r="J580" s="96"/>
      <c r="K580" s="468">
        <f t="shared" si="17"/>
        <v>0</v>
      </c>
      <c r="L580" s="470"/>
    </row>
    <row r="581" spans="1:12" ht="15" x14ac:dyDescent="0.2">
      <c r="A581" s="136" t="str">
        <f t="shared" si="16"/>
        <v/>
      </c>
      <c r="B581" s="222"/>
      <c r="C581" s="110"/>
      <c r="D581" s="110"/>
      <c r="E581" s="467"/>
      <c r="F581" s="467"/>
      <c r="G581" s="110"/>
      <c r="H581" s="110"/>
      <c r="I581" s="96"/>
      <c r="J581" s="96"/>
      <c r="K581" s="468">
        <f t="shared" si="17"/>
        <v>0</v>
      </c>
      <c r="L581" s="470"/>
    </row>
    <row r="582" spans="1:12" ht="15" x14ac:dyDescent="0.2">
      <c r="A582" s="136" t="str">
        <f t="shared" si="16"/>
        <v/>
      </c>
      <c r="B582" s="222"/>
      <c r="C582" s="110"/>
      <c r="D582" s="110"/>
      <c r="E582" s="467"/>
      <c r="F582" s="467"/>
      <c r="G582" s="110"/>
      <c r="H582" s="110"/>
      <c r="I582" s="96"/>
      <c r="J582" s="96"/>
      <c r="K582" s="468">
        <f t="shared" si="17"/>
        <v>0</v>
      </c>
      <c r="L582" s="470"/>
    </row>
    <row r="583" spans="1:12" ht="15" x14ac:dyDescent="0.2">
      <c r="A583" s="136" t="str">
        <f t="shared" si="16"/>
        <v/>
      </c>
      <c r="B583" s="222"/>
      <c r="C583" s="110"/>
      <c r="D583" s="110"/>
      <c r="E583" s="467"/>
      <c r="F583" s="467"/>
      <c r="G583" s="110"/>
      <c r="H583" s="110"/>
      <c r="I583" s="96"/>
      <c r="J583" s="96"/>
      <c r="K583" s="468">
        <f t="shared" si="17"/>
        <v>0</v>
      </c>
      <c r="L583" s="470"/>
    </row>
    <row r="584" spans="1:12" ht="15" x14ac:dyDescent="0.2">
      <c r="A584" s="136" t="str">
        <f t="shared" si="16"/>
        <v/>
      </c>
      <c r="B584" s="222"/>
      <c r="C584" s="110"/>
      <c r="D584" s="110"/>
      <c r="E584" s="467"/>
      <c r="F584" s="467"/>
      <c r="G584" s="110"/>
      <c r="H584" s="110"/>
      <c r="I584" s="96"/>
      <c r="J584" s="96"/>
      <c r="K584" s="468">
        <f t="shared" si="17"/>
        <v>0</v>
      </c>
      <c r="L584" s="470"/>
    </row>
    <row r="585" spans="1:12" ht="15" x14ac:dyDescent="0.2">
      <c r="A585" s="136" t="str">
        <f t="shared" si="16"/>
        <v/>
      </c>
      <c r="B585" s="222"/>
      <c r="C585" s="110"/>
      <c r="D585" s="110"/>
      <c r="E585" s="467"/>
      <c r="F585" s="467"/>
      <c r="G585" s="110"/>
      <c r="H585" s="110"/>
      <c r="I585" s="96"/>
      <c r="J585" s="96"/>
      <c r="K585" s="468">
        <f t="shared" si="17"/>
        <v>0</v>
      </c>
      <c r="L585" s="470"/>
    </row>
    <row r="586" spans="1:12" ht="15" x14ac:dyDescent="0.2">
      <c r="A586" s="136" t="str">
        <f t="shared" si="16"/>
        <v/>
      </c>
      <c r="B586" s="222"/>
      <c r="C586" s="110"/>
      <c r="D586" s="110"/>
      <c r="E586" s="467"/>
      <c r="F586" s="467"/>
      <c r="G586" s="110"/>
      <c r="H586" s="110"/>
      <c r="I586" s="96"/>
      <c r="J586" s="96"/>
      <c r="K586" s="468">
        <f t="shared" si="17"/>
        <v>0</v>
      </c>
      <c r="L586" s="470"/>
    </row>
    <row r="587" spans="1:12" ht="15" x14ac:dyDescent="0.2">
      <c r="A587" s="136" t="str">
        <f t="shared" si="16"/>
        <v/>
      </c>
      <c r="B587" s="222"/>
      <c r="C587" s="110"/>
      <c r="D587" s="110"/>
      <c r="E587" s="467"/>
      <c r="F587" s="467"/>
      <c r="G587" s="110"/>
      <c r="H587" s="110"/>
      <c r="I587" s="96"/>
      <c r="J587" s="96"/>
      <c r="K587" s="468">
        <f t="shared" si="17"/>
        <v>0</v>
      </c>
      <c r="L587" s="470"/>
    </row>
    <row r="588" spans="1:12" ht="15" x14ac:dyDescent="0.2">
      <c r="A588" s="136" t="str">
        <f t="shared" si="16"/>
        <v/>
      </c>
      <c r="B588" s="222"/>
      <c r="C588" s="110"/>
      <c r="D588" s="110"/>
      <c r="E588" s="467"/>
      <c r="F588" s="467"/>
      <c r="G588" s="110"/>
      <c r="H588" s="110"/>
      <c r="I588" s="96"/>
      <c r="J588" s="96"/>
      <c r="K588" s="468">
        <f t="shared" si="17"/>
        <v>0</v>
      </c>
      <c r="L588" s="470"/>
    </row>
    <row r="589" spans="1:12" ht="15" x14ac:dyDescent="0.2">
      <c r="A589" s="136" t="str">
        <f t="shared" si="16"/>
        <v/>
      </c>
      <c r="B589" s="222"/>
      <c r="C589" s="110"/>
      <c r="D589" s="110"/>
      <c r="E589" s="467"/>
      <c r="F589" s="467"/>
      <c r="G589" s="110"/>
      <c r="H589" s="110"/>
      <c r="I589" s="96"/>
      <c r="J589" s="96"/>
      <c r="K589" s="468">
        <f t="shared" si="17"/>
        <v>0</v>
      </c>
      <c r="L589" s="470"/>
    </row>
    <row r="590" spans="1:12" ht="15" x14ac:dyDescent="0.2">
      <c r="A590" s="136" t="str">
        <f t="shared" si="16"/>
        <v/>
      </c>
      <c r="B590" s="222"/>
      <c r="C590" s="110"/>
      <c r="D590" s="110"/>
      <c r="E590" s="467"/>
      <c r="F590" s="467"/>
      <c r="G590" s="110"/>
      <c r="H590" s="110"/>
      <c r="I590" s="96"/>
      <c r="J590" s="96"/>
      <c r="K590" s="468">
        <f t="shared" si="17"/>
        <v>0</v>
      </c>
      <c r="L590" s="470"/>
    </row>
    <row r="591" spans="1:12" ht="15" x14ac:dyDescent="0.2">
      <c r="A591" s="136" t="str">
        <f t="shared" si="16"/>
        <v/>
      </c>
      <c r="B591" s="222"/>
      <c r="C591" s="110"/>
      <c r="D591" s="110"/>
      <c r="E591" s="467"/>
      <c r="F591" s="467"/>
      <c r="G591" s="110"/>
      <c r="H591" s="110"/>
      <c r="I591" s="96"/>
      <c r="J591" s="96"/>
      <c r="K591" s="468">
        <f t="shared" si="17"/>
        <v>0</v>
      </c>
      <c r="L591" s="470"/>
    </row>
    <row r="592" spans="1:12" ht="15" x14ac:dyDescent="0.2">
      <c r="A592" s="136" t="str">
        <f t="shared" si="16"/>
        <v/>
      </c>
      <c r="B592" s="222"/>
      <c r="C592" s="110"/>
      <c r="D592" s="110"/>
      <c r="E592" s="467"/>
      <c r="F592" s="467"/>
      <c r="G592" s="110"/>
      <c r="H592" s="110"/>
      <c r="I592" s="96"/>
      <c r="J592" s="96"/>
      <c r="K592" s="468">
        <f t="shared" si="17"/>
        <v>0</v>
      </c>
      <c r="L592" s="470"/>
    </row>
    <row r="593" spans="1:12" ht="15" x14ac:dyDescent="0.2">
      <c r="A593" s="136" t="str">
        <f t="shared" si="16"/>
        <v/>
      </c>
      <c r="B593" s="222"/>
      <c r="C593" s="110"/>
      <c r="D593" s="110"/>
      <c r="E593" s="467"/>
      <c r="F593" s="467"/>
      <c r="G593" s="110"/>
      <c r="H593" s="110"/>
      <c r="I593" s="96"/>
      <c r="J593" s="96"/>
      <c r="K593" s="468">
        <f t="shared" si="17"/>
        <v>0</v>
      </c>
      <c r="L593" s="470"/>
    </row>
    <row r="594" spans="1:12" ht="15" x14ac:dyDescent="0.2">
      <c r="A594" s="136" t="str">
        <f t="shared" si="16"/>
        <v/>
      </c>
      <c r="B594" s="222"/>
      <c r="C594" s="110"/>
      <c r="D594" s="110"/>
      <c r="E594" s="467"/>
      <c r="F594" s="467"/>
      <c r="G594" s="110"/>
      <c r="H594" s="110"/>
      <c r="I594" s="96"/>
      <c r="J594" s="96"/>
      <c r="K594" s="468">
        <f t="shared" si="17"/>
        <v>0</v>
      </c>
      <c r="L594" s="470"/>
    </row>
    <row r="595" spans="1:12" ht="15" x14ac:dyDescent="0.2">
      <c r="A595" s="136" t="str">
        <f t="shared" si="16"/>
        <v/>
      </c>
      <c r="B595" s="222"/>
      <c r="C595" s="110"/>
      <c r="D595" s="110"/>
      <c r="E595" s="467"/>
      <c r="F595" s="467"/>
      <c r="G595" s="110"/>
      <c r="H595" s="110"/>
      <c r="I595" s="96"/>
      <c r="J595" s="96"/>
      <c r="K595" s="468">
        <f t="shared" si="17"/>
        <v>0</v>
      </c>
      <c r="L595" s="470"/>
    </row>
    <row r="596" spans="1:12" ht="15" x14ac:dyDescent="0.2">
      <c r="A596" s="136" t="str">
        <f t="shared" si="16"/>
        <v/>
      </c>
      <c r="B596" s="222"/>
      <c r="C596" s="110"/>
      <c r="D596" s="110"/>
      <c r="E596" s="467"/>
      <c r="F596" s="467"/>
      <c r="G596" s="110"/>
      <c r="H596" s="110"/>
      <c r="I596" s="96"/>
      <c r="J596" s="96"/>
      <c r="K596" s="468">
        <f t="shared" si="17"/>
        <v>0</v>
      </c>
      <c r="L596" s="470"/>
    </row>
    <row r="597" spans="1:12" ht="15" x14ac:dyDescent="0.2">
      <c r="A597" s="136" t="str">
        <f t="shared" ref="A597:A660" si="18">IF(COUNTA(B597:J597)&gt;0,ROW()-$A$3+1,"")</f>
        <v/>
      </c>
      <c r="B597" s="222"/>
      <c r="C597" s="110"/>
      <c r="D597" s="110"/>
      <c r="E597" s="467"/>
      <c r="F597" s="467"/>
      <c r="G597" s="110"/>
      <c r="H597" s="110"/>
      <c r="I597" s="96"/>
      <c r="J597" s="96"/>
      <c r="K597" s="468">
        <f t="shared" ref="K597:K660" si="19">ROUND(I597,2)*ROUND(J597,2)</f>
        <v>0</v>
      </c>
      <c r="L597" s="470"/>
    </row>
    <row r="598" spans="1:12" ht="15" x14ac:dyDescent="0.2">
      <c r="A598" s="136" t="str">
        <f t="shared" si="18"/>
        <v/>
      </c>
      <c r="B598" s="222"/>
      <c r="C598" s="110"/>
      <c r="D598" s="110"/>
      <c r="E598" s="467"/>
      <c r="F598" s="467"/>
      <c r="G598" s="110"/>
      <c r="H598" s="110"/>
      <c r="I598" s="96"/>
      <c r="J598" s="96"/>
      <c r="K598" s="468">
        <f t="shared" si="19"/>
        <v>0</v>
      </c>
      <c r="L598" s="470"/>
    </row>
    <row r="599" spans="1:12" ht="15" x14ac:dyDescent="0.2">
      <c r="A599" s="136" t="str">
        <f t="shared" si="18"/>
        <v/>
      </c>
      <c r="B599" s="222"/>
      <c r="C599" s="110"/>
      <c r="D599" s="110"/>
      <c r="E599" s="467"/>
      <c r="F599" s="467"/>
      <c r="G599" s="110"/>
      <c r="H599" s="110"/>
      <c r="I599" s="96"/>
      <c r="J599" s="96"/>
      <c r="K599" s="468">
        <f t="shared" si="19"/>
        <v>0</v>
      </c>
      <c r="L599" s="470"/>
    </row>
    <row r="600" spans="1:12" ht="15" x14ac:dyDescent="0.2">
      <c r="A600" s="136" t="str">
        <f t="shared" si="18"/>
        <v/>
      </c>
      <c r="B600" s="222"/>
      <c r="C600" s="110"/>
      <c r="D600" s="110"/>
      <c r="E600" s="467"/>
      <c r="F600" s="467"/>
      <c r="G600" s="110"/>
      <c r="H600" s="110"/>
      <c r="I600" s="96"/>
      <c r="J600" s="96"/>
      <c r="K600" s="468">
        <f t="shared" si="19"/>
        <v>0</v>
      </c>
      <c r="L600" s="470"/>
    </row>
    <row r="601" spans="1:12" ht="15" x14ac:dyDescent="0.2">
      <c r="A601" s="136" t="str">
        <f t="shared" si="18"/>
        <v/>
      </c>
      <c r="B601" s="222"/>
      <c r="C601" s="110"/>
      <c r="D601" s="110"/>
      <c r="E601" s="467"/>
      <c r="F601" s="467"/>
      <c r="G601" s="110"/>
      <c r="H601" s="110"/>
      <c r="I601" s="96"/>
      <c r="J601" s="96"/>
      <c r="K601" s="468">
        <f t="shared" si="19"/>
        <v>0</v>
      </c>
      <c r="L601" s="470"/>
    </row>
    <row r="602" spans="1:12" ht="15" x14ac:dyDescent="0.2">
      <c r="A602" s="136" t="str">
        <f t="shared" si="18"/>
        <v/>
      </c>
      <c r="B602" s="222"/>
      <c r="C602" s="110"/>
      <c r="D602" s="110"/>
      <c r="E602" s="467"/>
      <c r="F602" s="467"/>
      <c r="G602" s="110"/>
      <c r="H602" s="110"/>
      <c r="I602" s="96"/>
      <c r="J602" s="96"/>
      <c r="K602" s="468">
        <f t="shared" si="19"/>
        <v>0</v>
      </c>
      <c r="L602" s="470"/>
    </row>
    <row r="603" spans="1:12" ht="15" x14ac:dyDescent="0.2">
      <c r="A603" s="136" t="str">
        <f t="shared" si="18"/>
        <v/>
      </c>
      <c r="B603" s="222"/>
      <c r="C603" s="110"/>
      <c r="D603" s="110"/>
      <c r="E603" s="467"/>
      <c r="F603" s="467"/>
      <c r="G603" s="110"/>
      <c r="H603" s="110"/>
      <c r="I603" s="96"/>
      <c r="J603" s="96"/>
      <c r="K603" s="468">
        <f t="shared" si="19"/>
        <v>0</v>
      </c>
      <c r="L603" s="470"/>
    </row>
    <row r="604" spans="1:12" ht="15" x14ac:dyDescent="0.2">
      <c r="A604" s="136" t="str">
        <f t="shared" si="18"/>
        <v/>
      </c>
      <c r="B604" s="222"/>
      <c r="C604" s="110"/>
      <c r="D604" s="110"/>
      <c r="E604" s="467"/>
      <c r="F604" s="467"/>
      <c r="G604" s="110"/>
      <c r="H604" s="110"/>
      <c r="I604" s="96"/>
      <c r="J604" s="96"/>
      <c r="K604" s="468">
        <f t="shared" si="19"/>
        <v>0</v>
      </c>
      <c r="L604" s="470"/>
    </row>
    <row r="605" spans="1:12" ht="15" x14ac:dyDescent="0.2">
      <c r="A605" s="136" t="str">
        <f t="shared" si="18"/>
        <v/>
      </c>
      <c r="B605" s="222"/>
      <c r="C605" s="110"/>
      <c r="D605" s="110"/>
      <c r="E605" s="467"/>
      <c r="F605" s="467"/>
      <c r="G605" s="110"/>
      <c r="H605" s="110"/>
      <c r="I605" s="96"/>
      <c r="J605" s="96"/>
      <c r="K605" s="468">
        <f t="shared" si="19"/>
        <v>0</v>
      </c>
      <c r="L605" s="470"/>
    </row>
    <row r="606" spans="1:12" ht="15" x14ac:dyDescent="0.2">
      <c r="A606" s="136" t="str">
        <f t="shared" si="18"/>
        <v/>
      </c>
      <c r="B606" s="222"/>
      <c r="C606" s="110"/>
      <c r="D606" s="110"/>
      <c r="E606" s="467"/>
      <c r="F606" s="467"/>
      <c r="G606" s="110"/>
      <c r="H606" s="110"/>
      <c r="I606" s="96"/>
      <c r="J606" s="96"/>
      <c r="K606" s="468">
        <f t="shared" si="19"/>
        <v>0</v>
      </c>
      <c r="L606" s="470"/>
    </row>
    <row r="607" spans="1:12" ht="15" x14ac:dyDescent="0.2">
      <c r="A607" s="136" t="str">
        <f t="shared" si="18"/>
        <v/>
      </c>
      <c r="B607" s="222"/>
      <c r="C607" s="110"/>
      <c r="D607" s="110"/>
      <c r="E607" s="467"/>
      <c r="F607" s="467"/>
      <c r="G607" s="110"/>
      <c r="H607" s="110"/>
      <c r="I607" s="96"/>
      <c r="J607" s="96"/>
      <c r="K607" s="468">
        <f t="shared" si="19"/>
        <v>0</v>
      </c>
      <c r="L607" s="470"/>
    </row>
    <row r="608" spans="1:12" ht="15" x14ac:dyDescent="0.2">
      <c r="A608" s="136" t="str">
        <f t="shared" si="18"/>
        <v/>
      </c>
      <c r="B608" s="222"/>
      <c r="C608" s="110"/>
      <c r="D608" s="110"/>
      <c r="E608" s="467"/>
      <c r="F608" s="467"/>
      <c r="G608" s="110"/>
      <c r="H608" s="110"/>
      <c r="I608" s="96"/>
      <c r="J608" s="96"/>
      <c r="K608" s="468">
        <f t="shared" si="19"/>
        <v>0</v>
      </c>
      <c r="L608" s="470"/>
    </row>
    <row r="609" spans="1:12" ht="15" x14ac:dyDescent="0.2">
      <c r="A609" s="136" t="str">
        <f t="shared" si="18"/>
        <v/>
      </c>
      <c r="B609" s="222"/>
      <c r="C609" s="110"/>
      <c r="D609" s="110"/>
      <c r="E609" s="467"/>
      <c r="F609" s="467"/>
      <c r="G609" s="110"/>
      <c r="H609" s="110"/>
      <c r="I609" s="96"/>
      <c r="J609" s="96"/>
      <c r="K609" s="468">
        <f t="shared" si="19"/>
        <v>0</v>
      </c>
      <c r="L609" s="470"/>
    </row>
    <row r="610" spans="1:12" ht="15" x14ac:dyDescent="0.2">
      <c r="A610" s="136" t="str">
        <f t="shared" si="18"/>
        <v/>
      </c>
      <c r="B610" s="222"/>
      <c r="C610" s="110"/>
      <c r="D610" s="110"/>
      <c r="E610" s="467"/>
      <c r="F610" s="467"/>
      <c r="G610" s="110"/>
      <c r="H610" s="110"/>
      <c r="I610" s="96"/>
      <c r="J610" s="96"/>
      <c r="K610" s="468">
        <f t="shared" si="19"/>
        <v>0</v>
      </c>
      <c r="L610" s="470"/>
    </row>
    <row r="611" spans="1:12" ht="15" x14ac:dyDescent="0.2">
      <c r="A611" s="136" t="str">
        <f t="shared" si="18"/>
        <v/>
      </c>
      <c r="B611" s="222"/>
      <c r="C611" s="110"/>
      <c r="D611" s="110"/>
      <c r="E611" s="467"/>
      <c r="F611" s="467"/>
      <c r="G611" s="110"/>
      <c r="H611" s="110"/>
      <c r="I611" s="96"/>
      <c r="J611" s="96"/>
      <c r="K611" s="468">
        <f t="shared" si="19"/>
        <v>0</v>
      </c>
      <c r="L611" s="470"/>
    </row>
    <row r="612" spans="1:12" ht="15" x14ac:dyDescent="0.2">
      <c r="A612" s="136" t="str">
        <f t="shared" si="18"/>
        <v/>
      </c>
      <c r="B612" s="222"/>
      <c r="C612" s="110"/>
      <c r="D612" s="110"/>
      <c r="E612" s="467"/>
      <c r="F612" s="467"/>
      <c r="G612" s="110"/>
      <c r="H612" s="110"/>
      <c r="I612" s="96"/>
      <c r="J612" s="96"/>
      <c r="K612" s="468">
        <f t="shared" si="19"/>
        <v>0</v>
      </c>
      <c r="L612" s="470"/>
    </row>
    <row r="613" spans="1:12" ht="15" x14ac:dyDescent="0.2">
      <c r="A613" s="136" t="str">
        <f t="shared" si="18"/>
        <v/>
      </c>
      <c r="B613" s="222"/>
      <c r="C613" s="110"/>
      <c r="D613" s="110"/>
      <c r="E613" s="467"/>
      <c r="F613" s="467"/>
      <c r="G613" s="110"/>
      <c r="H613" s="110"/>
      <c r="I613" s="96"/>
      <c r="J613" s="96"/>
      <c r="K613" s="468">
        <f t="shared" si="19"/>
        <v>0</v>
      </c>
      <c r="L613" s="470"/>
    </row>
    <row r="614" spans="1:12" ht="15" x14ac:dyDescent="0.2">
      <c r="A614" s="136" t="str">
        <f t="shared" si="18"/>
        <v/>
      </c>
      <c r="B614" s="222"/>
      <c r="C614" s="110"/>
      <c r="D614" s="110"/>
      <c r="E614" s="467"/>
      <c r="F614" s="467"/>
      <c r="G614" s="110"/>
      <c r="H614" s="110"/>
      <c r="I614" s="96"/>
      <c r="J614" s="96"/>
      <c r="K614" s="468">
        <f t="shared" si="19"/>
        <v>0</v>
      </c>
      <c r="L614" s="470"/>
    </row>
    <row r="615" spans="1:12" ht="15" x14ac:dyDescent="0.2">
      <c r="A615" s="136" t="str">
        <f t="shared" si="18"/>
        <v/>
      </c>
      <c r="B615" s="222"/>
      <c r="C615" s="110"/>
      <c r="D615" s="110"/>
      <c r="E615" s="467"/>
      <c r="F615" s="467"/>
      <c r="G615" s="110"/>
      <c r="H615" s="110"/>
      <c r="I615" s="96"/>
      <c r="J615" s="96"/>
      <c r="K615" s="468">
        <f t="shared" si="19"/>
        <v>0</v>
      </c>
      <c r="L615" s="470"/>
    </row>
    <row r="616" spans="1:12" ht="15" x14ac:dyDescent="0.2">
      <c r="A616" s="136" t="str">
        <f t="shared" si="18"/>
        <v/>
      </c>
      <c r="B616" s="222"/>
      <c r="C616" s="110"/>
      <c r="D616" s="110"/>
      <c r="E616" s="467"/>
      <c r="F616" s="467"/>
      <c r="G616" s="110"/>
      <c r="H616" s="110"/>
      <c r="I616" s="96"/>
      <c r="J616" s="96"/>
      <c r="K616" s="468">
        <f t="shared" si="19"/>
        <v>0</v>
      </c>
      <c r="L616" s="470"/>
    </row>
    <row r="617" spans="1:12" ht="15" x14ac:dyDescent="0.2">
      <c r="A617" s="136" t="str">
        <f t="shared" si="18"/>
        <v/>
      </c>
      <c r="B617" s="222"/>
      <c r="C617" s="110"/>
      <c r="D617" s="110"/>
      <c r="E617" s="467"/>
      <c r="F617" s="467"/>
      <c r="G617" s="110"/>
      <c r="H617" s="110"/>
      <c r="I617" s="96"/>
      <c r="J617" s="96"/>
      <c r="K617" s="468">
        <f t="shared" si="19"/>
        <v>0</v>
      </c>
      <c r="L617" s="470"/>
    </row>
    <row r="618" spans="1:12" ht="15" x14ac:dyDescent="0.2">
      <c r="A618" s="136" t="str">
        <f t="shared" si="18"/>
        <v/>
      </c>
      <c r="B618" s="222"/>
      <c r="C618" s="110"/>
      <c r="D618" s="110"/>
      <c r="E618" s="467"/>
      <c r="F618" s="467"/>
      <c r="G618" s="110"/>
      <c r="H618" s="110"/>
      <c r="I618" s="96"/>
      <c r="J618" s="96"/>
      <c r="K618" s="468">
        <f t="shared" si="19"/>
        <v>0</v>
      </c>
      <c r="L618" s="470"/>
    </row>
    <row r="619" spans="1:12" ht="15" x14ac:dyDescent="0.2">
      <c r="A619" s="136" t="str">
        <f t="shared" si="18"/>
        <v/>
      </c>
      <c r="B619" s="222"/>
      <c r="C619" s="110"/>
      <c r="D619" s="110"/>
      <c r="E619" s="467"/>
      <c r="F619" s="467"/>
      <c r="G619" s="110"/>
      <c r="H619" s="110"/>
      <c r="I619" s="96"/>
      <c r="J619" s="96"/>
      <c r="K619" s="468">
        <f t="shared" si="19"/>
        <v>0</v>
      </c>
      <c r="L619" s="470"/>
    </row>
    <row r="620" spans="1:12" ht="15" x14ac:dyDescent="0.2">
      <c r="A620" s="136" t="str">
        <f t="shared" si="18"/>
        <v/>
      </c>
      <c r="B620" s="222"/>
      <c r="C620" s="110"/>
      <c r="D620" s="110"/>
      <c r="E620" s="467"/>
      <c r="F620" s="467"/>
      <c r="G620" s="110"/>
      <c r="H620" s="110"/>
      <c r="I620" s="96"/>
      <c r="J620" s="96"/>
      <c r="K620" s="468">
        <f t="shared" si="19"/>
        <v>0</v>
      </c>
      <c r="L620" s="470"/>
    </row>
    <row r="621" spans="1:12" ht="15" x14ac:dyDescent="0.2">
      <c r="A621" s="136" t="str">
        <f t="shared" si="18"/>
        <v/>
      </c>
      <c r="B621" s="222"/>
      <c r="C621" s="110"/>
      <c r="D621" s="110"/>
      <c r="E621" s="467"/>
      <c r="F621" s="467"/>
      <c r="G621" s="110"/>
      <c r="H621" s="110"/>
      <c r="I621" s="96"/>
      <c r="J621" s="96"/>
      <c r="K621" s="468">
        <f t="shared" si="19"/>
        <v>0</v>
      </c>
      <c r="L621" s="470"/>
    </row>
    <row r="622" spans="1:12" ht="15" x14ac:dyDescent="0.2">
      <c r="A622" s="136" t="str">
        <f t="shared" si="18"/>
        <v/>
      </c>
      <c r="B622" s="222"/>
      <c r="C622" s="110"/>
      <c r="D622" s="110"/>
      <c r="E622" s="467"/>
      <c r="F622" s="467"/>
      <c r="G622" s="110"/>
      <c r="H622" s="110"/>
      <c r="I622" s="96"/>
      <c r="J622" s="96"/>
      <c r="K622" s="468">
        <f t="shared" si="19"/>
        <v>0</v>
      </c>
      <c r="L622" s="470"/>
    </row>
    <row r="623" spans="1:12" ht="15" x14ac:dyDescent="0.2">
      <c r="A623" s="136" t="str">
        <f t="shared" si="18"/>
        <v/>
      </c>
      <c r="B623" s="222"/>
      <c r="C623" s="110"/>
      <c r="D623" s="110"/>
      <c r="E623" s="467"/>
      <c r="F623" s="467"/>
      <c r="G623" s="110"/>
      <c r="H623" s="110"/>
      <c r="I623" s="96"/>
      <c r="J623" s="96"/>
      <c r="K623" s="468">
        <f t="shared" si="19"/>
        <v>0</v>
      </c>
      <c r="L623" s="470"/>
    </row>
    <row r="624" spans="1:12" ht="15" x14ac:dyDescent="0.2">
      <c r="A624" s="136" t="str">
        <f t="shared" si="18"/>
        <v/>
      </c>
      <c r="B624" s="222"/>
      <c r="C624" s="110"/>
      <c r="D624" s="110"/>
      <c r="E624" s="467"/>
      <c r="F624" s="467"/>
      <c r="G624" s="110"/>
      <c r="H624" s="110"/>
      <c r="I624" s="96"/>
      <c r="J624" s="96"/>
      <c r="K624" s="468">
        <f t="shared" si="19"/>
        <v>0</v>
      </c>
      <c r="L624" s="470"/>
    </row>
    <row r="625" spans="1:12" ht="15" x14ac:dyDescent="0.2">
      <c r="A625" s="136" t="str">
        <f t="shared" si="18"/>
        <v/>
      </c>
      <c r="B625" s="222"/>
      <c r="C625" s="110"/>
      <c r="D625" s="110"/>
      <c r="E625" s="467"/>
      <c r="F625" s="467"/>
      <c r="G625" s="110"/>
      <c r="H625" s="110"/>
      <c r="I625" s="96"/>
      <c r="J625" s="96"/>
      <c r="K625" s="468">
        <f t="shared" si="19"/>
        <v>0</v>
      </c>
      <c r="L625" s="470"/>
    </row>
    <row r="626" spans="1:12" ht="15" x14ac:dyDescent="0.2">
      <c r="A626" s="136" t="str">
        <f t="shared" si="18"/>
        <v/>
      </c>
      <c r="B626" s="222"/>
      <c r="C626" s="110"/>
      <c r="D626" s="110"/>
      <c r="E626" s="467"/>
      <c r="F626" s="467"/>
      <c r="G626" s="110"/>
      <c r="H626" s="110"/>
      <c r="I626" s="96"/>
      <c r="J626" s="96"/>
      <c r="K626" s="468">
        <f t="shared" si="19"/>
        <v>0</v>
      </c>
      <c r="L626" s="470"/>
    </row>
    <row r="627" spans="1:12" ht="15" x14ac:dyDescent="0.2">
      <c r="A627" s="136" t="str">
        <f t="shared" si="18"/>
        <v/>
      </c>
      <c r="B627" s="222"/>
      <c r="C627" s="110"/>
      <c r="D627" s="110"/>
      <c r="E627" s="467"/>
      <c r="F627" s="467"/>
      <c r="G627" s="110"/>
      <c r="H627" s="110"/>
      <c r="I627" s="96"/>
      <c r="J627" s="96"/>
      <c r="K627" s="468">
        <f t="shared" si="19"/>
        <v>0</v>
      </c>
      <c r="L627" s="470"/>
    </row>
    <row r="628" spans="1:12" ht="15" x14ac:dyDescent="0.2">
      <c r="A628" s="136" t="str">
        <f t="shared" si="18"/>
        <v/>
      </c>
      <c r="B628" s="222"/>
      <c r="C628" s="110"/>
      <c r="D628" s="110"/>
      <c r="E628" s="467"/>
      <c r="F628" s="467"/>
      <c r="G628" s="110"/>
      <c r="H628" s="110"/>
      <c r="I628" s="96"/>
      <c r="J628" s="96"/>
      <c r="K628" s="468">
        <f t="shared" si="19"/>
        <v>0</v>
      </c>
      <c r="L628" s="470"/>
    </row>
    <row r="629" spans="1:12" ht="15" x14ac:dyDescent="0.2">
      <c r="A629" s="136" t="str">
        <f t="shared" si="18"/>
        <v/>
      </c>
      <c r="B629" s="222"/>
      <c r="C629" s="110"/>
      <c r="D629" s="110"/>
      <c r="E629" s="467"/>
      <c r="F629" s="467"/>
      <c r="G629" s="110"/>
      <c r="H629" s="110"/>
      <c r="I629" s="96"/>
      <c r="J629" s="96"/>
      <c r="K629" s="468">
        <f t="shared" si="19"/>
        <v>0</v>
      </c>
      <c r="L629" s="470"/>
    </row>
    <row r="630" spans="1:12" ht="15" x14ac:dyDescent="0.2">
      <c r="A630" s="136" t="str">
        <f t="shared" si="18"/>
        <v/>
      </c>
      <c r="B630" s="222"/>
      <c r="C630" s="110"/>
      <c r="D630" s="110"/>
      <c r="E630" s="467"/>
      <c r="F630" s="467"/>
      <c r="G630" s="110"/>
      <c r="H630" s="110"/>
      <c r="I630" s="96"/>
      <c r="J630" s="96"/>
      <c r="K630" s="468">
        <f t="shared" si="19"/>
        <v>0</v>
      </c>
      <c r="L630" s="470"/>
    </row>
    <row r="631" spans="1:12" ht="15" x14ac:dyDescent="0.2">
      <c r="A631" s="136" t="str">
        <f t="shared" si="18"/>
        <v/>
      </c>
      <c r="B631" s="222"/>
      <c r="C631" s="110"/>
      <c r="D631" s="110"/>
      <c r="E631" s="467"/>
      <c r="F631" s="467"/>
      <c r="G631" s="110"/>
      <c r="H631" s="110"/>
      <c r="I631" s="96"/>
      <c r="J631" s="96"/>
      <c r="K631" s="468">
        <f t="shared" si="19"/>
        <v>0</v>
      </c>
      <c r="L631" s="470"/>
    </row>
    <row r="632" spans="1:12" ht="15" x14ac:dyDescent="0.2">
      <c r="A632" s="136" t="str">
        <f t="shared" si="18"/>
        <v/>
      </c>
      <c r="B632" s="222"/>
      <c r="C632" s="110"/>
      <c r="D632" s="110"/>
      <c r="E632" s="467"/>
      <c r="F632" s="467"/>
      <c r="G632" s="110"/>
      <c r="H632" s="110"/>
      <c r="I632" s="96"/>
      <c r="J632" s="96"/>
      <c r="K632" s="468">
        <f t="shared" si="19"/>
        <v>0</v>
      </c>
      <c r="L632" s="470"/>
    </row>
    <row r="633" spans="1:12" ht="15" x14ac:dyDescent="0.2">
      <c r="A633" s="136" t="str">
        <f t="shared" si="18"/>
        <v/>
      </c>
      <c r="B633" s="222"/>
      <c r="C633" s="110"/>
      <c r="D633" s="110"/>
      <c r="E633" s="467"/>
      <c r="F633" s="467"/>
      <c r="G633" s="110"/>
      <c r="H633" s="110"/>
      <c r="I633" s="96"/>
      <c r="J633" s="96"/>
      <c r="K633" s="468">
        <f t="shared" si="19"/>
        <v>0</v>
      </c>
      <c r="L633" s="470"/>
    </row>
    <row r="634" spans="1:12" ht="15" x14ac:dyDescent="0.2">
      <c r="A634" s="136" t="str">
        <f t="shared" si="18"/>
        <v/>
      </c>
      <c r="B634" s="222"/>
      <c r="C634" s="110"/>
      <c r="D634" s="110"/>
      <c r="E634" s="467"/>
      <c r="F634" s="467"/>
      <c r="G634" s="110"/>
      <c r="H634" s="110"/>
      <c r="I634" s="96"/>
      <c r="J634" s="96"/>
      <c r="K634" s="468">
        <f t="shared" si="19"/>
        <v>0</v>
      </c>
      <c r="L634" s="470"/>
    </row>
    <row r="635" spans="1:12" ht="15" x14ac:dyDescent="0.2">
      <c r="A635" s="136" t="str">
        <f t="shared" si="18"/>
        <v/>
      </c>
      <c r="B635" s="222"/>
      <c r="C635" s="110"/>
      <c r="D635" s="110"/>
      <c r="E635" s="467"/>
      <c r="F635" s="467"/>
      <c r="G635" s="110"/>
      <c r="H635" s="110"/>
      <c r="I635" s="96"/>
      <c r="J635" s="96"/>
      <c r="K635" s="468">
        <f t="shared" si="19"/>
        <v>0</v>
      </c>
      <c r="L635" s="470"/>
    </row>
    <row r="636" spans="1:12" ht="15" x14ac:dyDescent="0.2">
      <c r="A636" s="136" t="str">
        <f t="shared" si="18"/>
        <v/>
      </c>
      <c r="B636" s="222"/>
      <c r="C636" s="110"/>
      <c r="D636" s="110"/>
      <c r="E636" s="467"/>
      <c r="F636" s="467"/>
      <c r="G636" s="110"/>
      <c r="H636" s="110"/>
      <c r="I636" s="96"/>
      <c r="J636" s="96"/>
      <c r="K636" s="468">
        <f t="shared" si="19"/>
        <v>0</v>
      </c>
      <c r="L636" s="470"/>
    </row>
    <row r="637" spans="1:12" ht="15" x14ac:dyDescent="0.2">
      <c r="A637" s="136" t="str">
        <f t="shared" si="18"/>
        <v/>
      </c>
      <c r="B637" s="222"/>
      <c r="C637" s="110"/>
      <c r="D637" s="110"/>
      <c r="E637" s="467"/>
      <c r="F637" s="467"/>
      <c r="G637" s="110"/>
      <c r="H637" s="110"/>
      <c r="I637" s="96"/>
      <c r="J637" s="96"/>
      <c r="K637" s="468">
        <f t="shared" si="19"/>
        <v>0</v>
      </c>
      <c r="L637" s="470"/>
    </row>
    <row r="638" spans="1:12" ht="15" x14ac:dyDescent="0.2">
      <c r="A638" s="136" t="str">
        <f t="shared" si="18"/>
        <v/>
      </c>
      <c r="B638" s="222"/>
      <c r="C638" s="110"/>
      <c r="D638" s="110"/>
      <c r="E638" s="467"/>
      <c r="F638" s="467"/>
      <c r="G638" s="110"/>
      <c r="H638" s="110"/>
      <c r="I638" s="96"/>
      <c r="J638" s="96"/>
      <c r="K638" s="468">
        <f t="shared" si="19"/>
        <v>0</v>
      </c>
      <c r="L638" s="470"/>
    </row>
    <row r="639" spans="1:12" ht="15" x14ac:dyDescent="0.2">
      <c r="A639" s="136" t="str">
        <f t="shared" si="18"/>
        <v/>
      </c>
      <c r="B639" s="222"/>
      <c r="C639" s="110"/>
      <c r="D639" s="110"/>
      <c r="E639" s="467"/>
      <c r="F639" s="467"/>
      <c r="G639" s="110"/>
      <c r="H639" s="110"/>
      <c r="I639" s="96"/>
      <c r="J639" s="96"/>
      <c r="K639" s="468">
        <f t="shared" si="19"/>
        <v>0</v>
      </c>
      <c r="L639" s="470"/>
    </row>
    <row r="640" spans="1:12" ht="15" x14ac:dyDescent="0.2">
      <c r="A640" s="136" t="str">
        <f t="shared" si="18"/>
        <v/>
      </c>
      <c r="B640" s="222"/>
      <c r="C640" s="110"/>
      <c r="D640" s="110"/>
      <c r="E640" s="467"/>
      <c r="F640" s="467"/>
      <c r="G640" s="110"/>
      <c r="H640" s="110"/>
      <c r="I640" s="96"/>
      <c r="J640" s="96"/>
      <c r="K640" s="468">
        <f t="shared" si="19"/>
        <v>0</v>
      </c>
      <c r="L640" s="470"/>
    </row>
    <row r="641" spans="1:12" ht="15" x14ac:dyDescent="0.2">
      <c r="A641" s="136" t="str">
        <f t="shared" si="18"/>
        <v/>
      </c>
      <c r="B641" s="222"/>
      <c r="C641" s="110"/>
      <c r="D641" s="110"/>
      <c r="E641" s="467"/>
      <c r="F641" s="467"/>
      <c r="G641" s="110"/>
      <c r="H641" s="110"/>
      <c r="I641" s="96"/>
      <c r="J641" s="96"/>
      <c r="K641" s="468">
        <f t="shared" si="19"/>
        <v>0</v>
      </c>
      <c r="L641" s="470"/>
    </row>
    <row r="642" spans="1:12" ht="15" x14ac:dyDescent="0.2">
      <c r="A642" s="136" t="str">
        <f t="shared" si="18"/>
        <v/>
      </c>
      <c r="B642" s="222"/>
      <c r="C642" s="110"/>
      <c r="D642" s="110"/>
      <c r="E642" s="467"/>
      <c r="F642" s="467"/>
      <c r="G642" s="110"/>
      <c r="H642" s="110"/>
      <c r="I642" s="96"/>
      <c r="J642" s="96"/>
      <c r="K642" s="468">
        <f t="shared" si="19"/>
        <v>0</v>
      </c>
      <c r="L642" s="470"/>
    </row>
    <row r="643" spans="1:12" ht="15" x14ac:dyDescent="0.2">
      <c r="A643" s="136" t="str">
        <f t="shared" si="18"/>
        <v/>
      </c>
      <c r="B643" s="222"/>
      <c r="C643" s="110"/>
      <c r="D643" s="110"/>
      <c r="E643" s="467"/>
      <c r="F643" s="467"/>
      <c r="G643" s="110"/>
      <c r="H643" s="110"/>
      <c r="I643" s="96"/>
      <c r="J643" s="96"/>
      <c r="K643" s="468">
        <f t="shared" si="19"/>
        <v>0</v>
      </c>
      <c r="L643" s="470"/>
    </row>
    <row r="644" spans="1:12" ht="15" x14ac:dyDescent="0.2">
      <c r="A644" s="136" t="str">
        <f t="shared" si="18"/>
        <v/>
      </c>
      <c r="B644" s="222"/>
      <c r="C644" s="110"/>
      <c r="D644" s="110"/>
      <c r="E644" s="467"/>
      <c r="F644" s="467"/>
      <c r="G644" s="110"/>
      <c r="H644" s="110"/>
      <c r="I644" s="96"/>
      <c r="J644" s="96"/>
      <c r="K644" s="468">
        <f t="shared" si="19"/>
        <v>0</v>
      </c>
      <c r="L644" s="470"/>
    </row>
    <row r="645" spans="1:12" ht="15" x14ac:dyDescent="0.2">
      <c r="A645" s="136" t="str">
        <f t="shared" si="18"/>
        <v/>
      </c>
      <c r="B645" s="222"/>
      <c r="C645" s="110"/>
      <c r="D645" s="110"/>
      <c r="E645" s="467"/>
      <c r="F645" s="467"/>
      <c r="G645" s="110"/>
      <c r="H645" s="110"/>
      <c r="I645" s="96"/>
      <c r="J645" s="96"/>
      <c r="K645" s="468">
        <f t="shared" si="19"/>
        <v>0</v>
      </c>
      <c r="L645" s="470"/>
    </row>
    <row r="646" spans="1:12" ht="15" x14ac:dyDescent="0.2">
      <c r="A646" s="136" t="str">
        <f t="shared" si="18"/>
        <v/>
      </c>
      <c r="B646" s="222"/>
      <c r="C646" s="110"/>
      <c r="D646" s="110"/>
      <c r="E646" s="467"/>
      <c r="F646" s="467"/>
      <c r="G646" s="110"/>
      <c r="H646" s="110"/>
      <c r="I646" s="96"/>
      <c r="J646" s="96"/>
      <c r="K646" s="468">
        <f t="shared" si="19"/>
        <v>0</v>
      </c>
      <c r="L646" s="470"/>
    </row>
    <row r="647" spans="1:12" ht="15" x14ac:dyDescent="0.2">
      <c r="A647" s="136" t="str">
        <f t="shared" si="18"/>
        <v/>
      </c>
      <c r="B647" s="222"/>
      <c r="C647" s="110"/>
      <c r="D647" s="110"/>
      <c r="E647" s="467"/>
      <c r="F647" s="467"/>
      <c r="G647" s="110"/>
      <c r="H647" s="110"/>
      <c r="I647" s="96"/>
      <c r="J647" s="96"/>
      <c r="K647" s="468">
        <f t="shared" si="19"/>
        <v>0</v>
      </c>
      <c r="L647" s="470"/>
    </row>
    <row r="648" spans="1:12" ht="15" x14ac:dyDescent="0.2">
      <c r="A648" s="136" t="str">
        <f t="shared" si="18"/>
        <v/>
      </c>
      <c r="B648" s="222"/>
      <c r="C648" s="110"/>
      <c r="D648" s="110"/>
      <c r="E648" s="467"/>
      <c r="F648" s="467"/>
      <c r="G648" s="110"/>
      <c r="H648" s="110"/>
      <c r="I648" s="96"/>
      <c r="J648" s="96"/>
      <c r="K648" s="468">
        <f t="shared" si="19"/>
        <v>0</v>
      </c>
      <c r="L648" s="470"/>
    </row>
    <row r="649" spans="1:12" ht="15" x14ac:dyDescent="0.2">
      <c r="A649" s="136" t="str">
        <f t="shared" si="18"/>
        <v/>
      </c>
      <c r="B649" s="222"/>
      <c r="C649" s="110"/>
      <c r="D649" s="110"/>
      <c r="E649" s="467"/>
      <c r="F649" s="467"/>
      <c r="G649" s="110"/>
      <c r="H649" s="110"/>
      <c r="I649" s="96"/>
      <c r="J649" s="96"/>
      <c r="K649" s="468">
        <f t="shared" si="19"/>
        <v>0</v>
      </c>
      <c r="L649" s="470"/>
    </row>
    <row r="650" spans="1:12" ht="15" x14ac:dyDescent="0.2">
      <c r="A650" s="136" t="str">
        <f t="shared" si="18"/>
        <v/>
      </c>
      <c r="B650" s="222"/>
      <c r="C650" s="110"/>
      <c r="D650" s="110"/>
      <c r="E650" s="467"/>
      <c r="F650" s="467"/>
      <c r="G650" s="110"/>
      <c r="H650" s="110"/>
      <c r="I650" s="96"/>
      <c r="J650" s="96"/>
      <c r="K650" s="468">
        <f t="shared" si="19"/>
        <v>0</v>
      </c>
      <c r="L650" s="470"/>
    </row>
    <row r="651" spans="1:12" ht="15" x14ac:dyDescent="0.2">
      <c r="A651" s="136" t="str">
        <f t="shared" si="18"/>
        <v/>
      </c>
      <c r="B651" s="222"/>
      <c r="C651" s="110"/>
      <c r="D651" s="110"/>
      <c r="E651" s="467"/>
      <c r="F651" s="467"/>
      <c r="G651" s="110"/>
      <c r="H651" s="110"/>
      <c r="I651" s="96"/>
      <c r="J651" s="96"/>
      <c r="K651" s="468">
        <f t="shared" si="19"/>
        <v>0</v>
      </c>
      <c r="L651" s="470"/>
    </row>
    <row r="652" spans="1:12" ht="15" x14ac:dyDescent="0.2">
      <c r="A652" s="136" t="str">
        <f t="shared" si="18"/>
        <v/>
      </c>
      <c r="B652" s="222"/>
      <c r="C652" s="110"/>
      <c r="D652" s="110"/>
      <c r="E652" s="467"/>
      <c r="F652" s="467"/>
      <c r="G652" s="110"/>
      <c r="H652" s="110"/>
      <c r="I652" s="96"/>
      <c r="J652" s="96"/>
      <c r="K652" s="468">
        <f t="shared" si="19"/>
        <v>0</v>
      </c>
      <c r="L652" s="470"/>
    </row>
    <row r="653" spans="1:12" ht="15" x14ac:dyDescent="0.2">
      <c r="A653" s="136" t="str">
        <f t="shared" si="18"/>
        <v/>
      </c>
      <c r="B653" s="222"/>
      <c r="C653" s="110"/>
      <c r="D653" s="110"/>
      <c r="E653" s="467"/>
      <c r="F653" s="467"/>
      <c r="G653" s="110"/>
      <c r="H653" s="110"/>
      <c r="I653" s="96"/>
      <c r="J653" s="96"/>
      <c r="K653" s="468">
        <f t="shared" si="19"/>
        <v>0</v>
      </c>
      <c r="L653" s="470"/>
    </row>
    <row r="654" spans="1:12" ht="15" x14ac:dyDescent="0.2">
      <c r="A654" s="136" t="str">
        <f t="shared" si="18"/>
        <v/>
      </c>
      <c r="B654" s="222"/>
      <c r="C654" s="110"/>
      <c r="D654" s="110"/>
      <c r="E654" s="467"/>
      <c r="F654" s="467"/>
      <c r="G654" s="110"/>
      <c r="H654" s="110"/>
      <c r="I654" s="96"/>
      <c r="J654" s="96"/>
      <c r="K654" s="468">
        <f t="shared" si="19"/>
        <v>0</v>
      </c>
      <c r="L654" s="470"/>
    </row>
    <row r="655" spans="1:12" ht="15" x14ac:dyDescent="0.2">
      <c r="A655" s="136" t="str">
        <f t="shared" si="18"/>
        <v/>
      </c>
      <c r="B655" s="222"/>
      <c r="C655" s="110"/>
      <c r="D655" s="110"/>
      <c r="E655" s="467"/>
      <c r="F655" s="467"/>
      <c r="G655" s="110"/>
      <c r="H655" s="110"/>
      <c r="I655" s="96"/>
      <c r="J655" s="96"/>
      <c r="K655" s="468">
        <f t="shared" si="19"/>
        <v>0</v>
      </c>
      <c r="L655" s="470"/>
    </row>
    <row r="656" spans="1:12" ht="15" x14ac:dyDescent="0.2">
      <c r="A656" s="136" t="str">
        <f t="shared" si="18"/>
        <v/>
      </c>
      <c r="B656" s="222"/>
      <c r="C656" s="110"/>
      <c r="D656" s="110"/>
      <c r="E656" s="467"/>
      <c r="F656" s="467"/>
      <c r="G656" s="110"/>
      <c r="H656" s="110"/>
      <c r="I656" s="96"/>
      <c r="J656" s="96"/>
      <c r="K656" s="468">
        <f t="shared" si="19"/>
        <v>0</v>
      </c>
      <c r="L656" s="470"/>
    </row>
    <row r="657" spans="1:12" ht="15" x14ac:dyDescent="0.2">
      <c r="A657" s="136" t="str">
        <f t="shared" si="18"/>
        <v/>
      </c>
      <c r="B657" s="222"/>
      <c r="C657" s="110"/>
      <c r="D657" s="110"/>
      <c r="E657" s="467"/>
      <c r="F657" s="467"/>
      <c r="G657" s="110"/>
      <c r="H657" s="110"/>
      <c r="I657" s="96"/>
      <c r="J657" s="96"/>
      <c r="K657" s="468">
        <f t="shared" si="19"/>
        <v>0</v>
      </c>
      <c r="L657" s="470"/>
    </row>
    <row r="658" spans="1:12" ht="15" x14ac:dyDescent="0.2">
      <c r="A658" s="136" t="str">
        <f t="shared" si="18"/>
        <v/>
      </c>
      <c r="B658" s="222"/>
      <c r="C658" s="110"/>
      <c r="D658" s="110"/>
      <c r="E658" s="467"/>
      <c r="F658" s="467"/>
      <c r="G658" s="110"/>
      <c r="H658" s="110"/>
      <c r="I658" s="96"/>
      <c r="J658" s="96"/>
      <c r="K658" s="468">
        <f t="shared" si="19"/>
        <v>0</v>
      </c>
      <c r="L658" s="470"/>
    </row>
    <row r="659" spans="1:12" ht="15" x14ac:dyDescent="0.2">
      <c r="A659" s="136" t="str">
        <f t="shared" si="18"/>
        <v/>
      </c>
      <c r="B659" s="222"/>
      <c r="C659" s="110"/>
      <c r="D659" s="110"/>
      <c r="E659" s="467"/>
      <c r="F659" s="467"/>
      <c r="G659" s="110"/>
      <c r="H659" s="110"/>
      <c r="I659" s="96"/>
      <c r="J659" s="96"/>
      <c r="K659" s="468">
        <f t="shared" si="19"/>
        <v>0</v>
      </c>
      <c r="L659" s="470"/>
    </row>
    <row r="660" spans="1:12" ht="15" x14ac:dyDescent="0.2">
      <c r="A660" s="136" t="str">
        <f t="shared" si="18"/>
        <v/>
      </c>
      <c r="B660" s="222"/>
      <c r="C660" s="110"/>
      <c r="D660" s="110"/>
      <c r="E660" s="467"/>
      <c r="F660" s="467"/>
      <c r="G660" s="110"/>
      <c r="H660" s="110"/>
      <c r="I660" s="96"/>
      <c r="J660" s="96"/>
      <c r="K660" s="468">
        <f t="shared" si="19"/>
        <v>0</v>
      </c>
      <c r="L660" s="470"/>
    </row>
    <row r="661" spans="1:12" ht="15" x14ac:dyDescent="0.2">
      <c r="A661" s="136" t="str">
        <f t="shared" ref="A661:A724" si="20">IF(COUNTA(B661:J661)&gt;0,ROW()-$A$3+1,"")</f>
        <v/>
      </c>
      <c r="B661" s="222"/>
      <c r="C661" s="110"/>
      <c r="D661" s="110"/>
      <c r="E661" s="467"/>
      <c r="F661" s="467"/>
      <c r="G661" s="110"/>
      <c r="H661" s="110"/>
      <c r="I661" s="96"/>
      <c r="J661" s="96"/>
      <c r="K661" s="468">
        <f t="shared" ref="K661:K724" si="21">ROUND(I661,2)*ROUND(J661,2)</f>
        <v>0</v>
      </c>
      <c r="L661" s="470"/>
    </row>
    <row r="662" spans="1:12" ht="15" x14ac:dyDescent="0.2">
      <c r="A662" s="136" t="str">
        <f t="shared" si="20"/>
        <v/>
      </c>
      <c r="B662" s="222"/>
      <c r="C662" s="110"/>
      <c r="D662" s="110"/>
      <c r="E662" s="467"/>
      <c r="F662" s="467"/>
      <c r="G662" s="110"/>
      <c r="H662" s="110"/>
      <c r="I662" s="96"/>
      <c r="J662" s="96"/>
      <c r="K662" s="468">
        <f t="shared" si="21"/>
        <v>0</v>
      </c>
      <c r="L662" s="470"/>
    </row>
    <row r="663" spans="1:12" ht="15" x14ac:dyDescent="0.2">
      <c r="A663" s="136" t="str">
        <f t="shared" si="20"/>
        <v/>
      </c>
      <c r="B663" s="222"/>
      <c r="C663" s="110"/>
      <c r="D663" s="110"/>
      <c r="E663" s="467"/>
      <c r="F663" s="467"/>
      <c r="G663" s="110"/>
      <c r="H663" s="110"/>
      <c r="I663" s="96"/>
      <c r="J663" s="96"/>
      <c r="K663" s="468">
        <f t="shared" si="21"/>
        <v>0</v>
      </c>
      <c r="L663" s="470"/>
    </row>
    <row r="664" spans="1:12" ht="15" x14ac:dyDescent="0.2">
      <c r="A664" s="136" t="str">
        <f t="shared" si="20"/>
        <v/>
      </c>
      <c r="B664" s="222"/>
      <c r="C664" s="110"/>
      <c r="D664" s="110"/>
      <c r="E664" s="467"/>
      <c r="F664" s="467"/>
      <c r="G664" s="110"/>
      <c r="H664" s="110"/>
      <c r="I664" s="96"/>
      <c r="J664" s="96"/>
      <c r="K664" s="468">
        <f t="shared" si="21"/>
        <v>0</v>
      </c>
      <c r="L664" s="470"/>
    </row>
    <row r="665" spans="1:12" ht="15" x14ac:dyDescent="0.2">
      <c r="A665" s="136" t="str">
        <f t="shared" si="20"/>
        <v/>
      </c>
      <c r="B665" s="222"/>
      <c r="C665" s="110"/>
      <c r="D665" s="110"/>
      <c r="E665" s="467"/>
      <c r="F665" s="467"/>
      <c r="G665" s="110"/>
      <c r="H665" s="110"/>
      <c r="I665" s="96"/>
      <c r="J665" s="96"/>
      <c r="K665" s="468">
        <f t="shared" si="21"/>
        <v>0</v>
      </c>
      <c r="L665" s="470"/>
    </row>
    <row r="666" spans="1:12" ht="15" x14ac:dyDescent="0.2">
      <c r="A666" s="136" t="str">
        <f t="shared" si="20"/>
        <v/>
      </c>
      <c r="B666" s="222"/>
      <c r="C666" s="110"/>
      <c r="D666" s="110"/>
      <c r="E666" s="467"/>
      <c r="F666" s="467"/>
      <c r="G666" s="110"/>
      <c r="H666" s="110"/>
      <c r="I666" s="96"/>
      <c r="J666" s="96"/>
      <c r="K666" s="468">
        <f t="shared" si="21"/>
        <v>0</v>
      </c>
      <c r="L666" s="470"/>
    </row>
    <row r="667" spans="1:12" ht="15" x14ac:dyDescent="0.2">
      <c r="A667" s="136" t="str">
        <f t="shared" si="20"/>
        <v/>
      </c>
      <c r="B667" s="222"/>
      <c r="C667" s="110"/>
      <c r="D667" s="110"/>
      <c r="E667" s="467"/>
      <c r="F667" s="467"/>
      <c r="G667" s="110"/>
      <c r="H667" s="110"/>
      <c r="I667" s="96"/>
      <c r="J667" s="96"/>
      <c r="K667" s="468">
        <f t="shared" si="21"/>
        <v>0</v>
      </c>
      <c r="L667" s="470"/>
    </row>
    <row r="668" spans="1:12" ht="15" x14ac:dyDescent="0.2">
      <c r="A668" s="136" t="str">
        <f t="shared" si="20"/>
        <v/>
      </c>
      <c r="B668" s="222"/>
      <c r="C668" s="110"/>
      <c r="D668" s="110"/>
      <c r="E668" s="467"/>
      <c r="F668" s="467"/>
      <c r="G668" s="110"/>
      <c r="H668" s="110"/>
      <c r="I668" s="96"/>
      <c r="J668" s="96"/>
      <c r="K668" s="468">
        <f t="shared" si="21"/>
        <v>0</v>
      </c>
      <c r="L668" s="470"/>
    </row>
    <row r="669" spans="1:12" ht="15" x14ac:dyDescent="0.2">
      <c r="A669" s="136" t="str">
        <f t="shared" si="20"/>
        <v/>
      </c>
      <c r="B669" s="222"/>
      <c r="C669" s="110"/>
      <c r="D669" s="110"/>
      <c r="E669" s="467"/>
      <c r="F669" s="467"/>
      <c r="G669" s="110"/>
      <c r="H669" s="110"/>
      <c r="I669" s="96"/>
      <c r="J669" s="96"/>
      <c r="K669" s="468">
        <f t="shared" si="21"/>
        <v>0</v>
      </c>
      <c r="L669" s="470"/>
    </row>
    <row r="670" spans="1:12" ht="15" x14ac:dyDescent="0.2">
      <c r="A670" s="136" t="str">
        <f t="shared" si="20"/>
        <v/>
      </c>
      <c r="B670" s="222"/>
      <c r="C670" s="110"/>
      <c r="D670" s="110"/>
      <c r="E670" s="467"/>
      <c r="F670" s="467"/>
      <c r="G670" s="110"/>
      <c r="H670" s="110"/>
      <c r="I670" s="96"/>
      <c r="J670" s="96"/>
      <c r="K670" s="468">
        <f t="shared" si="21"/>
        <v>0</v>
      </c>
      <c r="L670" s="470"/>
    </row>
    <row r="671" spans="1:12" ht="15" x14ac:dyDescent="0.2">
      <c r="A671" s="136" t="str">
        <f t="shared" si="20"/>
        <v/>
      </c>
      <c r="B671" s="222"/>
      <c r="C671" s="110"/>
      <c r="D671" s="110"/>
      <c r="E671" s="467"/>
      <c r="F671" s="467"/>
      <c r="G671" s="110"/>
      <c r="H671" s="110"/>
      <c r="I671" s="96"/>
      <c r="J671" s="96"/>
      <c r="K671" s="468">
        <f t="shared" si="21"/>
        <v>0</v>
      </c>
      <c r="L671" s="470"/>
    </row>
    <row r="672" spans="1:12" ht="15" x14ac:dyDescent="0.2">
      <c r="A672" s="136" t="str">
        <f t="shared" si="20"/>
        <v/>
      </c>
      <c r="B672" s="222"/>
      <c r="C672" s="110"/>
      <c r="D672" s="110"/>
      <c r="E672" s="467"/>
      <c r="F672" s="467"/>
      <c r="G672" s="110"/>
      <c r="H672" s="110"/>
      <c r="I672" s="96"/>
      <c r="J672" s="96"/>
      <c r="K672" s="468">
        <f t="shared" si="21"/>
        <v>0</v>
      </c>
      <c r="L672" s="470"/>
    </row>
    <row r="673" spans="1:12" ht="15" x14ac:dyDescent="0.2">
      <c r="A673" s="136" t="str">
        <f t="shared" si="20"/>
        <v/>
      </c>
      <c r="B673" s="222"/>
      <c r="C673" s="110"/>
      <c r="D673" s="110"/>
      <c r="E673" s="467"/>
      <c r="F673" s="467"/>
      <c r="G673" s="110"/>
      <c r="H673" s="110"/>
      <c r="I673" s="96"/>
      <c r="J673" s="96"/>
      <c r="K673" s="468">
        <f t="shared" si="21"/>
        <v>0</v>
      </c>
      <c r="L673" s="470"/>
    </row>
    <row r="674" spans="1:12" ht="15" x14ac:dyDescent="0.2">
      <c r="A674" s="136" t="str">
        <f t="shared" si="20"/>
        <v/>
      </c>
      <c r="B674" s="222"/>
      <c r="C674" s="110"/>
      <c r="D674" s="110"/>
      <c r="E674" s="467"/>
      <c r="F674" s="467"/>
      <c r="G674" s="110"/>
      <c r="H674" s="110"/>
      <c r="I674" s="96"/>
      <c r="J674" s="96"/>
      <c r="K674" s="468">
        <f t="shared" si="21"/>
        <v>0</v>
      </c>
      <c r="L674" s="470"/>
    </row>
    <row r="675" spans="1:12" ht="15" x14ac:dyDescent="0.2">
      <c r="A675" s="136" t="str">
        <f t="shared" si="20"/>
        <v/>
      </c>
      <c r="B675" s="222"/>
      <c r="C675" s="110"/>
      <c r="D675" s="110"/>
      <c r="E675" s="467"/>
      <c r="F675" s="467"/>
      <c r="G675" s="110"/>
      <c r="H675" s="110"/>
      <c r="I675" s="96"/>
      <c r="J675" s="96"/>
      <c r="K675" s="468">
        <f t="shared" si="21"/>
        <v>0</v>
      </c>
      <c r="L675" s="470"/>
    </row>
    <row r="676" spans="1:12" ht="15" x14ac:dyDescent="0.2">
      <c r="A676" s="136" t="str">
        <f t="shared" si="20"/>
        <v/>
      </c>
      <c r="B676" s="222"/>
      <c r="C676" s="110"/>
      <c r="D676" s="110"/>
      <c r="E676" s="467"/>
      <c r="F676" s="467"/>
      <c r="G676" s="110"/>
      <c r="H676" s="110"/>
      <c r="I676" s="96"/>
      <c r="J676" s="96"/>
      <c r="K676" s="468">
        <f t="shared" si="21"/>
        <v>0</v>
      </c>
      <c r="L676" s="470"/>
    </row>
    <row r="677" spans="1:12" ht="15" x14ac:dyDescent="0.2">
      <c r="A677" s="136" t="str">
        <f t="shared" si="20"/>
        <v/>
      </c>
      <c r="B677" s="222"/>
      <c r="C677" s="110"/>
      <c r="D677" s="110"/>
      <c r="E677" s="467"/>
      <c r="F677" s="467"/>
      <c r="G677" s="110"/>
      <c r="H677" s="110"/>
      <c r="I677" s="96"/>
      <c r="J677" s="96"/>
      <c r="K677" s="468">
        <f t="shared" si="21"/>
        <v>0</v>
      </c>
      <c r="L677" s="470"/>
    </row>
    <row r="678" spans="1:12" ht="15" x14ac:dyDescent="0.2">
      <c r="A678" s="136" t="str">
        <f t="shared" si="20"/>
        <v/>
      </c>
      <c r="B678" s="222"/>
      <c r="C678" s="110"/>
      <c r="D678" s="110"/>
      <c r="E678" s="467"/>
      <c r="F678" s="467"/>
      <c r="G678" s="110"/>
      <c r="H678" s="110"/>
      <c r="I678" s="96"/>
      <c r="J678" s="96"/>
      <c r="K678" s="468">
        <f t="shared" si="21"/>
        <v>0</v>
      </c>
      <c r="L678" s="470"/>
    </row>
    <row r="679" spans="1:12" ht="15" x14ac:dyDescent="0.2">
      <c r="A679" s="136" t="str">
        <f t="shared" si="20"/>
        <v/>
      </c>
      <c r="B679" s="222"/>
      <c r="C679" s="110"/>
      <c r="D679" s="110"/>
      <c r="E679" s="467"/>
      <c r="F679" s="467"/>
      <c r="G679" s="110"/>
      <c r="H679" s="110"/>
      <c r="I679" s="96"/>
      <c r="J679" s="96"/>
      <c r="K679" s="468">
        <f t="shared" si="21"/>
        <v>0</v>
      </c>
      <c r="L679" s="470"/>
    </row>
    <row r="680" spans="1:12" ht="15" x14ac:dyDescent="0.2">
      <c r="A680" s="136" t="str">
        <f t="shared" si="20"/>
        <v/>
      </c>
      <c r="B680" s="222"/>
      <c r="C680" s="110"/>
      <c r="D680" s="110"/>
      <c r="E680" s="467"/>
      <c r="F680" s="467"/>
      <c r="G680" s="110"/>
      <c r="H680" s="110"/>
      <c r="I680" s="96"/>
      <c r="J680" s="96"/>
      <c r="K680" s="468">
        <f t="shared" si="21"/>
        <v>0</v>
      </c>
      <c r="L680" s="470"/>
    </row>
    <row r="681" spans="1:12" ht="15" x14ac:dyDescent="0.2">
      <c r="A681" s="136" t="str">
        <f t="shared" si="20"/>
        <v/>
      </c>
      <c r="B681" s="222"/>
      <c r="C681" s="110"/>
      <c r="D681" s="110"/>
      <c r="E681" s="467"/>
      <c r="F681" s="467"/>
      <c r="G681" s="110"/>
      <c r="H681" s="110"/>
      <c r="I681" s="96"/>
      <c r="J681" s="96"/>
      <c r="K681" s="468">
        <f t="shared" si="21"/>
        <v>0</v>
      </c>
      <c r="L681" s="470"/>
    </row>
    <row r="682" spans="1:12" ht="15" x14ac:dyDescent="0.2">
      <c r="A682" s="136" t="str">
        <f t="shared" si="20"/>
        <v/>
      </c>
      <c r="B682" s="222"/>
      <c r="C682" s="110"/>
      <c r="D682" s="110"/>
      <c r="E682" s="467"/>
      <c r="F682" s="467"/>
      <c r="G682" s="110"/>
      <c r="H682" s="110"/>
      <c r="I682" s="96"/>
      <c r="J682" s="96"/>
      <c r="K682" s="468">
        <f t="shared" si="21"/>
        <v>0</v>
      </c>
      <c r="L682" s="470"/>
    </row>
    <row r="683" spans="1:12" ht="15" x14ac:dyDescent="0.2">
      <c r="A683" s="136" t="str">
        <f t="shared" si="20"/>
        <v/>
      </c>
      <c r="B683" s="222"/>
      <c r="C683" s="110"/>
      <c r="D683" s="110"/>
      <c r="E683" s="467"/>
      <c r="F683" s="467"/>
      <c r="G683" s="110"/>
      <c r="H683" s="110"/>
      <c r="I683" s="96"/>
      <c r="J683" s="96"/>
      <c r="K683" s="468">
        <f t="shared" si="21"/>
        <v>0</v>
      </c>
      <c r="L683" s="470"/>
    </row>
    <row r="684" spans="1:12" ht="15" x14ac:dyDescent="0.2">
      <c r="A684" s="136" t="str">
        <f t="shared" si="20"/>
        <v/>
      </c>
      <c r="B684" s="222"/>
      <c r="C684" s="110"/>
      <c r="D684" s="110"/>
      <c r="E684" s="467"/>
      <c r="F684" s="467"/>
      <c r="G684" s="110"/>
      <c r="H684" s="110"/>
      <c r="I684" s="96"/>
      <c r="J684" s="96"/>
      <c r="K684" s="468">
        <f t="shared" si="21"/>
        <v>0</v>
      </c>
      <c r="L684" s="470"/>
    </row>
    <row r="685" spans="1:12" ht="15" x14ac:dyDescent="0.2">
      <c r="A685" s="136" t="str">
        <f t="shared" si="20"/>
        <v/>
      </c>
      <c r="B685" s="222"/>
      <c r="C685" s="110"/>
      <c r="D685" s="110"/>
      <c r="E685" s="467"/>
      <c r="F685" s="467"/>
      <c r="G685" s="110"/>
      <c r="H685" s="110"/>
      <c r="I685" s="96"/>
      <c r="J685" s="96"/>
      <c r="K685" s="468">
        <f t="shared" si="21"/>
        <v>0</v>
      </c>
      <c r="L685" s="470"/>
    </row>
    <row r="686" spans="1:12" ht="15" x14ac:dyDescent="0.2">
      <c r="A686" s="136" t="str">
        <f t="shared" si="20"/>
        <v/>
      </c>
      <c r="B686" s="222"/>
      <c r="C686" s="110"/>
      <c r="D686" s="110"/>
      <c r="E686" s="467"/>
      <c r="F686" s="467"/>
      <c r="G686" s="110"/>
      <c r="H686" s="110"/>
      <c r="I686" s="96"/>
      <c r="J686" s="96"/>
      <c r="K686" s="468">
        <f t="shared" si="21"/>
        <v>0</v>
      </c>
      <c r="L686" s="470"/>
    </row>
    <row r="687" spans="1:12" ht="15" x14ac:dyDescent="0.2">
      <c r="A687" s="136" t="str">
        <f t="shared" si="20"/>
        <v/>
      </c>
      <c r="B687" s="222"/>
      <c r="C687" s="110"/>
      <c r="D687" s="110"/>
      <c r="E687" s="467"/>
      <c r="F687" s="467"/>
      <c r="G687" s="110"/>
      <c r="H687" s="110"/>
      <c r="I687" s="96"/>
      <c r="J687" s="96"/>
      <c r="K687" s="468">
        <f t="shared" si="21"/>
        <v>0</v>
      </c>
      <c r="L687" s="470"/>
    </row>
    <row r="688" spans="1:12" ht="15" x14ac:dyDescent="0.2">
      <c r="A688" s="136" t="str">
        <f t="shared" si="20"/>
        <v/>
      </c>
      <c r="B688" s="222"/>
      <c r="C688" s="110"/>
      <c r="D688" s="110"/>
      <c r="E688" s="467"/>
      <c r="F688" s="467"/>
      <c r="G688" s="110"/>
      <c r="H688" s="110"/>
      <c r="I688" s="96"/>
      <c r="J688" s="96"/>
      <c r="K688" s="468">
        <f t="shared" si="21"/>
        <v>0</v>
      </c>
      <c r="L688" s="470"/>
    </row>
    <row r="689" spans="1:12" ht="15" x14ac:dyDescent="0.2">
      <c r="A689" s="136" t="str">
        <f t="shared" si="20"/>
        <v/>
      </c>
      <c r="B689" s="222"/>
      <c r="C689" s="110"/>
      <c r="D689" s="110"/>
      <c r="E689" s="467"/>
      <c r="F689" s="467"/>
      <c r="G689" s="110"/>
      <c r="H689" s="110"/>
      <c r="I689" s="96"/>
      <c r="J689" s="96"/>
      <c r="K689" s="468">
        <f t="shared" si="21"/>
        <v>0</v>
      </c>
      <c r="L689" s="470"/>
    </row>
    <row r="690" spans="1:12" ht="15" x14ac:dyDescent="0.2">
      <c r="A690" s="136" t="str">
        <f t="shared" si="20"/>
        <v/>
      </c>
      <c r="B690" s="222"/>
      <c r="C690" s="110"/>
      <c r="D690" s="110"/>
      <c r="E690" s="467"/>
      <c r="F690" s="467"/>
      <c r="G690" s="110"/>
      <c r="H690" s="110"/>
      <c r="I690" s="96"/>
      <c r="J690" s="96"/>
      <c r="K690" s="468">
        <f t="shared" si="21"/>
        <v>0</v>
      </c>
      <c r="L690" s="470"/>
    </row>
    <row r="691" spans="1:12" ht="15" x14ac:dyDescent="0.2">
      <c r="A691" s="136" t="str">
        <f t="shared" si="20"/>
        <v/>
      </c>
      <c r="B691" s="222"/>
      <c r="C691" s="110"/>
      <c r="D691" s="110"/>
      <c r="E691" s="467"/>
      <c r="F691" s="467"/>
      <c r="G691" s="110"/>
      <c r="H691" s="110"/>
      <c r="I691" s="96"/>
      <c r="J691" s="96"/>
      <c r="K691" s="468">
        <f t="shared" si="21"/>
        <v>0</v>
      </c>
      <c r="L691" s="470"/>
    </row>
    <row r="692" spans="1:12" ht="15" x14ac:dyDescent="0.2">
      <c r="A692" s="136" t="str">
        <f t="shared" si="20"/>
        <v/>
      </c>
      <c r="B692" s="222"/>
      <c r="C692" s="110"/>
      <c r="D692" s="110"/>
      <c r="E692" s="467"/>
      <c r="F692" s="467"/>
      <c r="G692" s="110"/>
      <c r="H692" s="110"/>
      <c r="I692" s="96"/>
      <c r="J692" s="96"/>
      <c r="K692" s="468">
        <f t="shared" si="21"/>
        <v>0</v>
      </c>
      <c r="L692" s="470"/>
    </row>
    <row r="693" spans="1:12" ht="15" x14ac:dyDescent="0.2">
      <c r="A693" s="136" t="str">
        <f t="shared" si="20"/>
        <v/>
      </c>
      <c r="B693" s="222"/>
      <c r="C693" s="110"/>
      <c r="D693" s="110"/>
      <c r="E693" s="467"/>
      <c r="F693" s="467"/>
      <c r="G693" s="110"/>
      <c r="H693" s="110"/>
      <c r="I693" s="96"/>
      <c r="J693" s="96"/>
      <c r="K693" s="468">
        <f t="shared" si="21"/>
        <v>0</v>
      </c>
      <c r="L693" s="470"/>
    </row>
    <row r="694" spans="1:12" ht="15" x14ac:dyDescent="0.2">
      <c r="A694" s="136" t="str">
        <f t="shared" si="20"/>
        <v/>
      </c>
      <c r="B694" s="222"/>
      <c r="C694" s="110"/>
      <c r="D694" s="110"/>
      <c r="E694" s="467"/>
      <c r="F694" s="467"/>
      <c r="G694" s="110"/>
      <c r="H694" s="110"/>
      <c r="I694" s="96"/>
      <c r="J694" s="96"/>
      <c r="K694" s="468">
        <f t="shared" si="21"/>
        <v>0</v>
      </c>
      <c r="L694" s="470"/>
    </row>
    <row r="695" spans="1:12" ht="15" x14ac:dyDescent="0.2">
      <c r="A695" s="136" t="str">
        <f t="shared" si="20"/>
        <v/>
      </c>
      <c r="B695" s="222"/>
      <c r="C695" s="110"/>
      <c r="D695" s="110"/>
      <c r="E695" s="467"/>
      <c r="F695" s="467"/>
      <c r="G695" s="110"/>
      <c r="H695" s="110"/>
      <c r="I695" s="96"/>
      <c r="J695" s="96"/>
      <c r="K695" s="468">
        <f t="shared" si="21"/>
        <v>0</v>
      </c>
      <c r="L695" s="470"/>
    </row>
    <row r="696" spans="1:12" ht="15" x14ac:dyDescent="0.2">
      <c r="A696" s="136" t="str">
        <f t="shared" si="20"/>
        <v/>
      </c>
      <c r="B696" s="222"/>
      <c r="C696" s="110"/>
      <c r="D696" s="110"/>
      <c r="E696" s="467"/>
      <c r="F696" s="467"/>
      <c r="G696" s="110"/>
      <c r="H696" s="110"/>
      <c r="I696" s="96"/>
      <c r="J696" s="96"/>
      <c r="K696" s="468">
        <f t="shared" si="21"/>
        <v>0</v>
      </c>
      <c r="L696" s="470"/>
    </row>
    <row r="697" spans="1:12" ht="15" x14ac:dyDescent="0.2">
      <c r="A697" s="136" t="str">
        <f t="shared" si="20"/>
        <v/>
      </c>
      <c r="B697" s="222"/>
      <c r="C697" s="110"/>
      <c r="D697" s="110"/>
      <c r="E697" s="467"/>
      <c r="F697" s="467"/>
      <c r="G697" s="110"/>
      <c r="H697" s="110"/>
      <c r="I697" s="96"/>
      <c r="J697" s="96"/>
      <c r="K697" s="468">
        <f t="shared" si="21"/>
        <v>0</v>
      </c>
      <c r="L697" s="470"/>
    </row>
    <row r="698" spans="1:12" ht="15" x14ac:dyDescent="0.2">
      <c r="A698" s="136" t="str">
        <f t="shared" si="20"/>
        <v/>
      </c>
      <c r="B698" s="222"/>
      <c r="C698" s="110"/>
      <c r="D698" s="110"/>
      <c r="E698" s="467"/>
      <c r="F698" s="467"/>
      <c r="G698" s="110"/>
      <c r="H698" s="110"/>
      <c r="I698" s="96"/>
      <c r="J698" s="96"/>
      <c r="K698" s="468">
        <f t="shared" si="21"/>
        <v>0</v>
      </c>
      <c r="L698" s="470"/>
    </row>
    <row r="699" spans="1:12" ht="15" x14ac:dyDescent="0.2">
      <c r="A699" s="136" t="str">
        <f t="shared" si="20"/>
        <v/>
      </c>
      <c r="B699" s="222"/>
      <c r="C699" s="110"/>
      <c r="D699" s="110"/>
      <c r="E699" s="467"/>
      <c r="F699" s="467"/>
      <c r="G699" s="110"/>
      <c r="H699" s="110"/>
      <c r="I699" s="96"/>
      <c r="J699" s="96"/>
      <c r="K699" s="468">
        <f t="shared" si="21"/>
        <v>0</v>
      </c>
      <c r="L699" s="470"/>
    </row>
    <row r="700" spans="1:12" ht="15" x14ac:dyDescent="0.2">
      <c r="A700" s="136" t="str">
        <f t="shared" si="20"/>
        <v/>
      </c>
      <c r="B700" s="222"/>
      <c r="C700" s="110"/>
      <c r="D700" s="110"/>
      <c r="E700" s="467"/>
      <c r="F700" s="467"/>
      <c r="G700" s="110"/>
      <c r="H700" s="110"/>
      <c r="I700" s="96"/>
      <c r="J700" s="96"/>
      <c r="K700" s="468">
        <f t="shared" si="21"/>
        <v>0</v>
      </c>
      <c r="L700" s="470"/>
    </row>
    <row r="701" spans="1:12" ht="15" x14ac:dyDescent="0.2">
      <c r="A701" s="136" t="str">
        <f t="shared" si="20"/>
        <v/>
      </c>
      <c r="B701" s="222"/>
      <c r="C701" s="110"/>
      <c r="D701" s="110"/>
      <c r="E701" s="467"/>
      <c r="F701" s="467"/>
      <c r="G701" s="110"/>
      <c r="H701" s="110"/>
      <c r="I701" s="96"/>
      <c r="J701" s="96"/>
      <c r="K701" s="468">
        <f t="shared" si="21"/>
        <v>0</v>
      </c>
      <c r="L701" s="470"/>
    </row>
    <row r="702" spans="1:12" ht="15" x14ac:dyDescent="0.2">
      <c r="A702" s="136" t="str">
        <f t="shared" si="20"/>
        <v/>
      </c>
      <c r="B702" s="222"/>
      <c r="C702" s="110"/>
      <c r="D702" s="110"/>
      <c r="E702" s="467"/>
      <c r="F702" s="467"/>
      <c r="G702" s="110"/>
      <c r="H702" s="110"/>
      <c r="I702" s="96"/>
      <c r="J702" s="96"/>
      <c r="K702" s="468">
        <f t="shared" si="21"/>
        <v>0</v>
      </c>
      <c r="L702" s="470"/>
    </row>
    <row r="703" spans="1:12" ht="15" x14ac:dyDescent="0.2">
      <c r="A703" s="136" t="str">
        <f t="shared" si="20"/>
        <v/>
      </c>
      <c r="B703" s="222"/>
      <c r="C703" s="110"/>
      <c r="D703" s="110"/>
      <c r="E703" s="467"/>
      <c r="F703" s="467"/>
      <c r="G703" s="110"/>
      <c r="H703" s="110"/>
      <c r="I703" s="96"/>
      <c r="J703" s="96"/>
      <c r="K703" s="468">
        <f t="shared" si="21"/>
        <v>0</v>
      </c>
      <c r="L703" s="470"/>
    </row>
    <row r="704" spans="1:12" ht="15" x14ac:dyDescent="0.2">
      <c r="A704" s="136" t="str">
        <f t="shared" si="20"/>
        <v/>
      </c>
      <c r="B704" s="222"/>
      <c r="C704" s="110"/>
      <c r="D704" s="110"/>
      <c r="E704" s="467"/>
      <c r="F704" s="467"/>
      <c r="G704" s="110"/>
      <c r="H704" s="110"/>
      <c r="I704" s="96"/>
      <c r="J704" s="96"/>
      <c r="K704" s="468">
        <f t="shared" si="21"/>
        <v>0</v>
      </c>
      <c r="L704" s="470"/>
    </row>
    <row r="705" spans="1:12" ht="15" x14ac:dyDescent="0.2">
      <c r="A705" s="136" t="str">
        <f t="shared" si="20"/>
        <v/>
      </c>
      <c r="B705" s="222"/>
      <c r="C705" s="110"/>
      <c r="D705" s="110"/>
      <c r="E705" s="467"/>
      <c r="F705" s="467"/>
      <c r="G705" s="110"/>
      <c r="H705" s="110"/>
      <c r="I705" s="96"/>
      <c r="J705" s="96"/>
      <c r="K705" s="468">
        <f t="shared" si="21"/>
        <v>0</v>
      </c>
      <c r="L705" s="470"/>
    </row>
    <row r="706" spans="1:12" ht="15" x14ac:dyDescent="0.2">
      <c r="A706" s="136" t="str">
        <f t="shared" si="20"/>
        <v/>
      </c>
      <c r="B706" s="222"/>
      <c r="C706" s="110"/>
      <c r="D706" s="110"/>
      <c r="E706" s="467"/>
      <c r="F706" s="467"/>
      <c r="G706" s="110"/>
      <c r="H706" s="110"/>
      <c r="I706" s="96"/>
      <c r="J706" s="96"/>
      <c r="K706" s="468">
        <f t="shared" si="21"/>
        <v>0</v>
      </c>
      <c r="L706" s="470"/>
    </row>
    <row r="707" spans="1:12" ht="15" x14ac:dyDescent="0.2">
      <c r="A707" s="136" t="str">
        <f t="shared" si="20"/>
        <v/>
      </c>
      <c r="B707" s="222"/>
      <c r="C707" s="110"/>
      <c r="D707" s="110"/>
      <c r="E707" s="467"/>
      <c r="F707" s="467"/>
      <c r="G707" s="110"/>
      <c r="H707" s="110"/>
      <c r="I707" s="96"/>
      <c r="J707" s="96"/>
      <c r="K707" s="468">
        <f t="shared" si="21"/>
        <v>0</v>
      </c>
      <c r="L707" s="470"/>
    </row>
    <row r="708" spans="1:12" ht="15" x14ac:dyDescent="0.2">
      <c r="A708" s="136" t="str">
        <f t="shared" si="20"/>
        <v/>
      </c>
      <c r="B708" s="222"/>
      <c r="C708" s="110"/>
      <c r="D708" s="110"/>
      <c r="E708" s="467"/>
      <c r="F708" s="467"/>
      <c r="G708" s="110"/>
      <c r="H708" s="110"/>
      <c r="I708" s="96"/>
      <c r="J708" s="96"/>
      <c r="K708" s="468">
        <f t="shared" si="21"/>
        <v>0</v>
      </c>
      <c r="L708" s="470"/>
    </row>
    <row r="709" spans="1:12" ht="15" x14ac:dyDescent="0.2">
      <c r="A709" s="136" t="str">
        <f t="shared" si="20"/>
        <v/>
      </c>
      <c r="B709" s="222"/>
      <c r="C709" s="110"/>
      <c r="D709" s="110"/>
      <c r="E709" s="467"/>
      <c r="F709" s="467"/>
      <c r="G709" s="110"/>
      <c r="H709" s="110"/>
      <c r="I709" s="96"/>
      <c r="J709" s="96"/>
      <c r="K709" s="468">
        <f t="shared" si="21"/>
        <v>0</v>
      </c>
      <c r="L709" s="470"/>
    </row>
    <row r="710" spans="1:12" ht="15" x14ac:dyDescent="0.2">
      <c r="A710" s="136" t="str">
        <f t="shared" si="20"/>
        <v/>
      </c>
      <c r="B710" s="222"/>
      <c r="C710" s="110"/>
      <c r="D710" s="110"/>
      <c r="E710" s="467"/>
      <c r="F710" s="467"/>
      <c r="G710" s="110"/>
      <c r="H710" s="110"/>
      <c r="I710" s="96"/>
      <c r="J710" s="96"/>
      <c r="K710" s="468">
        <f t="shared" si="21"/>
        <v>0</v>
      </c>
      <c r="L710" s="470"/>
    </row>
    <row r="711" spans="1:12" ht="15" x14ac:dyDescent="0.2">
      <c r="A711" s="136" t="str">
        <f t="shared" si="20"/>
        <v/>
      </c>
      <c r="B711" s="222"/>
      <c r="C711" s="110"/>
      <c r="D711" s="110"/>
      <c r="E711" s="467"/>
      <c r="F711" s="467"/>
      <c r="G711" s="110"/>
      <c r="H711" s="110"/>
      <c r="I711" s="96"/>
      <c r="J711" s="96"/>
      <c r="K711" s="468">
        <f t="shared" si="21"/>
        <v>0</v>
      </c>
      <c r="L711" s="470"/>
    </row>
    <row r="712" spans="1:12" ht="15" x14ac:dyDescent="0.2">
      <c r="A712" s="136" t="str">
        <f t="shared" si="20"/>
        <v/>
      </c>
      <c r="B712" s="222"/>
      <c r="C712" s="110"/>
      <c r="D712" s="110"/>
      <c r="E712" s="467"/>
      <c r="F712" s="467"/>
      <c r="G712" s="110"/>
      <c r="H712" s="110"/>
      <c r="I712" s="96"/>
      <c r="J712" s="96"/>
      <c r="K712" s="468">
        <f t="shared" si="21"/>
        <v>0</v>
      </c>
      <c r="L712" s="470"/>
    </row>
    <row r="713" spans="1:12" ht="15" x14ac:dyDescent="0.2">
      <c r="A713" s="136" t="str">
        <f t="shared" si="20"/>
        <v/>
      </c>
      <c r="B713" s="222"/>
      <c r="C713" s="110"/>
      <c r="D713" s="110"/>
      <c r="E713" s="467"/>
      <c r="F713" s="467"/>
      <c r="G713" s="110"/>
      <c r="H713" s="110"/>
      <c r="I713" s="96"/>
      <c r="J713" s="96"/>
      <c r="K713" s="468">
        <f t="shared" si="21"/>
        <v>0</v>
      </c>
      <c r="L713" s="470"/>
    </row>
    <row r="714" spans="1:12" ht="15" x14ac:dyDescent="0.2">
      <c r="A714" s="136" t="str">
        <f t="shared" si="20"/>
        <v/>
      </c>
      <c r="B714" s="222"/>
      <c r="C714" s="110"/>
      <c r="D714" s="110"/>
      <c r="E714" s="467"/>
      <c r="F714" s="467"/>
      <c r="G714" s="110"/>
      <c r="H714" s="110"/>
      <c r="I714" s="96"/>
      <c r="J714" s="96"/>
      <c r="K714" s="468">
        <f t="shared" si="21"/>
        <v>0</v>
      </c>
      <c r="L714" s="470"/>
    </row>
    <row r="715" spans="1:12" ht="15" x14ac:dyDescent="0.2">
      <c r="A715" s="136" t="str">
        <f t="shared" si="20"/>
        <v/>
      </c>
      <c r="B715" s="222"/>
      <c r="C715" s="110"/>
      <c r="D715" s="110"/>
      <c r="E715" s="467"/>
      <c r="F715" s="467"/>
      <c r="G715" s="110"/>
      <c r="H715" s="110"/>
      <c r="I715" s="96"/>
      <c r="J715" s="96"/>
      <c r="K715" s="468">
        <f t="shared" si="21"/>
        <v>0</v>
      </c>
      <c r="L715" s="470"/>
    </row>
    <row r="716" spans="1:12" ht="15" x14ac:dyDescent="0.2">
      <c r="A716" s="136" t="str">
        <f t="shared" si="20"/>
        <v/>
      </c>
      <c r="B716" s="222"/>
      <c r="C716" s="110"/>
      <c r="D716" s="110"/>
      <c r="E716" s="467"/>
      <c r="F716" s="467"/>
      <c r="G716" s="110"/>
      <c r="H716" s="110"/>
      <c r="I716" s="96"/>
      <c r="J716" s="96"/>
      <c r="K716" s="468">
        <f t="shared" si="21"/>
        <v>0</v>
      </c>
      <c r="L716" s="470"/>
    </row>
    <row r="717" spans="1:12" ht="15" x14ac:dyDescent="0.2">
      <c r="A717" s="136" t="str">
        <f t="shared" si="20"/>
        <v/>
      </c>
      <c r="B717" s="222"/>
      <c r="C717" s="110"/>
      <c r="D717" s="110"/>
      <c r="E717" s="467"/>
      <c r="F717" s="467"/>
      <c r="G717" s="110"/>
      <c r="H717" s="110"/>
      <c r="I717" s="96"/>
      <c r="J717" s="96"/>
      <c r="K717" s="468">
        <f t="shared" si="21"/>
        <v>0</v>
      </c>
      <c r="L717" s="470"/>
    </row>
    <row r="718" spans="1:12" ht="15" x14ac:dyDescent="0.2">
      <c r="A718" s="136" t="str">
        <f t="shared" si="20"/>
        <v/>
      </c>
      <c r="B718" s="222"/>
      <c r="C718" s="110"/>
      <c r="D718" s="110"/>
      <c r="E718" s="467"/>
      <c r="F718" s="467"/>
      <c r="G718" s="110"/>
      <c r="H718" s="110"/>
      <c r="I718" s="96"/>
      <c r="J718" s="96"/>
      <c r="K718" s="468">
        <f t="shared" si="21"/>
        <v>0</v>
      </c>
      <c r="L718" s="470"/>
    </row>
    <row r="719" spans="1:12" ht="15" x14ac:dyDescent="0.2">
      <c r="A719" s="136" t="str">
        <f t="shared" si="20"/>
        <v/>
      </c>
      <c r="B719" s="222"/>
      <c r="C719" s="110"/>
      <c r="D719" s="110"/>
      <c r="E719" s="467"/>
      <c r="F719" s="467"/>
      <c r="G719" s="110"/>
      <c r="H719" s="110"/>
      <c r="I719" s="96"/>
      <c r="J719" s="96"/>
      <c r="K719" s="468">
        <f t="shared" si="21"/>
        <v>0</v>
      </c>
      <c r="L719" s="470"/>
    </row>
    <row r="720" spans="1:12" ht="15" x14ac:dyDescent="0.2">
      <c r="A720" s="136" t="str">
        <f t="shared" si="20"/>
        <v/>
      </c>
      <c r="B720" s="222"/>
      <c r="C720" s="110"/>
      <c r="D720" s="110"/>
      <c r="E720" s="467"/>
      <c r="F720" s="467"/>
      <c r="G720" s="110"/>
      <c r="H720" s="110"/>
      <c r="I720" s="96"/>
      <c r="J720" s="96"/>
      <c r="K720" s="468">
        <f t="shared" si="21"/>
        <v>0</v>
      </c>
      <c r="L720" s="470"/>
    </row>
    <row r="721" spans="1:12" ht="15" x14ac:dyDescent="0.2">
      <c r="A721" s="136" t="str">
        <f t="shared" si="20"/>
        <v/>
      </c>
      <c r="B721" s="222"/>
      <c r="C721" s="110"/>
      <c r="D721" s="110"/>
      <c r="E721" s="467"/>
      <c r="F721" s="467"/>
      <c r="G721" s="110"/>
      <c r="H721" s="110"/>
      <c r="I721" s="96"/>
      <c r="J721" s="96"/>
      <c r="K721" s="468">
        <f t="shared" si="21"/>
        <v>0</v>
      </c>
      <c r="L721" s="470"/>
    </row>
    <row r="722" spans="1:12" ht="15" x14ac:dyDescent="0.2">
      <c r="A722" s="136" t="str">
        <f t="shared" si="20"/>
        <v/>
      </c>
      <c r="B722" s="222"/>
      <c r="C722" s="110"/>
      <c r="D722" s="110"/>
      <c r="E722" s="467"/>
      <c r="F722" s="467"/>
      <c r="G722" s="110"/>
      <c r="H722" s="110"/>
      <c r="I722" s="96"/>
      <c r="J722" s="96"/>
      <c r="K722" s="468">
        <f t="shared" si="21"/>
        <v>0</v>
      </c>
      <c r="L722" s="470"/>
    </row>
    <row r="723" spans="1:12" ht="15" x14ac:dyDescent="0.2">
      <c r="A723" s="136" t="str">
        <f t="shared" si="20"/>
        <v/>
      </c>
      <c r="B723" s="222"/>
      <c r="C723" s="110"/>
      <c r="D723" s="110"/>
      <c r="E723" s="467"/>
      <c r="F723" s="467"/>
      <c r="G723" s="110"/>
      <c r="H723" s="110"/>
      <c r="I723" s="96"/>
      <c r="J723" s="96"/>
      <c r="K723" s="468">
        <f t="shared" si="21"/>
        <v>0</v>
      </c>
      <c r="L723" s="470"/>
    </row>
    <row r="724" spans="1:12" ht="15" x14ac:dyDescent="0.2">
      <c r="A724" s="136" t="str">
        <f t="shared" si="20"/>
        <v/>
      </c>
      <c r="B724" s="222"/>
      <c r="C724" s="110"/>
      <c r="D724" s="110"/>
      <c r="E724" s="467"/>
      <c r="F724" s="467"/>
      <c r="G724" s="110"/>
      <c r="H724" s="110"/>
      <c r="I724" s="96"/>
      <c r="J724" s="96"/>
      <c r="K724" s="468">
        <f t="shared" si="21"/>
        <v>0</v>
      </c>
      <c r="L724" s="470"/>
    </row>
    <row r="725" spans="1:12" ht="15" x14ac:dyDescent="0.2">
      <c r="A725" s="136" t="str">
        <f t="shared" ref="A725:A788" si="22">IF(COUNTA(B725:J725)&gt;0,ROW()-$A$3+1,"")</f>
        <v/>
      </c>
      <c r="B725" s="222"/>
      <c r="C725" s="110"/>
      <c r="D725" s="110"/>
      <c r="E725" s="467"/>
      <c r="F725" s="467"/>
      <c r="G725" s="110"/>
      <c r="H725" s="110"/>
      <c r="I725" s="96"/>
      <c r="J725" s="96"/>
      <c r="K725" s="468">
        <f t="shared" ref="K725:K788" si="23">ROUND(I725,2)*ROUND(J725,2)</f>
        <v>0</v>
      </c>
      <c r="L725" s="470"/>
    </row>
    <row r="726" spans="1:12" ht="15" x14ac:dyDescent="0.2">
      <c r="A726" s="136" t="str">
        <f t="shared" si="22"/>
        <v/>
      </c>
      <c r="B726" s="222"/>
      <c r="C726" s="110"/>
      <c r="D726" s="110"/>
      <c r="E726" s="467"/>
      <c r="F726" s="467"/>
      <c r="G726" s="110"/>
      <c r="H726" s="110"/>
      <c r="I726" s="96"/>
      <c r="J726" s="96"/>
      <c r="K726" s="468">
        <f t="shared" si="23"/>
        <v>0</v>
      </c>
      <c r="L726" s="470"/>
    </row>
    <row r="727" spans="1:12" ht="15" x14ac:dyDescent="0.2">
      <c r="A727" s="136" t="str">
        <f t="shared" si="22"/>
        <v/>
      </c>
      <c r="B727" s="222"/>
      <c r="C727" s="110"/>
      <c r="D727" s="110"/>
      <c r="E727" s="467"/>
      <c r="F727" s="467"/>
      <c r="G727" s="110"/>
      <c r="H727" s="110"/>
      <c r="I727" s="96"/>
      <c r="J727" s="96"/>
      <c r="K727" s="468">
        <f t="shared" si="23"/>
        <v>0</v>
      </c>
      <c r="L727" s="470"/>
    </row>
    <row r="728" spans="1:12" ht="15" x14ac:dyDescent="0.2">
      <c r="A728" s="136" t="str">
        <f t="shared" si="22"/>
        <v/>
      </c>
      <c r="B728" s="222"/>
      <c r="C728" s="110"/>
      <c r="D728" s="110"/>
      <c r="E728" s="467"/>
      <c r="F728" s="467"/>
      <c r="G728" s="110"/>
      <c r="H728" s="110"/>
      <c r="I728" s="96"/>
      <c r="J728" s="96"/>
      <c r="K728" s="468">
        <f t="shared" si="23"/>
        <v>0</v>
      </c>
      <c r="L728" s="470"/>
    </row>
    <row r="729" spans="1:12" ht="15" x14ac:dyDescent="0.2">
      <c r="A729" s="136" t="str">
        <f t="shared" si="22"/>
        <v/>
      </c>
      <c r="B729" s="222"/>
      <c r="C729" s="110"/>
      <c r="D729" s="110"/>
      <c r="E729" s="467"/>
      <c r="F729" s="467"/>
      <c r="G729" s="110"/>
      <c r="H729" s="110"/>
      <c r="I729" s="96"/>
      <c r="J729" s="96"/>
      <c r="K729" s="468">
        <f t="shared" si="23"/>
        <v>0</v>
      </c>
      <c r="L729" s="470"/>
    </row>
    <row r="730" spans="1:12" ht="15" x14ac:dyDescent="0.2">
      <c r="A730" s="136" t="str">
        <f t="shared" si="22"/>
        <v/>
      </c>
      <c r="B730" s="222"/>
      <c r="C730" s="110"/>
      <c r="D730" s="110"/>
      <c r="E730" s="467"/>
      <c r="F730" s="467"/>
      <c r="G730" s="110"/>
      <c r="H730" s="110"/>
      <c r="I730" s="96"/>
      <c r="J730" s="96"/>
      <c r="K730" s="468">
        <f t="shared" si="23"/>
        <v>0</v>
      </c>
      <c r="L730" s="470"/>
    </row>
    <row r="731" spans="1:12" ht="15" x14ac:dyDescent="0.2">
      <c r="A731" s="136" t="str">
        <f t="shared" si="22"/>
        <v/>
      </c>
      <c r="B731" s="222"/>
      <c r="C731" s="110"/>
      <c r="D731" s="110"/>
      <c r="E731" s="467"/>
      <c r="F731" s="467"/>
      <c r="G731" s="110"/>
      <c r="H731" s="110"/>
      <c r="I731" s="96"/>
      <c r="J731" s="96"/>
      <c r="K731" s="468">
        <f t="shared" si="23"/>
        <v>0</v>
      </c>
      <c r="L731" s="470"/>
    </row>
    <row r="732" spans="1:12" ht="15" x14ac:dyDescent="0.2">
      <c r="A732" s="136" t="str">
        <f t="shared" si="22"/>
        <v/>
      </c>
      <c r="B732" s="222"/>
      <c r="C732" s="110"/>
      <c r="D732" s="110"/>
      <c r="E732" s="467"/>
      <c r="F732" s="467"/>
      <c r="G732" s="110"/>
      <c r="H732" s="110"/>
      <c r="I732" s="96"/>
      <c r="J732" s="96"/>
      <c r="K732" s="468">
        <f t="shared" si="23"/>
        <v>0</v>
      </c>
      <c r="L732" s="470"/>
    </row>
    <row r="733" spans="1:12" ht="15" x14ac:dyDescent="0.2">
      <c r="A733" s="136" t="str">
        <f t="shared" si="22"/>
        <v/>
      </c>
      <c r="B733" s="222"/>
      <c r="C733" s="110"/>
      <c r="D733" s="110"/>
      <c r="E733" s="467"/>
      <c r="F733" s="467"/>
      <c r="G733" s="110"/>
      <c r="H733" s="110"/>
      <c r="I733" s="96"/>
      <c r="J733" s="96"/>
      <c r="K733" s="468">
        <f t="shared" si="23"/>
        <v>0</v>
      </c>
      <c r="L733" s="470"/>
    </row>
    <row r="734" spans="1:12" ht="15" x14ac:dyDescent="0.2">
      <c r="A734" s="136" t="str">
        <f t="shared" si="22"/>
        <v/>
      </c>
      <c r="B734" s="222"/>
      <c r="C734" s="110"/>
      <c r="D734" s="110"/>
      <c r="E734" s="467"/>
      <c r="F734" s="467"/>
      <c r="G734" s="110"/>
      <c r="H734" s="110"/>
      <c r="I734" s="96"/>
      <c r="J734" s="96"/>
      <c r="K734" s="468">
        <f t="shared" si="23"/>
        <v>0</v>
      </c>
      <c r="L734" s="470"/>
    </row>
    <row r="735" spans="1:12" ht="15" x14ac:dyDescent="0.2">
      <c r="A735" s="136" t="str">
        <f t="shared" si="22"/>
        <v/>
      </c>
      <c r="B735" s="222"/>
      <c r="C735" s="110"/>
      <c r="D735" s="110"/>
      <c r="E735" s="467"/>
      <c r="F735" s="467"/>
      <c r="G735" s="110"/>
      <c r="H735" s="110"/>
      <c r="I735" s="96"/>
      <c r="J735" s="96"/>
      <c r="K735" s="468">
        <f t="shared" si="23"/>
        <v>0</v>
      </c>
      <c r="L735" s="470"/>
    </row>
    <row r="736" spans="1:12" ht="15" x14ac:dyDescent="0.2">
      <c r="A736" s="136" t="str">
        <f t="shared" si="22"/>
        <v/>
      </c>
      <c r="B736" s="222"/>
      <c r="C736" s="110"/>
      <c r="D736" s="110"/>
      <c r="E736" s="467"/>
      <c r="F736" s="467"/>
      <c r="G736" s="110"/>
      <c r="H736" s="110"/>
      <c r="I736" s="96"/>
      <c r="J736" s="96"/>
      <c r="K736" s="468">
        <f t="shared" si="23"/>
        <v>0</v>
      </c>
      <c r="L736" s="470"/>
    </row>
    <row r="737" spans="1:12" ht="15" x14ac:dyDescent="0.2">
      <c r="A737" s="136" t="str">
        <f t="shared" si="22"/>
        <v/>
      </c>
      <c r="B737" s="222"/>
      <c r="C737" s="110"/>
      <c r="D737" s="110"/>
      <c r="E737" s="467"/>
      <c r="F737" s="467"/>
      <c r="G737" s="110"/>
      <c r="H737" s="110"/>
      <c r="I737" s="96"/>
      <c r="J737" s="96"/>
      <c r="K737" s="468">
        <f t="shared" si="23"/>
        <v>0</v>
      </c>
      <c r="L737" s="470"/>
    </row>
    <row r="738" spans="1:12" ht="15" x14ac:dyDescent="0.2">
      <c r="A738" s="136" t="str">
        <f t="shared" si="22"/>
        <v/>
      </c>
      <c r="B738" s="222"/>
      <c r="C738" s="110"/>
      <c r="D738" s="110"/>
      <c r="E738" s="467"/>
      <c r="F738" s="467"/>
      <c r="G738" s="110"/>
      <c r="H738" s="110"/>
      <c r="I738" s="96"/>
      <c r="J738" s="96"/>
      <c r="K738" s="468">
        <f t="shared" si="23"/>
        <v>0</v>
      </c>
      <c r="L738" s="470"/>
    </row>
    <row r="739" spans="1:12" ht="15" x14ac:dyDescent="0.2">
      <c r="A739" s="136" t="str">
        <f t="shared" si="22"/>
        <v/>
      </c>
      <c r="B739" s="222"/>
      <c r="C739" s="110"/>
      <c r="D739" s="110"/>
      <c r="E739" s="467"/>
      <c r="F739" s="467"/>
      <c r="G739" s="110"/>
      <c r="H739" s="110"/>
      <c r="I739" s="96"/>
      <c r="J739" s="96"/>
      <c r="K739" s="468">
        <f t="shared" si="23"/>
        <v>0</v>
      </c>
      <c r="L739" s="470"/>
    </row>
    <row r="740" spans="1:12" ht="15" x14ac:dyDescent="0.2">
      <c r="A740" s="136" t="str">
        <f t="shared" si="22"/>
        <v/>
      </c>
      <c r="B740" s="222"/>
      <c r="C740" s="110"/>
      <c r="D740" s="110"/>
      <c r="E740" s="467"/>
      <c r="F740" s="467"/>
      <c r="G740" s="110"/>
      <c r="H740" s="110"/>
      <c r="I740" s="96"/>
      <c r="J740" s="96"/>
      <c r="K740" s="468">
        <f t="shared" si="23"/>
        <v>0</v>
      </c>
      <c r="L740" s="470"/>
    </row>
    <row r="741" spans="1:12" ht="15" x14ac:dyDescent="0.2">
      <c r="A741" s="136" t="str">
        <f t="shared" si="22"/>
        <v/>
      </c>
      <c r="B741" s="222"/>
      <c r="C741" s="110"/>
      <c r="D741" s="110"/>
      <c r="E741" s="467"/>
      <c r="F741" s="467"/>
      <c r="G741" s="110"/>
      <c r="H741" s="110"/>
      <c r="I741" s="96"/>
      <c r="J741" s="96"/>
      <c r="K741" s="468">
        <f t="shared" si="23"/>
        <v>0</v>
      </c>
      <c r="L741" s="470"/>
    </row>
    <row r="742" spans="1:12" ht="15" x14ac:dyDescent="0.2">
      <c r="A742" s="136" t="str">
        <f t="shared" si="22"/>
        <v/>
      </c>
      <c r="B742" s="222"/>
      <c r="C742" s="110"/>
      <c r="D742" s="110"/>
      <c r="E742" s="467"/>
      <c r="F742" s="467"/>
      <c r="G742" s="110"/>
      <c r="H742" s="110"/>
      <c r="I742" s="96"/>
      <c r="J742" s="96"/>
      <c r="K742" s="468">
        <f t="shared" si="23"/>
        <v>0</v>
      </c>
      <c r="L742" s="470"/>
    </row>
    <row r="743" spans="1:12" ht="15" x14ac:dyDescent="0.2">
      <c r="A743" s="136" t="str">
        <f t="shared" si="22"/>
        <v/>
      </c>
      <c r="B743" s="222"/>
      <c r="C743" s="110"/>
      <c r="D743" s="110"/>
      <c r="E743" s="467"/>
      <c r="F743" s="467"/>
      <c r="G743" s="110"/>
      <c r="H743" s="110"/>
      <c r="I743" s="96"/>
      <c r="J743" s="96"/>
      <c r="K743" s="468">
        <f t="shared" si="23"/>
        <v>0</v>
      </c>
      <c r="L743" s="470"/>
    </row>
    <row r="744" spans="1:12" ht="15" x14ac:dyDescent="0.2">
      <c r="A744" s="136" t="str">
        <f t="shared" si="22"/>
        <v/>
      </c>
      <c r="B744" s="222"/>
      <c r="C744" s="110"/>
      <c r="D744" s="110"/>
      <c r="E744" s="467"/>
      <c r="F744" s="467"/>
      <c r="G744" s="110"/>
      <c r="H744" s="110"/>
      <c r="I744" s="96"/>
      <c r="J744" s="96"/>
      <c r="K744" s="468">
        <f t="shared" si="23"/>
        <v>0</v>
      </c>
      <c r="L744" s="470"/>
    </row>
    <row r="745" spans="1:12" ht="15" x14ac:dyDescent="0.2">
      <c r="A745" s="136" t="str">
        <f t="shared" si="22"/>
        <v/>
      </c>
      <c r="B745" s="222"/>
      <c r="C745" s="110"/>
      <c r="D745" s="110"/>
      <c r="E745" s="467"/>
      <c r="F745" s="467"/>
      <c r="G745" s="110"/>
      <c r="H745" s="110"/>
      <c r="I745" s="96"/>
      <c r="J745" s="96"/>
      <c r="K745" s="468">
        <f t="shared" si="23"/>
        <v>0</v>
      </c>
      <c r="L745" s="470"/>
    </row>
    <row r="746" spans="1:12" ht="15" x14ac:dyDescent="0.2">
      <c r="A746" s="136" t="str">
        <f t="shared" si="22"/>
        <v/>
      </c>
      <c r="B746" s="222"/>
      <c r="C746" s="110"/>
      <c r="D746" s="110"/>
      <c r="E746" s="467"/>
      <c r="F746" s="467"/>
      <c r="G746" s="110"/>
      <c r="H746" s="110"/>
      <c r="I746" s="96"/>
      <c r="J746" s="96"/>
      <c r="K746" s="468">
        <f t="shared" si="23"/>
        <v>0</v>
      </c>
      <c r="L746" s="470"/>
    </row>
    <row r="747" spans="1:12" ht="15" x14ac:dyDescent="0.2">
      <c r="A747" s="136" t="str">
        <f t="shared" si="22"/>
        <v/>
      </c>
      <c r="B747" s="222"/>
      <c r="C747" s="110"/>
      <c r="D747" s="110"/>
      <c r="E747" s="467"/>
      <c r="F747" s="467"/>
      <c r="G747" s="110"/>
      <c r="H747" s="110"/>
      <c r="I747" s="96"/>
      <c r="J747" s="96"/>
      <c r="K747" s="468">
        <f t="shared" si="23"/>
        <v>0</v>
      </c>
      <c r="L747" s="470"/>
    </row>
    <row r="748" spans="1:12" ht="15" x14ac:dyDescent="0.2">
      <c r="A748" s="136" t="str">
        <f t="shared" si="22"/>
        <v/>
      </c>
      <c r="B748" s="222"/>
      <c r="C748" s="110"/>
      <c r="D748" s="110"/>
      <c r="E748" s="467"/>
      <c r="F748" s="467"/>
      <c r="G748" s="110"/>
      <c r="H748" s="110"/>
      <c r="I748" s="96"/>
      <c r="J748" s="96"/>
      <c r="K748" s="468">
        <f t="shared" si="23"/>
        <v>0</v>
      </c>
      <c r="L748" s="470"/>
    </row>
    <row r="749" spans="1:12" ht="15" x14ac:dyDescent="0.2">
      <c r="A749" s="136" t="str">
        <f t="shared" si="22"/>
        <v/>
      </c>
      <c r="B749" s="222"/>
      <c r="C749" s="110"/>
      <c r="D749" s="110"/>
      <c r="E749" s="467"/>
      <c r="F749" s="467"/>
      <c r="G749" s="110"/>
      <c r="H749" s="110"/>
      <c r="I749" s="96"/>
      <c r="J749" s="96"/>
      <c r="K749" s="468">
        <f t="shared" si="23"/>
        <v>0</v>
      </c>
      <c r="L749" s="470"/>
    </row>
    <row r="750" spans="1:12" ht="15" x14ac:dyDescent="0.2">
      <c r="A750" s="136" t="str">
        <f t="shared" si="22"/>
        <v/>
      </c>
      <c r="B750" s="222"/>
      <c r="C750" s="110"/>
      <c r="D750" s="110"/>
      <c r="E750" s="467"/>
      <c r="F750" s="467"/>
      <c r="G750" s="110"/>
      <c r="H750" s="110"/>
      <c r="I750" s="96"/>
      <c r="J750" s="96"/>
      <c r="K750" s="468">
        <f t="shared" si="23"/>
        <v>0</v>
      </c>
      <c r="L750" s="470"/>
    </row>
    <row r="751" spans="1:12" ht="15" x14ac:dyDescent="0.2">
      <c r="A751" s="136" t="str">
        <f t="shared" si="22"/>
        <v/>
      </c>
      <c r="B751" s="222"/>
      <c r="C751" s="110"/>
      <c r="D751" s="110"/>
      <c r="E751" s="467"/>
      <c r="F751" s="467"/>
      <c r="G751" s="110"/>
      <c r="H751" s="110"/>
      <c r="I751" s="96"/>
      <c r="J751" s="96"/>
      <c r="K751" s="468">
        <f t="shared" si="23"/>
        <v>0</v>
      </c>
      <c r="L751" s="470"/>
    </row>
    <row r="752" spans="1:12" ht="15" x14ac:dyDescent="0.2">
      <c r="A752" s="136" t="str">
        <f t="shared" si="22"/>
        <v/>
      </c>
      <c r="B752" s="222"/>
      <c r="C752" s="110"/>
      <c r="D752" s="110"/>
      <c r="E752" s="467"/>
      <c r="F752" s="467"/>
      <c r="G752" s="110"/>
      <c r="H752" s="110"/>
      <c r="I752" s="96"/>
      <c r="J752" s="96"/>
      <c r="K752" s="468">
        <f t="shared" si="23"/>
        <v>0</v>
      </c>
      <c r="L752" s="470"/>
    </row>
    <row r="753" spans="1:12" ht="15" x14ac:dyDescent="0.2">
      <c r="A753" s="136" t="str">
        <f t="shared" si="22"/>
        <v/>
      </c>
      <c r="B753" s="222"/>
      <c r="C753" s="110"/>
      <c r="D753" s="110"/>
      <c r="E753" s="467"/>
      <c r="F753" s="467"/>
      <c r="G753" s="110"/>
      <c r="H753" s="110"/>
      <c r="I753" s="96"/>
      <c r="J753" s="96"/>
      <c r="K753" s="468">
        <f t="shared" si="23"/>
        <v>0</v>
      </c>
      <c r="L753" s="470"/>
    </row>
    <row r="754" spans="1:12" ht="15" x14ac:dyDescent="0.2">
      <c r="A754" s="136" t="str">
        <f t="shared" si="22"/>
        <v/>
      </c>
      <c r="B754" s="222"/>
      <c r="C754" s="110"/>
      <c r="D754" s="110"/>
      <c r="E754" s="467"/>
      <c r="F754" s="467"/>
      <c r="G754" s="110"/>
      <c r="H754" s="110"/>
      <c r="I754" s="96"/>
      <c r="J754" s="96"/>
      <c r="K754" s="468">
        <f t="shared" si="23"/>
        <v>0</v>
      </c>
      <c r="L754" s="470"/>
    </row>
    <row r="755" spans="1:12" ht="15" x14ac:dyDescent="0.2">
      <c r="A755" s="136" t="str">
        <f t="shared" si="22"/>
        <v/>
      </c>
      <c r="B755" s="222"/>
      <c r="C755" s="110"/>
      <c r="D755" s="110"/>
      <c r="E755" s="467"/>
      <c r="F755" s="467"/>
      <c r="G755" s="110"/>
      <c r="H755" s="110"/>
      <c r="I755" s="96"/>
      <c r="J755" s="96"/>
      <c r="K755" s="468">
        <f t="shared" si="23"/>
        <v>0</v>
      </c>
      <c r="L755" s="470"/>
    </row>
    <row r="756" spans="1:12" ht="15" x14ac:dyDescent="0.2">
      <c r="A756" s="136" t="str">
        <f t="shared" si="22"/>
        <v/>
      </c>
      <c r="B756" s="222"/>
      <c r="C756" s="110"/>
      <c r="D756" s="110"/>
      <c r="E756" s="467"/>
      <c r="F756" s="467"/>
      <c r="G756" s="110"/>
      <c r="H756" s="110"/>
      <c r="I756" s="96"/>
      <c r="J756" s="96"/>
      <c r="K756" s="468">
        <f t="shared" si="23"/>
        <v>0</v>
      </c>
      <c r="L756" s="470"/>
    </row>
    <row r="757" spans="1:12" ht="15" x14ac:dyDescent="0.2">
      <c r="A757" s="136" t="str">
        <f t="shared" si="22"/>
        <v/>
      </c>
      <c r="B757" s="222"/>
      <c r="C757" s="110"/>
      <c r="D757" s="110"/>
      <c r="E757" s="467"/>
      <c r="F757" s="467"/>
      <c r="G757" s="110"/>
      <c r="H757" s="110"/>
      <c r="I757" s="96"/>
      <c r="J757" s="96"/>
      <c r="K757" s="468">
        <f t="shared" si="23"/>
        <v>0</v>
      </c>
      <c r="L757" s="470"/>
    </row>
    <row r="758" spans="1:12" ht="15" x14ac:dyDescent="0.2">
      <c r="A758" s="136" t="str">
        <f t="shared" si="22"/>
        <v/>
      </c>
      <c r="B758" s="222"/>
      <c r="C758" s="110"/>
      <c r="D758" s="110"/>
      <c r="E758" s="467"/>
      <c r="F758" s="467"/>
      <c r="G758" s="110"/>
      <c r="H758" s="110"/>
      <c r="I758" s="96"/>
      <c r="J758" s="96"/>
      <c r="K758" s="468">
        <f t="shared" si="23"/>
        <v>0</v>
      </c>
      <c r="L758" s="470"/>
    </row>
    <row r="759" spans="1:12" ht="15" x14ac:dyDescent="0.2">
      <c r="A759" s="136" t="str">
        <f t="shared" si="22"/>
        <v/>
      </c>
      <c r="B759" s="222"/>
      <c r="C759" s="110"/>
      <c r="D759" s="110"/>
      <c r="E759" s="467"/>
      <c r="F759" s="467"/>
      <c r="G759" s="110"/>
      <c r="H759" s="110"/>
      <c r="I759" s="96"/>
      <c r="J759" s="96"/>
      <c r="K759" s="468">
        <f t="shared" si="23"/>
        <v>0</v>
      </c>
      <c r="L759" s="470"/>
    </row>
    <row r="760" spans="1:12" ht="15" x14ac:dyDescent="0.2">
      <c r="A760" s="136" t="str">
        <f t="shared" si="22"/>
        <v/>
      </c>
      <c r="B760" s="222"/>
      <c r="C760" s="110"/>
      <c r="D760" s="110"/>
      <c r="E760" s="467"/>
      <c r="F760" s="467"/>
      <c r="G760" s="110"/>
      <c r="H760" s="110"/>
      <c r="I760" s="96"/>
      <c r="J760" s="96"/>
      <c r="K760" s="468">
        <f t="shared" si="23"/>
        <v>0</v>
      </c>
      <c r="L760" s="470"/>
    </row>
    <row r="761" spans="1:12" ht="15" x14ac:dyDescent="0.2">
      <c r="A761" s="136" t="str">
        <f t="shared" si="22"/>
        <v/>
      </c>
      <c r="B761" s="222"/>
      <c r="C761" s="110"/>
      <c r="D761" s="110"/>
      <c r="E761" s="467"/>
      <c r="F761" s="467"/>
      <c r="G761" s="110"/>
      <c r="H761" s="110"/>
      <c r="I761" s="96"/>
      <c r="J761" s="96"/>
      <c r="K761" s="468">
        <f t="shared" si="23"/>
        <v>0</v>
      </c>
      <c r="L761" s="470"/>
    </row>
    <row r="762" spans="1:12" ht="15" x14ac:dyDescent="0.2">
      <c r="A762" s="136" t="str">
        <f t="shared" si="22"/>
        <v/>
      </c>
      <c r="B762" s="222"/>
      <c r="C762" s="110"/>
      <c r="D762" s="110"/>
      <c r="E762" s="467"/>
      <c r="F762" s="467"/>
      <c r="G762" s="110"/>
      <c r="H762" s="110"/>
      <c r="I762" s="96"/>
      <c r="J762" s="96"/>
      <c r="K762" s="468">
        <f t="shared" si="23"/>
        <v>0</v>
      </c>
      <c r="L762" s="470"/>
    </row>
    <row r="763" spans="1:12" ht="15" x14ac:dyDescent="0.2">
      <c r="A763" s="136" t="str">
        <f t="shared" si="22"/>
        <v/>
      </c>
      <c r="B763" s="222"/>
      <c r="C763" s="110"/>
      <c r="D763" s="110"/>
      <c r="E763" s="467"/>
      <c r="F763" s="467"/>
      <c r="G763" s="110"/>
      <c r="H763" s="110"/>
      <c r="I763" s="96"/>
      <c r="J763" s="96"/>
      <c r="K763" s="468">
        <f t="shared" si="23"/>
        <v>0</v>
      </c>
      <c r="L763" s="470"/>
    </row>
    <row r="764" spans="1:12" ht="15" x14ac:dyDescent="0.2">
      <c r="A764" s="136" t="str">
        <f t="shared" si="22"/>
        <v/>
      </c>
      <c r="B764" s="222"/>
      <c r="C764" s="110"/>
      <c r="D764" s="110"/>
      <c r="E764" s="467"/>
      <c r="F764" s="467"/>
      <c r="G764" s="110"/>
      <c r="H764" s="110"/>
      <c r="I764" s="96"/>
      <c r="J764" s="96"/>
      <c r="K764" s="468">
        <f t="shared" si="23"/>
        <v>0</v>
      </c>
      <c r="L764" s="470"/>
    </row>
    <row r="765" spans="1:12" ht="15" x14ac:dyDescent="0.2">
      <c r="A765" s="136" t="str">
        <f t="shared" si="22"/>
        <v/>
      </c>
      <c r="B765" s="222"/>
      <c r="C765" s="110"/>
      <c r="D765" s="110"/>
      <c r="E765" s="467"/>
      <c r="F765" s="467"/>
      <c r="G765" s="110"/>
      <c r="H765" s="110"/>
      <c r="I765" s="96"/>
      <c r="J765" s="96"/>
      <c r="K765" s="468">
        <f t="shared" si="23"/>
        <v>0</v>
      </c>
      <c r="L765" s="470"/>
    </row>
    <row r="766" spans="1:12" ht="15" x14ac:dyDescent="0.2">
      <c r="A766" s="136" t="str">
        <f t="shared" si="22"/>
        <v/>
      </c>
      <c r="B766" s="222"/>
      <c r="C766" s="110"/>
      <c r="D766" s="110"/>
      <c r="E766" s="467"/>
      <c r="F766" s="467"/>
      <c r="G766" s="110"/>
      <c r="H766" s="110"/>
      <c r="I766" s="96"/>
      <c r="J766" s="96"/>
      <c r="K766" s="468">
        <f t="shared" si="23"/>
        <v>0</v>
      </c>
      <c r="L766" s="470"/>
    </row>
    <row r="767" spans="1:12" ht="15" x14ac:dyDescent="0.2">
      <c r="A767" s="136" t="str">
        <f t="shared" si="22"/>
        <v/>
      </c>
      <c r="B767" s="222"/>
      <c r="C767" s="110"/>
      <c r="D767" s="110"/>
      <c r="E767" s="467"/>
      <c r="F767" s="467"/>
      <c r="G767" s="110"/>
      <c r="H767" s="110"/>
      <c r="I767" s="96"/>
      <c r="J767" s="96"/>
      <c r="K767" s="468">
        <f t="shared" si="23"/>
        <v>0</v>
      </c>
      <c r="L767" s="470"/>
    </row>
    <row r="768" spans="1:12" ht="15" x14ac:dyDescent="0.2">
      <c r="A768" s="136" t="str">
        <f t="shared" si="22"/>
        <v/>
      </c>
      <c r="B768" s="222"/>
      <c r="C768" s="110"/>
      <c r="D768" s="110"/>
      <c r="E768" s="467"/>
      <c r="F768" s="467"/>
      <c r="G768" s="110"/>
      <c r="H768" s="110"/>
      <c r="I768" s="96"/>
      <c r="J768" s="96"/>
      <c r="K768" s="468">
        <f t="shared" si="23"/>
        <v>0</v>
      </c>
      <c r="L768" s="470"/>
    </row>
    <row r="769" spans="1:12" ht="15" x14ac:dyDescent="0.2">
      <c r="A769" s="136" t="str">
        <f t="shared" si="22"/>
        <v/>
      </c>
      <c r="B769" s="222"/>
      <c r="C769" s="110"/>
      <c r="D769" s="110"/>
      <c r="E769" s="467"/>
      <c r="F769" s="467"/>
      <c r="G769" s="110"/>
      <c r="H769" s="110"/>
      <c r="I769" s="96"/>
      <c r="J769" s="96"/>
      <c r="K769" s="468">
        <f t="shared" si="23"/>
        <v>0</v>
      </c>
      <c r="L769" s="470"/>
    </row>
    <row r="770" spans="1:12" ht="15" x14ac:dyDescent="0.2">
      <c r="A770" s="136" t="str">
        <f t="shared" si="22"/>
        <v/>
      </c>
      <c r="B770" s="222"/>
      <c r="C770" s="110"/>
      <c r="D770" s="110"/>
      <c r="E770" s="467"/>
      <c r="F770" s="467"/>
      <c r="G770" s="110"/>
      <c r="H770" s="110"/>
      <c r="I770" s="96"/>
      <c r="J770" s="96"/>
      <c r="K770" s="468">
        <f t="shared" si="23"/>
        <v>0</v>
      </c>
      <c r="L770" s="470"/>
    </row>
    <row r="771" spans="1:12" ht="15" x14ac:dyDescent="0.2">
      <c r="A771" s="136" t="str">
        <f t="shared" si="22"/>
        <v/>
      </c>
      <c r="B771" s="222"/>
      <c r="C771" s="110"/>
      <c r="D771" s="110"/>
      <c r="E771" s="467"/>
      <c r="F771" s="467"/>
      <c r="G771" s="110"/>
      <c r="H771" s="110"/>
      <c r="I771" s="96"/>
      <c r="J771" s="96"/>
      <c r="K771" s="468">
        <f t="shared" si="23"/>
        <v>0</v>
      </c>
      <c r="L771" s="470"/>
    </row>
    <row r="772" spans="1:12" ht="15" x14ac:dyDescent="0.2">
      <c r="A772" s="136" t="str">
        <f t="shared" si="22"/>
        <v/>
      </c>
      <c r="B772" s="222"/>
      <c r="C772" s="110"/>
      <c r="D772" s="110"/>
      <c r="E772" s="467"/>
      <c r="F772" s="467"/>
      <c r="G772" s="110"/>
      <c r="H772" s="110"/>
      <c r="I772" s="96"/>
      <c r="J772" s="96"/>
      <c r="K772" s="468">
        <f t="shared" si="23"/>
        <v>0</v>
      </c>
      <c r="L772" s="470"/>
    </row>
    <row r="773" spans="1:12" ht="15" x14ac:dyDescent="0.2">
      <c r="A773" s="136" t="str">
        <f t="shared" si="22"/>
        <v/>
      </c>
      <c r="B773" s="222"/>
      <c r="C773" s="110"/>
      <c r="D773" s="110"/>
      <c r="E773" s="467"/>
      <c r="F773" s="467"/>
      <c r="G773" s="110"/>
      <c r="H773" s="110"/>
      <c r="I773" s="96"/>
      <c r="J773" s="96"/>
      <c r="K773" s="468">
        <f t="shared" si="23"/>
        <v>0</v>
      </c>
      <c r="L773" s="470"/>
    </row>
    <row r="774" spans="1:12" ht="15" x14ac:dyDescent="0.2">
      <c r="A774" s="136" t="str">
        <f t="shared" si="22"/>
        <v/>
      </c>
      <c r="B774" s="222"/>
      <c r="C774" s="110"/>
      <c r="D774" s="110"/>
      <c r="E774" s="467"/>
      <c r="F774" s="467"/>
      <c r="G774" s="110"/>
      <c r="H774" s="110"/>
      <c r="I774" s="96"/>
      <c r="J774" s="96"/>
      <c r="K774" s="468">
        <f t="shared" si="23"/>
        <v>0</v>
      </c>
      <c r="L774" s="470"/>
    </row>
    <row r="775" spans="1:12" ht="15" x14ac:dyDescent="0.2">
      <c r="A775" s="136" t="str">
        <f t="shared" si="22"/>
        <v/>
      </c>
      <c r="B775" s="222"/>
      <c r="C775" s="110"/>
      <c r="D775" s="110"/>
      <c r="E775" s="467"/>
      <c r="F775" s="467"/>
      <c r="G775" s="110"/>
      <c r="H775" s="110"/>
      <c r="I775" s="96"/>
      <c r="J775" s="96"/>
      <c r="K775" s="468">
        <f t="shared" si="23"/>
        <v>0</v>
      </c>
      <c r="L775" s="470"/>
    </row>
    <row r="776" spans="1:12" ht="15" x14ac:dyDescent="0.2">
      <c r="A776" s="136" t="str">
        <f t="shared" si="22"/>
        <v/>
      </c>
      <c r="B776" s="222"/>
      <c r="C776" s="110"/>
      <c r="D776" s="110"/>
      <c r="E776" s="467"/>
      <c r="F776" s="467"/>
      <c r="G776" s="110"/>
      <c r="H776" s="110"/>
      <c r="I776" s="96"/>
      <c r="J776" s="96"/>
      <c r="K776" s="468">
        <f t="shared" si="23"/>
        <v>0</v>
      </c>
      <c r="L776" s="470"/>
    </row>
    <row r="777" spans="1:12" ht="15" x14ac:dyDescent="0.2">
      <c r="A777" s="136" t="str">
        <f t="shared" si="22"/>
        <v/>
      </c>
      <c r="B777" s="222"/>
      <c r="C777" s="110"/>
      <c r="D777" s="110"/>
      <c r="E777" s="467"/>
      <c r="F777" s="467"/>
      <c r="G777" s="110"/>
      <c r="H777" s="110"/>
      <c r="I777" s="96"/>
      <c r="J777" s="96"/>
      <c r="K777" s="468">
        <f t="shared" si="23"/>
        <v>0</v>
      </c>
      <c r="L777" s="470"/>
    </row>
    <row r="778" spans="1:12" ht="15" x14ac:dyDescent="0.2">
      <c r="A778" s="136" t="str">
        <f t="shared" si="22"/>
        <v/>
      </c>
      <c r="B778" s="222"/>
      <c r="C778" s="110"/>
      <c r="D778" s="110"/>
      <c r="E778" s="467"/>
      <c r="F778" s="467"/>
      <c r="G778" s="110"/>
      <c r="H778" s="110"/>
      <c r="I778" s="96"/>
      <c r="J778" s="96"/>
      <c r="K778" s="468">
        <f t="shared" si="23"/>
        <v>0</v>
      </c>
      <c r="L778" s="470"/>
    </row>
    <row r="779" spans="1:12" ht="15" x14ac:dyDescent="0.2">
      <c r="A779" s="136" t="str">
        <f t="shared" si="22"/>
        <v/>
      </c>
      <c r="B779" s="222"/>
      <c r="C779" s="110"/>
      <c r="D779" s="110"/>
      <c r="E779" s="467"/>
      <c r="F779" s="467"/>
      <c r="G779" s="110"/>
      <c r="H779" s="110"/>
      <c r="I779" s="96"/>
      <c r="J779" s="96"/>
      <c r="K779" s="468">
        <f t="shared" si="23"/>
        <v>0</v>
      </c>
      <c r="L779" s="470"/>
    </row>
    <row r="780" spans="1:12" ht="15" x14ac:dyDescent="0.2">
      <c r="A780" s="136" t="str">
        <f t="shared" si="22"/>
        <v/>
      </c>
      <c r="B780" s="222"/>
      <c r="C780" s="110"/>
      <c r="D780" s="110"/>
      <c r="E780" s="467"/>
      <c r="F780" s="467"/>
      <c r="G780" s="110"/>
      <c r="H780" s="110"/>
      <c r="I780" s="96"/>
      <c r="J780" s="96"/>
      <c r="K780" s="468">
        <f t="shared" si="23"/>
        <v>0</v>
      </c>
      <c r="L780" s="470"/>
    </row>
    <row r="781" spans="1:12" ht="15" x14ac:dyDescent="0.2">
      <c r="A781" s="136" t="str">
        <f t="shared" si="22"/>
        <v/>
      </c>
      <c r="B781" s="222"/>
      <c r="C781" s="110"/>
      <c r="D781" s="110"/>
      <c r="E781" s="467"/>
      <c r="F781" s="467"/>
      <c r="G781" s="110"/>
      <c r="H781" s="110"/>
      <c r="I781" s="96"/>
      <c r="J781" s="96"/>
      <c r="K781" s="468">
        <f t="shared" si="23"/>
        <v>0</v>
      </c>
      <c r="L781" s="470"/>
    </row>
    <row r="782" spans="1:12" ht="15" x14ac:dyDescent="0.2">
      <c r="A782" s="136" t="str">
        <f t="shared" si="22"/>
        <v/>
      </c>
      <c r="B782" s="222"/>
      <c r="C782" s="110"/>
      <c r="D782" s="110"/>
      <c r="E782" s="467"/>
      <c r="F782" s="467"/>
      <c r="G782" s="110"/>
      <c r="H782" s="110"/>
      <c r="I782" s="96"/>
      <c r="J782" s="96"/>
      <c r="K782" s="468">
        <f t="shared" si="23"/>
        <v>0</v>
      </c>
      <c r="L782" s="470"/>
    </row>
    <row r="783" spans="1:12" ht="15" x14ac:dyDescent="0.2">
      <c r="A783" s="136" t="str">
        <f t="shared" si="22"/>
        <v/>
      </c>
      <c r="B783" s="222"/>
      <c r="C783" s="110"/>
      <c r="D783" s="110"/>
      <c r="E783" s="467"/>
      <c r="F783" s="467"/>
      <c r="G783" s="110"/>
      <c r="H783" s="110"/>
      <c r="I783" s="96"/>
      <c r="J783" s="96"/>
      <c r="K783" s="468">
        <f t="shared" si="23"/>
        <v>0</v>
      </c>
      <c r="L783" s="470"/>
    </row>
    <row r="784" spans="1:12" ht="15" x14ac:dyDescent="0.2">
      <c r="A784" s="136" t="str">
        <f t="shared" si="22"/>
        <v/>
      </c>
      <c r="B784" s="222"/>
      <c r="C784" s="110"/>
      <c r="D784" s="110"/>
      <c r="E784" s="467"/>
      <c r="F784" s="467"/>
      <c r="G784" s="110"/>
      <c r="H784" s="110"/>
      <c r="I784" s="96"/>
      <c r="J784" s="96"/>
      <c r="K784" s="468">
        <f t="shared" si="23"/>
        <v>0</v>
      </c>
      <c r="L784" s="470"/>
    </row>
    <row r="785" spans="1:12" ht="15" x14ac:dyDescent="0.2">
      <c r="A785" s="136" t="str">
        <f t="shared" si="22"/>
        <v/>
      </c>
      <c r="B785" s="222"/>
      <c r="C785" s="110"/>
      <c r="D785" s="110"/>
      <c r="E785" s="467"/>
      <c r="F785" s="467"/>
      <c r="G785" s="110"/>
      <c r="H785" s="110"/>
      <c r="I785" s="96"/>
      <c r="J785" s="96"/>
      <c r="K785" s="468">
        <f t="shared" si="23"/>
        <v>0</v>
      </c>
      <c r="L785" s="470"/>
    </row>
    <row r="786" spans="1:12" ht="15" x14ac:dyDescent="0.2">
      <c r="A786" s="136" t="str">
        <f t="shared" si="22"/>
        <v/>
      </c>
      <c r="B786" s="222"/>
      <c r="C786" s="110"/>
      <c r="D786" s="110"/>
      <c r="E786" s="467"/>
      <c r="F786" s="467"/>
      <c r="G786" s="110"/>
      <c r="H786" s="110"/>
      <c r="I786" s="96"/>
      <c r="J786" s="96"/>
      <c r="K786" s="468">
        <f t="shared" si="23"/>
        <v>0</v>
      </c>
      <c r="L786" s="470"/>
    </row>
    <row r="787" spans="1:12" ht="15" x14ac:dyDescent="0.2">
      <c r="A787" s="136" t="str">
        <f t="shared" si="22"/>
        <v/>
      </c>
      <c r="B787" s="222"/>
      <c r="C787" s="110"/>
      <c r="D787" s="110"/>
      <c r="E787" s="467"/>
      <c r="F787" s="467"/>
      <c r="G787" s="110"/>
      <c r="H787" s="110"/>
      <c r="I787" s="96"/>
      <c r="J787" s="96"/>
      <c r="K787" s="468">
        <f t="shared" si="23"/>
        <v>0</v>
      </c>
      <c r="L787" s="470"/>
    </row>
    <row r="788" spans="1:12" ht="15" x14ac:dyDescent="0.2">
      <c r="A788" s="136" t="str">
        <f t="shared" si="22"/>
        <v/>
      </c>
      <c r="B788" s="222"/>
      <c r="C788" s="110"/>
      <c r="D788" s="110"/>
      <c r="E788" s="467"/>
      <c r="F788" s="467"/>
      <c r="G788" s="110"/>
      <c r="H788" s="110"/>
      <c r="I788" s="96"/>
      <c r="J788" s="96"/>
      <c r="K788" s="468">
        <f t="shared" si="23"/>
        <v>0</v>
      </c>
      <c r="L788" s="470"/>
    </row>
    <row r="789" spans="1:12" ht="15" x14ac:dyDescent="0.2">
      <c r="A789" s="136" t="str">
        <f t="shared" ref="A789:A852" si="24">IF(COUNTA(B789:J789)&gt;0,ROW()-$A$3+1,"")</f>
        <v/>
      </c>
      <c r="B789" s="222"/>
      <c r="C789" s="110"/>
      <c r="D789" s="110"/>
      <c r="E789" s="467"/>
      <c r="F789" s="467"/>
      <c r="G789" s="110"/>
      <c r="H789" s="110"/>
      <c r="I789" s="96"/>
      <c r="J789" s="96"/>
      <c r="K789" s="468">
        <f t="shared" ref="K789:K852" si="25">ROUND(I789,2)*ROUND(J789,2)</f>
        <v>0</v>
      </c>
      <c r="L789" s="470"/>
    </row>
    <row r="790" spans="1:12" ht="15" x14ac:dyDescent="0.2">
      <c r="A790" s="136" t="str">
        <f t="shared" si="24"/>
        <v/>
      </c>
      <c r="B790" s="222"/>
      <c r="C790" s="110"/>
      <c r="D790" s="110"/>
      <c r="E790" s="467"/>
      <c r="F790" s="467"/>
      <c r="G790" s="110"/>
      <c r="H790" s="110"/>
      <c r="I790" s="96"/>
      <c r="J790" s="96"/>
      <c r="K790" s="468">
        <f t="shared" si="25"/>
        <v>0</v>
      </c>
      <c r="L790" s="470"/>
    </row>
    <row r="791" spans="1:12" ht="15" x14ac:dyDescent="0.2">
      <c r="A791" s="136" t="str">
        <f t="shared" si="24"/>
        <v/>
      </c>
      <c r="B791" s="222"/>
      <c r="C791" s="110"/>
      <c r="D791" s="110"/>
      <c r="E791" s="467"/>
      <c r="F791" s="467"/>
      <c r="G791" s="110"/>
      <c r="H791" s="110"/>
      <c r="I791" s="96"/>
      <c r="J791" s="96"/>
      <c r="K791" s="468">
        <f t="shared" si="25"/>
        <v>0</v>
      </c>
      <c r="L791" s="470"/>
    </row>
    <row r="792" spans="1:12" ht="15" x14ac:dyDescent="0.2">
      <c r="A792" s="136" t="str">
        <f t="shared" si="24"/>
        <v/>
      </c>
      <c r="B792" s="222"/>
      <c r="C792" s="110"/>
      <c r="D792" s="110"/>
      <c r="E792" s="467"/>
      <c r="F792" s="467"/>
      <c r="G792" s="110"/>
      <c r="H792" s="110"/>
      <c r="I792" s="96"/>
      <c r="J792" s="96"/>
      <c r="K792" s="468">
        <f t="shared" si="25"/>
        <v>0</v>
      </c>
      <c r="L792" s="470"/>
    </row>
    <row r="793" spans="1:12" ht="15" x14ac:dyDescent="0.2">
      <c r="A793" s="136" t="str">
        <f t="shared" si="24"/>
        <v/>
      </c>
      <c r="B793" s="222"/>
      <c r="C793" s="110"/>
      <c r="D793" s="110"/>
      <c r="E793" s="467"/>
      <c r="F793" s="467"/>
      <c r="G793" s="110"/>
      <c r="H793" s="110"/>
      <c r="I793" s="96"/>
      <c r="J793" s="96"/>
      <c r="K793" s="468">
        <f t="shared" si="25"/>
        <v>0</v>
      </c>
      <c r="L793" s="470"/>
    </row>
    <row r="794" spans="1:12" ht="15" x14ac:dyDescent="0.2">
      <c r="A794" s="136" t="str">
        <f t="shared" si="24"/>
        <v/>
      </c>
      <c r="B794" s="222"/>
      <c r="C794" s="110"/>
      <c r="D794" s="110"/>
      <c r="E794" s="467"/>
      <c r="F794" s="467"/>
      <c r="G794" s="110"/>
      <c r="H794" s="110"/>
      <c r="I794" s="96"/>
      <c r="J794" s="96"/>
      <c r="K794" s="468">
        <f t="shared" si="25"/>
        <v>0</v>
      </c>
      <c r="L794" s="470"/>
    </row>
    <row r="795" spans="1:12" ht="15" x14ac:dyDescent="0.2">
      <c r="A795" s="136" t="str">
        <f t="shared" si="24"/>
        <v/>
      </c>
      <c r="B795" s="222"/>
      <c r="C795" s="110"/>
      <c r="D795" s="110"/>
      <c r="E795" s="467"/>
      <c r="F795" s="467"/>
      <c r="G795" s="110"/>
      <c r="H795" s="110"/>
      <c r="I795" s="96"/>
      <c r="J795" s="96"/>
      <c r="K795" s="468">
        <f t="shared" si="25"/>
        <v>0</v>
      </c>
      <c r="L795" s="470"/>
    </row>
    <row r="796" spans="1:12" ht="15" x14ac:dyDescent="0.2">
      <c r="A796" s="136" t="str">
        <f t="shared" si="24"/>
        <v/>
      </c>
      <c r="B796" s="222"/>
      <c r="C796" s="110"/>
      <c r="D796" s="110"/>
      <c r="E796" s="467"/>
      <c r="F796" s="467"/>
      <c r="G796" s="110"/>
      <c r="H796" s="110"/>
      <c r="I796" s="96"/>
      <c r="J796" s="96"/>
      <c r="K796" s="468">
        <f t="shared" si="25"/>
        <v>0</v>
      </c>
      <c r="L796" s="470"/>
    </row>
    <row r="797" spans="1:12" ht="15" x14ac:dyDescent="0.2">
      <c r="A797" s="136" t="str">
        <f t="shared" si="24"/>
        <v/>
      </c>
      <c r="B797" s="222"/>
      <c r="C797" s="110"/>
      <c r="D797" s="110"/>
      <c r="E797" s="467"/>
      <c r="F797" s="467"/>
      <c r="G797" s="110"/>
      <c r="H797" s="110"/>
      <c r="I797" s="96"/>
      <c r="J797" s="96"/>
      <c r="K797" s="468">
        <f t="shared" si="25"/>
        <v>0</v>
      </c>
      <c r="L797" s="470"/>
    </row>
    <row r="798" spans="1:12" ht="15" x14ac:dyDescent="0.2">
      <c r="A798" s="136" t="str">
        <f t="shared" si="24"/>
        <v/>
      </c>
      <c r="B798" s="222"/>
      <c r="C798" s="110"/>
      <c r="D798" s="110"/>
      <c r="E798" s="467"/>
      <c r="F798" s="467"/>
      <c r="G798" s="110"/>
      <c r="H798" s="110"/>
      <c r="I798" s="96"/>
      <c r="J798" s="96"/>
      <c r="K798" s="468">
        <f t="shared" si="25"/>
        <v>0</v>
      </c>
      <c r="L798" s="470"/>
    </row>
    <row r="799" spans="1:12" ht="15" x14ac:dyDescent="0.2">
      <c r="A799" s="136" t="str">
        <f t="shared" si="24"/>
        <v/>
      </c>
      <c r="B799" s="222"/>
      <c r="C799" s="110"/>
      <c r="D799" s="110"/>
      <c r="E799" s="467"/>
      <c r="F799" s="467"/>
      <c r="G799" s="110"/>
      <c r="H799" s="110"/>
      <c r="I799" s="96"/>
      <c r="J799" s="96"/>
      <c r="K799" s="468">
        <f t="shared" si="25"/>
        <v>0</v>
      </c>
      <c r="L799" s="470"/>
    </row>
    <row r="800" spans="1:12" ht="15" x14ac:dyDescent="0.2">
      <c r="A800" s="136" t="str">
        <f t="shared" si="24"/>
        <v/>
      </c>
      <c r="B800" s="222"/>
      <c r="C800" s="110"/>
      <c r="D800" s="110"/>
      <c r="E800" s="467"/>
      <c r="F800" s="467"/>
      <c r="G800" s="110"/>
      <c r="H800" s="110"/>
      <c r="I800" s="96"/>
      <c r="J800" s="96"/>
      <c r="K800" s="468">
        <f t="shared" si="25"/>
        <v>0</v>
      </c>
      <c r="L800" s="470"/>
    </row>
    <row r="801" spans="1:12" ht="15" x14ac:dyDescent="0.2">
      <c r="A801" s="136" t="str">
        <f t="shared" si="24"/>
        <v/>
      </c>
      <c r="B801" s="222"/>
      <c r="C801" s="110"/>
      <c r="D801" s="110"/>
      <c r="E801" s="467"/>
      <c r="F801" s="467"/>
      <c r="G801" s="110"/>
      <c r="H801" s="110"/>
      <c r="I801" s="96"/>
      <c r="J801" s="96"/>
      <c r="K801" s="468">
        <f t="shared" si="25"/>
        <v>0</v>
      </c>
      <c r="L801" s="470"/>
    </row>
    <row r="802" spans="1:12" ht="15" x14ac:dyDescent="0.2">
      <c r="A802" s="136" t="str">
        <f t="shared" si="24"/>
        <v/>
      </c>
      <c r="B802" s="222"/>
      <c r="C802" s="110"/>
      <c r="D802" s="110"/>
      <c r="E802" s="467"/>
      <c r="F802" s="467"/>
      <c r="G802" s="110"/>
      <c r="H802" s="110"/>
      <c r="I802" s="96"/>
      <c r="J802" s="96"/>
      <c r="K802" s="468">
        <f t="shared" si="25"/>
        <v>0</v>
      </c>
      <c r="L802" s="470"/>
    </row>
    <row r="803" spans="1:12" ht="15" x14ac:dyDescent="0.2">
      <c r="A803" s="136" t="str">
        <f t="shared" si="24"/>
        <v/>
      </c>
      <c r="B803" s="222"/>
      <c r="C803" s="110"/>
      <c r="D803" s="110"/>
      <c r="E803" s="467"/>
      <c r="F803" s="467"/>
      <c r="G803" s="110"/>
      <c r="H803" s="110"/>
      <c r="I803" s="96"/>
      <c r="J803" s="96"/>
      <c r="K803" s="468">
        <f t="shared" si="25"/>
        <v>0</v>
      </c>
      <c r="L803" s="470"/>
    </row>
    <row r="804" spans="1:12" ht="15" x14ac:dyDescent="0.2">
      <c r="A804" s="136" t="str">
        <f t="shared" si="24"/>
        <v/>
      </c>
      <c r="B804" s="222"/>
      <c r="C804" s="110"/>
      <c r="D804" s="110"/>
      <c r="E804" s="467"/>
      <c r="F804" s="467"/>
      <c r="G804" s="110"/>
      <c r="H804" s="110"/>
      <c r="I804" s="96"/>
      <c r="J804" s="96"/>
      <c r="K804" s="468">
        <f t="shared" si="25"/>
        <v>0</v>
      </c>
      <c r="L804" s="470"/>
    </row>
    <row r="805" spans="1:12" ht="15" x14ac:dyDescent="0.2">
      <c r="A805" s="136" t="str">
        <f t="shared" si="24"/>
        <v/>
      </c>
      <c r="B805" s="222"/>
      <c r="C805" s="110"/>
      <c r="D805" s="110"/>
      <c r="E805" s="467"/>
      <c r="F805" s="467"/>
      <c r="G805" s="110"/>
      <c r="H805" s="110"/>
      <c r="I805" s="96"/>
      <c r="J805" s="96"/>
      <c r="K805" s="468">
        <f t="shared" si="25"/>
        <v>0</v>
      </c>
      <c r="L805" s="470"/>
    </row>
    <row r="806" spans="1:12" ht="15" x14ac:dyDescent="0.2">
      <c r="A806" s="136" t="str">
        <f t="shared" si="24"/>
        <v/>
      </c>
      <c r="B806" s="222"/>
      <c r="C806" s="110"/>
      <c r="D806" s="110"/>
      <c r="E806" s="467"/>
      <c r="F806" s="467"/>
      <c r="G806" s="110"/>
      <c r="H806" s="110"/>
      <c r="I806" s="96"/>
      <c r="J806" s="96"/>
      <c r="K806" s="468">
        <f t="shared" si="25"/>
        <v>0</v>
      </c>
      <c r="L806" s="470"/>
    </row>
    <row r="807" spans="1:12" ht="15" x14ac:dyDescent="0.2">
      <c r="A807" s="136" t="str">
        <f t="shared" si="24"/>
        <v/>
      </c>
      <c r="B807" s="222"/>
      <c r="C807" s="110"/>
      <c r="D807" s="110"/>
      <c r="E807" s="467"/>
      <c r="F807" s="467"/>
      <c r="G807" s="110"/>
      <c r="H807" s="110"/>
      <c r="I807" s="96"/>
      <c r="J807" s="96"/>
      <c r="K807" s="468">
        <f t="shared" si="25"/>
        <v>0</v>
      </c>
      <c r="L807" s="470"/>
    </row>
    <row r="808" spans="1:12" ht="15" x14ac:dyDescent="0.2">
      <c r="A808" s="136" t="str">
        <f t="shared" si="24"/>
        <v/>
      </c>
      <c r="B808" s="222"/>
      <c r="C808" s="110"/>
      <c r="D808" s="110"/>
      <c r="E808" s="467"/>
      <c r="F808" s="467"/>
      <c r="G808" s="110"/>
      <c r="H808" s="110"/>
      <c r="I808" s="96"/>
      <c r="J808" s="96"/>
      <c r="K808" s="468">
        <f t="shared" si="25"/>
        <v>0</v>
      </c>
      <c r="L808" s="470"/>
    </row>
    <row r="809" spans="1:12" ht="15" x14ac:dyDescent="0.2">
      <c r="A809" s="136" t="str">
        <f t="shared" si="24"/>
        <v/>
      </c>
      <c r="B809" s="222"/>
      <c r="C809" s="110"/>
      <c r="D809" s="110"/>
      <c r="E809" s="467"/>
      <c r="F809" s="467"/>
      <c r="G809" s="110"/>
      <c r="H809" s="110"/>
      <c r="I809" s="96"/>
      <c r="J809" s="96"/>
      <c r="K809" s="468">
        <f t="shared" si="25"/>
        <v>0</v>
      </c>
      <c r="L809" s="470"/>
    </row>
    <row r="810" spans="1:12" ht="15" x14ac:dyDescent="0.2">
      <c r="A810" s="136" t="str">
        <f t="shared" si="24"/>
        <v/>
      </c>
      <c r="B810" s="222"/>
      <c r="C810" s="110"/>
      <c r="D810" s="110"/>
      <c r="E810" s="467"/>
      <c r="F810" s="467"/>
      <c r="G810" s="110"/>
      <c r="H810" s="110"/>
      <c r="I810" s="96"/>
      <c r="J810" s="96"/>
      <c r="K810" s="468">
        <f t="shared" si="25"/>
        <v>0</v>
      </c>
      <c r="L810" s="470"/>
    </row>
    <row r="811" spans="1:12" ht="15" x14ac:dyDescent="0.2">
      <c r="A811" s="136" t="str">
        <f t="shared" si="24"/>
        <v/>
      </c>
      <c r="B811" s="222"/>
      <c r="C811" s="110"/>
      <c r="D811" s="110"/>
      <c r="E811" s="467"/>
      <c r="F811" s="467"/>
      <c r="G811" s="110"/>
      <c r="H811" s="110"/>
      <c r="I811" s="96"/>
      <c r="J811" s="96"/>
      <c r="K811" s="468">
        <f t="shared" si="25"/>
        <v>0</v>
      </c>
      <c r="L811" s="470"/>
    </row>
    <row r="812" spans="1:12" ht="15" x14ac:dyDescent="0.2">
      <c r="A812" s="136" t="str">
        <f t="shared" si="24"/>
        <v/>
      </c>
      <c r="B812" s="222"/>
      <c r="C812" s="110"/>
      <c r="D812" s="110"/>
      <c r="E812" s="467"/>
      <c r="F812" s="467"/>
      <c r="G812" s="110"/>
      <c r="H812" s="110"/>
      <c r="I812" s="96"/>
      <c r="J812" s="96"/>
      <c r="K812" s="468">
        <f t="shared" si="25"/>
        <v>0</v>
      </c>
      <c r="L812" s="470"/>
    </row>
    <row r="813" spans="1:12" ht="15" x14ac:dyDescent="0.2">
      <c r="A813" s="136" t="str">
        <f t="shared" si="24"/>
        <v/>
      </c>
      <c r="B813" s="222"/>
      <c r="C813" s="110"/>
      <c r="D813" s="110"/>
      <c r="E813" s="467"/>
      <c r="F813" s="467"/>
      <c r="G813" s="110"/>
      <c r="H813" s="110"/>
      <c r="I813" s="96"/>
      <c r="J813" s="96"/>
      <c r="K813" s="468">
        <f t="shared" si="25"/>
        <v>0</v>
      </c>
      <c r="L813" s="470"/>
    </row>
    <row r="814" spans="1:12" ht="15" x14ac:dyDescent="0.2">
      <c r="A814" s="136" t="str">
        <f t="shared" si="24"/>
        <v/>
      </c>
      <c r="B814" s="222"/>
      <c r="C814" s="110"/>
      <c r="D814" s="110"/>
      <c r="E814" s="467"/>
      <c r="F814" s="467"/>
      <c r="G814" s="110"/>
      <c r="H814" s="110"/>
      <c r="I814" s="96"/>
      <c r="J814" s="96"/>
      <c r="K814" s="468">
        <f t="shared" si="25"/>
        <v>0</v>
      </c>
      <c r="L814" s="470"/>
    </row>
    <row r="815" spans="1:12" ht="15" x14ac:dyDescent="0.2">
      <c r="A815" s="136" t="str">
        <f t="shared" si="24"/>
        <v/>
      </c>
      <c r="B815" s="222"/>
      <c r="C815" s="110"/>
      <c r="D815" s="110"/>
      <c r="E815" s="467"/>
      <c r="F815" s="467"/>
      <c r="G815" s="110"/>
      <c r="H815" s="110"/>
      <c r="I815" s="96"/>
      <c r="J815" s="96"/>
      <c r="K815" s="468">
        <f t="shared" si="25"/>
        <v>0</v>
      </c>
      <c r="L815" s="470"/>
    </row>
    <row r="816" spans="1:12" ht="15" x14ac:dyDescent="0.2">
      <c r="A816" s="136" t="str">
        <f t="shared" si="24"/>
        <v/>
      </c>
      <c r="B816" s="222"/>
      <c r="C816" s="110"/>
      <c r="D816" s="110"/>
      <c r="E816" s="467"/>
      <c r="F816" s="467"/>
      <c r="G816" s="110"/>
      <c r="H816" s="110"/>
      <c r="I816" s="96"/>
      <c r="J816" s="96"/>
      <c r="K816" s="468">
        <f t="shared" si="25"/>
        <v>0</v>
      </c>
      <c r="L816" s="470"/>
    </row>
    <row r="817" spans="1:12" ht="15" x14ac:dyDescent="0.2">
      <c r="A817" s="136" t="str">
        <f t="shared" si="24"/>
        <v/>
      </c>
      <c r="B817" s="222"/>
      <c r="C817" s="110"/>
      <c r="D817" s="110"/>
      <c r="E817" s="467"/>
      <c r="F817" s="467"/>
      <c r="G817" s="110"/>
      <c r="H817" s="110"/>
      <c r="I817" s="96"/>
      <c r="J817" s="96"/>
      <c r="K817" s="468">
        <f t="shared" si="25"/>
        <v>0</v>
      </c>
      <c r="L817" s="470"/>
    </row>
    <row r="818" spans="1:12" ht="15" x14ac:dyDescent="0.2">
      <c r="A818" s="136" t="str">
        <f t="shared" si="24"/>
        <v/>
      </c>
      <c r="B818" s="222"/>
      <c r="C818" s="110"/>
      <c r="D818" s="110"/>
      <c r="E818" s="467"/>
      <c r="F818" s="467"/>
      <c r="G818" s="110"/>
      <c r="H818" s="110"/>
      <c r="I818" s="96"/>
      <c r="J818" s="96"/>
      <c r="K818" s="468">
        <f t="shared" si="25"/>
        <v>0</v>
      </c>
      <c r="L818" s="470"/>
    </row>
    <row r="819" spans="1:12" ht="15" x14ac:dyDescent="0.2">
      <c r="A819" s="136" t="str">
        <f t="shared" si="24"/>
        <v/>
      </c>
      <c r="B819" s="222"/>
      <c r="C819" s="110"/>
      <c r="D819" s="110"/>
      <c r="E819" s="467"/>
      <c r="F819" s="467"/>
      <c r="G819" s="110"/>
      <c r="H819" s="110"/>
      <c r="I819" s="96"/>
      <c r="J819" s="96"/>
      <c r="K819" s="468">
        <f t="shared" si="25"/>
        <v>0</v>
      </c>
      <c r="L819" s="470"/>
    </row>
    <row r="820" spans="1:12" ht="15" x14ac:dyDescent="0.2">
      <c r="A820" s="136" t="str">
        <f t="shared" si="24"/>
        <v/>
      </c>
      <c r="B820" s="222"/>
      <c r="C820" s="110"/>
      <c r="D820" s="110"/>
      <c r="E820" s="467"/>
      <c r="F820" s="467"/>
      <c r="G820" s="110"/>
      <c r="H820" s="110"/>
      <c r="I820" s="96"/>
      <c r="J820" s="96"/>
      <c r="K820" s="468">
        <f t="shared" si="25"/>
        <v>0</v>
      </c>
      <c r="L820" s="470"/>
    </row>
    <row r="821" spans="1:12" ht="15" x14ac:dyDescent="0.2">
      <c r="A821" s="136" t="str">
        <f t="shared" si="24"/>
        <v/>
      </c>
      <c r="B821" s="222"/>
      <c r="C821" s="110"/>
      <c r="D821" s="110"/>
      <c r="E821" s="467"/>
      <c r="F821" s="467"/>
      <c r="G821" s="110"/>
      <c r="H821" s="110"/>
      <c r="I821" s="96"/>
      <c r="J821" s="96"/>
      <c r="K821" s="468">
        <f t="shared" si="25"/>
        <v>0</v>
      </c>
      <c r="L821" s="470"/>
    </row>
    <row r="822" spans="1:12" ht="15" x14ac:dyDescent="0.2">
      <c r="A822" s="136" t="str">
        <f t="shared" si="24"/>
        <v/>
      </c>
      <c r="B822" s="222"/>
      <c r="C822" s="110"/>
      <c r="D822" s="110"/>
      <c r="E822" s="467"/>
      <c r="F822" s="467"/>
      <c r="G822" s="110"/>
      <c r="H822" s="110"/>
      <c r="I822" s="96"/>
      <c r="J822" s="96"/>
      <c r="K822" s="468">
        <f t="shared" si="25"/>
        <v>0</v>
      </c>
      <c r="L822" s="470"/>
    </row>
    <row r="823" spans="1:12" ht="15" x14ac:dyDescent="0.2">
      <c r="A823" s="136" t="str">
        <f t="shared" si="24"/>
        <v/>
      </c>
      <c r="B823" s="222"/>
      <c r="C823" s="110"/>
      <c r="D823" s="110"/>
      <c r="E823" s="467"/>
      <c r="F823" s="467"/>
      <c r="G823" s="110"/>
      <c r="H823" s="110"/>
      <c r="I823" s="96"/>
      <c r="J823" s="96"/>
      <c r="K823" s="468">
        <f t="shared" si="25"/>
        <v>0</v>
      </c>
      <c r="L823" s="470"/>
    </row>
    <row r="824" spans="1:12" ht="15" x14ac:dyDescent="0.2">
      <c r="A824" s="136" t="str">
        <f t="shared" si="24"/>
        <v/>
      </c>
      <c r="B824" s="222"/>
      <c r="C824" s="110"/>
      <c r="D824" s="110"/>
      <c r="E824" s="467"/>
      <c r="F824" s="467"/>
      <c r="G824" s="110"/>
      <c r="H824" s="110"/>
      <c r="I824" s="96"/>
      <c r="J824" s="96"/>
      <c r="K824" s="468">
        <f t="shared" si="25"/>
        <v>0</v>
      </c>
      <c r="L824" s="470"/>
    </row>
    <row r="825" spans="1:12" ht="15" x14ac:dyDescent="0.2">
      <c r="A825" s="136" t="str">
        <f t="shared" si="24"/>
        <v/>
      </c>
      <c r="B825" s="222"/>
      <c r="C825" s="110"/>
      <c r="D825" s="110"/>
      <c r="E825" s="467"/>
      <c r="F825" s="467"/>
      <c r="G825" s="110"/>
      <c r="H825" s="110"/>
      <c r="I825" s="96"/>
      <c r="J825" s="96"/>
      <c r="K825" s="468">
        <f t="shared" si="25"/>
        <v>0</v>
      </c>
      <c r="L825" s="470"/>
    </row>
    <row r="826" spans="1:12" ht="15" x14ac:dyDescent="0.2">
      <c r="A826" s="136" t="str">
        <f t="shared" si="24"/>
        <v/>
      </c>
      <c r="B826" s="222"/>
      <c r="C826" s="110"/>
      <c r="D826" s="110"/>
      <c r="E826" s="467"/>
      <c r="F826" s="467"/>
      <c r="G826" s="110"/>
      <c r="H826" s="110"/>
      <c r="I826" s="96"/>
      <c r="J826" s="96"/>
      <c r="K826" s="468">
        <f t="shared" si="25"/>
        <v>0</v>
      </c>
      <c r="L826" s="470"/>
    </row>
    <row r="827" spans="1:12" ht="15" x14ac:dyDescent="0.2">
      <c r="A827" s="136" t="str">
        <f t="shared" si="24"/>
        <v/>
      </c>
      <c r="B827" s="222"/>
      <c r="C827" s="110"/>
      <c r="D827" s="110"/>
      <c r="E827" s="467"/>
      <c r="F827" s="467"/>
      <c r="G827" s="110"/>
      <c r="H827" s="110"/>
      <c r="I827" s="96"/>
      <c r="J827" s="96"/>
      <c r="K827" s="468">
        <f t="shared" si="25"/>
        <v>0</v>
      </c>
      <c r="L827" s="470"/>
    </row>
    <row r="828" spans="1:12" ht="15" x14ac:dyDescent="0.2">
      <c r="A828" s="136" t="str">
        <f t="shared" si="24"/>
        <v/>
      </c>
      <c r="B828" s="222"/>
      <c r="C828" s="110"/>
      <c r="D828" s="110"/>
      <c r="E828" s="467"/>
      <c r="F828" s="467"/>
      <c r="G828" s="110"/>
      <c r="H828" s="110"/>
      <c r="I828" s="96"/>
      <c r="J828" s="96"/>
      <c r="K828" s="468">
        <f t="shared" si="25"/>
        <v>0</v>
      </c>
      <c r="L828" s="470"/>
    </row>
    <row r="829" spans="1:12" ht="15" x14ac:dyDescent="0.2">
      <c r="A829" s="136" t="str">
        <f t="shared" si="24"/>
        <v/>
      </c>
      <c r="B829" s="222"/>
      <c r="C829" s="110"/>
      <c r="D829" s="110"/>
      <c r="E829" s="467"/>
      <c r="F829" s="467"/>
      <c r="G829" s="110"/>
      <c r="H829" s="110"/>
      <c r="I829" s="96"/>
      <c r="J829" s="96"/>
      <c r="K829" s="468">
        <f t="shared" si="25"/>
        <v>0</v>
      </c>
      <c r="L829" s="470"/>
    </row>
    <row r="830" spans="1:12" ht="15" x14ac:dyDescent="0.2">
      <c r="A830" s="136" t="str">
        <f t="shared" si="24"/>
        <v/>
      </c>
      <c r="B830" s="222"/>
      <c r="C830" s="110"/>
      <c r="D830" s="110"/>
      <c r="E830" s="467"/>
      <c r="F830" s="467"/>
      <c r="G830" s="110"/>
      <c r="H830" s="110"/>
      <c r="I830" s="96"/>
      <c r="J830" s="96"/>
      <c r="K830" s="468">
        <f t="shared" si="25"/>
        <v>0</v>
      </c>
      <c r="L830" s="470"/>
    </row>
    <row r="831" spans="1:12" ht="15" x14ac:dyDescent="0.2">
      <c r="A831" s="136" t="str">
        <f t="shared" si="24"/>
        <v/>
      </c>
      <c r="B831" s="222"/>
      <c r="C831" s="110"/>
      <c r="D831" s="110"/>
      <c r="E831" s="467"/>
      <c r="F831" s="467"/>
      <c r="G831" s="110"/>
      <c r="H831" s="110"/>
      <c r="I831" s="96"/>
      <c r="J831" s="96"/>
      <c r="K831" s="468">
        <f t="shared" si="25"/>
        <v>0</v>
      </c>
      <c r="L831" s="470"/>
    </row>
    <row r="832" spans="1:12" ht="15" x14ac:dyDescent="0.2">
      <c r="A832" s="136" t="str">
        <f t="shared" si="24"/>
        <v/>
      </c>
      <c r="B832" s="222"/>
      <c r="C832" s="110"/>
      <c r="D832" s="110"/>
      <c r="E832" s="467"/>
      <c r="F832" s="467"/>
      <c r="G832" s="110"/>
      <c r="H832" s="110"/>
      <c r="I832" s="96"/>
      <c r="J832" s="96"/>
      <c r="K832" s="468">
        <f t="shared" si="25"/>
        <v>0</v>
      </c>
      <c r="L832" s="470"/>
    </row>
    <row r="833" spans="1:12" ht="15" x14ac:dyDescent="0.2">
      <c r="A833" s="136" t="str">
        <f t="shared" si="24"/>
        <v/>
      </c>
      <c r="B833" s="222"/>
      <c r="C833" s="110"/>
      <c r="D833" s="110"/>
      <c r="E833" s="467"/>
      <c r="F833" s="467"/>
      <c r="G833" s="110"/>
      <c r="H833" s="110"/>
      <c r="I833" s="96"/>
      <c r="J833" s="96"/>
      <c r="K833" s="468">
        <f t="shared" si="25"/>
        <v>0</v>
      </c>
      <c r="L833" s="470"/>
    </row>
    <row r="834" spans="1:12" ht="15" x14ac:dyDescent="0.2">
      <c r="A834" s="136" t="str">
        <f t="shared" si="24"/>
        <v/>
      </c>
      <c r="B834" s="222"/>
      <c r="C834" s="110"/>
      <c r="D834" s="110"/>
      <c r="E834" s="467"/>
      <c r="F834" s="467"/>
      <c r="G834" s="110"/>
      <c r="H834" s="110"/>
      <c r="I834" s="96"/>
      <c r="J834" s="96"/>
      <c r="K834" s="468">
        <f t="shared" si="25"/>
        <v>0</v>
      </c>
      <c r="L834" s="470"/>
    </row>
    <row r="835" spans="1:12" ht="15" x14ac:dyDescent="0.2">
      <c r="A835" s="136" t="str">
        <f t="shared" si="24"/>
        <v/>
      </c>
      <c r="B835" s="222"/>
      <c r="C835" s="110"/>
      <c r="D835" s="110"/>
      <c r="E835" s="467"/>
      <c r="F835" s="467"/>
      <c r="G835" s="110"/>
      <c r="H835" s="110"/>
      <c r="I835" s="96"/>
      <c r="J835" s="96"/>
      <c r="K835" s="468">
        <f t="shared" si="25"/>
        <v>0</v>
      </c>
      <c r="L835" s="470"/>
    </row>
    <row r="836" spans="1:12" ht="15" x14ac:dyDescent="0.2">
      <c r="A836" s="136" t="str">
        <f t="shared" si="24"/>
        <v/>
      </c>
      <c r="B836" s="222"/>
      <c r="C836" s="110"/>
      <c r="D836" s="110"/>
      <c r="E836" s="467"/>
      <c r="F836" s="467"/>
      <c r="G836" s="110"/>
      <c r="H836" s="110"/>
      <c r="I836" s="96"/>
      <c r="J836" s="96"/>
      <c r="K836" s="468">
        <f t="shared" si="25"/>
        <v>0</v>
      </c>
      <c r="L836" s="470"/>
    </row>
    <row r="837" spans="1:12" ht="15" x14ac:dyDescent="0.2">
      <c r="A837" s="136" t="str">
        <f t="shared" si="24"/>
        <v/>
      </c>
      <c r="B837" s="222"/>
      <c r="C837" s="110"/>
      <c r="D837" s="110"/>
      <c r="E837" s="467"/>
      <c r="F837" s="467"/>
      <c r="G837" s="110"/>
      <c r="H837" s="110"/>
      <c r="I837" s="96"/>
      <c r="J837" s="96"/>
      <c r="K837" s="468">
        <f t="shared" si="25"/>
        <v>0</v>
      </c>
      <c r="L837" s="470"/>
    </row>
    <row r="838" spans="1:12" ht="15" x14ac:dyDescent="0.2">
      <c r="A838" s="136" t="str">
        <f t="shared" si="24"/>
        <v/>
      </c>
      <c r="B838" s="222"/>
      <c r="C838" s="110"/>
      <c r="D838" s="110"/>
      <c r="E838" s="467"/>
      <c r="F838" s="467"/>
      <c r="G838" s="110"/>
      <c r="H838" s="110"/>
      <c r="I838" s="96"/>
      <c r="J838" s="96"/>
      <c r="K838" s="468">
        <f t="shared" si="25"/>
        <v>0</v>
      </c>
      <c r="L838" s="470"/>
    </row>
    <row r="839" spans="1:12" ht="15" x14ac:dyDescent="0.2">
      <c r="A839" s="136" t="str">
        <f t="shared" si="24"/>
        <v/>
      </c>
      <c r="B839" s="222"/>
      <c r="C839" s="110"/>
      <c r="D839" s="110"/>
      <c r="E839" s="467"/>
      <c r="F839" s="467"/>
      <c r="G839" s="110"/>
      <c r="H839" s="110"/>
      <c r="I839" s="96"/>
      <c r="J839" s="96"/>
      <c r="K839" s="468">
        <f t="shared" si="25"/>
        <v>0</v>
      </c>
      <c r="L839" s="470"/>
    </row>
    <row r="840" spans="1:12" ht="15" x14ac:dyDescent="0.2">
      <c r="A840" s="136" t="str">
        <f t="shared" si="24"/>
        <v/>
      </c>
      <c r="B840" s="222"/>
      <c r="C840" s="110"/>
      <c r="D840" s="110"/>
      <c r="E840" s="467"/>
      <c r="F840" s="467"/>
      <c r="G840" s="110"/>
      <c r="H840" s="110"/>
      <c r="I840" s="96"/>
      <c r="J840" s="96"/>
      <c r="K840" s="468">
        <f t="shared" si="25"/>
        <v>0</v>
      </c>
      <c r="L840" s="470"/>
    </row>
    <row r="841" spans="1:12" ht="15" x14ac:dyDescent="0.2">
      <c r="A841" s="136" t="str">
        <f t="shared" si="24"/>
        <v/>
      </c>
      <c r="B841" s="222"/>
      <c r="C841" s="110"/>
      <c r="D841" s="110"/>
      <c r="E841" s="467"/>
      <c r="F841" s="467"/>
      <c r="G841" s="110"/>
      <c r="H841" s="110"/>
      <c r="I841" s="96"/>
      <c r="J841" s="96"/>
      <c r="K841" s="468">
        <f t="shared" si="25"/>
        <v>0</v>
      </c>
      <c r="L841" s="470"/>
    </row>
    <row r="842" spans="1:12" ht="15" x14ac:dyDescent="0.2">
      <c r="A842" s="136" t="str">
        <f t="shared" si="24"/>
        <v/>
      </c>
      <c r="B842" s="222"/>
      <c r="C842" s="110"/>
      <c r="D842" s="110"/>
      <c r="E842" s="467"/>
      <c r="F842" s="467"/>
      <c r="G842" s="110"/>
      <c r="H842" s="110"/>
      <c r="I842" s="96"/>
      <c r="J842" s="96"/>
      <c r="K842" s="468">
        <f t="shared" si="25"/>
        <v>0</v>
      </c>
      <c r="L842" s="470"/>
    </row>
    <row r="843" spans="1:12" ht="15" x14ac:dyDescent="0.2">
      <c r="A843" s="136" t="str">
        <f t="shared" si="24"/>
        <v/>
      </c>
      <c r="B843" s="222"/>
      <c r="C843" s="110"/>
      <c r="D843" s="110"/>
      <c r="E843" s="467"/>
      <c r="F843" s="467"/>
      <c r="G843" s="110"/>
      <c r="H843" s="110"/>
      <c r="I843" s="96"/>
      <c r="J843" s="96"/>
      <c r="K843" s="468">
        <f t="shared" si="25"/>
        <v>0</v>
      </c>
      <c r="L843" s="470"/>
    </row>
    <row r="844" spans="1:12" ht="15" x14ac:dyDescent="0.2">
      <c r="A844" s="136" t="str">
        <f t="shared" si="24"/>
        <v/>
      </c>
      <c r="B844" s="222"/>
      <c r="C844" s="110"/>
      <c r="D844" s="110"/>
      <c r="E844" s="467"/>
      <c r="F844" s="467"/>
      <c r="G844" s="110"/>
      <c r="H844" s="110"/>
      <c r="I844" s="96"/>
      <c r="J844" s="96"/>
      <c r="K844" s="468">
        <f t="shared" si="25"/>
        <v>0</v>
      </c>
      <c r="L844" s="470"/>
    </row>
    <row r="845" spans="1:12" ht="15" x14ac:dyDescent="0.2">
      <c r="A845" s="136" t="str">
        <f t="shared" si="24"/>
        <v/>
      </c>
      <c r="B845" s="222"/>
      <c r="C845" s="110"/>
      <c r="D845" s="110"/>
      <c r="E845" s="467"/>
      <c r="F845" s="467"/>
      <c r="G845" s="110"/>
      <c r="H845" s="110"/>
      <c r="I845" s="96"/>
      <c r="J845" s="96"/>
      <c r="K845" s="468">
        <f t="shared" si="25"/>
        <v>0</v>
      </c>
      <c r="L845" s="470"/>
    </row>
    <row r="846" spans="1:12" ht="15" x14ac:dyDescent="0.2">
      <c r="A846" s="136" t="str">
        <f t="shared" si="24"/>
        <v/>
      </c>
      <c r="B846" s="222"/>
      <c r="C846" s="110"/>
      <c r="D846" s="110"/>
      <c r="E846" s="467"/>
      <c r="F846" s="467"/>
      <c r="G846" s="110"/>
      <c r="H846" s="110"/>
      <c r="I846" s="96"/>
      <c r="J846" s="96"/>
      <c r="K846" s="468">
        <f t="shared" si="25"/>
        <v>0</v>
      </c>
      <c r="L846" s="470"/>
    </row>
    <row r="847" spans="1:12" ht="15" x14ac:dyDescent="0.2">
      <c r="A847" s="136" t="str">
        <f t="shared" si="24"/>
        <v/>
      </c>
      <c r="B847" s="222"/>
      <c r="C847" s="110"/>
      <c r="D847" s="110"/>
      <c r="E847" s="467"/>
      <c r="F847" s="467"/>
      <c r="G847" s="110"/>
      <c r="H847" s="110"/>
      <c r="I847" s="96"/>
      <c r="J847" s="96"/>
      <c r="K847" s="468">
        <f t="shared" si="25"/>
        <v>0</v>
      </c>
      <c r="L847" s="470"/>
    </row>
    <row r="848" spans="1:12" ht="15" x14ac:dyDescent="0.2">
      <c r="A848" s="136" t="str">
        <f t="shared" si="24"/>
        <v/>
      </c>
      <c r="B848" s="222"/>
      <c r="C848" s="110"/>
      <c r="D848" s="110"/>
      <c r="E848" s="467"/>
      <c r="F848" s="467"/>
      <c r="G848" s="110"/>
      <c r="H848" s="110"/>
      <c r="I848" s="96"/>
      <c r="J848" s="96"/>
      <c r="K848" s="468">
        <f t="shared" si="25"/>
        <v>0</v>
      </c>
      <c r="L848" s="470"/>
    </row>
    <row r="849" spans="1:12" ht="15" x14ac:dyDescent="0.2">
      <c r="A849" s="136" t="str">
        <f t="shared" si="24"/>
        <v/>
      </c>
      <c r="B849" s="222"/>
      <c r="C849" s="110"/>
      <c r="D849" s="110"/>
      <c r="E849" s="467"/>
      <c r="F849" s="467"/>
      <c r="G849" s="110"/>
      <c r="H849" s="110"/>
      <c r="I849" s="96"/>
      <c r="J849" s="96"/>
      <c r="K849" s="468">
        <f t="shared" si="25"/>
        <v>0</v>
      </c>
      <c r="L849" s="470"/>
    </row>
    <row r="850" spans="1:12" ht="15" x14ac:dyDescent="0.2">
      <c r="A850" s="136" t="str">
        <f t="shared" si="24"/>
        <v/>
      </c>
      <c r="B850" s="222"/>
      <c r="C850" s="110"/>
      <c r="D850" s="110"/>
      <c r="E850" s="467"/>
      <c r="F850" s="467"/>
      <c r="G850" s="110"/>
      <c r="H850" s="110"/>
      <c r="I850" s="96"/>
      <c r="J850" s="96"/>
      <c r="K850" s="468">
        <f t="shared" si="25"/>
        <v>0</v>
      </c>
      <c r="L850" s="470"/>
    </row>
    <row r="851" spans="1:12" ht="15" x14ac:dyDescent="0.2">
      <c r="A851" s="136" t="str">
        <f t="shared" si="24"/>
        <v/>
      </c>
      <c r="B851" s="222"/>
      <c r="C851" s="110"/>
      <c r="D851" s="110"/>
      <c r="E851" s="467"/>
      <c r="F851" s="467"/>
      <c r="G851" s="110"/>
      <c r="H851" s="110"/>
      <c r="I851" s="96"/>
      <c r="J851" s="96"/>
      <c r="K851" s="468">
        <f t="shared" si="25"/>
        <v>0</v>
      </c>
      <c r="L851" s="470"/>
    </row>
    <row r="852" spans="1:12" ht="15" x14ac:dyDescent="0.2">
      <c r="A852" s="136" t="str">
        <f t="shared" si="24"/>
        <v/>
      </c>
      <c r="B852" s="222"/>
      <c r="C852" s="110"/>
      <c r="D852" s="110"/>
      <c r="E852" s="467"/>
      <c r="F852" s="467"/>
      <c r="G852" s="110"/>
      <c r="H852" s="110"/>
      <c r="I852" s="96"/>
      <c r="J852" s="96"/>
      <c r="K852" s="468">
        <f t="shared" si="25"/>
        <v>0</v>
      </c>
      <c r="L852" s="470"/>
    </row>
    <row r="853" spans="1:12" ht="15" x14ac:dyDescent="0.2">
      <c r="A853" s="136" t="str">
        <f t="shared" ref="A853:A916" si="26">IF(COUNTA(B853:J853)&gt;0,ROW()-$A$3+1,"")</f>
        <v/>
      </c>
      <c r="B853" s="222"/>
      <c r="C853" s="110"/>
      <c r="D853" s="110"/>
      <c r="E853" s="467"/>
      <c r="F853" s="467"/>
      <c r="G853" s="110"/>
      <c r="H853" s="110"/>
      <c r="I853" s="96"/>
      <c r="J853" s="96"/>
      <c r="K853" s="468">
        <f t="shared" ref="K853:K916" si="27">ROUND(I853,2)*ROUND(J853,2)</f>
        <v>0</v>
      </c>
      <c r="L853" s="470"/>
    </row>
    <row r="854" spans="1:12" ht="15" x14ac:dyDescent="0.2">
      <c r="A854" s="136" t="str">
        <f t="shared" si="26"/>
        <v/>
      </c>
      <c r="B854" s="222"/>
      <c r="C854" s="110"/>
      <c r="D854" s="110"/>
      <c r="E854" s="467"/>
      <c r="F854" s="467"/>
      <c r="G854" s="110"/>
      <c r="H854" s="110"/>
      <c r="I854" s="96"/>
      <c r="J854" s="96"/>
      <c r="K854" s="468">
        <f t="shared" si="27"/>
        <v>0</v>
      </c>
      <c r="L854" s="470"/>
    </row>
    <row r="855" spans="1:12" ht="15" x14ac:dyDescent="0.2">
      <c r="A855" s="136" t="str">
        <f t="shared" si="26"/>
        <v/>
      </c>
      <c r="B855" s="222"/>
      <c r="C855" s="110"/>
      <c r="D855" s="110"/>
      <c r="E855" s="467"/>
      <c r="F855" s="467"/>
      <c r="G855" s="110"/>
      <c r="H855" s="110"/>
      <c r="I855" s="96"/>
      <c r="J855" s="96"/>
      <c r="K855" s="468">
        <f t="shared" si="27"/>
        <v>0</v>
      </c>
      <c r="L855" s="470"/>
    </row>
    <row r="856" spans="1:12" ht="15" x14ac:dyDescent="0.2">
      <c r="A856" s="136" t="str">
        <f t="shared" si="26"/>
        <v/>
      </c>
      <c r="B856" s="222"/>
      <c r="C856" s="110"/>
      <c r="D856" s="110"/>
      <c r="E856" s="467"/>
      <c r="F856" s="467"/>
      <c r="G856" s="110"/>
      <c r="H856" s="110"/>
      <c r="I856" s="96"/>
      <c r="J856" s="96"/>
      <c r="K856" s="468">
        <f t="shared" si="27"/>
        <v>0</v>
      </c>
      <c r="L856" s="470"/>
    </row>
    <row r="857" spans="1:12" ht="15" x14ac:dyDescent="0.2">
      <c r="A857" s="136" t="str">
        <f t="shared" si="26"/>
        <v/>
      </c>
      <c r="B857" s="222"/>
      <c r="C857" s="110"/>
      <c r="D857" s="110"/>
      <c r="E857" s="467"/>
      <c r="F857" s="467"/>
      <c r="G857" s="110"/>
      <c r="H857" s="110"/>
      <c r="I857" s="96"/>
      <c r="J857" s="96"/>
      <c r="K857" s="468">
        <f t="shared" si="27"/>
        <v>0</v>
      </c>
      <c r="L857" s="470"/>
    </row>
    <row r="858" spans="1:12" ht="15" x14ac:dyDescent="0.2">
      <c r="A858" s="136" t="str">
        <f t="shared" si="26"/>
        <v/>
      </c>
      <c r="B858" s="222"/>
      <c r="C858" s="110"/>
      <c r="D858" s="110"/>
      <c r="E858" s="467"/>
      <c r="F858" s="467"/>
      <c r="G858" s="110"/>
      <c r="H858" s="110"/>
      <c r="I858" s="96"/>
      <c r="J858" s="96"/>
      <c r="K858" s="468">
        <f t="shared" si="27"/>
        <v>0</v>
      </c>
      <c r="L858" s="470"/>
    </row>
    <row r="859" spans="1:12" ht="15" x14ac:dyDescent="0.2">
      <c r="A859" s="136" t="str">
        <f t="shared" si="26"/>
        <v/>
      </c>
      <c r="B859" s="222"/>
      <c r="C859" s="110"/>
      <c r="D859" s="110"/>
      <c r="E859" s="467"/>
      <c r="F859" s="467"/>
      <c r="G859" s="110"/>
      <c r="H859" s="110"/>
      <c r="I859" s="96"/>
      <c r="J859" s="96"/>
      <c r="K859" s="468">
        <f t="shared" si="27"/>
        <v>0</v>
      </c>
      <c r="L859" s="470"/>
    </row>
    <row r="860" spans="1:12" ht="15" x14ac:dyDescent="0.2">
      <c r="A860" s="136" t="str">
        <f t="shared" si="26"/>
        <v/>
      </c>
      <c r="B860" s="222"/>
      <c r="C860" s="110"/>
      <c r="D860" s="110"/>
      <c r="E860" s="467"/>
      <c r="F860" s="467"/>
      <c r="G860" s="110"/>
      <c r="H860" s="110"/>
      <c r="I860" s="96"/>
      <c r="J860" s="96"/>
      <c r="K860" s="468">
        <f t="shared" si="27"/>
        <v>0</v>
      </c>
      <c r="L860" s="470"/>
    </row>
    <row r="861" spans="1:12" ht="15" x14ac:dyDescent="0.2">
      <c r="A861" s="136" t="str">
        <f t="shared" si="26"/>
        <v/>
      </c>
      <c r="B861" s="222"/>
      <c r="C861" s="110"/>
      <c r="D861" s="110"/>
      <c r="E861" s="467"/>
      <c r="F861" s="467"/>
      <c r="G861" s="110"/>
      <c r="H861" s="110"/>
      <c r="I861" s="96"/>
      <c r="J861" s="96"/>
      <c r="K861" s="468">
        <f t="shared" si="27"/>
        <v>0</v>
      </c>
      <c r="L861" s="470"/>
    </row>
    <row r="862" spans="1:12" ht="15" x14ac:dyDescent="0.2">
      <c r="A862" s="136" t="str">
        <f t="shared" si="26"/>
        <v/>
      </c>
      <c r="B862" s="222"/>
      <c r="C862" s="110"/>
      <c r="D862" s="110"/>
      <c r="E862" s="467"/>
      <c r="F862" s="467"/>
      <c r="G862" s="110"/>
      <c r="H862" s="110"/>
      <c r="I862" s="96"/>
      <c r="J862" s="96"/>
      <c r="K862" s="468">
        <f t="shared" si="27"/>
        <v>0</v>
      </c>
      <c r="L862" s="470"/>
    </row>
    <row r="863" spans="1:12" ht="15" x14ac:dyDescent="0.2">
      <c r="A863" s="136" t="str">
        <f t="shared" si="26"/>
        <v/>
      </c>
      <c r="B863" s="222"/>
      <c r="C863" s="110"/>
      <c r="D863" s="110"/>
      <c r="E863" s="467"/>
      <c r="F863" s="467"/>
      <c r="G863" s="110"/>
      <c r="H863" s="110"/>
      <c r="I863" s="96"/>
      <c r="J863" s="96"/>
      <c r="K863" s="468">
        <f t="shared" si="27"/>
        <v>0</v>
      </c>
      <c r="L863" s="470"/>
    </row>
    <row r="864" spans="1:12" ht="15" x14ac:dyDescent="0.2">
      <c r="A864" s="136" t="str">
        <f t="shared" si="26"/>
        <v/>
      </c>
      <c r="B864" s="222"/>
      <c r="C864" s="110"/>
      <c r="D864" s="110"/>
      <c r="E864" s="467"/>
      <c r="F864" s="467"/>
      <c r="G864" s="110"/>
      <c r="H864" s="110"/>
      <c r="I864" s="96"/>
      <c r="J864" s="96"/>
      <c r="K864" s="468">
        <f t="shared" si="27"/>
        <v>0</v>
      </c>
      <c r="L864" s="470"/>
    </row>
    <row r="865" spans="1:12" ht="15" x14ac:dyDescent="0.2">
      <c r="A865" s="136" t="str">
        <f t="shared" si="26"/>
        <v/>
      </c>
      <c r="B865" s="222"/>
      <c r="C865" s="110"/>
      <c r="D865" s="110"/>
      <c r="E865" s="467"/>
      <c r="F865" s="467"/>
      <c r="G865" s="110"/>
      <c r="H865" s="110"/>
      <c r="I865" s="96"/>
      <c r="J865" s="96"/>
      <c r="K865" s="468">
        <f t="shared" si="27"/>
        <v>0</v>
      </c>
      <c r="L865" s="470"/>
    </row>
    <row r="866" spans="1:12" ht="15" x14ac:dyDescent="0.2">
      <c r="A866" s="136" t="str">
        <f t="shared" si="26"/>
        <v/>
      </c>
      <c r="B866" s="222"/>
      <c r="C866" s="110"/>
      <c r="D866" s="110"/>
      <c r="E866" s="467"/>
      <c r="F866" s="467"/>
      <c r="G866" s="110"/>
      <c r="H866" s="110"/>
      <c r="I866" s="96"/>
      <c r="J866" s="96"/>
      <c r="K866" s="468">
        <f t="shared" si="27"/>
        <v>0</v>
      </c>
      <c r="L866" s="470"/>
    </row>
    <row r="867" spans="1:12" ht="15" x14ac:dyDescent="0.2">
      <c r="A867" s="136" t="str">
        <f t="shared" si="26"/>
        <v/>
      </c>
      <c r="B867" s="222"/>
      <c r="C867" s="110"/>
      <c r="D867" s="110"/>
      <c r="E867" s="467"/>
      <c r="F867" s="467"/>
      <c r="G867" s="110"/>
      <c r="H867" s="110"/>
      <c r="I867" s="96"/>
      <c r="J867" s="96"/>
      <c r="K867" s="468">
        <f t="shared" si="27"/>
        <v>0</v>
      </c>
      <c r="L867" s="470"/>
    </row>
    <row r="868" spans="1:12" ht="15" x14ac:dyDescent="0.2">
      <c r="A868" s="136" t="str">
        <f t="shared" si="26"/>
        <v/>
      </c>
      <c r="B868" s="222"/>
      <c r="C868" s="110"/>
      <c r="D868" s="110"/>
      <c r="E868" s="467"/>
      <c r="F868" s="467"/>
      <c r="G868" s="110"/>
      <c r="H868" s="110"/>
      <c r="I868" s="96"/>
      <c r="J868" s="96"/>
      <c r="K868" s="468">
        <f t="shared" si="27"/>
        <v>0</v>
      </c>
      <c r="L868" s="470"/>
    </row>
    <row r="869" spans="1:12" ht="15" x14ac:dyDescent="0.2">
      <c r="A869" s="136" t="str">
        <f t="shared" si="26"/>
        <v/>
      </c>
      <c r="B869" s="222"/>
      <c r="C869" s="110"/>
      <c r="D869" s="110"/>
      <c r="E869" s="467"/>
      <c r="F869" s="467"/>
      <c r="G869" s="110"/>
      <c r="H869" s="110"/>
      <c r="I869" s="96"/>
      <c r="J869" s="96"/>
      <c r="K869" s="468">
        <f t="shared" si="27"/>
        <v>0</v>
      </c>
      <c r="L869" s="470"/>
    </row>
    <row r="870" spans="1:12" ht="15" x14ac:dyDescent="0.2">
      <c r="A870" s="136" t="str">
        <f t="shared" si="26"/>
        <v/>
      </c>
      <c r="B870" s="222"/>
      <c r="C870" s="110"/>
      <c r="D870" s="110"/>
      <c r="E870" s="467"/>
      <c r="F870" s="467"/>
      <c r="G870" s="110"/>
      <c r="H870" s="110"/>
      <c r="I870" s="96"/>
      <c r="J870" s="96"/>
      <c r="K870" s="468">
        <f t="shared" si="27"/>
        <v>0</v>
      </c>
      <c r="L870" s="470"/>
    </row>
    <row r="871" spans="1:12" ht="15" x14ac:dyDescent="0.2">
      <c r="A871" s="136" t="str">
        <f t="shared" si="26"/>
        <v/>
      </c>
      <c r="B871" s="222"/>
      <c r="C871" s="110"/>
      <c r="D871" s="110"/>
      <c r="E871" s="467"/>
      <c r="F871" s="467"/>
      <c r="G871" s="110"/>
      <c r="H871" s="110"/>
      <c r="I871" s="96"/>
      <c r="J871" s="96"/>
      <c r="K871" s="468">
        <f t="shared" si="27"/>
        <v>0</v>
      </c>
      <c r="L871" s="470"/>
    </row>
    <row r="872" spans="1:12" ht="15" x14ac:dyDescent="0.2">
      <c r="A872" s="136" t="str">
        <f t="shared" si="26"/>
        <v/>
      </c>
      <c r="B872" s="222"/>
      <c r="C872" s="110"/>
      <c r="D872" s="110"/>
      <c r="E872" s="467"/>
      <c r="F872" s="467"/>
      <c r="G872" s="110"/>
      <c r="H872" s="110"/>
      <c r="I872" s="96"/>
      <c r="J872" s="96"/>
      <c r="K872" s="468">
        <f t="shared" si="27"/>
        <v>0</v>
      </c>
      <c r="L872" s="470"/>
    </row>
    <row r="873" spans="1:12" ht="15" x14ac:dyDescent="0.2">
      <c r="A873" s="136" t="str">
        <f t="shared" si="26"/>
        <v/>
      </c>
      <c r="B873" s="222"/>
      <c r="C873" s="110"/>
      <c r="D873" s="110"/>
      <c r="E873" s="467"/>
      <c r="F873" s="467"/>
      <c r="G873" s="110"/>
      <c r="H873" s="110"/>
      <c r="I873" s="96"/>
      <c r="J873" s="96"/>
      <c r="K873" s="468">
        <f t="shared" si="27"/>
        <v>0</v>
      </c>
      <c r="L873" s="470"/>
    </row>
    <row r="874" spans="1:12" ht="15" x14ac:dyDescent="0.2">
      <c r="A874" s="136" t="str">
        <f t="shared" si="26"/>
        <v/>
      </c>
      <c r="B874" s="222"/>
      <c r="C874" s="110"/>
      <c r="D874" s="110"/>
      <c r="E874" s="467"/>
      <c r="F874" s="467"/>
      <c r="G874" s="110"/>
      <c r="H874" s="110"/>
      <c r="I874" s="96"/>
      <c r="J874" s="96"/>
      <c r="K874" s="468">
        <f t="shared" si="27"/>
        <v>0</v>
      </c>
      <c r="L874" s="470"/>
    </row>
    <row r="875" spans="1:12" ht="15" x14ac:dyDescent="0.2">
      <c r="A875" s="136" t="str">
        <f t="shared" si="26"/>
        <v/>
      </c>
      <c r="B875" s="222"/>
      <c r="C875" s="110"/>
      <c r="D875" s="110"/>
      <c r="E875" s="467"/>
      <c r="F875" s="467"/>
      <c r="G875" s="110"/>
      <c r="H875" s="110"/>
      <c r="I875" s="96"/>
      <c r="J875" s="96"/>
      <c r="K875" s="468">
        <f t="shared" si="27"/>
        <v>0</v>
      </c>
      <c r="L875" s="470"/>
    </row>
    <row r="876" spans="1:12" ht="15" x14ac:dyDescent="0.2">
      <c r="A876" s="136" t="str">
        <f t="shared" si="26"/>
        <v/>
      </c>
      <c r="B876" s="222"/>
      <c r="C876" s="110"/>
      <c r="D876" s="110"/>
      <c r="E876" s="467"/>
      <c r="F876" s="467"/>
      <c r="G876" s="110"/>
      <c r="H876" s="110"/>
      <c r="I876" s="96"/>
      <c r="J876" s="96"/>
      <c r="K876" s="468">
        <f t="shared" si="27"/>
        <v>0</v>
      </c>
      <c r="L876" s="470"/>
    </row>
    <row r="877" spans="1:12" ht="15" x14ac:dyDescent="0.2">
      <c r="A877" s="136" t="str">
        <f t="shared" si="26"/>
        <v/>
      </c>
      <c r="B877" s="222"/>
      <c r="C877" s="110"/>
      <c r="D877" s="110"/>
      <c r="E877" s="467"/>
      <c r="F877" s="467"/>
      <c r="G877" s="110"/>
      <c r="H877" s="110"/>
      <c r="I877" s="96"/>
      <c r="J877" s="96"/>
      <c r="K877" s="468">
        <f t="shared" si="27"/>
        <v>0</v>
      </c>
      <c r="L877" s="470"/>
    </row>
    <row r="878" spans="1:12" ht="15" x14ac:dyDescent="0.2">
      <c r="A878" s="136" t="str">
        <f t="shared" si="26"/>
        <v/>
      </c>
      <c r="B878" s="222"/>
      <c r="C878" s="110"/>
      <c r="D878" s="110"/>
      <c r="E878" s="467"/>
      <c r="F878" s="467"/>
      <c r="G878" s="110"/>
      <c r="H878" s="110"/>
      <c r="I878" s="96"/>
      <c r="J878" s="96"/>
      <c r="K878" s="468">
        <f t="shared" si="27"/>
        <v>0</v>
      </c>
      <c r="L878" s="470"/>
    </row>
    <row r="879" spans="1:12" ht="15" x14ac:dyDescent="0.2">
      <c r="A879" s="136" t="str">
        <f t="shared" si="26"/>
        <v/>
      </c>
      <c r="B879" s="222"/>
      <c r="C879" s="110"/>
      <c r="D879" s="110"/>
      <c r="E879" s="467"/>
      <c r="F879" s="467"/>
      <c r="G879" s="110"/>
      <c r="H879" s="110"/>
      <c r="I879" s="96"/>
      <c r="J879" s="96"/>
      <c r="K879" s="468">
        <f t="shared" si="27"/>
        <v>0</v>
      </c>
      <c r="L879" s="470"/>
    </row>
    <row r="880" spans="1:12" ht="15" x14ac:dyDescent="0.2">
      <c r="A880" s="136" t="str">
        <f t="shared" si="26"/>
        <v/>
      </c>
      <c r="B880" s="222"/>
      <c r="C880" s="110"/>
      <c r="D880" s="110"/>
      <c r="E880" s="467"/>
      <c r="F880" s="467"/>
      <c r="G880" s="110"/>
      <c r="H880" s="110"/>
      <c r="I880" s="96"/>
      <c r="J880" s="96"/>
      <c r="K880" s="468">
        <f t="shared" si="27"/>
        <v>0</v>
      </c>
      <c r="L880" s="470"/>
    </row>
    <row r="881" spans="1:12" ht="15" x14ac:dyDescent="0.2">
      <c r="A881" s="136" t="str">
        <f t="shared" si="26"/>
        <v/>
      </c>
      <c r="B881" s="222"/>
      <c r="C881" s="110"/>
      <c r="D881" s="110"/>
      <c r="E881" s="467"/>
      <c r="F881" s="467"/>
      <c r="G881" s="110"/>
      <c r="H881" s="110"/>
      <c r="I881" s="96"/>
      <c r="J881" s="96"/>
      <c r="K881" s="468">
        <f t="shared" si="27"/>
        <v>0</v>
      </c>
      <c r="L881" s="470"/>
    </row>
    <row r="882" spans="1:12" ht="15" x14ac:dyDescent="0.2">
      <c r="A882" s="136" t="str">
        <f t="shared" si="26"/>
        <v/>
      </c>
      <c r="B882" s="222"/>
      <c r="C882" s="110"/>
      <c r="D882" s="110"/>
      <c r="E882" s="467"/>
      <c r="F882" s="467"/>
      <c r="G882" s="110"/>
      <c r="H882" s="110"/>
      <c r="I882" s="96"/>
      <c r="J882" s="96"/>
      <c r="K882" s="468">
        <f t="shared" si="27"/>
        <v>0</v>
      </c>
      <c r="L882" s="470"/>
    </row>
    <row r="883" spans="1:12" ht="15" x14ac:dyDescent="0.2">
      <c r="A883" s="136" t="str">
        <f t="shared" si="26"/>
        <v/>
      </c>
      <c r="B883" s="222"/>
      <c r="C883" s="110"/>
      <c r="D883" s="110"/>
      <c r="E883" s="467"/>
      <c r="F883" s="467"/>
      <c r="G883" s="110"/>
      <c r="H883" s="110"/>
      <c r="I883" s="96"/>
      <c r="J883" s="96"/>
      <c r="K883" s="468">
        <f t="shared" si="27"/>
        <v>0</v>
      </c>
      <c r="L883" s="470"/>
    </row>
    <row r="884" spans="1:12" ht="15" x14ac:dyDescent="0.2">
      <c r="A884" s="136" t="str">
        <f t="shared" si="26"/>
        <v/>
      </c>
      <c r="B884" s="222"/>
      <c r="C884" s="110"/>
      <c r="D884" s="110"/>
      <c r="E884" s="467"/>
      <c r="F884" s="467"/>
      <c r="G884" s="110"/>
      <c r="H884" s="110"/>
      <c r="I884" s="96"/>
      <c r="J884" s="96"/>
      <c r="K884" s="468">
        <f t="shared" si="27"/>
        <v>0</v>
      </c>
      <c r="L884" s="470"/>
    </row>
    <row r="885" spans="1:12" ht="15" x14ac:dyDescent="0.2">
      <c r="A885" s="136" t="str">
        <f t="shared" si="26"/>
        <v/>
      </c>
      <c r="B885" s="222"/>
      <c r="C885" s="110"/>
      <c r="D885" s="110"/>
      <c r="E885" s="467"/>
      <c r="F885" s="467"/>
      <c r="G885" s="110"/>
      <c r="H885" s="110"/>
      <c r="I885" s="96"/>
      <c r="J885" s="96"/>
      <c r="K885" s="468">
        <f t="shared" si="27"/>
        <v>0</v>
      </c>
      <c r="L885" s="470"/>
    </row>
    <row r="886" spans="1:12" ht="15" x14ac:dyDescent="0.2">
      <c r="A886" s="136" t="str">
        <f t="shared" si="26"/>
        <v/>
      </c>
      <c r="B886" s="222"/>
      <c r="C886" s="110"/>
      <c r="D886" s="110"/>
      <c r="E886" s="467"/>
      <c r="F886" s="467"/>
      <c r="G886" s="110"/>
      <c r="H886" s="110"/>
      <c r="I886" s="96"/>
      <c r="J886" s="96"/>
      <c r="K886" s="468">
        <f t="shared" si="27"/>
        <v>0</v>
      </c>
      <c r="L886" s="470"/>
    </row>
    <row r="887" spans="1:12" ht="15" x14ac:dyDescent="0.2">
      <c r="A887" s="136" t="str">
        <f t="shared" si="26"/>
        <v/>
      </c>
      <c r="B887" s="222"/>
      <c r="C887" s="110"/>
      <c r="D887" s="110"/>
      <c r="E887" s="467"/>
      <c r="F887" s="467"/>
      <c r="G887" s="110"/>
      <c r="H887" s="110"/>
      <c r="I887" s="96"/>
      <c r="J887" s="96"/>
      <c r="K887" s="468">
        <f t="shared" si="27"/>
        <v>0</v>
      </c>
      <c r="L887" s="470"/>
    </row>
    <row r="888" spans="1:12" ht="15" x14ac:dyDescent="0.2">
      <c r="A888" s="136" t="str">
        <f t="shared" si="26"/>
        <v/>
      </c>
      <c r="B888" s="222"/>
      <c r="C888" s="110"/>
      <c r="D888" s="110"/>
      <c r="E888" s="467"/>
      <c r="F888" s="467"/>
      <c r="G888" s="110"/>
      <c r="H888" s="110"/>
      <c r="I888" s="96"/>
      <c r="J888" s="96"/>
      <c r="K888" s="468">
        <f t="shared" si="27"/>
        <v>0</v>
      </c>
      <c r="L888" s="470"/>
    </row>
    <row r="889" spans="1:12" ht="15" x14ac:dyDescent="0.2">
      <c r="A889" s="136" t="str">
        <f t="shared" si="26"/>
        <v/>
      </c>
      <c r="B889" s="222"/>
      <c r="C889" s="110"/>
      <c r="D889" s="110"/>
      <c r="E889" s="467"/>
      <c r="F889" s="467"/>
      <c r="G889" s="110"/>
      <c r="H889" s="110"/>
      <c r="I889" s="96"/>
      <c r="J889" s="96"/>
      <c r="K889" s="468">
        <f t="shared" si="27"/>
        <v>0</v>
      </c>
      <c r="L889" s="470"/>
    </row>
    <row r="890" spans="1:12" ht="15" x14ac:dyDescent="0.2">
      <c r="A890" s="136" t="str">
        <f t="shared" si="26"/>
        <v/>
      </c>
      <c r="B890" s="222"/>
      <c r="C890" s="110"/>
      <c r="D890" s="110"/>
      <c r="E890" s="467"/>
      <c r="F890" s="467"/>
      <c r="G890" s="110"/>
      <c r="H890" s="110"/>
      <c r="I890" s="96"/>
      <c r="J890" s="96"/>
      <c r="K890" s="468">
        <f t="shared" si="27"/>
        <v>0</v>
      </c>
      <c r="L890" s="470"/>
    </row>
    <row r="891" spans="1:12" ht="15" x14ac:dyDescent="0.2">
      <c r="A891" s="136" t="str">
        <f t="shared" si="26"/>
        <v/>
      </c>
      <c r="B891" s="222"/>
      <c r="C891" s="110"/>
      <c r="D891" s="110"/>
      <c r="E891" s="467"/>
      <c r="F891" s="467"/>
      <c r="G891" s="110"/>
      <c r="H891" s="110"/>
      <c r="I891" s="96"/>
      <c r="J891" s="96"/>
      <c r="K891" s="468">
        <f t="shared" si="27"/>
        <v>0</v>
      </c>
      <c r="L891" s="470"/>
    </row>
    <row r="892" spans="1:12" ht="15" x14ac:dyDescent="0.2">
      <c r="A892" s="136" t="str">
        <f t="shared" si="26"/>
        <v/>
      </c>
      <c r="B892" s="222"/>
      <c r="C892" s="110"/>
      <c r="D892" s="110"/>
      <c r="E892" s="467"/>
      <c r="F892" s="467"/>
      <c r="G892" s="110"/>
      <c r="H892" s="110"/>
      <c r="I892" s="96"/>
      <c r="J892" s="96"/>
      <c r="K892" s="468">
        <f t="shared" si="27"/>
        <v>0</v>
      </c>
      <c r="L892" s="470"/>
    </row>
    <row r="893" spans="1:12" ht="15" x14ac:dyDescent="0.2">
      <c r="A893" s="136" t="str">
        <f t="shared" si="26"/>
        <v/>
      </c>
      <c r="B893" s="222"/>
      <c r="C893" s="110"/>
      <c r="D893" s="110"/>
      <c r="E893" s="467"/>
      <c r="F893" s="467"/>
      <c r="G893" s="110"/>
      <c r="H893" s="110"/>
      <c r="I893" s="96"/>
      <c r="J893" s="96"/>
      <c r="K893" s="468">
        <f t="shared" si="27"/>
        <v>0</v>
      </c>
      <c r="L893" s="470"/>
    </row>
    <row r="894" spans="1:12" ht="15" x14ac:dyDescent="0.2">
      <c r="A894" s="136" t="str">
        <f t="shared" si="26"/>
        <v/>
      </c>
      <c r="B894" s="222"/>
      <c r="C894" s="110"/>
      <c r="D894" s="110"/>
      <c r="E894" s="467"/>
      <c r="F894" s="467"/>
      <c r="G894" s="110"/>
      <c r="H894" s="110"/>
      <c r="I894" s="96"/>
      <c r="J894" s="96"/>
      <c r="K894" s="468">
        <f t="shared" si="27"/>
        <v>0</v>
      </c>
      <c r="L894" s="470"/>
    </row>
    <row r="895" spans="1:12" ht="15" x14ac:dyDescent="0.2">
      <c r="A895" s="136" t="str">
        <f t="shared" si="26"/>
        <v/>
      </c>
      <c r="B895" s="222"/>
      <c r="C895" s="110"/>
      <c r="D895" s="110"/>
      <c r="E895" s="467"/>
      <c r="F895" s="467"/>
      <c r="G895" s="110"/>
      <c r="H895" s="110"/>
      <c r="I895" s="96"/>
      <c r="J895" s="96"/>
      <c r="K895" s="468">
        <f t="shared" si="27"/>
        <v>0</v>
      </c>
      <c r="L895" s="470"/>
    </row>
    <row r="896" spans="1:12" ht="15" x14ac:dyDescent="0.2">
      <c r="A896" s="136" t="str">
        <f t="shared" si="26"/>
        <v/>
      </c>
      <c r="B896" s="222"/>
      <c r="C896" s="110"/>
      <c r="D896" s="110"/>
      <c r="E896" s="467"/>
      <c r="F896" s="467"/>
      <c r="G896" s="110"/>
      <c r="H896" s="110"/>
      <c r="I896" s="96"/>
      <c r="J896" s="96"/>
      <c r="K896" s="468">
        <f t="shared" si="27"/>
        <v>0</v>
      </c>
      <c r="L896" s="470"/>
    </row>
    <row r="897" spans="1:12" ht="15" x14ac:dyDescent="0.2">
      <c r="A897" s="136" t="str">
        <f t="shared" si="26"/>
        <v/>
      </c>
      <c r="B897" s="222"/>
      <c r="C897" s="110"/>
      <c r="D897" s="110"/>
      <c r="E897" s="467"/>
      <c r="F897" s="467"/>
      <c r="G897" s="110"/>
      <c r="H897" s="110"/>
      <c r="I897" s="96"/>
      <c r="J897" s="96"/>
      <c r="K897" s="468">
        <f t="shared" si="27"/>
        <v>0</v>
      </c>
      <c r="L897" s="470"/>
    </row>
    <row r="898" spans="1:12" ht="15" x14ac:dyDescent="0.2">
      <c r="A898" s="136" t="str">
        <f t="shared" si="26"/>
        <v/>
      </c>
      <c r="B898" s="222"/>
      <c r="C898" s="110"/>
      <c r="D898" s="110"/>
      <c r="E898" s="467"/>
      <c r="F898" s="467"/>
      <c r="G898" s="110"/>
      <c r="H898" s="110"/>
      <c r="I898" s="96"/>
      <c r="J898" s="96"/>
      <c r="K898" s="468">
        <f t="shared" si="27"/>
        <v>0</v>
      </c>
      <c r="L898" s="470"/>
    </row>
    <row r="899" spans="1:12" ht="15" x14ac:dyDescent="0.2">
      <c r="A899" s="136" t="str">
        <f t="shared" si="26"/>
        <v/>
      </c>
      <c r="B899" s="222"/>
      <c r="C899" s="110"/>
      <c r="D899" s="110"/>
      <c r="E899" s="467"/>
      <c r="F899" s="467"/>
      <c r="G899" s="110"/>
      <c r="H899" s="110"/>
      <c r="I899" s="96"/>
      <c r="J899" s="96"/>
      <c r="K899" s="468">
        <f t="shared" si="27"/>
        <v>0</v>
      </c>
      <c r="L899" s="470"/>
    </row>
    <row r="900" spans="1:12" ht="15" x14ac:dyDescent="0.2">
      <c r="A900" s="136" t="str">
        <f t="shared" si="26"/>
        <v/>
      </c>
      <c r="B900" s="222"/>
      <c r="C900" s="110"/>
      <c r="D900" s="110"/>
      <c r="E900" s="467"/>
      <c r="F900" s="467"/>
      <c r="G900" s="110"/>
      <c r="H900" s="110"/>
      <c r="I900" s="96"/>
      <c r="J900" s="96"/>
      <c r="K900" s="468">
        <f t="shared" si="27"/>
        <v>0</v>
      </c>
      <c r="L900" s="470"/>
    </row>
    <row r="901" spans="1:12" ht="15" x14ac:dyDescent="0.2">
      <c r="A901" s="136" t="str">
        <f t="shared" si="26"/>
        <v/>
      </c>
      <c r="B901" s="222"/>
      <c r="C901" s="110"/>
      <c r="D901" s="110"/>
      <c r="E901" s="467"/>
      <c r="F901" s="467"/>
      <c r="G901" s="110"/>
      <c r="H901" s="110"/>
      <c r="I901" s="96"/>
      <c r="J901" s="96"/>
      <c r="K901" s="468">
        <f t="shared" si="27"/>
        <v>0</v>
      </c>
      <c r="L901" s="470"/>
    </row>
    <row r="902" spans="1:12" ht="15" x14ac:dyDescent="0.2">
      <c r="A902" s="136" t="str">
        <f t="shared" si="26"/>
        <v/>
      </c>
      <c r="B902" s="222"/>
      <c r="C902" s="110"/>
      <c r="D902" s="110"/>
      <c r="E902" s="467"/>
      <c r="F902" s="467"/>
      <c r="G902" s="110"/>
      <c r="H902" s="110"/>
      <c r="I902" s="96"/>
      <c r="J902" s="96"/>
      <c r="K902" s="468">
        <f t="shared" si="27"/>
        <v>0</v>
      </c>
      <c r="L902" s="470"/>
    </row>
    <row r="903" spans="1:12" ht="15" x14ac:dyDescent="0.2">
      <c r="A903" s="136" t="str">
        <f t="shared" si="26"/>
        <v/>
      </c>
      <c r="B903" s="222"/>
      <c r="C903" s="110"/>
      <c r="D903" s="110"/>
      <c r="E903" s="467"/>
      <c r="F903" s="467"/>
      <c r="G903" s="110"/>
      <c r="H903" s="110"/>
      <c r="I903" s="96"/>
      <c r="J903" s="96"/>
      <c r="K903" s="468">
        <f t="shared" si="27"/>
        <v>0</v>
      </c>
      <c r="L903" s="470"/>
    </row>
    <row r="904" spans="1:12" ht="15" x14ac:dyDescent="0.2">
      <c r="A904" s="136" t="str">
        <f t="shared" si="26"/>
        <v/>
      </c>
      <c r="B904" s="222"/>
      <c r="C904" s="110"/>
      <c r="D904" s="110"/>
      <c r="E904" s="467"/>
      <c r="F904" s="467"/>
      <c r="G904" s="110"/>
      <c r="H904" s="110"/>
      <c r="I904" s="96"/>
      <c r="J904" s="96"/>
      <c r="K904" s="468">
        <f t="shared" si="27"/>
        <v>0</v>
      </c>
      <c r="L904" s="470"/>
    </row>
    <row r="905" spans="1:12" ht="15" x14ac:dyDescent="0.2">
      <c r="A905" s="136" t="str">
        <f t="shared" si="26"/>
        <v/>
      </c>
      <c r="B905" s="222"/>
      <c r="C905" s="110"/>
      <c r="D905" s="110"/>
      <c r="E905" s="467"/>
      <c r="F905" s="467"/>
      <c r="G905" s="110"/>
      <c r="H905" s="110"/>
      <c r="I905" s="96"/>
      <c r="J905" s="96"/>
      <c r="K905" s="468">
        <f t="shared" si="27"/>
        <v>0</v>
      </c>
      <c r="L905" s="470"/>
    </row>
    <row r="906" spans="1:12" ht="15" x14ac:dyDescent="0.2">
      <c r="A906" s="136" t="str">
        <f t="shared" si="26"/>
        <v/>
      </c>
      <c r="B906" s="222"/>
      <c r="C906" s="110"/>
      <c r="D906" s="110"/>
      <c r="E906" s="467"/>
      <c r="F906" s="467"/>
      <c r="G906" s="110"/>
      <c r="H906" s="110"/>
      <c r="I906" s="96"/>
      <c r="J906" s="96"/>
      <c r="K906" s="468">
        <f t="shared" si="27"/>
        <v>0</v>
      </c>
      <c r="L906" s="470"/>
    </row>
    <row r="907" spans="1:12" ht="15" x14ac:dyDescent="0.2">
      <c r="A907" s="136" t="str">
        <f t="shared" si="26"/>
        <v/>
      </c>
      <c r="B907" s="222"/>
      <c r="C907" s="110"/>
      <c r="D907" s="110"/>
      <c r="E907" s="467"/>
      <c r="F907" s="467"/>
      <c r="G907" s="110"/>
      <c r="H907" s="110"/>
      <c r="I907" s="96"/>
      <c r="J907" s="96"/>
      <c r="K907" s="468">
        <f t="shared" si="27"/>
        <v>0</v>
      </c>
      <c r="L907" s="470"/>
    </row>
    <row r="908" spans="1:12" ht="15" x14ac:dyDescent="0.2">
      <c r="A908" s="136" t="str">
        <f t="shared" si="26"/>
        <v/>
      </c>
      <c r="B908" s="222"/>
      <c r="C908" s="110"/>
      <c r="D908" s="110"/>
      <c r="E908" s="467"/>
      <c r="F908" s="467"/>
      <c r="G908" s="110"/>
      <c r="H908" s="110"/>
      <c r="I908" s="96"/>
      <c r="J908" s="96"/>
      <c r="K908" s="468">
        <f t="shared" si="27"/>
        <v>0</v>
      </c>
      <c r="L908" s="470"/>
    </row>
    <row r="909" spans="1:12" ht="15" x14ac:dyDescent="0.2">
      <c r="A909" s="136" t="str">
        <f t="shared" si="26"/>
        <v/>
      </c>
      <c r="B909" s="222"/>
      <c r="C909" s="110"/>
      <c r="D909" s="110"/>
      <c r="E909" s="467"/>
      <c r="F909" s="467"/>
      <c r="G909" s="110"/>
      <c r="H909" s="110"/>
      <c r="I909" s="96"/>
      <c r="J909" s="96"/>
      <c r="K909" s="468">
        <f t="shared" si="27"/>
        <v>0</v>
      </c>
      <c r="L909" s="470"/>
    </row>
    <row r="910" spans="1:12" ht="15" x14ac:dyDescent="0.2">
      <c r="A910" s="136" t="str">
        <f t="shared" si="26"/>
        <v/>
      </c>
      <c r="B910" s="222"/>
      <c r="C910" s="110"/>
      <c r="D910" s="110"/>
      <c r="E910" s="467"/>
      <c r="F910" s="467"/>
      <c r="G910" s="110"/>
      <c r="H910" s="110"/>
      <c r="I910" s="96"/>
      <c r="J910" s="96"/>
      <c r="K910" s="468">
        <f t="shared" si="27"/>
        <v>0</v>
      </c>
      <c r="L910" s="470"/>
    </row>
    <row r="911" spans="1:12" ht="15" x14ac:dyDescent="0.2">
      <c r="A911" s="136" t="str">
        <f t="shared" si="26"/>
        <v/>
      </c>
      <c r="B911" s="222"/>
      <c r="C911" s="110"/>
      <c r="D911" s="110"/>
      <c r="E911" s="467"/>
      <c r="F911" s="467"/>
      <c r="G911" s="110"/>
      <c r="H911" s="110"/>
      <c r="I911" s="96"/>
      <c r="J911" s="96"/>
      <c r="K911" s="468">
        <f t="shared" si="27"/>
        <v>0</v>
      </c>
      <c r="L911" s="470"/>
    </row>
    <row r="912" spans="1:12" ht="15" x14ac:dyDescent="0.2">
      <c r="A912" s="136" t="str">
        <f t="shared" si="26"/>
        <v/>
      </c>
      <c r="B912" s="222"/>
      <c r="C912" s="110"/>
      <c r="D912" s="110"/>
      <c r="E912" s="467"/>
      <c r="F912" s="467"/>
      <c r="G912" s="110"/>
      <c r="H912" s="110"/>
      <c r="I912" s="96"/>
      <c r="J912" s="96"/>
      <c r="K912" s="468">
        <f t="shared" si="27"/>
        <v>0</v>
      </c>
      <c r="L912" s="470"/>
    </row>
    <row r="913" spans="1:12" ht="15" x14ac:dyDescent="0.2">
      <c r="A913" s="136" t="str">
        <f t="shared" si="26"/>
        <v/>
      </c>
      <c r="B913" s="222"/>
      <c r="C913" s="110"/>
      <c r="D913" s="110"/>
      <c r="E913" s="467"/>
      <c r="F913" s="467"/>
      <c r="G913" s="110"/>
      <c r="H913" s="110"/>
      <c r="I913" s="96"/>
      <c r="J913" s="96"/>
      <c r="K913" s="468">
        <f t="shared" si="27"/>
        <v>0</v>
      </c>
      <c r="L913" s="470"/>
    </row>
    <row r="914" spans="1:12" ht="15" x14ac:dyDescent="0.2">
      <c r="A914" s="136" t="str">
        <f t="shared" si="26"/>
        <v/>
      </c>
      <c r="B914" s="222"/>
      <c r="C914" s="110"/>
      <c r="D914" s="110"/>
      <c r="E914" s="467"/>
      <c r="F914" s="467"/>
      <c r="G914" s="110"/>
      <c r="H914" s="110"/>
      <c r="I914" s="96"/>
      <c r="J914" s="96"/>
      <c r="K914" s="468">
        <f t="shared" si="27"/>
        <v>0</v>
      </c>
      <c r="L914" s="470"/>
    </row>
    <row r="915" spans="1:12" ht="15" x14ac:dyDescent="0.2">
      <c r="A915" s="136" t="str">
        <f t="shared" si="26"/>
        <v/>
      </c>
      <c r="B915" s="222"/>
      <c r="C915" s="110"/>
      <c r="D915" s="110"/>
      <c r="E915" s="467"/>
      <c r="F915" s="467"/>
      <c r="G915" s="110"/>
      <c r="H915" s="110"/>
      <c r="I915" s="96"/>
      <c r="J915" s="96"/>
      <c r="K915" s="468">
        <f t="shared" si="27"/>
        <v>0</v>
      </c>
      <c r="L915" s="470"/>
    </row>
    <row r="916" spans="1:12" ht="15" x14ac:dyDescent="0.2">
      <c r="A916" s="136" t="str">
        <f t="shared" si="26"/>
        <v/>
      </c>
      <c r="B916" s="222"/>
      <c r="C916" s="110"/>
      <c r="D916" s="110"/>
      <c r="E916" s="467"/>
      <c r="F916" s="467"/>
      <c r="G916" s="110"/>
      <c r="H916" s="110"/>
      <c r="I916" s="96"/>
      <c r="J916" s="96"/>
      <c r="K916" s="468">
        <f t="shared" si="27"/>
        <v>0</v>
      </c>
      <c r="L916" s="470"/>
    </row>
    <row r="917" spans="1:12" ht="15" x14ac:dyDescent="0.2">
      <c r="A917" s="136" t="str">
        <f t="shared" ref="A917:A980" si="28">IF(COUNTA(B917:J917)&gt;0,ROW()-$A$3+1,"")</f>
        <v/>
      </c>
      <c r="B917" s="222"/>
      <c r="C917" s="110"/>
      <c r="D917" s="110"/>
      <c r="E917" s="467"/>
      <c r="F917" s="467"/>
      <c r="G917" s="110"/>
      <c r="H917" s="110"/>
      <c r="I917" s="96"/>
      <c r="J917" s="96"/>
      <c r="K917" s="468">
        <f t="shared" ref="K917:K980" si="29">ROUND(I917,2)*ROUND(J917,2)</f>
        <v>0</v>
      </c>
      <c r="L917" s="470"/>
    </row>
    <row r="918" spans="1:12" ht="15" x14ac:dyDescent="0.2">
      <c r="A918" s="136" t="str">
        <f t="shared" si="28"/>
        <v/>
      </c>
      <c r="B918" s="222"/>
      <c r="C918" s="110"/>
      <c r="D918" s="110"/>
      <c r="E918" s="467"/>
      <c r="F918" s="467"/>
      <c r="G918" s="110"/>
      <c r="H918" s="110"/>
      <c r="I918" s="96"/>
      <c r="J918" s="96"/>
      <c r="K918" s="468">
        <f t="shared" si="29"/>
        <v>0</v>
      </c>
      <c r="L918" s="470"/>
    </row>
    <row r="919" spans="1:12" ht="15" x14ac:dyDescent="0.2">
      <c r="A919" s="136" t="str">
        <f t="shared" si="28"/>
        <v/>
      </c>
      <c r="B919" s="222"/>
      <c r="C919" s="110"/>
      <c r="D919" s="110"/>
      <c r="E919" s="467"/>
      <c r="F919" s="467"/>
      <c r="G919" s="110"/>
      <c r="H919" s="110"/>
      <c r="I919" s="96"/>
      <c r="J919" s="96"/>
      <c r="K919" s="468">
        <f t="shared" si="29"/>
        <v>0</v>
      </c>
      <c r="L919" s="470"/>
    </row>
    <row r="920" spans="1:12" ht="15" x14ac:dyDescent="0.2">
      <c r="A920" s="136" t="str">
        <f t="shared" si="28"/>
        <v/>
      </c>
      <c r="B920" s="222"/>
      <c r="C920" s="110"/>
      <c r="D920" s="110"/>
      <c r="E920" s="467"/>
      <c r="F920" s="467"/>
      <c r="G920" s="110"/>
      <c r="H920" s="110"/>
      <c r="I920" s="96"/>
      <c r="J920" s="96"/>
      <c r="K920" s="468">
        <f t="shared" si="29"/>
        <v>0</v>
      </c>
      <c r="L920" s="470"/>
    </row>
    <row r="921" spans="1:12" ht="15" x14ac:dyDescent="0.2">
      <c r="A921" s="136" t="str">
        <f t="shared" si="28"/>
        <v/>
      </c>
      <c r="B921" s="222"/>
      <c r="C921" s="110"/>
      <c r="D921" s="110"/>
      <c r="E921" s="467"/>
      <c r="F921" s="467"/>
      <c r="G921" s="110"/>
      <c r="H921" s="110"/>
      <c r="I921" s="96"/>
      <c r="J921" s="96"/>
      <c r="K921" s="468">
        <f t="shared" si="29"/>
        <v>0</v>
      </c>
      <c r="L921" s="470"/>
    </row>
    <row r="922" spans="1:12" ht="15" x14ac:dyDescent="0.2">
      <c r="A922" s="136" t="str">
        <f t="shared" si="28"/>
        <v/>
      </c>
      <c r="B922" s="222"/>
      <c r="C922" s="110"/>
      <c r="D922" s="110"/>
      <c r="E922" s="467"/>
      <c r="F922" s="467"/>
      <c r="G922" s="110"/>
      <c r="H922" s="110"/>
      <c r="I922" s="96"/>
      <c r="J922" s="96"/>
      <c r="K922" s="468">
        <f t="shared" si="29"/>
        <v>0</v>
      </c>
      <c r="L922" s="470"/>
    </row>
    <row r="923" spans="1:12" ht="15" x14ac:dyDescent="0.2">
      <c r="A923" s="136" t="str">
        <f t="shared" si="28"/>
        <v/>
      </c>
      <c r="B923" s="222"/>
      <c r="C923" s="110"/>
      <c r="D923" s="110"/>
      <c r="E923" s="467"/>
      <c r="F923" s="467"/>
      <c r="G923" s="110"/>
      <c r="H923" s="110"/>
      <c r="I923" s="96"/>
      <c r="J923" s="96"/>
      <c r="K923" s="468">
        <f t="shared" si="29"/>
        <v>0</v>
      </c>
      <c r="L923" s="470"/>
    </row>
    <row r="924" spans="1:12" ht="15" x14ac:dyDescent="0.2">
      <c r="A924" s="136" t="str">
        <f t="shared" si="28"/>
        <v/>
      </c>
      <c r="B924" s="222"/>
      <c r="C924" s="110"/>
      <c r="D924" s="110"/>
      <c r="E924" s="467"/>
      <c r="F924" s="467"/>
      <c r="G924" s="110"/>
      <c r="H924" s="110"/>
      <c r="I924" s="96"/>
      <c r="J924" s="96"/>
      <c r="K924" s="468">
        <f t="shared" si="29"/>
        <v>0</v>
      </c>
      <c r="L924" s="470"/>
    </row>
    <row r="925" spans="1:12" ht="15" x14ac:dyDescent="0.2">
      <c r="A925" s="136" t="str">
        <f t="shared" si="28"/>
        <v/>
      </c>
      <c r="B925" s="222"/>
      <c r="C925" s="110"/>
      <c r="D925" s="110"/>
      <c r="E925" s="467"/>
      <c r="F925" s="467"/>
      <c r="G925" s="110"/>
      <c r="H925" s="110"/>
      <c r="I925" s="96"/>
      <c r="J925" s="96"/>
      <c r="K925" s="468">
        <f t="shared" si="29"/>
        <v>0</v>
      </c>
      <c r="L925" s="470"/>
    </row>
    <row r="926" spans="1:12" ht="15" x14ac:dyDescent="0.2">
      <c r="A926" s="136" t="str">
        <f t="shared" si="28"/>
        <v/>
      </c>
      <c r="B926" s="222"/>
      <c r="C926" s="110"/>
      <c r="D926" s="110"/>
      <c r="E926" s="467"/>
      <c r="F926" s="467"/>
      <c r="G926" s="110"/>
      <c r="H926" s="110"/>
      <c r="I926" s="96"/>
      <c r="J926" s="96"/>
      <c r="K926" s="468">
        <f t="shared" si="29"/>
        <v>0</v>
      </c>
      <c r="L926" s="470"/>
    </row>
    <row r="927" spans="1:12" ht="15" x14ac:dyDescent="0.2">
      <c r="A927" s="136" t="str">
        <f t="shared" si="28"/>
        <v/>
      </c>
      <c r="B927" s="222"/>
      <c r="C927" s="110"/>
      <c r="D927" s="110"/>
      <c r="E927" s="467"/>
      <c r="F927" s="467"/>
      <c r="G927" s="110"/>
      <c r="H927" s="110"/>
      <c r="I927" s="96"/>
      <c r="J927" s="96"/>
      <c r="K927" s="468">
        <f t="shared" si="29"/>
        <v>0</v>
      </c>
      <c r="L927" s="470"/>
    </row>
    <row r="928" spans="1:12" ht="15" x14ac:dyDescent="0.2">
      <c r="A928" s="136" t="str">
        <f t="shared" si="28"/>
        <v/>
      </c>
      <c r="B928" s="222"/>
      <c r="C928" s="110"/>
      <c r="D928" s="110"/>
      <c r="E928" s="467"/>
      <c r="F928" s="467"/>
      <c r="G928" s="110"/>
      <c r="H928" s="110"/>
      <c r="I928" s="96"/>
      <c r="J928" s="96"/>
      <c r="K928" s="468">
        <f t="shared" si="29"/>
        <v>0</v>
      </c>
      <c r="L928" s="470"/>
    </row>
    <row r="929" spans="1:12" ht="15" x14ac:dyDescent="0.2">
      <c r="A929" s="136" t="str">
        <f t="shared" si="28"/>
        <v/>
      </c>
      <c r="B929" s="222"/>
      <c r="C929" s="110"/>
      <c r="D929" s="110"/>
      <c r="E929" s="467"/>
      <c r="F929" s="467"/>
      <c r="G929" s="110"/>
      <c r="H929" s="110"/>
      <c r="I929" s="96"/>
      <c r="J929" s="96"/>
      <c r="K929" s="468">
        <f t="shared" si="29"/>
        <v>0</v>
      </c>
      <c r="L929" s="470"/>
    </row>
    <row r="930" spans="1:12" ht="15" x14ac:dyDescent="0.2">
      <c r="A930" s="136" t="str">
        <f t="shared" si="28"/>
        <v/>
      </c>
      <c r="B930" s="222"/>
      <c r="C930" s="110"/>
      <c r="D930" s="110"/>
      <c r="E930" s="467"/>
      <c r="F930" s="467"/>
      <c r="G930" s="110"/>
      <c r="H930" s="110"/>
      <c r="I930" s="96"/>
      <c r="J930" s="96"/>
      <c r="K930" s="468">
        <f t="shared" si="29"/>
        <v>0</v>
      </c>
      <c r="L930" s="470"/>
    </row>
    <row r="931" spans="1:12" ht="15" x14ac:dyDescent="0.2">
      <c r="A931" s="136" t="str">
        <f t="shared" si="28"/>
        <v/>
      </c>
      <c r="B931" s="222"/>
      <c r="C931" s="110"/>
      <c r="D931" s="110"/>
      <c r="E931" s="467"/>
      <c r="F931" s="467"/>
      <c r="G931" s="110"/>
      <c r="H931" s="110"/>
      <c r="I931" s="96"/>
      <c r="J931" s="96"/>
      <c r="K931" s="468">
        <f t="shared" si="29"/>
        <v>0</v>
      </c>
      <c r="L931" s="470"/>
    </row>
    <row r="932" spans="1:12" ht="15" x14ac:dyDescent="0.2">
      <c r="A932" s="136" t="str">
        <f t="shared" si="28"/>
        <v/>
      </c>
      <c r="B932" s="222"/>
      <c r="C932" s="110"/>
      <c r="D932" s="110"/>
      <c r="E932" s="467"/>
      <c r="F932" s="467"/>
      <c r="G932" s="110"/>
      <c r="H932" s="110"/>
      <c r="I932" s="96"/>
      <c r="J932" s="96"/>
      <c r="K932" s="468">
        <f t="shared" si="29"/>
        <v>0</v>
      </c>
      <c r="L932" s="470"/>
    </row>
    <row r="933" spans="1:12" ht="15" x14ac:dyDescent="0.2">
      <c r="A933" s="136" t="str">
        <f t="shared" si="28"/>
        <v/>
      </c>
      <c r="B933" s="222"/>
      <c r="C933" s="110"/>
      <c r="D933" s="110"/>
      <c r="E933" s="467"/>
      <c r="F933" s="467"/>
      <c r="G933" s="110"/>
      <c r="H933" s="110"/>
      <c r="I933" s="96"/>
      <c r="J933" s="96"/>
      <c r="K933" s="468">
        <f t="shared" si="29"/>
        <v>0</v>
      </c>
      <c r="L933" s="470"/>
    </row>
    <row r="934" spans="1:12" ht="15" x14ac:dyDescent="0.2">
      <c r="A934" s="136" t="str">
        <f t="shared" si="28"/>
        <v/>
      </c>
      <c r="B934" s="222"/>
      <c r="C934" s="110"/>
      <c r="D934" s="110"/>
      <c r="E934" s="467"/>
      <c r="F934" s="467"/>
      <c r="G934" s="110"/>
      <c r="H934" s="110"/>
      <c r="I934" s="96"/>
      <c r="J934" s="96"/>
      <c r="K934" s="468">
        <f t="shared" si="29"/>
        <v>0</v>
      </c>
      <c r="L934" s="470"/>
    </row>
    <row r="935" spans="1:12" ht="15" x14ac:dyDescent="0.2">
      <c r="A935" s="136" t="str">
        <f t="shared" si="28"/>
        <v/>
      </c>
      <c r="B935" s="222"/>
      <c r="C935" s="110"/>
      <c r="D935" s="110"/>
      <c r="E935" s="467"/>
      <c r="F935" s="467"/>
      <c r="G935" s="110"/>
      <c r="H935" s="110"/>
      <c r="I935" s="96"/>
      <c r="J935" s="96"/>
      <c r="K935" s="468">
        <f t="shared" si="29"/>
        <v>0</v>
      </c>
      <c r="L935" s="470"/>
    </row>
    <row r="936" spans="1:12" ht="15" x14ac:dyDescent="0.2">
      <c r="A936" s="136" t="str">
        <f t="shared" si="28"/>
        <v/>
      </c>
      <c r="B936" s="222"/>
      <c r="C936" s="110"/>
      <c r="D936" s="110"/>
      <c r="E936" s="467"/>
      <c r="F936" s="467"/>
      <c r="G936" s="110"/>
      <c r="H936" s="110"/>
      <c r="I936" s="96"/>
      <c r="J936" s="96"/>
      <c r="K936" s="468">
        <f t="shared" si="29"/>
        <v>0</v>
      </c>
      <c r="L936" s="470"/>
    </row>
    <row r="937" spans="1:12" ht="15" x14ac:dyDescent="0.2">
      <c r="A937" s="136" t="str">
        <f t="shared" si="28"/>
        <v/>
      </c>
      <c r="B937" s="222"/>
      <c r="C937" s="110"/>
      <c r="D937" s="110"/>
      <c r="E937" s="467"/>
      <c r="F937" s="467"/>
      <c r="G937" s="110"/>
      <c r="H937" s="110"/>
      <c r="I937" s="96"/>
      <c r="J937" s="96"/>
      <c r="K937" s="468">
        <f t="shared" si="29"/>
        <v>0</v>
      </c>
      <c r="L937" s="470"/>
    </row>
    <row r="938" spans="1:12" ht="15" x14ac:dyDescent="0.2">
      <c r="A938" s="136" t="str">
        <f t="shared" si="28"/>
        <v/>
      </c>
      <c r="B938" s="222"/>
      <c r="C938" s="110"/>
      <c r="D938" s="110"/>
      <c r="E938" s="467"/>
      <c r="F938" s="467"/>
      <c r="G938" s="110"/>
      <c r="H938" s="110"/>
      <c r="I938" s="96"/>
      <c r="J938" s="96"/>
      <c r="K938" s="468">
        <f t="shared" si="29"/>
        <v>0</v>
      </c>
      <c r="L938" s="470"/>
    </row>
    <row r="939" spans="1:12" ht="15" x14ac:dyDescent="0.2">
      <c r="A939" s="136" t="str">
        <f t="shared" si="28"/>
        <v/>
      </c>
      <c r="B939" s="222"/>
      <c r="C939" s="110"/>
      <c r="D939" s="110"/>
      <c r="E939" s="467"/>
      <c r="F939" s="467"/>
      <c r="G939" s="110"/>
      <c r="H939" s="110"/>
      <c r="I939" s="96"/>
      <c r="J939" s="96"/>
      <c r="K939" s="468">
        <f t="shared" si="29"/>
        <v>0</v>
      </c>
      <c r="L939" s="470"/>
    </row>
    <row r="940" spans="1:12" ht="15" x14ac:dyDescent="0.2">
      <c r="A940" s="136" t="str">
        <f t="shared" si="28"/>
        <v/>
      </c>
      <c r="B940" s="222"/>
      <c r="C940" s="110"/>
      <c r="D940" s="110"/>
      <c r="E940" s="467"/>
      <c r="F940" s="467"/>
      <c r="G940" s="110"/>
      <c r="H940" s="110"/>
      <c r="I940" s="96"/>
      <c r="J940" s="96"/>
      <c r="K940" s="468">
        <f t="shared" si="29"/>
        <v>0</v>
      </c>
      <c r="L940" s="470"/>
    </row>
    <row r="941" spans="1:12" ht="15" x14ac:dyDescent="0.2">
      <c r="A941" s="136" t="str">
        <f t="shared" si="28"/>
        <v/>
      </c>
      <c r="B941" s="222"/>
      <c r="C941" s="110"/>
      <c r="D941" s="110"/>
      <c r="E941" s="467"/>
      <c r="F941" s="467"/>
      <c r="G941" s="110"/>
      <c r="H941" s="110"/>
      <c r="I941" s="96"/>
      <c r="J941" s="96"/>
      <c r="K941" s="468">
        <f t="shared" si="29"/>
        <v>0</v>
      </c>
      <c r="L941" s="470"/>
    </row>
    <row r="942" spans="1:12" ht="15" x14ac:dyDescent="0.2">
      <c r="A942" s="136" t="str">
        <f t="shared" si="28"/>
        <v/>
      </c>
      <c r="B942" s="222"/>
      <c r="C942" s="110"/>
      <c r="D942" s="110"/>
      <c r="E942" s="467"/>
      <c r="F942" s="467"/>
      <c r="G942" s="110"/>
      <c r="H942" s="110"/>
      <c r="I942" s="96"/>
      <c r="J942" s="96"/>
      <c r="K942" s="468">
        <f t="shared" si="29"/>
        <v>0</v>
      </c>
      <c r="L942" s="470"/>
    </row>
    <row r="943" spans="1:12" ht="15" x14ac:dyDescent="0.2">
      <c r="A943" s="136" t="str">
        <f t="shared" si="28"/>
        <v/>
      </c>
      <c r="B943" s="222"/>
      <c r="C943" s="110"/>
      <c r="D943" s="110"/>
      <c r="E943" s="467"/>
      <c r="F943" s="467"/>
      <c r="G943" s="110"/>
      <c r="H943" s="110"/>
      <c r="I943" s="96"/>
      <c r="J943" s="96"/>
      <c r="K943" s="468">
        <f t="shared" si="29"/>
        <v>0</v>
      </c>
      <c r="L943" s="470"/>
    </row>
    <row r="944" spans="1:12" ht="15" x14ac:dyDescent="0.2">
      <c r="A944" s="136" t="str">
        <f t="shared" si="28"/>
        <v/>
      </c>
      <c r="B944" s="222"/>
      <c r="C944" s="110"/>
      <c r="D944" s="110"/>
      <c r="E944" s="467"/>
      <c r="F944" s="467"/>
      <c r="G944" s="110"/>
      <c r="H944" s="110"/>
      <c r="I944" s="96"/>
      <c r="J944" s="96"/>
      <c r="K944" s="468">
        <f t="shared" si="29"/>
        <v>0</v>
      </c>
      <c r="L944" s="470"/>
    </row>
    <row r="945" spans="1:12" ht="15" x14ac:dyDescent="0.2">
      <c r="A945" s="136" t="str">
        <f t="shared" si="28"/>
        <v/>
      </c>
      <c r="B945" s="222"/>
      <c r="C945" s="110"/>
      <c r="D945" s="110"/>
      <c r="E945" s="467"/>
      <c r="F945" s="467"/>
      <c r="G945" s="110"/>
      <c r="H945" s="110"/>
      <c r="I945" s="96"/>
      <c r="J945" s="96"/>
      <c r="K945" s="468">
        <f t="shared" si="29"/>
        <v>0</v>
      </c>
      <c r="L945" s="470"/>
    </row>
    <row r="946" spans="1:12" ht="15" x14ac:dyDescent="0.2">
      <c r="A946" s="136" t="str">
        <f t="shared" si="28"/>
        <v/>
      </c>
      <c r="B946" s="222"/>
      <c r="C946" s="110"/>
      <c r="D946" s="110"/>
      <c r="E946" s="467"/>
      <c r="F946" s="467"/>
      <c r="G946" s="110"/>
      <c r="H946" s="110"/>
      <c r="I946" s="96"/>
      <c r="J946" s="96"/>
      <c r="K946" s="468">
        <f t="shared" si="29"/>
        <v>0</v>
      </c>
      <c r="L946" s="470"/>
    </row>
    <row r="947" spans="1:12" ht="15" x14ac:dyDescent="0.2">
      <c r="A947" s="136" t="str">
        <f t="shared" si="28"/>
        <v/>
      </c>
      <c r="B947" s="222"/>
      <c r="C947" s="110"/>
      <c r="D947" s="110"/>
      <c r="E947" s="467"/>
      <c r="F947" s="467"/>
      <c r="G947" s="110"/>
      <c r="H947" s="110"/>
      <c r="I947" s="96"/>
      <c r="J947" s="96"/>
      <c r="K947" s="468">
        <f t="shared" si="29"/>
        <v>0</v>
      </c>
      <c r="L947" s="470"/>
    </row>
    <row r="948" spans="1:12" ht="15" x14ac:dyDescent="0.2">
      <c r="A948" s="136" t="str">
        <f t="shared" si="28"/>
        <v/>
      </c>
      <c r="B948" s="222"/>
      <c r="C948" s="110"/>
      <c r="D948" s="110"/>
      <c r="E948" s="467"/>
      <c r="F948" s="467"/>
      <c r="G948" s="110"/>
      <c r="H948" s="110"/>
      <c r="I948" s="96"/>
      <c r="J948" s="96"/>
      <c r="K948" s="468">
        <f t="shared" si="29"/>
        <v>0</v>
      </c>
      <c r="L948" s="470"/>
    </row>
    <row r="949" spans="1:12" ht="15" x14ac:dyDescent="0.2">
      <c r="A949" s="136" t="str">
        <f t="shared" si="28"/>
        <v/>
      </c>
      <c r="B949" s="222"/>
      <c r="C949" s="110"/>
      <c r="D949" s="110"/>
      <c r="E949" s="467"/>
      <c r="F949" s="467"/>
      <c r="G949" s="110"/>
      <c r="H949" s="110"/>
      <c r="I949" s="96"/>
      <c r="J949" s="96"/>
      <c r="K949" s="468">
        <f t="shared" si="29"/>
        <v>0</v>
      </c>
      <c r="L949" s="470"/>
    </row>
    <row r="950" spans="1:12" ht="15" x14ac:dyDescent="0.2">
      <c r="A950" s="136" t="str">
        <f t="shared" si="28"/>
        <v/>
      </c>
      <c r="B950" s="222"/>
      <c r="C950" s="110"/>
      <c r="D950" s="110"/>
      <c r="E950" s="467"/>
      <c r="F950" s="467"/>
      <c r="G950" s="110"/>
      <c r="H950" s="110"/>
      <c r="I950" s="96"/>
      <c r="J950" s="96"/>
      <c r="K950" s="468">
        <f t="shared" si="29"/>
        <v>0</v>
      </c>
      <c r="L950" s="470"/>
    </row>
    <row r="951" spans="1:12" ht="15" x14ac:dyDescent="0.2">
      <c r="A951" s="136" t="str">
        <f t="shared" si="28"/>
        <v/>
      </c>
      <c r="B951" s="222"/>
      <c r="C951" s="110"/>
      <c r="D951" s="110"/>
      <c r="E951" s="467"/>
      <c r="F951" s="467"/>
      <c r="G951" s="110"/>
      <c r="H951" s="110"/>
      <c r="I951" s="96"/>
      <c r="J951" s="96"/>
      <c r="K951" s="468">
        <f t="shared" si="29"/>
        <v>0</v>
      </c>
      <c r="L951" s="470"/>
    </row>
    <row r="952" spans="1:12" ht="15" x14ac:dyDescent="0.2">
      <c r="A952" s="136" t="str">
        <f t="shared" si="28"/>
        <v/>
      </c>
      <c r="B952" s="222"/>
      <c r="C952" s="110"/>
      <c r="D952" s="110"/>
      <c r="E952" s="467"/>
      <c r="F952" s="467"/>
      <c r="G952" s="110"/>
      <c r="H952" s="110"/>
      <c r="I952" s="96"/>
      <c r="J952" s="96"/>
      <c r="K952" s="468">
        <f t="shared" si="29"/>
        <v>0</v>
      </c>
      <c r="L952" s="470"/>
    </row>
    <row r="953" spans="1:12" ht="15" x14ac:dyDescent="0.2">
      <c r="A953" s="136" t="str">
        <f t="shared" si="28"/>
        <v/>
      </c>
      <c r="B953" s="222"/>
      <c r="C953" s="110"/>
      <c r="D953" s="110"/>
      <c r="E953" s="467"/>
      <c r="F953" s="467"/>
      <c r="G953" s="110"/>
      <c r="H953" s="110"/>
      <c r="I953" s="96"/>
      <c r="J953" s="96"/>
      <c r="K953" s="468">
        <f t="shared" si="29"/>
        <v>0</v>
      </c>
      <c r="L953" s="470"/>
    </row>
    <row r="954" spans="1:12" ht="15" x14ac:dyDescent="0.2">
      <c r="A954" s="136" t="str">
        <f t="shared" si="28"/>
        <v/>
      </c>
      <c r="B954" s="222"/>
      <c r="C954" s="110"/>
      <c r="D954" s="110"/>
      <c r="E954" s="467"/>
      <c r="F954" s="467"/>
      <c r="G954" s="110"/>
      <c r="H954" s="110"/>
      <c r="I954" s="96"/>
      <c r="J954" s="96"/>
      <c r="K954" s="468">
        <f t="shared" si="29"/>
        <v>0</v>
      </c>
      <c r="L954" s="470"/>
    </row>
    <row r="955" spans="1:12" ht="15" x14ac:dyDescent="0.2">
      <c r="A955" s="136" t="str">
        <f t="shared" si="28"/>
        <v/>
      </c>
      <c r="B955" s="222"/>
      <c r="C955" s="110"/>
      <c r="D955" s="110"/>
      <c r="E955" s="467"/>
      <c r="F955" s="467"/>
      <c r="G955" s="110"/>
      <c r="H955" s="110"/>
      <c r="I955" s="96"/>
      <c r="J955" s="96"/>
      <c r="K955" s="468">
        <f t="shared" si="29"/>
        <v>0</v>
      </c>
      <c r="L955" s="470"/>
    </row>
    <row r="956" spans="1:12" ht="15" x14ac:dyDescent="0.2">
      <c r="A956" s="136" t="str">
        <f t="shared" si="28"/>
        <v/>
      </c>
      <c r="B956" s="222"/>
      <c r="C956" s="110"/>
      <c r="D956" s="110"/>
      <c r="E956" s="467"/>
      <c r="F956" s="467"/>
      <c r="G956" s="110"/>
      <c r="H956" s="110"/>
      <c r="I956" s="96"/>
      <c r="J956" s="96"/>
      <c r="K956" s="468">
        <f t="shared" si="29"/>
        <v>0</v>
      </c>
      <c r="L956" s="470"/>
    </row>
    <row r="957" spans="1:12" ht="15" x14ac:dyDescent="0.2">
      <c r="A957" s="136" t="str">
        <f t="shared" si="28"/>
        <v/>
      </c>
      <c r="B957" s="222"/>
      <c r="C957" s="110"/>
      <c r="D957" s="110"/>
      <c r="E957" s="467"/>
      <c r="F957" s="467"/>
      <c r="G957" s="110"/>
      <c r="H957" s="110"/>
      <c r="I957" s="96"/>
      <c r="J957" s="96"/>
      <c r="K957" s="468">
        <f t="shared" si="29"/>
        <v>0</v>
      </c>
      <c r="L957" s="470"/>
    </row>
    <row r="958" spans="1:12" ht="15" x14ac:dyDescent="0.2">
      <c r="A958" s="136" t="str">
        <f t="shared" si="28"/>
        <v/>
      </c>
      <c r="B958" s="222"/>
      <c r="C958" s="110"/>
      <c r="D958" s="110"/>
      <c r="E958" s="467"/>
      <c r="F958" s="467"/>
      <c r="G958" s="110"/>
      <c r="H958" s="110"/>
      <c r="I958" s="96"/>
      <c r="J958" s="96"/>
      <c r="K958" s="468">
        <f t="shared" si="29"/>
        <v>0</v>
      </c>
      <c r="L958" s="470"/>
    </row>
    <row r="959" spans="1:12" ht="15" x14ac:dyDescent="0.2">
      <c r="A959" s="136" t="str">
        <f t="shared" si="28"/>
        <v/>
      </c>
      <c r="B959" s="222"/>
      <c r="C959" s="110"/>
      <c r="D959" s="110"/>
      <c r="E959" s="467"/>
      <c r="F959" s="467"/>
      <c r="G959" s="110"/>
      <c r="H959" s="110"/>
      <c r="I959" s="96"/>
      <c r="J959" s="96"/>
      <c r="K959" s="468">
        <f t="shared" si="29"/>
        <v>0</v>
      </c>
      <c r="L959" s="470"/>
    </row>
    <row r="960" spans="1:12" ht="15" x14ac:dyDescent="0.2">
      <c r="A960" s="136" t="str">
        <f t="shared" si="28"/>
        <v/>
      </c>
      <c r="B960" s="222"/>
      <c r="C960" s="110"/>
      <c r="D960" s="110"/>
      <c r="E960" s="467"/>
      <c r="F960" s="467"/>
      <c r="G960" s="110"/>
      <c r="H960" s="110"/>
      <c r="I960" s="96"/>
      <c r="J960" s="96"/>
      <c r="K960" s="468">
        <f t="shared" si="29"/>
        <v>0</v>
      </c>
      <c r="L960" s="470"/>
    </row>
    <row r="961" spans="1:12" ht="15" x14ac:dyDescent="0.2">
      <c r="A961" s="136" t="str">
        <f t="shared" si="28"/>
        <v/>
      </c>
      <c r="B961" s="222"/>
      <c r="C961" s="110"/>
      <c r="D961" s="110"/>
      <c r="E961" s="467"/>
      <c r="F961" s="467"/>
      <c r="G961" s="110"/>
      <c r="H961" s="110"/>
      <c r="I961" s="96"/>
      <c r="J961" s="96"/>
      <c r="K961" s="468">
        <f t="shared" si="29"/>
        <v>0</v>
      </c>
      <c r="L961" s="470"/>
    </row>
    <row r="962" spans="1:12" ht="15" x14ac:dyDescent="0.2">
      <c r="A962" s="136" t="str">
        <f t="shared" si="28"/>
        <v/>
      </c>
      <c r="B962" s="222"/>
      <c r="C962" s="110"/>
      <c r="D962" s="110"/>
      <c r="E962" s="467"/>
      <c r="F962" s="467"/>
      <c r="G962" s="110"/>
      <c r="H962" s="110"/>
      <c r="I962" s="96"/>
      <c r="J962" s="96"/>
      <c r="K962" s="468">
        <f t="shared" si="29"/>
        <v>0</v>
      </c>
      <c r="L962" s="470"/>
    </row>
    <row r="963" spans="1:12" ht="15" x14ac:dyDescent="0.2">
      <c r="A963" s="136" t="str">
        <f t="shared" si="28"/>
        <v/>
      </c>
      <c r="B963" s="222"/>
      <c r="C963" s="110"/>
      <c r="D963" s="110"/>
      <c r="E963" s="467"/>
      <c r="F963" s="467"/>
      <c r="G963" s="110"/>
      <c r="H963" s="110"/>
      <c r="I963" s="96"/>
      <c r="J963" s="96"/>
      <c r="K963" s="468">
        <f t="shared" si="29"/>
        <v>0</v>
      </c>
      <c r="L963" s="470"/>
    </row>
    <row r="964" spans="1:12" ht="15" x14ac:dyDescent="0.2">
      <c r="A964" s="136" t="str">
        <f t="shared" si="28"/>
        <v/>
      </c>
      <c r="B964" s="222"/>
      <c r="C964" s="110"/>
      <c r="D964" s="110"/>
      <c r="E964" s="467"/>
      <c r="F964" s="467"/>
      <c r="G964" s="110"/>
      <c r="H964" s="110"/>
      <c r="I964" s="96"/>
      <c r="J964" s="96"/>
      <c r="K964" s="468">
        <f t="shared" si="29"/>
        <v>0</v>
      </c>
      <c r="L964" s="470"/>
    </row>
    <row r="965" spans="1:12" ht="15" x14ac:dyDescent="0.2">
      <c r="A965" s="136" t="str">
        <f t="shared" si="28"/>
        <v/>
      </c>
      <c r="B965" s="222"/>
      <c r="C965" s="110"/>
      <c r="D965" s="110"/>
      <c r="E965" s="467"/>
      <c r="F965" s="467"/>
      <c r="G965" s="110"/>
      <c r="H965" s="110"/>
      <c r="I965" s="96"/>
      <c r="J965" s="96"/>
      <c r="K965" s="468">
        <f t="shared" si="29"/>
        <v>0</v>
      </c>
      <c r="L965" s="470"/>
    </row>
    <row r="966" spans="1:12" ht="15" x14ac:dyDescent="0.2">
      <c r="A966" s="136" t="str">
        <f t="shared" si="28"/>
        <v/>
      </c>
      <c r="B966" s="222"/>
      <c r="C966" s="110"/>
      <c r="D966" s="110"/>
      <c r="E966" s="467"/>
      <c r="F966" s="467"/>
      <c r="G966" s="110"/>
      <c r="H966" s="110"/>
      <c r="I966" s="96"/>
      <c r="J966" s="96"/>
      <c r="K966" s="468">
        <f t="shared" si="29"/>
        <v>0</v>
      </c>
      <c r="L966" s="470"/>
    </row>
    <row r="967" spans="1:12" ht="15" x14ac:dyDescent="0.2">
      <c r="A967" s="136" t="str">
        <f t="shared" si="28"/>
        <v/>
      </c>
      <c r="B967" s="222"/>
      <c r="C967" s="110"/>
      <c r="D967" s="110"/>
      <c r="E967" s="467"/>
      <c r="F967" s="467"/>
      <c r="G967" s="110"/>
      <c r="H967" s="110"/>
      <c r="I967" s="96"/>
      <c r="J967" s="96"/>
      <c r="K967" s="468">
        <f t="shared" si="29"/>
        <v>0</v>
      </c>
      <c r="L967" s="470"/>
    </row>
    <row r="968" spans="1:12" ht="15" x14ac:dyDescent="0.2">
      <c r="A968" s="136" t="str">
        <f t="shared" si="28"/>
        <v/>
      </c>
      <c r="B968" s="222"/>
      <c r="C968" s="110"/>
      <c r="D968" s="110"/>
      <c r="E968" s="467"/>
      <c r="F968" s="467"/>
      <c r="G968" s="110"/>
      <c r="H968" s="110"/>
      <c r="I968" s="96"/>
      <c r="J968" s="96"/>
      <c r="K968" s="468">
        <f t="shared" si="29"/>
        <v>0</v>
      </c>
      <c r="L968" s="470"/>
    </row>
    <row r="969" spans="1:12" ht="15" x14ac:dyDescent="0.2">
      <c r="A969" s="136" t="str">
        <f t="shared" si="28"/>
        <v/>
      </c>
      <c r="B969" s="222"/>
      <c r="C969" s="110"/>
      <c r="D969" s="110"/>
      <c r="E969" s="467"/>
      <c r="F969" s="467"/>
      <c r="G969" s="110"/>
      <c r="H969" s="110"/>
      <c r="I969" s="96"/>
      <c r="J969" s="96"/>
      <c r="K969" s="468">
        <f t="shared" si="29"/>
        <v>0</v>
      </c>
      <c r="L969" s="470"/>
    </row>
    <row r="970" spans="1:12" ht="15" x14ac:dyDescent="0.2">
      <c r="A970" s="136" t="str">
        <f t="shared" si="28"/>
        <v/>
      </c>
      <c r="B970" s="222"/>
      <c r="C970" s="110"/>
      <c r="D970" s="110"/>
      <c r="E970" s="467"/>
      <c r="F970" s="467"/>
      <c r="G970" s="110"/>
      <c r="H970" s="110"/>
      <c r="I970" s="96"/>
      <c r="J970" s="96"/>
      <c r="K970" s="468">
        <f t="shared" si="29"/>
        <v>0</v>
      </c>
      <c r="L970" s="470"/>
    </row>
    <row r="971" spans="1:12" ht="15" x14ac:dyDescent="0.2">
      <c r="A971" s="136" t="str">
        <f t="shared" si="28"/>
        <v/>
      </c>
      <c r="B971" s="222"/>
      <c r="C971" s="110"/>
      <c r="D971" s="110"/>
      <c r="E971" s="467"/>
      <c r="F971" s="467"/>
      <c r="G971" s="110"/>
      <c r="H971" s="110"/>
      <c r="I971" s="96"/>
      <c r="J971" s="96"/>
      <c r="K971" s="468">
        <f t="shared" si="29"/>
        <v>0</v>
      </c>
      <c r="L971" s="470"/>
    </row>
    <row r="972" spans="1:12" ht="15" x14ac:dyDescent="0.2">
      <c r="A972" s="136" t="str">
        <f t="shared" si="28"/>
        <v/>
      </c>
      <c r="B972" s="222"/>
      <c r="C972" s="110"/>
      <c r="D972" s="110"/>
      <c r="E972" s="467"/>
      <c r="F972" s="467"/>
      <c r="G972" s="110"/>
      <c r="H972" s="110"/>
      <c r="I972" s="96"/>
      <c r="J972" s="96"/>
      <c r="K972" s="468">
        <f t="shared" si="29"/>
        <v>0</v>
      </c>
      <c r="L972" s="470"/>
    </row>
    <row r="973" spans="1:12" ht="15" x14ac:dyDescent="0.2">
      <c r="A973" s="136" t="str">
        <f t="shared" si="28"/>
        <v/>
      </c>
      <c r="B973" s="222"/>
      <c r="C973" s="110"/>
      <c r="D973" s="110"/>
      <c r="E973" s="467"/>
      <c r="F973" s="467"/>
      <c r="G973" s="110"/>
      <c r="H973" s="110"/>
      <c r="I973" s="96"/>
      <c r="J973" s="96"/>
      <c r="K973" s="468">
        <f t="shared" si="29"/>
        <v>0</v>
      </c>
      <c r="L973" s="470"/>
    </row>
    <row r="974" spans="1:12" ht="15" x14ac:dyDescent="0.2">
      <c r="A974" s="136" t="str">
        <f t="shared" si="28"/>
        <v/>
      </c>
      <c r="B974" s="222"/>
      <c r="C974" s="110"/>
      <c r="D974" s="110"/>
      <c r="E974" s="467"/>
      <c r="F974" s="467"/>
      <c r="G974" s="110"/>
      <c r="H974" s="110"/>
      <c r="I974" s="96"/>
      <c r="J974" s="96"/>
      <c r="K974" s="468">
        <f t="shared" si="29"/>
        <v>0</v>
      </c>
      <c r="L974" s="470"/>
    </row>
    <row r="975" spans="1:12" ht="15" x14ac:dyDescent="0.2">
      <c r="A975" s="136" t="str">
        <f t="shared" si="28"/>
        <v/>
      </c>
      <c r="B975" s="222"/>
      <c r="C975" s="110"/>
      <c r="D975" s="110"/>
      <c r="E975" s="467"/>
      <c r="F975" s="467"/>
      <c r="G975" s="110"/>
      <c r="H975" s="110"/>
      <c r="I975" s="96"/>
      <c r="J975" s="96"/>
      <c r="K975" s="468">
        <f t="shared" si="29"/>
        <v>0</v>
      </c>
      <c r="L975" s="470"/>
    </row>
    <row r="976" spans="1:12" ht="15" x14ac:dyDescent="0.2">
      <c r="A976" s="136" t="str">
        <f t="shared" si="28"/>
        <v/>
      </c>
      <c r="B976" s="222"/>
      <c r="C976" s="110"/>
      <c r="D976" s="110"/>
      <c r="E976" s="467"/>
      <c r="F976" s="467"/>
      <c r="G976" s="110"/>
      <c r="H976" s="110"/>
      <c r="I976" s="96"/>
      <c r="J976" s="96"/>
      <c r="K976" s="468">
        <f t="shared" si="29"/>
        <v>0</v>
      </c>
      <c r="L976" s="470"/>
    </row>
    <row r="977" spans="1:12" ht="15" x14ac:dyDescent="0.2">
      <c r="A977" s="136" t="str">
        <f t="shared" si="28"/>
        <v/>
      </c>
      <c r="B977" s="222"/>
      <c r="C977" s="110"/>
      <c r="D977" s="110"/>
      <c r="E977" s="467"/>
      <c r="F977" s="467"/>
      <c r="G977" s="110"/>
      <c r="H977" s="110"/>
      <c r="I977" s="96"/>
      <c r="J977" s="96"/>
      <c r="K977" s="468">
        <f t="shared" si="29"/>
        <v>0</v>
      </c>
      <c r="L977" s="470"/>
    </row>
    <row r="978" spans="1:12" ht="15" x14ac:dyDescent="0.2">
      <c r="A978" s="136" t="str">
        <f t="shared" si="28"/>
        <v/>
      </c>
      <c r="B978" s="222"/>
      <c r="C978" s="110"/>
      <c r="D978" s="110"/>
      <c r="E978" s="467"/>
      <c r="F978" s="467"/>
      <c r="G978" s="110"/>
      <c r="H978" s="110"/>
      <c r="I978" s="96"/>
      <c r="J978" s="96"/>
      <c r="K978" s="468">
        <f t="shared" si="29"/>
        <v>0</v>
      </c>
      <c r="L978" s="470"/>
    </row>
    <row r="979" spans="1:12" ht="15" x14ac:dyDescent="0.2">
      <c r="A979" s="136" t="str">
        <f t="shared" si="28"/>
        <v/>
      </c>
      <c r="B979" s="222"/>
      <c r="C979" s="110"/>
      <c r="D979" s="110"/>
      <c r="E979" s="467"/>
      <c r="F979" s="467"/>
      <c r="G979" s="110"/>
      <c r="H979" s="110"/>
      <c r="I979" s="96"/>
      <c r="J979" s="96"/>
      <c r="K979" s="468">
        <f t="shared" si="29"/>
        <v>0</v>
      </c>
      <c r="L979" s="470"/>
    </row>
    <row r="980" spans="1:12" ht="15" x14ac:dyDescent="0.2">
      <c r="A980" s="136" t="str">
        <f t="shared" si="28"/>
        <v/>
      </c>
      <c r="B980" s="222"/>
      <c r="C980" s="110"/>
      <c r="D980" s="110"/>
      <c r="E980" s="467"/>
      <c r="F980" s="467"/>
      <c r="G980" s="110"/>
      <c r="H980" s="110"/>
      <c r="I980" s="96"/>
      <c r="J980" s="96"/>
      <c r="K980" s="468">
        <f t="shared" si="29"/>
        <v>0</v>
      </c>
      <c r="L980" s="470"/>
    </row>
    <row r="981" spans="1:12" ht="15" x14ac:dyDescent="0.2">
      <c r="A981" s="136" t="str">
        <f t="shared" ref="A981:A1019" si="30">IF(COUNTA(B981:J981)&gt;0,ROW()-$A$3+1,"")</f>
        <v/>
      </c>
      <c r="B981" s="222"/>
      <c r="C981" s="110"/>
      <c r="D981" s="110"/>
      <c r="E981" s="467"/>
      <c r="F981" s="467"/>
      <c r="G981" s="110"/>
      <c r="H981" s="110"/>
      <c r="I981" s="96"/>
      <c r="J981" s="96"/>
      <c r="K981" s="468">
        <f t="shared" ref="K981:K1019" si="31">ROUND(I981,2)*ROUND(J981,2)</f>
        <v>0</v>
      </c>
      <c r="L981" s="470"/>
    </row>
    <row r="982" spans="1:12" ht="15" x14ac:dyDescent="0.2">
      <c r="A982" s="136" t="str">
        <f t="shared" si="30"/>
        <v/>
      </c>
      <c r="B982" s="222"/>
      <c r="C982" s="110"/>
      <c r="D982" s="110"/>
      <c r="E982" s="467"/>
      <c r="F982" s="467"/>
      <c r="G982" s="110"/>
      <c r="H982" s="110"/>
      <c r="I982" s="96"/>
      <c r="J982" s="96"/>
      <c r="K982" s="468">
        <f t="shared" si="31"/>
        <v>0</v>
      </c>
      <c r="L982" s="470"/>
    </row>
    <row r="983" spans="1:12" ht="15" x14ac:dyDescent="0.2">
      <c r="A983" s="136" t="str">
        <f t="shared" si="30"/>
        <v/>
      </c>
      <c r="B983" s="222"/>
      <c r="C983" s="110"/>
      <c r="D983" s="110"/>
      <c r="E983" s="467"/>
      <c r="F983" s="467"/>
      <c r="G983" s="110"/>
      <c r="H983" s="110"/>
      <c r="I983" s="96"/>
      <c r="J983" s="96"/>
      <c r="K983" s="468">
        <f t="shared" si="31"/>
        <v>0</v>
      </c>
      <c r="L983" s="470"/>
    </row>
    <row r="984" spans="1:12" ht="15" x14ac:dyDescent="0.2">
      <c r="A984" s="136" t="str">
        <f t="shared" si="30"/>
        <v/>
      </c>
      <c r="B984" s="222"/>
      <c r="C984" s="110"/>
      <c r="D984" s="110"/>
      <c r="E984" s="467"/>
      <c r="F984" s="467"/>
      <c r="G984" s="110"/>
      <c r="H984" s="110"/>
      <c r="I984" s="96"/>
      <c r="J984" s="96"/>
      <c r="K984" s="468">
        <f t="shared" si="31"/>
        <v>0</v>
      </c>
      <c r="L984" s="470"/>
    </row>
    <row r="985" spans="1:12" ht="15" x14ac:dyDescent="0.2">
      <c r="A985" s="136" t="str">
        <f t="shared" si="30"/>
        <v/>
      </c>
      <c r="B985" s="222"/>
      <c r="C985" s="110"/>
      <c r="D985" s="110"/>
      <c r="E985" s="467"/>
      <c r="F985" s="467"/>
      <c r="G985" s="110"/>
      <c r="H985" s="110"/>
      <c r="I985" s="96"/>
      <c r="J985" s="96"/>
      <c r="K985" s="468">
        <f t="shared" si="31"/>
        <v>0</v>
      </c>
      <c r="L985" s="470"/>
    </row>
    <row r="986" spans="1:12" ht="15" x14ac:dyDescent="0.2">
      <c r="A986" s="136" t="str">
        <f t="shared" si="30"/>
        <v/>
      </c>
      <c r="B986" s="222"/>
      <c r="C986" s="110"/>
      <c r="D986" s="110"/>
      <c r="E986" s="467"/>
      <c r="F986" s="467"/>
      <c r="G986" s="110"/>
      <c r="H986" s="110"/>
      <c r="I986" s="96"/>
      <c r="J986" s="96"/>
      <c r="K986" s="468">
        <f t="shared" si="31"/>
        <v>0</v>
      </c>
      <c r="L986" s="470"/>
    </row>
    <row r="987" spans="1:12" ht="15" x14ac:dyDescent="0.2">
      <c r="A987" s="136" t="str">
        <f t="shared" si="30"/>
        <v/>
      </c>
      <c r="B987" s="222"/>
      <c r="C987" s="110"/>
      <c r="D987" s="110"/>
      <c r="E987" s="467"/>
      <c r="F987" s="467"/>
      <c r="G987" s="110"/>
      <c r="H987" s="110"/>
      <c r="I987" s="96"/>
      <c r="J987" s="96"/>
      <c r="K987" s="468">
        <f t="shared" si="31"/>
        <v>0</v>
      </c>
      <c r="L987" s="470"/>
    </row>
    <row r="988" spans="1:12" ht="15" x14ac:dyDescent="0.2">
      <c r="A988" s="136" t="str">
        <f t="shared" si="30"/>
        <v/>
      </c>
      <c r="B988" s="222"/>
      <c r="C988" s="110"/>
      <c r="D988" s="110"/>
      <c r="E988" s="467"/>
      <c r="F988" s="467"/>
      <c r="G988" s="110"/>
      <c r="H988" s="110"/>
      <c r="I988" s="96"/>
      <c r="J988" s="96"/>
      <c r="K988" s="468">
        <f t="shared" si="31"/>
        <v>0</v>
      </c>
      <c r="L988" s="470"/>
    </row>
    <row r="989" spans="1:12" ht="15" x14ac:dyDescent="0.2">
      <c r="A989" s="136" t="str">
        <f t="shared" si="30"/>
        <v/>
      </c>
      <c r="B989" s="222"/>
      <c r="C989" s="110"/>
      <c r="D989" s="110"/>
      <c r="E989" s="467"/>
      <c r="F989" s="467"/>
      <c r="G989" s="110"/>
      <c r="H989" s="110"/>
      <c r="I989" s="96"/>
      <c r="J989" s="96"/>
      <c r="K989" s="468">
        <f t="shared" si="31"/>
        <v>0</v>
      </c>
      <c r="L989" s="470"/>
    </row>
    <row r="990" spans="1:12" ht="15" x14ac:dyDescent="0.2">
      <c r="A990" s="136" t="str">
        <f t="shared" si="30"/>
        <v/>
      </c>
      <c r="B990" s="222"/>
      <c r="C990" s="110"/>
      <c r="D990" s="110"/>
      <c r="E990" s="467"/>
      <c r="F990" s="467"/>
      <c r="G990" s="110"/>
      <c r="H990" s="110"/>
      <c r="I990" s="96"/>
      <c r="J990" s="96"/>
      <c r="K990" s="468">
        <f t="shared" si="31"/>
        <v>0</v>
      </c>
      <c r="L990" s="470"/>
    </row>
    <row r="991" spans="1:12" ht="15" x14ac:dyDescent="0.2">
      <c r="A991" s="136" t="str">
        <f t="shared" si="30"/>
        <v/>
      </c>
      <c r="B991" s="222"/>
      <c r="C991" s="110"/>
      <c r="D991" s="110"/>
      <c r="E991" s="467"/>
      <c r="F991" s="467"/>
      <c r="G991" s="110"/>
      <c r="H991" s="110"/>
      <c r="I991" s="96"/>
      <c r="J991" s="96"/>
      <c r="K991" s="468">
        <f t="shared" si="31"/>
        <v>0</v>
      </c>
      <c r="L991" s="470"/>
    </row>
    <row r="992" spans="1:12" ht="15" x14ac:dyDescent="0.2">
      <c r="A992" s="136" t="str">
        <f t="shared" si="30"/>
        <v/>
      </c>
      <c r="B992" s="222"/>
      <c r="C992" s="110"/>
      <c r="D992" s="110"/>
      <c r="E992" s="467"/>
      <c r="F992" s="467"/>
      <c r="G992" s="110"/>
      <c r="H992" s="110"/>
      <c r="I992" s="96"/>
      <c r="J992" s="96"/>
      <c r="K992" s="468">
        <f t="shared" si="31"/>
        <v>0</v>
      </c>
      <c r="L992" s="470"/>
    </row>
    <row r="993" spans="1:12" ht="15" x14ac:dyDescent="0.2">
      <c r="A993" s="136" t="str">
        <f t="shared" si="30"/>
        <v/>
      </c>
      <c r="B993" s="222"/>
      <c r="C993" s="110"/>
      <c r="D993" s="110"/>
      <c r="E993" s="467"/>
      <c r="F993" s="467"/>
      <c r="G993" s="110"/>
      <c r="H993" s="110"/>
      <c r="I993" s="96"/>
      <c r="J993" s="96"/>
      <c r="K993" s="468">
        <f t="shared" si="31"/>
        <v>0</v>
      </c>
      <c r="L993" s="470"/>
    </row>
    <row r="994" spans="1:12" ht="15" x14ac:dyDescent="0.2">
      <c r="A994" s="136" t="str">
        <f t="shared" si="30"/>
        <v/>
      </c>
      <c r="B994" s="222"/>
      <c r="C994" s="110"/>
      <c r="D994" s="110"/>
      <c r="E994" s="467"/>
      <c r="F994" s="467"/>
      <c r="G994" s="110"/>
      <c r="H994" s="110"/>
      <c r="I994" s="96"/>
      <c r="J994" s="96"/>
      <c r="K994" s="468">
        <f t="shared" si="31"/>
        <v>0</v>
      </c>
      <c r="L994" s="470"/>
    </row>
    <row r="995" spans="1:12" ht="15" x14ac:dyDescent="0.2">
      <c r="A995" s="136" t="str">
        <f t="shared" si="30"/>
        <v/>
      </c>
      <c r="B995" s="222"/>
      <c r="C995" s="110"/>
      <c r="D995" s="110"/>
      <c r="E995" s="467"/>
      <c r="F995" s="467"/>
      <c r="G995" s="110"/>
      <c r="H995" s="110"/>
      <c r="I995" s="96"/>
      <c r="J995" s="96"/>
      <c r="K995" s="468">
        <f t="shared" si="31"/>
        <v>0</v>
      </c>
      <c r="L995" s="470"/>
    </row>
    <row r="996" spans="1:12" ht="15" x14ac:dyDescent="0.2">
      <c r="A996" s="136" t="str">
        <f t="shared" si="30"/>
        <v/>
      </c>
      <c r="B996" s="222"/>
      <c r="C996" s="110"/>
      <c r="D996" s="110"/>
      <c r="E996" s="467"/>
      <c r="F996" s="467"/>
      <c r="G996" s="110"/>
      <c r="H996" s="110"/>
      <c r="I996" s="96"/>
      <c r="J996" s="96"/>
      <c r="K996" s="468">
        <f t="shared" si="31"/>
        <v>0</v>
      </c>
      <c r="L996" s="470"/>
    </row>
    <row r="997" spans="1:12" ht="15" x14ac:dyDescent="0.2">
      <c r="A997" s="136" t="str">
        <f t="shared" si="30"/>
        <v/>
      </c>
      <c r="B997" s="222"/>
      <c r="C997" s="110"/>
      <c r="D997" s="110"/>
      <c r="E997" s="467"/>
      <c r="F997" s="467"/>
      <c r="G997" s="110"/>
      <c r="H997" s="110"/>
      <c r="I997" s="96"/>
      <c r="J997" s="96"/>
      <c r="K997" s="468">
        <f t="shared" si="31"/>
        <v>0</v>
      </c>
      <c r="L997" s="470"/>
    </row>
    <row r="998" spans="1:12" ht="15" x14ac:dyDescent="0.2">
      <c r="A998" s="136" t="str">
        <f t="shared" si="30"/>
        <v/>
      </c>
      <c r="B998" s="222"/>
      <c r="C998" s="110"/>
      <c r="D998" s="110"/>
      <c r="E998" s="467"/>
      <c r="F998" s="467"/>
      <c r="G998" s="110"/>
      <c r="H998" s="110"/>
      <c r="I998" s="96"/>
      <c r="J998" s="96"/>
      <c r="K998" s="468">
        <f t="shared" si="31"/>
        <v>0</v>
      </c>
      <c r="L998" s="470"/>
    </row>
    <row r="999" spans="1:12" ht="15" x14ac:dyDescent="0.2">
      <c r="A999" s="136" t="str">
        <f t="shared" si="30"/>
        <v/>
      </c>
      <c r="B999" s="222"/>
      <c r="C999" s="110"/>
      <c r="D999" s="110"/>
      <c r="E999" s="467"/>
      <c r="F999" s="467"/>
      <c r="G999" s="110"/>
      <c r="H999" s="110"/>
      <c r="I999" s="96"/>
      <c r="J999" s="96"/>
      <c r="K999" s="468">
        <f t="shared" si="31"/>
        <v>0</v>
      </c>
      <c r="L999" s="470"/>
    </row>
    <row r="1000" spans="1:12" ht="15" x14ac:dyDescent="0.2">
      <c r="A1000" s="136" t="str">
        <f t="shared" si="30"/>
        <v/>
      </c>
      <c r="B1000" s="222"/>
      <c r="C1000" s="110"/>
      <c r="D1000" s="110"/>
      <c r="E1000" s="467"/>
      <c r="F1000" s="467"/>
      <c r="G1000" s="110"/>
      <c r="H1000" s="110"/>
      <c r="I1000" s="96"/>
      <c r="J1000" s="96"/>
      <c r="K1000" s="468">
        <f t="shared" si="31"/>
        <v>0</v>
      </c>
      <c r="L1000" s="470"/>
    </row>
    <row r="1001" spans="1:12" ht="15" x14ac:dyDescent="0.2">
      <c r="A1001" s="136" t="str">
        <f t="shared" si="30"/>
        <v/>
      </c>
      <c r="B1001" s="222"/>
      <c r="C1001" s="110"/>
      <c r="D1001" s="110"/>
      <c r="E1001" s="467"/>
      <c r="F1001" s="467"/>
      <c r="G1001" s="110"/>
      <c r="H1001" s="110"/>
      <c r="I1001" s="96"/>
      <c r="J1001" s="96"/>
      <c r="K1001" s="468">
        <f t="shared" si="31"/>
        <v>0</v>
      </c>
      <c r="L1001" s="470"/>
    </row>
    <row r="1002" spans="1:12" ht="15" x14ac:dyDescent="0.2">
      <c r="A1002" s="136" t="str">
        <f t="shared" si="30"/>
        <v/>
      </c>
      <c r="B1002" s="222"/>
      <c r="C1002" s="110"/>
      <c r="D1002" s="110"/>
      <c r="E1002" s="467"/>
      <c r="F1002" s="467"/>
      <c r="G1002" s="110"/>
      <c r="H1002" s="110"/>
      <c r="I1002" s="96"/>
      <c r="J1002" s="96"/>
      <c r="K1002" s="468">
        <f t="shared" si="31"/>
        <v>0</v>
      </c>
      <c r="L1002" s="470"/>
    </row>
    <row r="1003" spans="1:12" ht="15" x14ac:dyDescent="0.2">
      <c r="A1003" s="136" t="str">
        <f t="shared" si="30"/>
        <v/>
      </c>
      <c r="B1003" s="222"/>
      <c r="C1003" s="110"/>
      <c r="D1003" s="110"/>
      <c r="E1003" s="467"/>
      <c r="F1003" s="467"/>
      <c r="G1003" s="110"/>
      <c r="H1003" s="110"/>
      <c r="I1003" s="96"/>
      <c r="J1003" s="96"/>
      <c r="K1003" s="468">
        <f t="shared" si="31"/>
        <v>0</v>
      </c>
      <c r="L1003" s="470"/>
    </row>
    <row r="1004" spans="1:12" ht="15" x14ac:dyDescent="0.2">
      <c r="A1004" s="136" t="str">
        <f t="shared" si="30"/>
        <v/>
      </c>
      <c r="B1004" s="222"/>
      <c r="C1004" s="110"/>
      <c r="D1004" s="110"/>
      <c r="E1004" s="467"/>
      <c r="F1004" s="467"/>
      <c r="G1004" s="110"/>
      <c r="H1004" s="110"/>
      <c r="I1004" s="96"/>
      <c r="J1004" s="96"/>
      <c r="K1004" s="468">
        <f t="shared" si="31"/>
        <v>0</v>
      </c>
      <c r="L1004" s="470"/>
    </row>
    <row r="1005" spans="1:12" ht="15" x14ac:dyDescent="0.2">
      <c r="A1005" s="136" t="str">
        <f t="shared" si="30"/>
        <v/>
      </c>
      <c r="B1005" s="222"/>
      <c r="C1005" s="110"/>
      <c r="D1005" s="110"/>
      <c r="E1005" s="467"/>
      <c r="F1005" s="467"/>
      <c r="G1005" s="110"/>
      <c r="H1005" s="110"/>
      <c r="I1005" s="96"/>
      <c r="J1005" s="96"/>
      <c r="K1005" s="468">
        <f t="shared" si="31"/>
        <v>0</v>
      </c>
      <c r="L1005" s="470"/>
    </row>
    <row r="1006" spans="1:12" ht="15" x14ac:dyDescent="0.2">
      <c r="A1006" s="136" t="str">
        <f t="shared" si="30"/>
        <v/>
      </c>
      <c r="B1006" s="222"/>
      <c r="C1006" s="110"/>
      <c r="D1006" s="110"/>
      <c r="E1006" s="467"/>
      <c r="F1006" s="467"/>
      <c r="G1006" s="110"/>
      <c r="H1006" s="110"/>
      <c r="I1006" s="96"/>
      <c r="J1006" s="96"/>
      <c r="K1006" s="468">
        <f t="shared" si="31"/>
        <v>0</v>
      </c>
      <c r="L1006" s="470"/>
    </row>
    <row r="1007" spans="1:12" ht="15" x14ac:dyDescent="0.2">
      <c r="A1007" s="136" t="str">
        <f t="shared" si="30"/>
        <v/>
      </c>
      <c r="B1007" s="222"/>
      <c r="C1007" s="110"/>
      <c r="D1007" s="110"/>
      <c r="E1007" s="467"/>
      <c r="F1007" s="467"/>
      <c r="G1007" s="110"/>
      <c r="H1007" s="110"/>
      <c r="I1007" s="96"/>
      <c r="J1007" s="96"/>
      <c r="K1007" s="468">
        <f t="shared" si="31"/>
        <v>0</v>
      </c>
      <c r="L1007" s="470"/>
    </row>
    <row r="1008" spans="1:12" ht="15" x14ac:dyDescent="0.2">
      <c r="A1008" s="136" t="str">
        <f t="shared" si="30"/>
        <v/>
      </c>
      <c r="B1008" s="222"/>
      <c r="C1008" s="110"/>
      <c r="D1008" s="110"/>
      <c r="E1008" s="467"/>
      <c r="F1008" s="467"/>
      <c r="G1008" s="110"/>
      <c r="H1008" s="110"/>
      <c r="I1008" s="96"/>
      <c r="J1008" s="96"/>
      <c r="K1008" s="468">
        <f t="shared" si="31"/>
        <v>0</v>
      </c>
      <c r="L1008" s="470"/>
    </row>
    <row r="1009" spans="1:12" ht="15" x14ac:dyDescent="0.2">
      <c r="A1009" s="136" t="str">
        <f t="shared" si="30"/>
        <v/>
      </c>
      <c r="B1009" s="222"/>
      <c r="C1009" s="110"/>
      <c r="D1009" s="110"/>
      <c r="E1009" s="467"/>
      <c r="F1009" s="467"/>
      <c r="G1009" s="110"/>
      <c r="H1009" s="110"/>
      <c r="I1009" s="96"/>
      <c r="J1009" s="96"/>
      <c r="K1009" s="468">
        <f t="shared" si="31"/>
        <v>0</v>
      </c>
      <c r="L1009" s="470"/>
    </row>
    <row r="1010" spans="1:12" ht="15" x14ac:dyDescent="0.2">
      <c r="A1010" s="136" t="str">
        <f t="shared" si="30"/>
        <v/>
      </c>
      <c r="B1010" s="222"/>
      <c r="C1010" s="110"/>
      <c r="D1010" s="110"/>
      <c r="E1010" s="467"/>
      <c r="F1010" s="467"/>
      <c r="G1010" s="110"/>
      <c r="H1010" s="110"/>
      <c r="I1010" s="96"/>
      <c r="J1010" s="96"/>
      <c r="K1010" s="468">
        <f t="shared" si="31"/>
        <v>0</v>
      </c>
      <c r="L1010" s="470"/>
    </row>
    <row r="1011" spans="1:12" ht="15" x14ac:dyDescent="0.2">
      <c r="A1011" s="136" t="str">
        <f t="shared" si="30"/>
        <v/>
      </c>
      <c r="B1011" s="222"/>
      <c r="C1011" s="110"/>
      <c r="D1011" s="110"/>
      <c r="E1011" s="467"/>
      <c r="F1011" s="467"/>
      <c r="G1011" s="110"/>
      <c r="H1011" s="110"/>
      <c r="I1011" s="96"/>
      <c r="J1011" s="96"/>
      <c r="K1011" s="468">
        <f t="shared" si="31"/>
        <v>0</v>
      </c>
      <c r="L1011" s="470"/>
    </row>
    <row r="1012" spans="1:12" ht="15" x14ac:dyDescent="0.2">
      <c r="A1012" s="136" t="str">
        <f t="shared" si="30"/>
        <v/>
      </c>
      <c r="B1012" s="222"/>
      <c r="C1012" s="110"/>
      <c r="D1012" s="110"/>
      <c r="E1012" s="467"/>
      <c r="F1012" s="467"/>
      <c r="G1012" s="110"/>
      <c r="H1012" s="110"/>
      <c r="I1012" s="96"/>
      <c r="J1012" s="96"/>
      <c r="K1012" s="468">
        <f t="shared" si="31"/>
        <v>0</v>
      </c>
      <c r="L1012" s="470"/>
    </row>
    <row r="1013" spans="1:12" ht="15" x14ac:dyDescent="0.2">
      <c r="A1013" s="136" t="str">
        <f t="shared" si="30"/>
        <v/>
      </c>
      <c r="B1013" s="222"/>
      <c r="C1013" s="110"/>
      <c r="D1013" s="110"/>
      <c r="E1013" s="467"/>
      <c r="F1013" s="467"/>
      <c r="G1013" s="110"/>
      <c r="H1013" s="110"/>
      <c r="I1013" s="96"/>
      <c r="J1013" s="96"/>
      <c r="K1013" s="468">
        <f t="shared" si="31"/>
        <v>0</v>
      </c>
      <c r="L1013" s="470"/>
    </row>
    <row r="1014" spans="1:12" ht="15" x14ac:dyDescent="0.2">
      <c r="A1014" s="136" t="str">
        <f t="shared" si="30"/>
        <v/>
      </c>
      <c r="B1014" s="222"/>
      <c r="C1014" s="110"/>
      <c r="D1014" s="110"/>
      <c r="E1014" s="467"/>
      <c r="F1014" s="467"/>
      <c r="G1014" s="110"/>
      <c r="H1014" s="110"/>
      <c r="I1014" s="96"/>
      <c r="J1014" s="96"/>
      <c r="K1014" s="468">
        <f t="shared" si="31"/>
        <v>0</v>
      </c>
      <c r="L1014" s="470"/>
    </row>
    <row r="1015" spans="1:12" ht="15" x14ac:dyDescent="0.2">
      <c r="A1015" s="136" t="str">
        <f t="shared" si="30"/>
        <v/>
      </c>
      <c r="B1015" s="222"/>
      <c r="C1015" s="110"/>
      <c r="D1015" s="110"/>
      <c r="E1015" s="467"/>
      <c r="F1015" s="467"/>
      <c r="G1015" s="110"/>
      <c r="H1015" s="110"/>
      <c r="I1015" s="96"/>
      <c r="J1015" s="96"/>
      <c r="K1015" s="468">
        <f t="shared" si="31"/>
        <v>0</v>
      </c>
      <c r="L1015" s="470"/>
    </row>
    <row r="1016" spans="1:12" ht="15" x14ac:dyDescent="0.2">
      <c r="A1016" s="136" t="str">
        <f t="shared" si="30"/>
        <v/>
      </c>
      <c r="B1016" s="222"/>
      <c r="C1016" s="110"/>
      <c r="D1016" s="110"/>
      <c r="E1016" s="467"/>
      <c r="F1016" s="467"/>
      <c r="G1016" s="110"/>
      <c r="H1016" s="110"/>
      <c r="I1016" s="96"/>
      <c r="J1016" s="96"/>
      <c r="K1016" s="468">
        <f t="shared" si="31"/>
        <v>0</v>
      </c>
      <c r="L1016" s="470"/>
    </row>
    <row r="1017" spans="1:12" ht="15" x14ac:dyDescent="0.2">
      <c r="A1017" s="136" t="str">
        <f t="shared" si="30"/>
        <v/>
      </c>
      <c r="B1017" s="222"/>
      <c r="C1017" s="110"/>
      <c r="D1017" s="110"/>
      <c r="E1017" s="467"/>
      <c r="F1017" s="467"/>
      <c r="G1017" s="110"/>
      <c r="H1017" s="110"/>
      <c r="I1017" s="96"/>
      <c r="J1017" s="96"/>
      <c r="K1017" s="468">
        <f t="shared" si="31"/>
        <v>0</v>
      </c>
      <c r="L1017" s="470"/>
    </row>
    <row r="1018" spans="1:12" ht="15" x14ac:dyDescent="0.2">
      <c r="A1018" s="136" t="str">
        <f t="shared" si="30"/>
        <v/>
      </c>
      <c r="B1018" s="222"/>
      <c r="C1018" s="110"/>
      <c r="D1018" s="110"/>
      <c r="E1018" s="467"/>
      <c r="F1018" s="467"/>
      <c r="G1018" s="110"/>
      <c r="H1018" s="110"/>
      <c r="I1018" s="96"/>
      <c r="J1018" s="96"/>
      <c r="K1018" s="468">
        <f t="shared" si="31"/>
        <v>0</v>
      </c>
      <c r="L1018" s="470"/>
    </row>
    <row r="1019" spans="1:12" ht="15" x14ac:dyDescent="0.2">
      <c r="A1019" s="136" t="str">
        <f t="shared" si="30"/>
        <v/>
      </c>
      <c r="B1019" s="222"/>
      <c r="C1019" s="110"/>
      <c r="D1019" s="110"/>
      <c r="E1019" s="467"/>
      <c r="F1019" s="467"/>
      <c r="G1019" s="110"/>
      <c r="H1019" s="110"/>
      <c r="I1019" s="96"/>
      <c r="J1019" s="96"/>
      <c r="K1019" s="468">
        <f t="shared" si="31"/>
        <v>0</v>
      </c>
      <c r="L1019" s="470"/>
    </row>
  </sheetData>
  <sheetProtection password="EF62" sheet="1" objects="1" scenarios="1" autoFilter="0"/>
  <mergeCells count="16">
    <mergeCell ref="J6:K6"/>
    <mergeCell ref="J7:K7"/>
    <mergeCell ref="J8:K8"/>
    <mergeCell ref="J9:K9"/>
    <mergeCell ref="A16:A19"/>
    <mergeCell ref="B16:B19"/>
    <mergeCell ref="C16:C19"/>
    <mergeCell ref="D16:D19"/>
    <mergeCell ref="E16:E19"/>
    <mergeCell ref="F16:F19"/>
    <mergeCell ref="G16:H17"/>
    <mergeCell ref="I16:I19"/>
    <mergeCell ref="J16:J19"/>
    <mergeCell ref="K16:K19"/>
    <mergeCell ref="G18:G19"/>
    <mergeCell ref="H18:H19"/>
  </mergeCells>
  <conditionalFormatting sqref="B20:J1019">
    <cfRule type="cellIs" dxfId="22" priority="3" stopIfTrue="1" operator="notEqual">
      <formula>0</formula>
    </cfRule>
  </conditionalFormatting>
  <conditionalFormatting sqref="J6:K9">
    <cfRule type="cellIs" dxfId="21" priority="1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20:J1019">
      <formula1>MOD(ROUND(I20*10^2,10),1)=0</formula1>
    </dataValidation>
    <dataValidation type="date" allowBlank="1" showErrorMessage="1" errorTitle="Datum" error="Das Datum muss zwischen _x000a_01.01.2014 und 31.12.2023 liegen!" sqref="G20:H1019 C20:D1019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9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I1019"/>
  <sheetViews>
    <sheetView showGridLines="0" topLeftCell="A6" zoomScaleNormal="100" zoomScaleSheetLayoutView="100" workbookViewId="0">
      <selection activeCell="B20" sqref="B20"/>
    </sheetView>
  </sheetViews>
  <sheetFormatPr baseColWidth="10" defaultRowHeight="15" x14ac:dyDescent="0.2"/>
  <cols>
    <col min="1" max="1" width="5.7109375" style="28" customWidth="1"/>
    <col min="2" max="2" width="15.7109375" style="28" customWidth="1"/>
    <col min="3" max="4" width="10.7109375" style="115" customWidth="1"/>
    <col min="5" max="5" width="40.7109375" style="28" customWidth="1"/>
    <col min="6" max="6" width="45.7109375" style="115" customWidth="1"/>
    <col min="7" max="8" width="15.7109375" style="28" customWidth="1"/>
    <col min="9" max="9" width="11.42578125" style="138"/>
    <col min="10" max="16384" width="11.42578125" style="28"/>
  </cols>
  <sheetData>
    <row r="1" spans="1:8" ht="12" hidden="1" customHeight="1" x14ac:dyDescent="0.2">
      <c r="A1" s="129"/>
      <c r="B1" s="129"/>
      <c r="C1" s="129"/>
      <c r="D1" s="129"/>
      <c r="E1" s="129"/>
      <c r="F1" s="129"/>
      <c r="G1" s="129"/>
      <c r="H1" s="129"/>
    </row>
    <row r="2" spans="1:8" ht="12" hidden="1" customHeight="1" x14ac:dyDescent="0.2">
      <c r="A2" s="129"/>
      <c r="B2" s="129"/>
      <c r="C2" s="129"/>
      <c r="D2" s="129"/>
      <c r="E2" s="129"/>
      <c r="F2" s="129"/>
      <c r="G2" s="129"/>
      <c r="H2" s="129"/>
    </row>
    <row r="3" spans="1:8" ht="12" hidden="1" customHeight="1" x14ac:dyDescent="0.2">
      <c r="A3" s="130">
        <f>ROW(A20)</f>
        <v>20</v>
      </c>
      <c r="B3" s="129"/>
      <c r="C3" s="129"/>
      <c r="D3" s="129"/>
      <c r="E3" s="129"/>
      <c r="F3" s="129"/>
      <c r="G3" s="129"/>
      <c r="H3" s="129"/>
    </row>
    <row r="4" spans="1:8" ht="12" hidden="1" customHeight="1" x14ac:dyDescent="0.2">
      <c r="A4" s="130" t="s">
        <v>33</v>
      </c>
      <c r="B4" s="129"/>
      <c r="C4" s="129"/>
      <c r="D4" s="129"/>
      <c r="E4" s="129"/>
      <c r="F4" s="129"/>
      <c r="G4" s="129"/>
      <c r="H4" s="129"/>
    </row>
    <row r="5" spans="1:8" ht="12" hidden="1" customHeight="1" x14ac:dyDescent="0.2">
      <c r="A5" s="131" t="str">
        <f>"$A$6:$H$"&amp;IF(LOOKUP(2,1/(A1:A1010&lt;&gt;""),ROW(A:A))=ROW(A16),A3-1,LOOKUP(2,1/(A1:A1010&lt;&gt;""),ROW(A:A)))</f>
        <v>$A$6:$H$19</v>
      </c>
      <c r="B5" s="129"/>
      <c r="C5" s="129"/>
      <c r="D5" s="129"/>
      <c r="E5" s="129"/>
      <c r="F5" s="129"/>
      <c r="G5" s="471"/>
      <c r="H5" s="471"/>
    </row>
    <row r="6" spans="1:8" ht="15" customHeight="1" x14ac:dyDescent="0.2">
      <c r="A6" s="336" t="str">
        <f>'Seite 3 ZN'!B21</f>
        <v>2.</v>
      </c>
      <c r="B6" s="119" t="str">
        <f>'Seite 3 ZN'!C21</f>
        <v>Sachausgaben</v>
      </c>
      <c r="C6" s="111"/>
      <c r="D6" s="111"/>
      <c r="F6" s="22" t="s">
        <v>34</v>
      </c>
      <c r="G6" s="609">
        <f>'Seite 1'!$P$18</f>
        <v>0</v>
      </c>
      <c r="H6" s="616"/>
    </row>
    <row r="7" spans="1:8" ht="15" customHeight="1" x14ac:dyDescent="0.2">
      <c r="A7" s="340" t="str">
        <f>'Seite 3 ZN'!B22</f>
        <v>2.1</v>
      </c>
      <c r="B7" s="533" t="str">
        <f>'Seite 3 ZN'!C22</f>
        <v>geringwertige Wirtschaftsgüter, Verbrauchsmaterial</v>
      </c>
      <c r="C7" s="111"/>
      <c r="D7" s="111"/>
      <c r="F7" s="22" t="s">
        <v>132</v>
      </c>
      <c r="G7" s="609" t="str">
        <f>'Seite 1'!$Z$14</f>
        <v/>
      </c>
      <c r="H7" s="616"/>
    </row>
    <row r="8" spans="1:8" ht="15" customHeight="1" x14ac:dyDescent="0.2">
      <c r="A8" s="336"/>
      <c r="B8" s="119"/>
      <c r="C8" s="111"/>
      <c r="D8" s="111"/>
      <c r="F8" s="22" t="s">
        <v>106</v>
      </c>
      <c r="G8" s="609" t="str">
        <f>'Seite 1'!$AA$14</f>
        <v/>
      </c>
      <c r="H8" s="616"/>
    </row>
    <row r="9" spans="1:8" ht="15" customHeight="1" x14ac:dyDescent="0.2">
      <c r="C9" s="111"/>
      <c r="D9" s="111"/>
      <c r="F9" s="87" t="s">
        <v>35</v>
      </c>
      <c r="G9" s="612">
        <f ca="1">'Seite 1'!$P$17</f>
        <v>44922</v>
      </c>
      <c r="H9" s="640"/>
    </row>
    <row r="10" spans="1:8" ht="15" customHeight="1" x14ac:dyDescent="0.2">
      <c r="A10" s="98"/>
      <c r="B10" s="97"/>
      <c r="C10" s="111"/>
      <c r="D10" s="111"/>
      <c r="F10" s="116"/>
      <c r="H10" s="89" t="str">
        <f>'Seite 1'!$A$67</f>
        <v>VWN LiH - Einzelprojekte der Handwerksorganisationen</v>
      </c>
    </row>
    <row r="11" spans="1:8" ht="15" customHeight="1" x14ac:dyDescent="0.2">
      <c r="A11" s="101"/>
      <c r="B11" s="101"/>
      <c r="C11" s="112"/>
      <c r="D11" s="112"/>
      <c r="E11" s="101"/>
      <c r="F11" s="116"/>
      <c r="H11" s="90" t="str">
        <f>'Seite 1'!$A$68</f>
        <v>Formularversion: V 2.0 vom 02.01.23 - öffentlich -</v>
      </c>
    </row>
    <row r="12" spans="1:8" ht="18" customHeight="1" x14ac:dyDescent="0.2">
      <c r="A12" s="102"/>
      <c r="B12" s="103"/>
      <c r="C12" s="107"/>
      <c r="D12" s="107"/>
      <c r="E12" s="118" t="str">
        <f>B7</f>
        <v>geringwertige Wirtschaftsgüter, Verbrauchsmaterial</v>
      </c>
      <c r="F12" s="118"/>
      <c r="G12" s="147">
        <f>SUMPRODUCT(ROUND(G20:G1019,2))</f>
        <v>0</v>
      </c>
      <c r="H12" s="109">
        <f>SUMPRODUCT(ROUND(H20:H1019,2))</f>
        <v>0</v>
      </c>
    </row>
    <row r="13" spans="1:8" ht="12" customHeight="1" x14ac:dyDescent="0.2">
      <c r="A13" s="104"/>
      <c r="B13" s="104"/>
      <c r="C13" s="104"/>
      <c r="D13" s="104"/>
      <c r="E13" s="148"/>
      <c r="F13" s="247"/>
      <c r="G13" s="248"/>
      <c r="H13" s="248"/>
    </row>
    <row r="14" spans="1:8" ht="15" customHeight="1" x14ac:dyDescent="0.15">
      <c r="A14" s="95" t="str">
        <f ca="1">CONCATENATE("Belegliste¹ für Ausgabenart ",$A$7," ",$B$7," - Aktenzeichen ",IF($G$6=0,"__________",$G$6)," - Nachweis vom ",IF($G$9=0,"_________",TEXT($G$9,"TT.MM.JJJJ")))</f>
        <v>Belegliste¹ für Ausgabenart 2.1 geringwertige Wirtschaftsgüter, Verbrauchsmaterial - Aktenzeichen __________ - Nachweis vom 27.12.2022</v>
      </c>
      <c r="B14" s="105"/>
      <c r="C14" s="113"/>
      <c r="D14" s="113"/>
      <c r="E14" s="100"/>
      <c r="F14" s="100"/>
      <c r="G14" s="100"/>
      <c r="H14" s="100"/>
    </row>
    <row r="15" spans="1:8" ht="5.0999999999999996" customHeight="1" x14ac:dyDescent="0.15">
      <c r="A15" s="106"/>
      <c r="B15" s="106"/>
      <c r="C15" s="114"/>
      <c r="D15" s="114"/>
      <c r="E15" s="100"/>
      <c r="F15" s="116"/>
      <c r="G15" s="99"/>
    </row>
    <row r="16" spans="1:8" ht="12" customHeight="1" x14ac:dyDescent="0.2">
      <c r="A16" s="680" t="s">
        <v>11</v>
      </c>
      <c r="B16" s="690" t="s">
        <v>24</v>
      </c>
      <c r="C16" s="694" t="s">
        <v>39</v>
      </c>
      <c r="D16" s="684" t="s">
        <v>23</v>
      </c>
      <c r="E16" s="690" t="s">
        <v>40</v>
      </c>
      <c r="F16" s="687" t="s">
        <v>41</v>
      </c>
      <c r="G16" s="680" t="s">
        <v>42</v>
      </c>
      <c r="H16" s="680" t="s">
        <v>43</v>
      </c>
    </row>
    <row r="17" spans="1:9" ht="12" customHeight="1" x14ac:dyDescent="0.2">
      <c r="A17" s="681"/>
      <c r="B17" s="691"/>
      <c r="C17" s="695"/>
      <c r="D17" s="685"/>
      <c r="E17" s="691"/>
      <c r="F17" s="688"/>
      <c r="G17" s="681"/>
      <c r="H17" s="681"/>
    </row>
    <row r="18" spans="1:9" ht="12" customHeight="1" x14ac:dyDescent="0.2">
      <c r="A18" s="682"/>
      <c r="B18" s="692"/>
      <c r="C18" s="695"/>
      <c r="D18" s="685"/>
      <c r="E18" s="692"/>
      <c r="F18" s="688"/>
      <c r="G18" s="682"/>
      <c r="H18" s="682"/>
    </row>
    <row r="19" spans="1:9" ht="12" customHeight="1" thickBot="1" x14ac:dyDescent="0.25">
      <c r="A19" s="683"/>
      <c r="B19" s="693"/>
      <c r="C19" s="696"/>
      <c r="D19" s="686"/>
      <c r="E19" s="693"/>
      <c r="F19" s="689"/>
      <c r="G19" s="683"/>
      <c r="H19" s="683"/>
    </row>
    <row r="20" spans="1:9" thickTop="1" x14ac:dyDescent="0.2">
      <c r="A20" s="136" t="str">
        <f t="shared" ref="A20:A83" si="0">IF(COUNTA(B20:H20)&gt;0,ROW()-$A$3+1,"")</f>
        <v/>
      </c>
      <c r="B20" s="133"/>
      <c r="C20" s="110"/>
      <c r="D20" s="110"/>
      <c r="E20" s="137"/>
      <c r="F20" s="137"/>
      <c r="G20" s="96"/>
      <c r="H20" s="96"/>
      <c r="I20" s="139"/>
    </row>
    <row r="21" spans="1:9" x14ac:dyDescent="0.2">
      <c r="A21" s="136" t="str">
        <f t="shared" si="0"/>
        <v/>
      </c>
      <c r="B21" s="133"/>
      <c r="C21" s="110"/>
      <c r="D21" s="110"/>
      <c r="E21" s="137"/>
      <c r="F21" s="137"/>
      <c r="G21" s="96"/>
      <c r="H21" s="96"/>
    </row>
    <row r="22" spans="1:9" x14ac:dyDescent="0.2">
      <c r="A22" s="136" t="str">
        <f t="shared" si="0"/>
        <v/>
      </c>
      <c r="B22" s="133"/>
      <c r="C22" s="110"/>
      <c r="D22" s="110"/>
      <c r="E22" s="137"/>
      <c r="F22" s="137"/>
      <c r="G22" s="96"/>
      <c r="H22" s="96"/>
    </row>
    <row r="23" spans="1:9" x14ac:dyDescent="0.2">
      <c r="A23" s="136" t="str">
        <f t="shared" si="0"/>
        <v/>
      </c>
      <c r="B23" s="133"/>
      <c r="C23" s="110"/>
      <c r="D23" s="110"/>
      <c r="E23" s="137"/>
      <c r="F23" s="137"/>
      <c r="G23" s="96"/>
      <c r="H23" s="96"/>
    </row>
    <row r="24" spans="1:9" x14ac:dyDescent="0.2">
      <c r="A24" s="136" t="str">
        <f t="shared" si="0"/>
        <v/>
      </c>
      <c r="B24" s="133"/>
      <c r="C24" s="110"/>
      <c r="D24" s="110"/>
      <c r="E24" s="137"/>
      <c r="F24" s="137"/>
      <c r="G24" s="96"/>
      <c r="H24" s="96"/>
    </row>
    <row r="25" spans="1:9" x14ac:dyDescent="0.2">
      <c r="A25" s="136" t="str">
        <f t="shared" si="0"/>
        <v/>
      </c>
      <c r="B25" s="133"/>
      <c r="C25" s="110"/>
      <c r="D25" s="110"/>
      <c r="E25" s="137"/>
      <c r="F25" s="137"/>
      <c r="G25" s="96"/>
      <c r="H25" s="96"/>
    </row>
    <row r="26" spans="1:9" x14ac:dyDescent="0.2">
      <c r="A26" s="136" t="str">
        <f t="shared" si="0"/>
        <v/>
      </c>
      <c r="B26" s="133"/>
      <c r="C26" s="110"/>
      <c r="D26" s="110"/>
      <c r="E26" s="137"/>
      <c r="F26" s="137"/>
      <c r="G26" s="96"/>
      <c r="H26" s="96"/>
    </row>
    <row r="27" spans="1:9" x14ac:dyDescent="0.2">
      <c r="A27" s="136" t="str">
        <f t="shared" si="0"/>
        <v/>
      </c>
      <c r="B27" s="133"/>
      <c r="C27" s="110"/>
      <c r="D27" s="110"/>
      <c r="E27" s="137"/>
      <c r="F27" s="137"/>
      <c r="G27" s="96"/>
      <c r="H27" s="96"/>
    </row>
    <row r="28" spans="1:9" x14ac:dyDescent="0.2">
      <c r="A28" s="136" t="str">
        <f t="shared" si="0"/>
        <v/>
      </c>
      <c r="B28" s="133"/>
      <c r="C28" s="110"/>
      <c r="D28" s="110"/>
      <c r="E28" s="137"/>
      <c r="F28" s="137"/>
      <c r="G28" s="96"/>
      <c r="H28" s="96"/>
    </row>
    <row r="29" spans="1:9" x14ac:dyDescent="0.2">
      <c r="A29" s="136" t="str">
        <f t="shared" si="0"/>
        <v/>
      </c>
      <c r="B29" s="133"/>
      <c r="C29" s="110"/>
      <c r="D29" s="110"/>
      <c r="E29" s="137"/>
      <c r="F29" s="137"/>
      <c r="G29" s="96"/>
      <c r="H29" s="96"/>
    </row>
    <row r="30" spans="1:9" x14ac:dyDescent="0.2">
      <c r="A30" s="136" t="str">
        <f t="shared" si="0"/>
        <v/>
      </c>
      <c r="B30" s="133"/>
      <c r="C30" s="110"/>
      <c r="D30" s="110"/>
      <c r="E30" s="137"/>
      <c r="F30" s="137"/>
      <c r="G30" s="96"/>
      <c r="H30" s="96"/>
    </row>
    <row r="31" spans="1:9" x14ac:dyDescent="0.2">
      <c r="A31" s="136" t="str">
        <f t="shared" si="0"/>
        <v/>
      </c>
      <c r="B31" s="133"/>
      <c r="C31" s="110"/>
      <c r="D31" s="110"/>
      <c r="E31" s="137"/>
      <c r="F31" s="137"/>
      <c r="G31" s="96"/>
      <c r="H31" s="96"/>
    </row>
    <row r="32" spans="1:9" x14ac:dyDescent="0.2">
      <c r="A32" s="136" t="str">
        <f t="shared" si="0"/>
        <v/>
      </c>
      <c r="B32" s="133"/>
      <c r="C32" s="110"/>
      <c r="D32" s="110"/>
      <c r="E32" s="137"/>
      <c r="F32" s="137"/>
      <c r="G32" s="96"/>
      <c r="H32" s="96"/>
    </row>
    <row r="33" spans="1:8" x14ac:dyDescent="0.2">
      <c r="A33" s="136" t="str">
        <f t="shared" si="0"/>
        <v/>
      </c>
      <c r="B33" s="133"/>
      <c r="C33" s="110"/>
      <c r="D33" s="110"/>
      <c r="E33" s="137"/>
      <c r="F33" s="137"/>
      <c r="G33" s="96"/>
      <c r="H33" s="96"/>
    </row>
    <row r="34" spans="1:8" x14ac:dyDescent="0.2">
      <c r="A34" s="136" t="str">
        <f t="shared" si="0"/>
        <v/>
      </c>
      <c r="B34" s="133"/>
      <c r="C34" s="110"/>
      <c r="D34" s="110"/>
      <c r="E34" s="137"/>
      <c r="F34" s="137"/>
      <c r="G34" s="96"/>
      <c r="H34" s="96"/>
    </row>
    <row r="35" spans="1:8" x14ac:dyDescent="0.2">
      <c r="A35" s="136" t="str">
        <f t="shared" si="0"/>
        <v/>
      </c>
      <c r="B35" s="133"/>
      <c r="C35" s="110"/>
      <c r="D35" s="110"/>
      <c r="E35" s="137"/>
      <c r="F35" s="137"/>
      <c r="G35" s="96"/>
      <c r="H35" s="96"/>
    </row>
    <row r="36" spans="1:8" x14ac:dyDescent="0.2">
      <c r="A36" s="136" t="str">
        <f t="shared" si="0"/>
        <v/>
      </c>
      <c r="B36" s="133"/>
      <c r="C36" s="110"/>
      <c r="D36" s="110"/>
      <c r="E36" s="137"/>
      <c r="F36" s="137"/>
      <c r="G36" s="96"/>
      <c r="H36" s="96"/>
    </row>
    <row r="37" spans="1:8" x14ac:dyDescent="0.2">
      <c r="A37" s="136" t="str">
        <f t="shared" si="0"/>
        <v/>
      </c>
      <c r="B37" s="133"/>
      <c r="C37" s="110"/>
      <c r="D37" s="110"/>
      <c r="E37" s="137"/>
      <c r="F37" s="137"/>
      <c r="G37" s="96"/>
      <c r="H37" s="96"/>
    </row>
    <row r="38" spans="1:8" x14ac:dyDescent="0.2">
      <c r="A38" s="136" t="str">
        <f t="shared" si="0"/>
        <v/>
      </c>
      <c r="B38" s="133"/>
      <c r="C38" s="110"/>
      <c r="D38" s="110"/>
      <c r="E38" s="137"/>
      <c r="F38" s="137"/>
      <c r="G38" s="96"/>
      <c r="H38" s="96"/>
    </row>
    <row r="39" spans="1:8" x14ac:dyDescent="0.2">
      <c r="A39" s="136" t="str">
        <f t="shared" si="0"/>
        <v/>
      </c>
      <c r="B39" s="133"/>
      <c r="C39" s="110"/>
      <c r="D39" s="110"/>
      <c r="E39" s="137"/>
      <c r="F39" s="137"/>
      <c r="G39" s="96"/>
      <c r="H39" s="96"/>
    </row>
    <row r="40" spans="1:8" x14ac:dyDescent="0.2">
      <c r="A40" s="136" t="str">
        <f t="shared" si="0"/>
        <v/>
      </c>
      <c r="B40" s="133"/>
      <c r="C40" s="110"/>
      <c r="D40" s="110"/>
      <c r="E40" s="137"/>
      <c r="F40" s="137"/>
      <c r="G40" s="96"/>
      <c r="H40" s="96"/>
    </row>
    <row r="41" spans="1:8" x14ac:dyDescent="0.2">
      <c r="A41" s="136" t="str">
        <f t="shared" si="0"/>
        <v/>
      </c>
      <c r="B41" s="133"/>
      <c r="C41" s="110"/>
      <c r="D41" s="110"/>
      <c r="E41" s="137"/>
      <c r="F41" s="137"/>
      <c r="G41" s="96"/>
      <c r="H41" s="96"/>
    </row>
    <row r="42" spans="1:8" x14ac:dyDescent="0.2">
      <c r="A42" s="136" t="str">
        <f t="shared" si="0"/>
        <v/>
      </c>
      <c r="B42" s="133"/>
      <c r="C42" s="110"/>
      <c r="D42" s="110"/>
      <c r="E42" s="137"/>
      <c r="F42" s="137"/>
      <c r="G42" s="96"/>
      <c r="H42" s="96"/>
    </row>
    <row r="43" spans="1:8" x14ac:dyDescent="0.2">
      <c r="A43" s="136" t="str">
        <f t="shared" si="0"/>
        <v/>
      </c>
      <c r="B43" s="133"/>
      <c r="C43" s="110"/>
      <c r="D43" s="110"/>
      <c r="E43" s="137"/>
      <c r="F43" s="137"/>
      <c r="G43" s="96"/>
      <c r="H43" s="96"/>
    </row>
    <row r="44" spans="1:8" x14ac:dyDescent="0.2">
      <c r="A44" s="136" t="str">
        <f t="shared" si="0"/>
        <v/>
      </c>
      <c r="B44" s="133"/>
      <c r="C44" s="110"/>
      <c r="D44" s="110"/>
      <c r="E44" s="137"/>
      <c r="F44" s="137"/>
      <c r="G44" s="96"/>
      <c r="H44" s="96"/>
    </row>
    <row r="45" spans="1:8" x14ac:dyDescent="0.2">
      <c r="A45" s="136" t="str">
        <f t="shared" si="0"/>
        <v/>
      </c>
      <c r="B45" s="133"/>
      <c r="C45" s="110"/>
      <c r="D45" s="110"/>
      <c r="E45" s="137"/>
      <c r="F45" s="137"/>
      <c r="G45" s="96"/>
      <c r="H45" s="96"/>
    </row>
    <row r="46" spans="1:8" x14ac:dyDescent="0.2">
      <c r="A46" s="136" t="str">
        <f t="shared" si="0"/>
        <v/>
      </c>
      <c r="B46" s="133"/>
      <c r="C46" s="110"/>
      <c r="D46" s="110"/>
      <c r="E46" s="137"/>
      <c r="F46" s="137"/>
      <c r="G46" s="96"/>
      <c r="H46" s="96"/>
    </row>
    <row r="47" spans="1:8" x14ac:dyDescent="0.2">
      <c r="A47" s="136" t="str">
        <f t="shared" si="0"/>
        <v/>
      </c>
      <c r="B47" s="133"/>
      <c r="C47" s="110"/>
      <c r="D47" s="110"/>
      <c r="E47" s="137"/>
      <c r="F47" s="137"/>
      <c r="G47" s="96"/>
      <c r="H47" s="96"/>
    </row>
    <row r="48" spans="1:8" x14ac:dyDescent="0.2">
      <c r="A48" s="136" t="str">
        <f t="shared" si="0"/>
        <v/>
      </c>
      <c r="B48" s="133"/>
      <c r="C48" s="110"/>
      <c r="D48" s="110"/>
      <c r="E48" s="137"/>
      <c r="F48" s="137"/>
      <c r="G48" s="96"/>
      <c r="H48" s="96"/>
    </row>
    <row r="49" spans="1:8" x14ac:dyDescent="0.2">
      <c r="A49" s="136" t="str">
        <f t="shared" si="0"/>
        <v/>
      </c>
      <c r="B49" s="133"/>
      <c r="C49" s="110"/>
      <c r="D49" s="110"/>
      <c r="E49" s="137"/>
      <c r="F49" s="137"/>
      <c r="G49" s="96"/>
      <c r="H49" s="96"/>
    </row>
    <row r="50" spans="1:8" x14ac:dyDescent="0.2">
      <c r="A50" s="136" t="str">
        <f t="shared" si="0"/>
        <v/>
      </c>
      <c r="B50" s="133"/>
      <c r="C50" s="110"/>
      <c r="D50" s="110"/>
      <c r="E50" s="137"/>
      <c r="F50" s="137"/>
      <c r="G50" s="96"/>
      <c r="H50" s="96"/>
    </row>
    <row r="51" spans="1:8" x14ac:dyDescent="0.2">
      <c r="A51" s="136" t="str">
        <f t="shared" si="0"/>
        <v/>
      </c>
      <c r="B51" s="133"/>
      <c r="C51" s="110"/>
      <c r="D51" s="110"/>
      <c r="E51" s="137"/>
      <c r="F51" s="137"/>
      <c r="G51" s="96"/>
      <c r="H51" s="96"/>
    </row>
    <row r="52" spans="1:8" x14ac:dyDescent="0.2">
      <c r="A52" s="136" t="str">
        <f t="shared" si="0"/>
        <v/>
      </c>
      <c r="B52" s="133"/>
      <c r="C52" s="110"/>
      <c r="D52" s="110"/>
      <c r="E52" s="137"/>
      <c r="F52" s="137"/>
      <c r="G52" s="96"/>
      <c r="H52" s="96"/>
    </row>
    <row r="53" spans="1:8" x14ac:dyDescent="0.2">
      <c r="A53" s="136" t="str">
        <f t="shared" si="0"/>
        <v/>
      </c>
      <c r="B53" s="133"/>
      <c r="C53" s="110"/>
      <c r="D53" s="110"/>
      <c r="E53" s="137"/>
      <c r="F53" s="137"/>
      <c r="G53" s="96"/>
      <c r="H53" s="96"/>
    </row>
    <row r="54" spans="1:8" x14ac:dyDescent="0.2">
      <c r="A54" s="136" t="str">
        <f t="shared" si="0"/>
        <v/>
      </c>
      <c r="B54" s="133"/>
      <c r="C54" s="110"/>
      <c r="D54" s="110"/>
      <c r="E54" s="137"/>
      <c r="F54" s="137"/>
      <c r="G54" s="96"/>
      <c r="H54" s="96"/>
    </row>
    <row r="55" spans="1:8" x14ac:dyDescent="0.2">
      <c r="A55" s="136" t="str">
        <f t="shared" si="0"/>
        <v/>
      </c>
      <c r="B55" s="133"/>
      <c r="C55" s="110"/>
      <c r="D55" s="110"/>
      <c r="E55" s="137"/>
      <c r="F55" s="137"/>
      <c r="G55" s="96"/>
      <c r="H55" s="96"/>
    </row>
    <row r="56" spans="1:8" x14ac:dyDescent="0.2">
      <c r="A56" s="136" t="str">
        <f t="shared" si="0"/>
        <v/>
      </c>
      <c r="B56" s="133"/>
      <c r="C56" s="110"/>
      <c r="D56" s="110"/>
      <c r="E56" s="137"/>
      <c r="F56" s="137"/>
      <c r="G56" s="96"/>
      <c r="H56" s="96"/>
    </row>
    <row r="57" spans="1:8" x14ac:dyDescent="0.2">
      <c r="A57" s="136" t="str">
        <f t="shared" si="0"/>
        <v/>
      </c>
      <c r="B57" s="133"/>
      <c r="C57" s="110"/>
      <c r="D57" s="110"/>
      <c r="E57" s="137"/>
      <c r="F57" s="137"/>
      <c r="G57" s="96"/>
      <c r="H57" s="96"/>
    </row>
    <row r="58" spans="1:8" x14ac:dyDescent="0.2">
      <c r="A58" s="136" t="str">
        <f t="shared" si="0"/>
        <v/>
      </c>
      <c r="B58" s="133"/>
      <c r="C58" s="110"/>
      <c r="D58" s="110"/>
      <c r="E58" s="137"/>
      <c r="F58" s="137"/>
      <c r="G58" s="96"/>
      <c r="H58" s="96"/>
    </row>
    <row r="59" spans="1:8" x14ac:dyDescent="0.2">
      <c r="A59" s="136" t="str">
        <f t="shared" si="0"/>
        <v/>
      </c>
      <c r="B59" s="133"/>
      <c r="C59" s="110"/>
      <c r="D59" s="110"/>
      <c r="E59" s="137"/>
      <c r="F59" s="137"/>
      <c r="G59" s="96"/>
      <c r="H59" s="96"/>
    </row>
    <row r="60" spans="1:8" x14ac:dyDescent="0.2">
      <c r="A60" s="136" t="str">
        <f t="shared" si="0"/>
        <v/>
      </c>
      <c r="B60" s="133"/>
      <c r="C60" s="110"/>
      <c r="D60" s="110"/>
      <c r="E60" s="137"/>
      <c r="F60" s="137"/>
      <c r="G60" s="96"/>
      <c r="H60" s="96"/>
    </row>
    <row r="61" spans="1:8" x14ac:dyDescent="0.2">
      <c r="A61" s="136" t="str">
        <f t="shared" si="0"/>
        <v/>
      </c>
      <c r="B61" s="133"/>
      <c r="C61" s="110"/>
      <c r="D61" s="110"/>
      <c r="E61" s="137"/>
      <c r="F61" s="137"/>
      <c r="G61" s="96"/>
      <c r="H61" s="96"/>
    </row>
    <row r="62" spans="1:8" x14ac:dyDescent="0.2">
      <c r="A62" s="136" t="str">
        <f t="shared" si="0"/>
        <v/>
      </c>
      <c r="B62" s="133"/>
      <c r="C62" s="110"/>
      <c r="D62" s="110"/>
      <c r="E62" s="137"/>
      <c r="F62" s="137"/>
      <c r="G62" s="96"/>
      <c r="H62" s="96"/>
    </row>
    <row r="63" spans="1:8" x14ac:dyDescent="0.2">
      <c r="A63" s="136" t="str">
        <f t="shared" si="0"/>
        <v/>
      </c>
      <c r="B63" s="133"/>
      <c r="C63" s="110"/>
      <c r="D63" s="110"/>
      <c r="E63" s="137"/>
      <c r="F63" s="137"/>
      <c r="G63" s="96"/>
      <c r="H63" s="96"/>
    </row>
    <row r="64" spans="1:8" x14ac:dyDescent="0.2">
      <c r="A64" s="136" t="str">
        <f t="shared" si="0"/>
        <v/>
      </c>
      <c r="B64" s="133"/>
      <c r="C64" s="110"/>
      <c r="D64" s="110"/>
      <c r="E64" s="137"/>
      <c r="F64" s="137"/>
      <c r="G64" s="96"/>
      <c r="H64" s="96"/>
    </row>
    <row r="65" spans="1:8" x14ac:dyDescent="0.2">
      <c r="A65" s="136" t="str">
        <f t="shared" si="0"/>
        <v/>
      </c>
      <c r="B65" s="133"/>
      <c r="C65" s="110"/>
      <c r="D65" s="110"/>
      <c r="E65" s="137"/>
      <c r="F65" s="137"/>
      <c r="G65" s="96"/>
      <c r="H65" s="96"/>
    </row>
    <row r="66" spans="1:8" x14ac:dyDescent="0.2">
      <c r="A66" s="136" t="str">
        <f t="shared" si="0"/>
        <v/>
      </c>
      <c r="B66" s="133"/>
      <c r="C66" s="110"/>
      <c r="D66" s="110"/>
      <c r="E66" s="137"/>
      <c r="F66" s="137"/>
      <c r="G66" s="96"/>
      <c r="H66" s="96"/>
    </row>
    <row r="67" spans="1:8" x14ac:dyDescent="0.2">
      <c r="A67" s="136" t="str">
        <f t="shared" si="0"/>
        <v/>
      </c>
      <c r="B67" s="133"/>
      <c r="C67" s="110"/>
      <c r="D67" s="110"/>
      <c r="E67" s="137"/>
      <c r="F67" s="137"/>
      <c r="G67" s="96"/>
      <c r="H67" s="96"/>
    </row>
    <row r="68" spans="1:8" x14ac:dyDescent="0.2">
      <c r="A68" s="136" t="str">
        <f t="shared" si="0"/>
        <v/>
      </c>
      <c r="B68" s="133"/>
      <c r="C68" s="110"/>
      <c r="D68" s="110"/>
      <c r="E68" s="137"/>
      <c r="F68" s="137"/>
      <c r="G68" s="96"/>
      <c r="H68" s="96"/>
    </row>
    <row r="69" spans="1:8" x14ac:dyDescent="0.2">
      <c r="A69" s="136" t="str">
        <f t="shared" si="0"/>
        <v/>
      </c>
      <c r="B69" s="133"/>
      <c r="C69" s="110"/>
      <c r="D69" s="110"/>
      <c r="E69" s="137"/>
      <c r="F69" s="137"/>
      <c r="G69" s="96"/>
      <c r="H69" s="96"/>
    </row>
    <row r="70" spans="1:8" x14ac:dyDescent="0.2">
      <c r="A70" s="136" t="str">
        <f t="shared" si="0"/>
        <v/>
      </c>
      <c r="B70" s="133"/>
      <c r="C70" s="110"/>
      <c r="D70" s="110"/>
      <c r="E70" s="137"/>
      <c r="F70" s="137"/>
      <c r="G70" s="96"/>
      <c r="H70" s="96"/>
    </row>
    <row r="71" spans="1:8" x14ac:dyDescent="0.2">
      <c r="A71" s="136" t="str">
        <f t="shared" si="0"/>
        <v/>
      </c>
      <c r="B71" s="133"/>
      <c r="C71" s="110"/>
      <c r="D71" s="110"/>
      <c r="E71" s="137"/>
      <c r="F71" s="137"/>
      <c r="G71" s="96"/>
      <c r="H71" s="96"/>
    </row>
    <row r="72" spans="1:8" x14ac:dyDescent="0.2">
      <c r="A72" s="136" t="str">
        <f t="shared" si="0"/>
        <v/>
      </c>
      <c r="B72" s="133"/>
      <c r="C72" s="110"/>
      <c r="D72" s="110"/>
      <c r="E72" s="137"/>
      <c r="F72" s="137"/>
      <c r="G72" s="96"/>
      <c r="H72" s="96"/>
    </row>
    <row r="73" spans="1:8" x14ac:dyDescent="0.2">
      <c r="A73" s="136" t="str">
        <f t="shared" si="0"/>
        <v/>
      </c>
      <c r="B73" s="133"/>
      <c r="C73" s="110"/>
      <c r="D73" s="110"/>
      <c r="E73" s="137"/>
      <c r="F73" s="137"/>
      <c r="G73" s="96"/>
      <c r="H73" s="96"/>
    </row>
    <row r="74" spans="1:8" x14ac:dyDescent="0.2">
      <c r="A74" s="136" t="str">
        <f t="shared" si="0"/>
        <v/>
      </c>
      <c r="B74" s="133"/>
      <c r="C74" s="110"/>
      <c r="D74" s="110"/>
      <c r="E74" s="137"/>
      <c r="F74" s="137"/>
      <c r="G74" s="96"/>
      <c r="H74" s="96"/>
    </row>
    <row r="75" spans="1:8" x14ac:dyDescent="0.2">
      <c r="A75" s="136" t="str">
        <f t="shared" si="0"/>
        <v/>
      </c>
      <c r="B75" s="133"/>
      <c r="C75" s="110"/>
      <c r="D75" s="110"/>
      <c r="E75" s="137"/>
      <c r="F75" s="137"/>
      <c r="G75" s="96"/>
      <c r="H75" s="96"/>
    </row>
    <row r="76" spans="1:8" x14ac:dyDescent="0.2">
      <c r="A76" s="136" t="str">
        <f t="shared" si="0"/>
        <v/>
      </c>
      <c r="B76" s="133"/>
      <c r="C76" s="110"/>
      <c r="D76" s="110"/>
      <c r="E76" s="137"/>
      <c r="F76" s="137"/>
      <c r="G76" s="96"/>
      <c r="H76" s="96"/>
    </row>
    <row r="77" spans="1:8" x14ac:dyDescent="0.2">
      <c r="A77" s="136" t="str">
        <f t="shared" si="0"/>
        <v/>
      </c>
      <c r="B77" s="133"/>
      <c r="C77" s="110"/>
      <c r="D77" s="110"/>
      <c r="E77" s="137"/>
      <c r="F77" s="137"/>
      <c r="G77" s="96"/>
      <c r="H77" s="96"/>
    </row>
    <row r="78" spans="1:8" x14ac:dyDescent="0.2">
      <c r="A78" s="136" t="str">
        <f t="shared" si="0"/>
        <v/>
      </c>
      <c r="B78" s="133"/>
      <c r="C78" s="110"/>
      <c r="D78" s="110"/>
      <c r="E78" s="137"/>
      <c r="F78" s="137"/>
      <c r="G78" s="96"/>
      <c r="H78" s="96"/>
    </row>
    <row r="79" spans="1:8" x14ac:dyDescent="0.2">
      <c r="A79" s="136" t="str">
        <f t="shared" si="0"/>
        <v/>
      </c>
      <c r="B79" s="133"/>
      <c r="C79" s="110"/>
      <c r="D79" s="110"/>
      <c r="E79" s="137"/>
      <c r="F79" s="137"/>
      <c r="G79" s="96"/>
      <c r="H79" s="96"/>
    </row>
    <row r="80" spans="1:8" x14ac:dyDescent="0.2">
      <c r="A80" s="136" t="str">
        <f t="shared" si="0"/>
        <v/>
      </c>
      <c r="B80" s="133"/>
      <c r="C80" s="110"/>
      <c r="D80" s="110"/>
      <c r="E80" s="137"/>
      <c r="F80" s="137"/>
      <c r="G80" s="96"/>
      <c r="H80" s="96"/>
    </row>
    <row r="81" spans="1:8" x14ac:dyDescent="0.2">
      <c r="A81" s="136" t="str">
        <f t="shared" si="0"/>
        <v/>
      </c>
      <c r="B81" s="133"/>
      <c r="C81" s="110"/>
      <c r="D81" s="110"/>
      <c r="E81" s="137"/>
      <c r="F81" s="137"/>
      <c r="G81" s="96"/>
      <c r="H81" s="96"/>
    </row>
    <row r="82" spans="1:8" x14ac:dyDescent="0.2">
      <c r="A82" s="136" t="str">
        <f t="shared" si="0"/>
        <v/>
      </c>
      <c r="B82" s="133"/>
      <c r="C82" s="110"/>
      <c r="D82" s="110"/>
      <c r="E82" s="137"/>
      <c r="F82" s="137"/>
      <c r="G82" s="96"/>
      <c r="H82" s="96"/>
    </row>
    <row r="83" spans="1:8" x14ac:dyDescent="0.2">
      <c r="A83" s="136" t="str">
        <f t="shared" si="0"/>
        <v/>
      </c>
      <c r="B83" s="133"/>
      <c r="C83" s="110"/>
      <c r="D83" s="110"/>
      <c r="E83" s="137"/>
      <c r="F83" s="137"/>
      <c r="G83" s="96"/>
      <c r="H83" s="96"/>
    </row>
    <row r="84" spans="1:8" x14ac:dyDescent="0.2">
      <c r="A84" s="136" t="str">
        <f t="shared" ref="A84:A147" si="1">IF(COUNTA(B84:H84)&gt;0,ROW()-$A$3+1,"")</f>
        <v/>
      </c>
      <c r="B84" s="133"/>
      <c r="C84" s="110"/>
      <c r="D84" s="110"/>
      <c r="E84" s="137"/>
      <c r="F84" s="137"/>
      <c r="G84" s="96"/>
      <c r="H84" s="96"/>
    </row>
    <row r="85" spans="1:8" x14ac:dyDescent="0.2">
      <c r="A85" s="136" t="str">
        <f t="shared" si="1"/>
        <v/>
      </c>
      <c r="B85" s="133"/>
      <c r="C85" s="110"/>
      <c r="D85" s="110"/>
      <c r="E85" s="137"/>
      <c r="F85" s="137"/>
      <c r="G85" s="96"/>
      <c r="H85" s="96"/>
    </row>
    <row r="86" spans="1:8" x14ac:dyDescent="0.2">
      <c r="A86" s="136" t="str">
        <f t="shared" si="1"/>
        <v/>
      </c>
      <c r="B86" s="133"/>
      <c r="C86" s="110"/>
      <c r="D86" s="110"/>
      <c r="E86" s="137"/>
      <c r="F86" s="137"/>
      <c r="G86" s="96"/>
      <c r="H86" s="96"/>
    </row>
    <row r="87" spans="1:8" x14ac:dyDescent="0.2">
      <c r="A87" s="136" t="str">
        <f t="shared" si="1"/>
        <v/>
      </c>
      <c r="B87" s="133"/>
      <c r="C87" s="110"/>
      <c r="D87" s="110"/>
      <c r="E87" s="137"/>
      <c r="F87" s="137"/>
      <c r="G87" s="96"/>
      <c r="H87" s="96"/>
    </row>
    <row r="88" spans="1:8" x14ac:dyDescent="0.2">
      <c r="A88" s="136" t="str">
        <f t="shared" si="1"/>
        <v/>
      </c>
      <c r="B88" s="133"/>
      <c r="C88" s="110"/>
      <c r="D88" s="110"/>
      <c r="E88" s="137"/>
      <c r="F88" s="137"/>
      <c r="G88" s="96"/>
      <c r="H88" s="96"/>
    </row>
    <row r="89" spans="1:8" x14ac:dyDescent="0.2">
      <c r="A89" s="136" t="str">
        <f t="shared" si="1"/>
        <v/>
      </c>
      <c r="B89" s="133"/>
      <c r="C89" s="110"/>
      <c r="D89" s="110"/>
      <c r="E89" s="137"/>
      <c r="F89" s="137"/>
      <c r="G89" s="96"/>
      <c r="H89" s="96"/>
    </row>
    <row r="90" spans="1:8" x14ac:dyDescent="0.2">
      <c r="A90" s="136" t="str">
        <f t="shared" si="1"/>
        <v/>
      </c>
      <c r="B90" s="133"/>
      <c r="C90" s="110"/>
      <c r="D90" s="110"/>
      <c r="E90" s="137"/>
      <c r="F90" s="137"/>
      <c r="G90" s="96"/>
      <c r="H90" s="96"/>
    </row>
    <row r="91" spans="1:8" x14ac:dyDescent="0.2">
      <c r="A91" s="136" t="str">
        <f t="shared" si="1"/>
        <v/>
      </c>
      <c r="B91" s="133"/>
      <c r="C91" s="110"/>
      <c r="D91" s="110"/>
      <c r="E91" s="137"/>
      <c r="F91" s="137"/>
      <c r="G91" s="96"/>
      <c r="H91" s="96"/>
    </row>
    <row r="92" spans="1:8" x14ac:dyDescent="0.2">
      <c r="A92" s="136" t="str">
        <f t="shared" si="1"/>
        <v/>
      </c>
      <c r="B92" s="133"/>
      <c r="C92" s="110"/>
      <c r="D92" s="110"/>
      <c r="E92" s="137"/>
      <c r="F92" s="137"/>
      <c r="G92" s="96"/>
      <c r="H92" s="96"/>
    </row>
    <row r="93" spans="1:8" x14ac:dyDescent="0.2">
      <c r="A93" s="136" t="str">
        <f t="shared" si="1"/>
        <v/>
      </c>
      <c r="B93" s="133"/>
      <c r="C93" s="110"/>
      <c r="D93" s="110"/>
      <c r="E93" s="137"/>
      <c r="F93" s="137"/>
      <c r="G93" s="96"/>
      <c r="H93" s="96"/>
    </row>
    <row r="94" spans="1:8" x14ac:dyDescent="0.2">
      <c r="A94" s="136" t="str">
        <f t="shared" si="1"/>
        <v/>
      </c>
      <c r="B94" s="133"/>
      <c r="C94" s="110"/>
      <c r="D94" s="110"/>
      <c r="E94" s="137"/>
      <c r="F94" s="137"/>
      <c r="G94" s="96"/>
      <c r="H94" s="96"/>
    </row>
    <row r="95" spans="1:8" x14ac:dyDescent="0.2">
      <c r="A95" s="136" t="str">
        <f t="shared" si="1"/>
        <v/>
      </c>
      <c r="B95" s="133"/>
      <c r="C95" s="110"/>
      <c r="D95" s="110"/>
      <c r="E95" s="137"/>
      <c r="F95" s="137"/>
      <c r="G95" s="96"/>
      <c r="H95" s="96"/>
    </row>
    <row r="96" spans="1:8" x14ac:dyDescent="0.2">
      <c r="A96" s="136" t="str">
        <f t="shared" si="1"/>
        <v/>
      </c>
      <c r="B96" s="133"/>
      <c r="C96" s="110"/>
      <c r="D96" s="110"/>
      <c r="E96" s="137"/>
      <c r="F96" s="137"/>
      <c r="G96" s="96"/>
      <c r="H96" s="96"/>
    </row>
    <row r="97" spans="1:8" x14ac:dyDescent="0.2">
      <c r="A97" s="136" t="str">
        <f t="shared" si="1"/>
        <v/>
      </c>
      <c r="B97" s="133"/>
      <c r="C97" s="110"/>
      <c r="D97" s="110"/>
      <c r="E97" s="137"/>
      <c r="F97" s="137"/>
      <c r="G97" s="96"/>
      <c r="H97" s="96"/>
    </row>
    <row r="98" spans="1:8" x14ac:dyDescent="0.2">
      <c r="A98" s="136" t="str">
        <f t="shared" si="1"/>
        <v/>
      </c>
      <c r="B98" s="133"/>
      <c r="C98" s="110"/>
      <c r="D98" s="110"/>
      <c r="E98" s="137"/>
      <c r="F98" s="137"/>
      <c r="G98" s="96"/>
      <c r="H98" s="96"/>
    </row>
    <row r="99" spans="1:8" x14ac:dyDescent="0.2">
      <c r="A99" s="136" t="str">
        <f t="shared" si="1"/>
        <v/>
      </c>
      <c r="B99" s="133"/>
      <c r="C99" s="110"/>
      <c r="D99" s="110"/>
      <c r="E99" s="137"/>
      <c r="F99" s="137"/>
      <c r="G99" s="96"/>
      <c r="H99" s="96"/>
    </row>
    <row r="100" spans="1:8" x14ac:dyDescent="0.2">
      <c r="A100" s="136" t="str">
        <f t="shared" si="1"/>
        <v/>
      </c>
      <c r="B100" s="133"/>
      <c r="C100" s="110"/>
      <c r="D100" s="110"/>
      <c r="E100" s="137"/>
      <c r="F100" s="137"/>
      <c r="G100" s="96"/>
      <c r="H100" s="96"/>
    </row>
    <row r="101" spans="1:8" x14ac:dyDescent="0.2">
      <c r="A101" s="136" t="str">
        <f t="shared" si="1"/>
        <v/>
      </c>
      <c r="B101" s="133"/>
      <c r="C101" s="110"/>
      <c r="D101" s="110"/>
      <c r="E101" s="137"/>
      <c r="F101" s="137"/>
      <c r="G101" s="96"/>
      <c r="H101" s="96"/>
    </row>
    <row r="102" spans="1:8" x14ac:dyDescent="0.2">
      <c r="A102" s="136" t="str">
        <f t="shared" si="1"/>
        <v/>
      </c>
      <c r="B102" s="133"/>
      <c r="C102" s="110"/>
      <c r="D102" s="110"/>
      <c r="E102" s="137"/>
      <c r="F102" s="137"/>
      <c r="G102" s="96"/>
      <c r="H102" s="96"/>
    </row>
    <row r="103" spans="1:8" x14ac:dyDescent="0.2">
      <c r="A103" s="136" t="str">
        <f t="shared" si="1"/>
        <v/>
      </c>
      <c r="B103" s="133"/>
      <c r="C103" s="110"/>
      <c r="D103" s="110"/>
      <c r="E103" s="137"/>
      <c r="F103" s="137"/>
      <c r="G103" s="96"/>
      <c r="H103" s="96"/>
    </row>
    <row r="104" spans="1:8" x14ac:dyDescent="0.2">
      <c r="A104" s="136" t="str">
        <f t="shared" si="1"/>
        <v/>
      </c>
      <c r="B104" s="133"/>
      <c r="C104" s="110"/>
      <c r="D104" s="110"/>
      <c r="E104" s="137"/>
      <c r="F104" s="137"/>
      <c r="G104" s="96"/>
      <c r="H104" s="96"/>
    </row>
    <row r="105" spans="1:8" x14ac:dyDescent="0.2">
      <c r="A105" s="136" t="str">
        <f t="shared" si="1"/>
        <v/>
      </c>
      <c r="B105" s="133"/>
      <c r="C105" s="110"/>
      <c r="D105" s="110"/>
      <c r="E105" s="137"/>
      <c r="F105" s="137"/>
      <c r="G105" s="96"/>
      <c r="H105" s="96"/>
    </row>
    <row r="106" spans="1:8" x14ac:dyDescent="0.2">
      <c r="A106" s="136" t="str">
        <f t="shared" si="1"/>
        <v/>
      </c>
      <c r="B106" s="133"/>
      <c r="C106" s="110"/>
      <c r="D106" s="110"/>
      <c r="E106" s="137"/>
      <c r="F106" s="137"/>
      <c r="G106" s="96"/>
      <c r="H106" s="96"/>
    </row>
    <row r="107" spans="1:8" x14ac:dyDescent="0.2">
      <c r="A107" s="136" t="str">
        <f t="shared" si="1"/>
        <v/>
      </c>
      <c r="B107" s="133"/>
      <c r="C107" s="110"/>
      <c r="D107" s="110"/>
      <c r="E107" s="137"/>
      <c r="F107" s="137"/>
      <c r="G107" s="96"/>
      <c r="H107" s="96"/>
    </row>
    <row r="108" spans="1:8" x14ac:dyDescent="0.2">
      <c r="A108" s="136" t="str">
        <f t="shared" si="1"/>
        <v/>
      </c>
      <c r="B108" s="133"/>
      <c r="C108" s="110"/>
      <c r="D108" s="110"/>
      <c r="E108" s="137"/>
      <c r="F108" s="137"/>
      <c r="G108" s="96"/>
      <c r="H108" s="96"/>
    </row>
    <row r="109" spans="1:8" x14ac:dyDescent="0.2">
      <c r="A109" s="136" t="str">
        <f t="shared" si="1"/>
        <v/>
      </c>
      <c r="B109" s="133"/>
      <c r="C109" s="110"/>
      <c r="D109" s="110"/>
      <c r="E109" s="137"/>
      <c r="F109" s="137"/>
      <c r="G109" s="96"/>
      <c r="H109" s="96"/>
    </row>
    <row r="110" spans="1:8" x14ac:dyDescent="0.2">
      <c r="A110" s="136" t="str">
        <f t="shared" si="1"/>
        <v/>
      </c>
      <c r="B110" s="133"/>
      <c r="C110" s="110"/>
      <c r="D110" s="110"/>
      <c r="E110" s="137"/>
      <c r="F110" s="137"/>
      <c r="G110" s="96"/>
      <c r="H110" s="96"/>
    </row>
    <row r="111" spans="1:8" x14ac:dyDescent="0.2">
      <c r="A111" s="136" t="str">
        <f t="shared" si="1"/>
        <v/>
      </c>
      <c r="B111" s="133"/>
      <c r="C111" s="110"/>
      <c r="D111" s="110"/>
      <c r="E111" s="137"/>
      <c r="F111" s="137"/>
      <c r="G111" s="96"/>
      <c r="H111" s="96"/>
    </row>
    <row r="112" spans="1:8" x14ac:dyDescent="0.2">
      <c r="A112" s="136" t="str">
        <f t="shared" si="1"/>
        <v/>
      </c>
      <c r="B112" s="133"/>
      <c r="C112" s="110"/>
      <c r="D112" s="110"/>
      <c r="E112" s="137"/>
      <c r="F112" s="137"/>
      <c r="G112" s="96"/>
      <c r="H112" s="96"/>
    </row>
    <row r="113" spans="1:8" x14ac:dyDescent="0.2">
      <c r="A113" s="136" t="str">
        <f t="shared" si="1"/>
        <v/>
      </c>
      <c r="B113" s="133"/>
      <c r="C113" s="110"/>
      <c r="D113" s="110"/>
      <c r="E113" s="137"/>
      <c r="F113" s="137"/>
      <c r="G113" s="96"/>
      <c r="H113" s="96"/>
    </row>
    <row r="114" spans="1:8" x14ac:dyDescent="0.2">
      <c r="A114" s="136" t="str">
        <f t="shared" si="1"/>
        <v/>
      </c>
      <c r="B114" s="133"/>
      <c r="C114" s="110"/>
      <c r="D114" s="110"/>
      <c r="E114" s="137"/>
      <c r="F114" s="137"/>
      <c r="G114" s="96"/>
      <c r="H114" s="96"/>
    </row>
    <row r="115" spans="1:8" x14ac:dyDescent="0.2">
      <c r="A115" s="136" t="str">
        <f t="shared" si="1"/>
        <v/>
      </c>
      <c r="B115" s="133"/>
      <c r="C115" s="110"/>
      <c r="D115" s="110"/>
      <c r="E115" s="137"/>
      <c r="F115" s="137"/>
      <c r="G115" s="96"/>
      <c r="H115" s="96"/>
    </row>
    <row r="116" spans="1:8" x14ac:dyDescent="0.2">
      <c r="A116" s="136" t="str">
        <f t="shared" si="1"/>
        <v/>
      </c>
      <c r="B116" s="133"/>
      <c r="C116" s="110"/>
      <c r="D116" s="110"/>
      <c r="E116" s="137"/>
      <c r="F116" s="137"/>
      <c r="G116" s="96"/>
      <c r="H116" s="96"/>
    </row>
    <row r="117" spans="1:8" x14ac:dyDescent="0.2">
      <c r="A117" s="136" t="str">
        <f t="shared" si="1"/>
        <v/>
      </c>
      <c r="B117" s="133"/>
      <c r="C117" s="110"/>
      <c r="D117" s="110"/>
      <c r="E117" s="137"/>
      <c r="F117" s="137"/>
      <c r="G117" s="96"/>
      <c r="H117" s="96"/>
    </row>
    <row r="118" spans="1:8" x14ac:dyDescent="0.2">
      <c r="A118" s="136" t="str">
        <f t="shared" si="1"/>
        <v/>
      </c>
      <c r="B118" s="133"/>
      <c r="C118" s="110"/>
      <c r="D118" s="110"/>
      <c r="E118" s="137"/>
      <c r="F118" s="137"/>
      <c r="G118" s="96"/>
      <c r="H118" s="96"/>
    </row>
    <row r="119" spans="1:8" x14ac:dyDescent="0.2">
      <c r="A119" s="136" t="str">
        <f t="shared" si="1"/>
        <v/>
      </c>
      <c r="B119" s="133"/>
      <c r="C119" s="110"/>
      <c r="D119" s="110"/>
      <c r="E119" s="137"/>
      <c r="F119" s="137"/>
      <c r="G119" s="96"/>
      <c r="H119" s="96"/>
    </row>
    <row r="120" spans="1:8" x14ac:dyDescent="0.2">
      <c r="A120" s="136" t="str">
        <f t="shared" si="1"/>
        <v/>
      </c>
      <c r="B120" s="133"/>
      <c r="C120" s="110"/>
      <c r="D120" s="110"/>
      <c r="E120" s="137"/>
      <c r="F120" s="137"/>
      <c r="G120" s="96"/>
      <c r="H120" s="96"/>
    </row>
    <row r="121" spans="1:8" x14ac:dyDescent="0.2">
      <c r="A121" s="136" t="str">
        <f t="shared" si="1"/>
        <v/>
      </c>
      <c r="B121" s="133"/>
      <c r="C121" s="110"/>
      <c r="D121" s="110"/>
      <c r="E121" s="137"/>
      <c r="F121" s="137"/>
      <c r="G121" s="96"/>
      <c r="H121" s="96"/>
    </row>
    <row r="122" spans="1:8" x14ac:dyDescent="0.2">
      <c r="A122" s="136" t="str">
        <f t="shared" si="1"/>
        <v/>
      </c>
      <c r="B122" s="133"/>
      <c r="C122" s="110"/>
      <c r="D122" s="110"/>
      <c r="E122" s="137"/>
      <c r="F122" s="137"/>
      <c r="G122" s="96"/>
      <c r="H122" s="96"/>
    </row>
    <row r="123" spans="1:8" x14ac:dyDescent="0.2">
      <c r="A123" s="136" t="str">
        <f t="shared" si="1"/>
        <v/>
      </c>
      <c r="B123" s="133"/>
      <c r="C123" s="110"/>
      <c r="D123" s="110"/>
      <c r="E123" s="137"/>
      <c r="F123" s="137"/>
      <c r="G123" s="96"/>
      <c r="H123" s="96"/>
    </row>
    <row r="124" spans="1:8" x14ac:dyDescent="0.2">
      <c r="A124" s="136" t="str">
        <f t="shared" si="1"/>
        <v/>
      </c>
      <c r="B124" s="133"/>
      <c r="C124" s="110"/>
      <c r="D124" s="110"/>
      <c r="E124" s="137"/>
      <c r="F124" s="137"/>
      <c r="G124" s="96"/>
      <c r="H124" s="96"/>
    </row>
    <row r="125" spans="1:8" x14ac:dyDescent="0.2">
      <c r="A125" s="136" t="str">
        <f t="shared" si="1"/>
        <v/>
      </c>
      <c r="B125" s="133"/>
      <c r="C125" s="110"/>
      <c r="D125" s="110"/>
      <c r="E125" s="137"/>
      <c r="F125" s="137"/>
      <c r="G125" s="96"/>
      <c r="H125" s="96"/>
    </row>
    <row r="126" spans="1:8" x14ac:dyDescent="0.2">
      <c r="A126" s="136" t="str">
        <f t="shared" si="1"/>
        <v/>
      </c>
      <c r="B126" s="133"/>
      <c r="C126" s="110"/>
      <c r="D126" s="110"/>
      <c r="E126" s="137"/>
      <c r="F126" s="137"/>
      <c r="G126" s="96"/>
      <c r="H126" s="96"/>
    </row>
    <row r="127" spans="1:8" x14ac:dyDescent="0.2">
      <c r="A127" s="136" t="str">
        <f t="shared" si="1"/>
        <v/>
      </c>
      <c r="B127" s="133"/>
      <c r="C127" s="110"/>
      <c r="D127" s="110"/>
      <c r="E127" s="137"/>
      <c r="F127" s="137"/>
      <c r="G127" s="96"/>
      <c r="H127" s="96"/>
    </row>
    <row r="128" spans="1:8" x14ac:dyDescent="0.2">
      <c r="A128" s="136" t="str">
        <f t="shared" si="1"/>
        <v/>
      </c>
      <c r="B128" s="133"/>
      <c r="C128" s="110"/>
      <c r="D128" s="110"/>
      <c r="E128" s="137"/>
      <c r="F128" s="137"/>
      <c r="G128" s="96"/>
      <c r="H128" s="96"/>
    </row>
    <row r="129" spans="1:8" x14ac:dyDescent="0.2">
      <c r="A129" s="136" t="str">
        <f t="shared" si="1"/>
        <v/>
      </c>
      <c r="B129" s="133"/>
      <c r="C129" s="110"/>
      <c r="D129" s="110"/>
      <c r="E129" s="137"/>
      <c r="F129" s="137"/>
      <c r="G129" s="96"/>
      <c r="H129" s="96"/>
    </row>
    <row r="130" spans="1:8" x14ac:dyDescent="0.2">
      <c r="A130" s="136" t="str">
        <f t="shared" si="1"/>
        <v/>
      </c>
      <c r="B130" s="133"/>
      <c r="C130" s="110"/>
      <c r="D130" s="110"/>
      <c r="E130" s="137"/>
      <c r="F130" s="137"/>
      <c r="G130" s="96"/>
      <c r="H130" s="96"/>
    </row>
    <row r="131" spans="1:8" x14ac:dyDescent="0.2">
      <c r="A131" s="136" t="str">
        <f t="shared" si="1"/>
        <v/>
      </c>
      <c r="B131" s="133"/>
      <c r="C131" s="110"/>
      <c r="D131" s="110"/>
      <c r="E131" s="137"/>
      <c r="F131" s="137"/>
      <c r="G131" s="96"/>
      <c r="H131" s="96"/>
    </row>
    <row r="132" spans="1:8" x14ac:dyDescent="0.2">
      <c r="A132" s="136" t="str">
        <f t="shared" si="1"/>
        <v/>
      </c>
      <c r="B132" s="133"/>
      <c r="C132" s="110"/>
      <c r="D132" s="110"/>
      <c r="E132" s="137"/>
      <c r="F132" s="137"/>
      <c r="G132" s="96"/>
      <c r="H132" s="96"/>
    </row>
    <row r="133" spans="1:8" x14ac:dyDescent="0.2">
      <c r="A133" s="136" t="str">
        <f t="shared" si="1"/>
        <v/>
      </c>
      <c r="B133" s="133"/>
      <c r="C133" s="110"/>
      <c r="D133" s="110"/>
      <c r="E133" s="137"/>
      <c r="F133" s="137"/>
      <c r="G133" s="96"/>
      <c r="H133" s="96"/>
    </row>
    <row r="134" spans="1:8" x14ac:dyDescent="0.2">
      <c r="A134" s="136" t="str">
        <f t="shared" si="1"/>
        <v/>
      </c>
      <c r="B134" s="133"/>
      <c r="C134" s="110"/>
      <c r="D134" s="110"/>
      <c r="E134" s="137"/>
      <c r="F134" s="137"/>
      <c r="G134" s="96"/>
      <c r="H134" s="96"/>
    </row>
    <row r="135" spans="1:8" x14ac:dyDescent="0.2">
      <c r="A135" s="136" t="str">
        <f t="shared" si="1"/>
        <v/>
      </c>
      <c r="B135" s="133"/>
      <c r="C135" s="110"/>
      <c r="D135" s="110"/>
      <c r="E135" s="137"/>
      <c r="F135" s="137"/>
      <c r="G135" s="96"/>
      <c r="H135" s="96"/>
    </row>
    <row r="136" spans="1:8" x14ac:dyDescent="0.2">
      <c r="A136" s="136" t="str">
        <f t="shared" si="1"/>
        <v/>
      </c>
      <c r="B136" s="133"/>
      <c r="C136" s="110"/>
      <c r="D136" s="110"/>
      <c r="E136" s="137"/>
      <c r="F136" s="137"/>
      <c r="G136" s="96"/>
      <c r="H136" s="96"/>
    </row>
    <row r="137" spans="1:8" x14ac:dyDescent="0.2">
      <c r="A137" s="136" t="str">
        <f t="shared" si="1"/>
        <v/>
      </c>
      <c r="B137" s="133"/>
      <c r="C137" s="110"/>
      <c r="D137" s="110"/>
      <c r="E137" s="137"/>
      <c r="F137" s="137"/>
      <c r="G137" s="96"/>
      <c r="H137" s="96"/>
    </row>
    <row r="138" spans="1:8" x14ac:dyDescent="0.2">
      <c r="A138" s="136" t="str">
        <f t="shared" si="1"/>
        <v/>
      </c>
      <c r="B138" s="133"/>
      <c r="C138" s="110"/>
      <c r="D138" s="110"/>
      <c r="E138" s="137"/>
      <c r="F138" s="137"/>
      <c r="G138" s="96"/>
      <c r="H138" s="96"/>
    </row>
    <row r="139" spans="1:8" x14ac:dyDescent="0.2">
      <c r="A139" s="136" t="str">
        <f t="shared" si="1"/>
        <v/>
      </c>
      <c r="B139" s="133"/>
      <c r="C139" s="110"/>
      <c r="D139" s="110"/>
      <c r="E139" s="137"/>
      <c r="F139" s="137"/>
      <c r="G139" s="96"/>
      <c r="H139" s="96"/>
    </row>
    <row r="140" spans="1:8" x14ac:dyDescent="0.2">
      <c r="A140" s="136" t="str">
        <f t="shared" si="1"/>
        <v/>
      </c>
      <c r="B140" s="133"/>
      <c r="C140" s="110"/>
      <c r="D140" s="110"/>
      <c r="E140" s="137"/>
      <c r="F140" s="137"/>
      <c r="G140" s="96"/>
      <c r="H140" s="96"/>
    </row>
    <row r="141" spans="1:8" x14ac:dyDescent="0.2">
      <c r="A141" s="136" t="str">
        <f t="shared" si="1"/>
        <v/>
      </c>
      <c r="B141" s="133"/>
      <c r="C141" s="110"/>
      <c r="D141" s="110"/>
      <c r="E141" s="137"/>
      <c r="F141" s="137"/>
      <c r="G141" s="96"/>
      <c r="H141" s="96"/>
    </row>
    <row r="142" spans="1:8" x14ac:dyDescent="0.2">
      <c r="A142" s="136" t="str">
        <f t="shared" si="1"/>
        <v/>
      </c>
      <c r="B142" s="133"/>
      <c r="C142" s="110"/>
      <c r="D142" s="110"/>
      <c r="E142" s="137"/>
      <c r="F142" s="137"/>
      <c r="G142" s="96"/>
      <c r="H142" s="96"/>
    </row>
    <row r="143" spans="1:8" x14ac:dyDescent="0.2">
      <c r="A143" s="136" t="str">
        <f t="shared" si="1"/>
        <v/>
      </c>
      <c r="B143" s="133"/>
      <c r="C143" s="110"/>
      <c r="D143" s="110"/>
      <c r="E143" s="137"/>
      <c r="F143" s="137"/>
      <c r="G143" s="96"/>
      <c r="H143" s="96"/>
    </row>
    <row r="144" spans="1:8" x14ac:dyDescent="0.2">
      <c r="A144" s="136" t="str">
        <f t="shared" si="1"/>
        <v/>
      </c>
      <c r="B144" s="133"/>
      <c r="C144" s="110"/>
      <c r="D144" s="110"/>
      <c r="E144" s="137"/>
      <c r="F144" s="137"/>
      <c r="G144" s="96"/>
      <c r="H144" s="96"/>
    </row>
    <row r="145" spans="1:8" x14ac:dyDescent="0.2">
      <c r="A145" s="136" t="str">
        <f t="shared" si="1"/>
        <v/>
      </c>
      <c r="B145" s="133"/>
      <c r="C145" s="110"/>
      <c r="D145" s="110"/>
      <c r="E145" s="137"/>
      <c r="F145" s="137"/>
      <c r="G145" s="96"/>
      <c r="H145" s="96"/>
    </row>
    <row r="146" spans="1:8" x14ac:dyDescent="0.2">
      <c r="A146" s="136" t="str">
        <f t="shared" si="1"/>
        <v/>
      </c>
      <c r="B146" s="133"/>
      <c r="C146" s="110"/>
      <c r="D146" s="110"/>
      <c r="E146" s="137"/>
      <c r="F146" s="137"/>
      <c r="G146" s="96"/>
      <c r="H146" s="96"/>
    </row>
    <row r="147" spans="1:8" x14ac:dyDescent="0.2">
      <c r="A147" s="136" t="str">
        <f t="shared" si="1"/>
        <v/>
      </c>
      <c r="B147" s="133"/>
      <c r="C147" s="110"/>
      <c r="D147" s="110"/>
      <c r="E147" s="137"/>
      <c r="F147" s="137"/>
      <c r="G147" s="96"/>
      <c r="H147" s="96"/>
    </row>
    <row r="148" spans="1:8" x14ac:dyDescent="0.2">
      <c r="A148" s="136" t="str">
        <f t="shared" ref="A148:A211" si="2">IF(COUNTA(B148:H148)&gt;0,ROW()-$A$3+1,"")</f>
        <v/>
      </c>
      <c r="B148" s="133"/>
      <c r="C148" s="110"/>
      <c r="D148" s="110"/>
      <c r="E148" s="137"/>
      <c r="F148" s="137"/>
      <c r="G148" s="96"/>
      <c r="H148" s="96"/>
    </row>
    <row r="149" spans="1:8" x14ac:dyDescent="0.2">
      <c r="A149" s="136" t="str">
        <f t="shared" si="2"/>
        <v/>
      </c>
      <c r="B149" s="133"/>
      <c r="C149" s="110"/>
      <c r="D149" s="110"/>
      <c r="E149" s="137"/>
      <c r="F149" s="137"/>
      <c r="G149" s="96"/>
      <c r="H149" s="96"/>
    </row>
    <row r="150" spans="1:8" x14ac:dyDescent="0.2">
      <c r="A150" s="136" t="str">
        <f t="shared" si="2"/>
        <v/>
      </c>
      <c r="B150" s="133"/>
      <c r="C150" s="110"/>
      <c r="D150" s="110"/>
      <c r="E150" s="137"/>
      <c r="F150" s="137"/>
      <c r="G150" s="96"/>
      <c r="H150" s="96"/>
    </row>
    <row r="151" spans="1:8" x14ac:dyDescent="0.2">
      <c r="A151" s="136" t="str">
        <f t="shared" si="2"/>
        <v/>
      </c>
      <c r="B151" s="133"/>
      <c r="C151" s="110"/>
      <c r="D151" s="110"/>
      <c r="E151" s="137"/>
      <c r="F151" s="137"/>
      <c r="G151" s="96"/>
      <c r="H151" s="96"/>
    </row>
    <row r="152" spans="1:8" x14ac:dyDescent="0.2">
      <c r="A152" s="136" t="str">
        <f t="shared" si="2"/>
        <v/>
      </c>
      <c r="B152" s="133"/>
      <c r="C152" s="110"/>
      <c r="D152" s="110"/>
      <c r="E152" s="137"/>
      <c r="F152" s="137"/>
      <c r="G152" s="96"/>
      <c r="H152" s="96"/>
    </row>
    <row r="153" spans="1:8" x14ac:dyDescent="0.2">
      <c r="A153" s="136" t="str">
        <f t="shared" si="2"/>
        <v/>
      </c>
      <c r="B153" s="133"/>
      <c r="C153" s="110"/>
      <c r="D153" s="110"/>
      <c r="E153" s="137"/>
      <c r="F153" s="137"/>
      <c r="G153" s="96"/>
      <c r="H153" s="96"/>
    </row>
    <row r="154" spans="1:8" x14ac:dyDescent="0.2">
      <c r="A154" s="136" t="str">
        <f t="shared" si="2"/>
        <v/>
      </c>
      <c r="B154" s="133"/>
      <c r="C154" s="110"/>
      <c r="D154" s="110"/>
      <c r="E154" s="137"/>
      <c r="F154" s="137"/>
      <c r="G154" s="96"/>
      <c r="H154" s="96"/>
    </row>
    <row r="155" spans="1:8" x14ac:dyDescent="0.2">
      <c r="A155" s="136" t="str">
        <f t="shared" si="2"/>
        <v/>
      </c>
      <c r="B155" s="133"/>
      <c r="C155" s="110"/>
      <c r="D155" s="110"/>
      <c r="E155" s="137"/>
      <c r="F155" s="137"/>
      <c r="G155" s="96"/>
      <c r="H155" s="96"/>
    </row>
    <row r="156" spans="1:8" x14ac:dyDescent="0.2">
      <c r="A156" s="136" t="str">
        <f t="shared" si="2"/>
        <v/>
      </c>
      <c r="B156" s="133"/>
      <c r="C156" s="110"/>
      <c r="D156" s="110"/>
      <c r="E156" s="137"/>
      <c r="F156" s="137"/>
      <c r="G156" s="96"/>
      <c r="H156" s="96"/>
    </row>
    <row r="157" spans="1:8" x14ac:dyDescent="0.2">
      <c r="A157" s="136" t="str">
        <f t="shared" si="2"/>
        <v/>
      </c>
      <c r="B157" s="133"/>
      <c r="C157" s="110"/>
      <c r="D157" s="110"/>
      <c r="E157" s="137"/>
      <c r="F157" s="137"/>
      <c r="G157" s="96"/>
      <c r="H157" s="96"/>
    </row>
    <row r="158" spans="1:8" x14ac:dyDescent="0.2">
      <c r="A158" s="136" t="str">
        <f t="shared" si="2"/>
        <v/>
      </c>
      <c r="B158" s="133"/>
      <c r="C158" s="110"/>
      <c r="D158" s="110"/>
      <c r="E158" s="137"/>
      <c r="F158" s="137"/>
      <c r="G158" s="96"/>
      <c r="H158" s="96"/>
    </row>
    <row r="159" spans="1:8" x14ac:dyDescent="0.2">
      <c r="A159" s="136" t="str">
        <f t="shared" si="2"/>
        <v/>
      </c>
      <c r="B159" s="133"/>
      <c r="C159" s="110"/>
      <c r="D159" s="110"/>
      <c r="E159" s="137"/>
      <c r="F159" s="137"/>
      <c r="G159" s="96"/>
      <c r="H159" s="96"/>
    </row>
    <row r="160" spans="1:8" x14ac:dyDescent="0.2">
      <c r="A160" s="136" t="str">
        <f t="shared" si="2"/>
        <v/>
      </c>
      <c r="B160" s="133"/>
      <c r="C160" s="110"/>
      <c r="D160" s="110"/>
      <c r="E160" s="137"/>
      <c r="F160" s="137"/>
      <c r="G160" s="96"/>
      <c r="H160" s="96"/>
    </row>
    <row r="161" spans="1:8" x14ac:dyDescent="0.2">
      <c r="A161" s="136" t="str">
        <f t="shared" si="2"/>
        <v/>
      </c>
      <c r="B161" s="133"/>
      <c r="C161" s="110"/>
      <c r="D161" s="110"/>
      <c r="E161" s="137"/>
      <c r="F161" s="137"/>
      <c r="G161" s="96"/>
      <c r="H161" s="96"/>
    </row>
    <row r="162" spans="1:8" x14ac:dyDescent="0.2">
      <c r="A162" s="136" t="str">
        <f t="shared" si="2"/>
        <v/>
      </c>
      <c r="B162" s="133"/>
      <c r="C162" s="110"/>
      <c r="D162" s="110"/>
      <c r="E162" s="137"/>
      <c r="F162" s="137"/>
      <c r="G162" s="96"/>
      <c r="H162" s="96"/>
    </row>
    <row r="163" spans="1:8" x14ac:dyDescent="0.2">
      <c r="A163" s="136" t="str">
        <f t="shared" si="2"/>
        <v/>
      </c>
      <c r="B163" s="133"/>
      <c r="C163" s="110"/>
      <c r="D163" s="110"/>
      <c r="E163" s="137"/>
      <c r="F163" s="137"/>
      <c r="G163" s="96"/>
      <c r="H163" s="96"/>
    </row>
    <row r="164" spans="1:8" x14ac:dyDescent="0.2">
      <c r="A164" s="136" t="str">
        <f t="shared" si="2"/>
        <v/>
      </c>
      <c r="B164" s="133"/>
      <c r="C164" s="110"/>
      <c r="D164" s="110"/>
      <c r="E164" s="137"/>
      <c r="F164" s="137"/>
      <c r="G164" s="96"/>
      <c r="H164" s="96"/>
    </row>
    <row r="165" spans="1:8" x14ac:dyDescent="0.2">
      <c r="A165" s="136" t="str">
        <f t="shared" si="2"/>
        <v/>
      </c>
      <c r="B165" s="133"/>
      <c r="C165" s="110"/>
      <c r="D165" s="110"/>
      <c r="E165" s="137"/>
      <c r="F165" s="137"/>
      <c r="G165" s="96"/>
      <c r="H165" s="96"/>
    </row>
    <row r="166" spans="1:8" x14ac:dyDescent="0.2">
      <c r="A166" s="136" t="str">
        <f t="shared" si="2"/>
        <v/>
      </c>
      <c r="B166" s="133"/>
      <c r="C166" s="110"/>
      <c r="D166" s="110"/>
      <c r="E166" s="137"/>
      <c r="F166" s="137"/>
      <c r="G166" s="96"/>
      <c r="H166" s="96"/>
    </row>
    <row r="167" spans="1:8" x14ac:dyDescent="0.2">
      <c r="A167" s="136" t="str">
        <f t="shared" si="2"/>
        <v/>
      </c>
      <c r="B167" s="133"/>
      <c r="C167" s="110"/>
      <c r="D167" s="110"/>
      <c r="E167" s="137"/>
      <c r="F167" s="137"/>
      <c r="G167" s="96"/>
      <c r="H167" s="96"/>
    </row>
    <row r="168" spans="1:8" x14ac:dyDescent="0.2">
      <c r="A168" s="136" t="str">
        <f t="shared" si="2"/>
        <v/>
      </c>
      <c r="B168" s="133"/>
      <c r="C168" s="110"/>
      <c r="D168" s="110"/>
      <c r="E168" s="137"/>
      <c r="F168" s="137"/>
      <c r="G168" s="96"/>
      <c r="H168" s="96"/>
    </row>
    <row r="169" spans="1:8" x14ac:dyDescent="0.2">
      <c r="A169" s="136" t="str">
        <f t="shared" si="2"/>
        <v/>
      </c>
      <c r="B169" s="133"/>
      <c r="C169" s="110"/>
      <c r="D169" s="110"/>
      <c r="E169" s="137"/>
      <c r="F169" s="137"/>
      <c r="G169" s="96"/>
      <c r="H169" s="96"/>
    </row>
    <row r="170" spans="1:8" x14ac:dyDescent="0.2">
      <c r="A170" s="136" t="str">
        <f t="shared" si="2"/>
        <v/>
      </c>
      <c r="B170" s="133"/>
      <c r="C170" s="110"/>
      <c r="D170" s="110"/>
      <c r="E170" s="137"/>
      <c r="F170" s="137"/>
      <c r="G170" s="96"/>
      <c r="H170" s="96"/>
    </row>
    <row r="171" spans="1:8" x14ac:dyDescent="0.2">
      <c r="A171" s="136" t="str">
        <f t="shared" si="2"/>
        <v/>
      </c>
      <c r="B171" s="133"/>
      <c r="C171" s="110"/>
      <c r="D171" s="110"/>
      <c r="E171" s="137"/>
      <c r="F171" s="137"/>
      <c r="G171" s="96"/>
      <c r="H171" s="96"/>
    </row>
    <row r="172" spans="1:8" x14ac:dyDescent="0.2">
      <c r="A172" s="136" t="str">
        <f t="shared" si="2"/>
        <v/>
      </c>
      <c r="B172" s="133"/>
      <c r="C172" s="110"/>
      <c r="D172" s="110"/>
      <c r="E172" s="137"/>
      <c r="F172" s="137"/>
      <c r="G172" s="96"/>
      <c r="H172" s="96"/>
    </row>
    <row r="173" spans="1:8" x14ac:dyDescent="0.2">
      <c r="A173" s="136" t="str">
        <f t="shared" si="2"/>
        <v/>
      </c>
      <c r="B173" s="133"/>
      <c r="C173" s="110"/>
      <c r="D173" s="110"/>
      <c r="E173" s="137"/>
      <c r="F173" s="137"/>
      <c r="G173" s="96"/>
      <c r="H173" s="96"/>
    </row>
    <row r="174" spans="1:8" x14ac:dyDescent="0.2">
      <c r="A174" s="136" t="str">
        <f t="shared" si="2"/>
        <v/>
      </c>
      <c r="B174" s="133"/>
      <c r="C174" s="110"/>
      <c r="D174" s="110"/>
      <c r="E174" s="137"/>
      <c r="F174" s="137"/>
      <c r="G174" s="96"/>
      <c r="H174" s="96"/>
    </row>
    <row r="175" spans="1:8" x14ac:dyDescent="0.2">
      <c r="A175" s="136" t="str">
        <f t="shared" si="2"/>
        <v/>
      </c>
      <c r="B175" s="133"/>
      <c r="C175" s="110"/>
      <c r="D175" s="110"/>
      <c r="E175" s="137"/>
      <c r="F175" s="137"/>
      <c r="G175" s="96"/>
      <c r="H175" s="96"/>
    </row>
    <row r="176" spans="1:8" x14ac:dyDescent="0.2">
      <c r="A176" s="136" t="str">
        <f t="shared" si="2"/>
        <v/>
      </c>
      <c r="B176" s="133"/>
      <c r="C176" s="110"/>
      <c r="D176" s="110"/>
      <c r="E176" s="137"/>
      <c r="F176" s="137"/>
      <c r="G176" s="96"/>
      <c r="H176" s="96"/>
    </row>
    <row r="177" spans="1:8" x14ac:dyDescent="0.2">
      <c r="A177" s="136" t="str">
        <f t="shared" si="2"/>
        <v/>
      </c>
      <c r="B177" s="133"/>
      <c r="C177" s="110"/>
      <c r="D177" s="110"/>
      <c r="E177" s="137"/>
      <c r="F177" s="137"/>
      <c r="G177" s="96"/>
      <c r="H177" s="96"/>
    </row>
    <row r="178" spans="1:8" x14ac:dyDescent="0.2">
      <c r="A178" s="136" t="str">
        <f t="shared" si="2"/>
        <v/>
      </c>
      <c r="B178" s="133"/>
      <c r="C178" s="110"/>
      <c r="D178" s="110"/>
      <c r="E178" s="137"/>
      <c r="F178" s="137"/>
      <c r="G178" s="96"/>
      <c r="H178" s="96"/>
    </row>
    <row r="179" spans="1:8" x14ac:dyDescent="0.2">
      <c r="A179" s="136" t="str">
        <f t="shared" si="2"/>
        <v/>
      </c>
      <c r="B179" s="133"/>
      <c r="C179" s="110"/>
      <c r="D179" s="110"/>
      <c r="E179" s="137"/>
      <c r="F179" s="137"/>
      <c r="G179" s="96"/>
      <c r="H179" s="96"/>
    </row>
    <row r="180" spans="1:8" x14ac:dyDescent="0.2">
      <c r="A180" s="136" t="str">
        <f t="shared" si="2"/>
        <v/>
      </c>
      <c r="B180" s="133"/>
      <c r="C180" s="110"/>
      <c r="D180" s="110"/>
      <c r="E180" s="137"/>
      <c r="F180" s="137"/>
      <c r="G180" s="96"/>
      <c r="H180" s="96"/>
    </row>
    <row r="181" spans="1:8" x14ac:dyDescent="0.2">
      <c r="A181" s="136" t="str">
        <f t="shared" si="2"/>
        <v/>
      </c>
      <c r="B181" s="133"/>
      <c r="C181" s="110"/>
      <c r="D181" s="110"/>
      <c r="E181" s="137"/>
      <c r="F181" s="137"/>
      <c r="G181" s="96"/>
      <c r="H181" s="96"/>
    </row>
    <row r="182" spans="1:8" x14ac:dyDescent="0.2">
      <c r="A182" s="136" t="str">
        <f t="shared" si="2"/>
        <v/>
      </c>
      <c r="B182" s="133"/>
      <c r="C182" s="110"/>
      <c r="D182" s="110"/>
      <c r="E182" s="137"/>
      <c r="F182" s="137"/>
      <c r="G182" s="96"/>
      <c r="H182" s="96"/>
    </row>
    <row r="183" spans="1:8" x14ac:dyDescent="0.2">
      <c r="A183" s="136" t="str">
        <f t="shared" si="2"/>
        <v/>
      </c>
      <c r="B183" s="133"/>
      <c r="C183" s="110"/>
      <c r="D183" s="110"/>
      <c r="E183" s="137"/>
      <c r="F183" s="137"/>
      <c r="G183" s="96"/>
      <c r="H183" s="96"/>
    </row>
    <row r="184" spans="1:8" x14ac:dyDescent="0.2">
      <c r="A184" s="136" t="str">
        <f t="shared" si="2"/>
        <v/>
      </c>
      <c r="B184" s="133"/>
      <c r="C184" s="110"/>
      <c r="D184" s="110"/>
      <c r="E184" s="137"/>
      <c r="F184" s="137"/>
      <c r="G184" s="96"/>
      <c r="H184" s="96"/>
    </row>
    <row r="185" spans="1:8" x14ac:dyDescent="0.2">
      <c r="A185" s="136" t="str">
        <f t="shared" si="2"/>
        <v/>
      </c>
      <c r="B185" s="133"/>
      <c r="C185" s="110"/>
      <c r="D185" s="110"/>
      <c r="E185" s="137"/>
      <c r="F185" s="137"/>
      <c r="G185" s="96"/>
      <c r="H185" s="96"/>
    </row>
    <row r="186" spans="1:8" x14ac:dyDescent="0.2">
      <c r="A186" s="136" t="str">
        <f t="shared" si="2"/>
        <v/>
      </c>
      <c r="B186" s="133"/>
      <c r="C186" s="110"/>
      <c r="D186" s="110"/>
      <c r="E186" s="137"/>
      <c r="F186" s="137"/>
      <c r="G186" s="96"/>
      <c r="H186" s="96"/>
    </row>
    <row r="187" spans="1:8" x14ac:dyDescent="0.2">
      <c r="A187" s="136" t="str">
        <f t="shared" si="2"/>
        <v/>
      </c>
      <c r="B187" s="133"/>
      <c r="C187" s="110"/>
      <c r="D187" s="110"/>
      <c r="E187" s="137"/>
      <c r="F187" s="137"/>
      <c r="G187" s="96"/>
      <c r="H187" s="96"/>
    </row>
    <row r="188" spans="1:8" x14ac:dyDescent="0.2">
      <c r="A188" s="136" t="str">
        <f t="shared" si="2"/>
        <v/>
      </c>
      <c r="B188" s="133"/>
      <c r="C188" s="110"/>
      <c r="D188" s="110"/>
      <c r="E188" s="137"/>
      <c r="F188" s="137"/>
      <c r="G188" s="96"/>
      <c r="H188" s="96"/>
    </row>
    <row r="189" spans="1:8" x14ac:dyDescent="0.2">
      <c r="A189" s="136" t="str">
        <f t="shared" si="2"/>
        <v/>
      </c>
      <c r="B189" s="133"/>
      <c r="C189" s="110"/>
      <c r="D189" s="110"/>
      <c r="E189" s="137"/>
      <c r="F189" s="137"/>
      <c r="G189" s="96"/>
      <c r="H189" s="96"/>
    </row>
    <row r="190" spans="1:8" x14ac:dyDescent="0.2">
      <c r="A190" s="136" t="str">
        <f t="shared" si="2"/>
        <v/>
      </c>
      <c r="B190" s="133"/>
      <c r="C190" s="110"/>
      <c r="D190" s="110"/>
      <c r="E190" s="137"/>
      <c r="F190" s="137"/>
      <c r="G190" s="96"/>
      <c r="H190" s="96"/>
    </row>
    <row r="191" spans="1:8" x14ac:dyDescent="0.2">
      <c r="A191" s="136" t="str">
        <f t="shared" si="2"/>
        <v/>
      </c>
      <c r="B191" s="133"/>
      <c r="C191" s="110"/>
      <c r="D191" s="110"/>
      <c r="E191" s="137"/>
      <c r="F191" s="137"/>
      <c r="G191" s="96"/>
      <c r="H191" s="96"/>
    </row>
    <row r="192" spans="1:8" x14ac:dyDescent="0.2">
      <c r="A192" s="136" t="str">
        <f t="shared" si="2"/>
        <v/>
      </c>
      <c r="B192" s="133"/>
      <c r="C192" s="110"/>
      <c r="D192" s="110"/>
      <c r="E192" s="137"/>
      <c r="F192" s="137"/>
      <c r="G192" s="96"/>
      <c r="H192" s="96"/>
    </row>
    <row r="193" spans="1:8" x14ac:dyDescent="0.2">
      <c r="A193" s="136" t="str">
        <f t="shared" si="2"/>
        <v/>
      </c>
      <c r="B193" s="133"/>
      <c r="C193" s="110"/>
      <c r="D193" s="110"/>
      <c r="E193" s="137"/>
      <c r="F193" s="137"/>
      <c r="G193" s="96"/>
      <c r="H193" s="96"/>
    </row>
    <row r="194" spans="1:8" x14ac:dyDescent="0.2">
      <c r="A194" s="136" t="str">
        <f t="shared" si="2"/>
        <v/>
      </c>
      <c r="B194" s="133"/>
      <c r="C194" s="110"/>
      <c r="D194" s="110"/>
      <c r="E194" s="137"/>
      <c r="F194" s="137"/>
      <c r="G194" s="96"/>
      <c r="H194" s="96"/>
    </row>
    <row r="195" spans="1:8" x14ac:dyDescent="0.2">
      <c r="A195" s="136" t="str">
        <f t="shared" si="2"/>
        <v/>
      </c>
      <c r="B195" s="133"/>
      <c r="C195" s="110"/>
      <c r="D195" s="110"/>
      <c r="E195" s="137"/>
      <c r="F195" s="137"/>
      <c r="G195" s="96"/>
      <c r="H195" s="96"/>
    </row>
    <row r="196" spans="1:8" x14ac:dyDescent="0.2">
      <c r="A196" s="136" t="str">
        <f t="shared" si="2"/>
        <v/>
      </c>
      <c r="B196" s="133"/>
      <c r="C196" s="110"/>
      <c r="D196" s="110"/>
      <c r="E196" s="137"/>
      <c r="F196" s="137"/>
      <c r="G196" s="96"/>
      <c r="H196" s="96"/>
    </row>
    <row r="197" spans="1:8" x14ac:dyDescent="0.2">
      <c r="A197" s="136" t="str">
        <f t="shared" si="2"/>
        <v/>
      </c>
      <c r="B197" s="133"/>
      <c r="C197" s="110"/>
      <c r="D197" s="110"/>
      <c r="E197" s="137"/>
      <c r="F197" s="137"/>
      <c r="G197" s="96"/>
      <c r="H197" s="96"/>
    </row>
    <row r="198" spans="1:8" x14ac:dyDescent="0.2">
      <c r="A198" s="136" t="str">
        <f t="shared" si="2"/>
        <v/>
      </c>
      <c r="B198" s="133"/>
      <c r="C198" s="110"/>
      <c r="D198" s="110"/>
      <c r="E198" s="137"/>
      <c r="F198" s="137"/>
      <c r="G198" s="96"/>
      <c r="H198" s="96"/>
    </row>
    <row r="199" spans="1:8" x14ac:dyDescent="0.2">
      <c r="A199" s="136" t="str">
        <f t="shared" si="2"/>
        <v/>
      </c>
      <c r="B199" s="133"/>
      <c r="C199" s="110"/>
      <c r="D199" s="110"/>
      <c r="E199" s="137"/>
      <c r="F199" s="137"/>
      <c r="G199" s="96"/>
      <c r="H199" s="96"/>
    </row>
    <row r="200" spans="1:8" x14ac:dyDescent="0.2">
      <c r="A200" s="136" t="str">
        <f t="shared" si="2"/>
        <v/>
      </c>
      <c r="B200" s="133"/>
      <c r="C200" s="110"/>
      <c r="D200" s="110"/>
      <c r="E200" s="137"/>
      <c r="F200" s="137"/>
      <c r="G200" s="96"/>
      <c r="H200" s="96"/>
    </row>
    <row r="201" spans="1:8" x14ac:dyDescent="0.2">
      <c r="A201" s="136" t="str">
        <f t="shared" si="2"/>
        <v/>
      </c>
      <c r="B201" s="133"/>
      <c r="C201" s="110"/>
      <c r="D201" s="110"/>
      <c r="E201" s="137"/>
      <c r="F201" s="137"/>
      <c r="G201" s="96"/>
      <c r="H201" s="96"/>
    </row>
    <row r="202" spans="1:8" x14ac:dyDescent="0.2">
      <c r="A202" s="136" t="str">
        <f t="shared" si="2"/>
        <v/>
      </c>
      <c r="B202" s="133"/>
      <c r="C202" s="110"/>
      <c r="D202" s="110"/>
      <c r="E202" s="137"/>
      <c r="F202" s="137"/>
      <c r="G202" s="96"/>
      <c r="H202" s="96"/>
    </row>
    <row r="203" spans="1:8" x14ac:dyDescent="0.2">
      <c r="A203" s="136" t="str">
        <f t="shared" si="2"/>
        <v/>
      </c>
      <c r="B203" s="133"/>
      <c r="C203" s="110"/>
      <c r="D203" s="110"/>
      <c r="E203" s="137"/>
      <c r="F203" s="137"/>
      <c r="G203" s="96"/>
      <c r="H203" s="96"/>
    </row>
    <row r="204" spans="1:8" x14ac:dyDescent="0.2">
      <c r="A204" s="136" t="str">
        <f t="shared" si="2"/>
        <v/>
      </c>
      <c r="B204" s="133"/>
      <c r="C204" s="110"/>
      <c r="D204" s="110"/>
      <c r="E204" s="137"/>
      <c r="F204" s="137"/>
      <c r="G204" s="96"/>
      <c r="H204" s="96"/>
    </row>
    <row r="205" spans="1:8" x14ac:dyDescent="0.2">
      <c r="A205" s="136" t="str">
        <f t="shared" si="2"/>
        <v/>
      </c>
      <c r="B205" s="133"/>
      <c r="C205" s="110"/>
      <c r="D205" s="110"/>
      <c r="E205" s="137"/>
      <c r="F205" s="137"/>
      <c r="G205" s="96"/>
      <c r="H205" s="96"/>
    </row>
    <row r="206" spans="1:8" x14ac:dyDescent="0.2">
      <c r="A206" s="136" t="str">
        <f t="shared" si="2"/>
        <v/>
      </c>
      <c r="B206" s="133"/>
      <c r="C206" s="110"/>
      <c r="D206" s="110"/>
      <c r="E206" s="137"/>
      <c r="F206" s="137"/>
      <c r="G206" s="96"/>
      <c r="H206" s="96"/>
    </row>
    <row r="207" spans="1:8" x14ac:dyDescent="0.2">
      <c r="A207" s="136" t="str">
        <f t="shared" si="2"/>
        <v/>
      </c>
      <c r="B207" s="133"/>
      <c r="C207" s="110"/>
      <c r="D207" s="110"/>
      <c r="E207" s="137"/>
      <c r="F207" s="137"/>
      <c r="G207" s="96"/>
      <c r="H207" s="96"/>
    </row>
    <row r="208" spans="1:8" x14ac:dyDescent="0.2">
      <c r="A208" s="136" t="str">
        <f t="shared" si="2"/>
        <v/>
      </c>
      <c r="B208" s="133"/>
      <c r="C208" s="110"/>
      <c r="D208" s="110"/>
      <c r="E208" s="137"/>
      <c r="F208" s="137"/>
      <c r="G208" s="96"/>
      <c r="H208" s="96"/>
    </row>
    <row r="209" spans="1:8" x14ac:dyDescent="0.2">
      <c r="A209" s="136" t="str">
        <f t="shared" si="2"/>
        <v/>
      </c>
      <c r="B209" s="133"/>
      <c r="C209" s="110"/>
      <c r="D209" s="110"/>
      <c r="E209" s="137"/>
      <c r="F209" s="137"/>
      <c r="G209" s="96"/>
      <c r="H209" s="96"/>
    </row>
    <row r="210" spans="1:8" x14ac:dyDescent="0.2">
      <c r="A210" s="136" t="str">
        <f t="shared" si="2"/>
        <v/>
      </c>
      <c r="B210" s="133"/>
      <c r="C210" s="110"/>
      <c r="D210" s="110"/>
      <c r="E210" s="137"/>
      <c r="F210" s="137"/>
      <c r="G210" s="96"/>
      <c r="H210" s="96"/>
    </row>
    <row r="211" spans="1:8" x14ac:dyDescent="0.2">
      <c r="A211" s="136" t="str">
        <f t="shared" si="2"/>
        <v/>
      </c>
      <c r="B211" s="133"/>
      <c r="C211" s="110"/>
      <c r="D211" s="110"/>
      <c r="E211" s="137"/>
      <c r="F211" s="137"/>
      <c r="G211" s="96"/>
      <c r="H211" s="96"/>
    </row>
    <row r="212" spans="1:8" x14ac:dyDescent="0.2">
      <c r="A212" s="136" t="str">
        <f t="shared" ref="A212:A275" si="3">IF(COUNTA(B212:H212)&gt;0,ROW()-$A$3+1,"")</f>
        <v/>
      </c>
      <c r="B212" s="133"/>
      <c r="C212" s="110"/>
      <c r="D212" s="110"/>
      <c r="E212" s="137"/>
      <c r="F212" s="137"/>
      <c r="G212" s="96"/>
      <c r="H212" s="96"/>
    </row>
    <row r="213" spans="1:8" x14ac:dyDescent="0.2">
      <c r="A213" s="136" t="str">
        <f t="shared" si="3"/>
        <v/>
      </c>
      <c r="B213" s="133"/>
      <c r="C213" s="110"/>
      <c r="D213" s="110"/>
      <c r="E213" s="137"/>
      <c r="F213" s="137"/>
      <c r="G213" s="96"/>
      <c r="H213" s="96"/>
    </row>
    <row r="214" spans="1:8" x14ac:dyDescent="0.2">
      <c r="A214" s="136" t="str">
        <f t="shared" si="3"/>
        <v/>
      </c>
      <c r="B214" s="133"/>
      <c r="C214" s="110"/>
      <c r="D214" s="110"/>
      <c r="E214" s="137"/>
      <c r="F214" s="137"/>
      <c r="G214" s="96"/>
      <c r="H214" s="96"/>
    </row>
    <row r="215" spans="1:8" x14ac:dyDescent="0.2">
      <c r="A215" s="136" t="str">
        <f t="shared" si="3"/>
        <v/>
      </c>
      <c r="B215" s="133"/>
      <c r="C215" s="110"/>
      <c r="D215" s="110"/>
      <c r="E215" s="137"/>
      <c r="F215" s="137"/>
      <c r="G215" s="96"/>
      <c r="H215" s="96"/>
    </row>
    <row r="216" spans="1:8" x14ac:dyDescent="0.2">
      <c r="A216" s="136" t="str">
        <f t="shared" si="3"/>
        <v/>
      </c>
      <c r="B216" s="133"/>
      <c r="C216" s="110"/>
      <c r="D216" s="110"/>
      <c r="E216" s="137"/>
      <c r="F216" s="137"/>
      <c r="G216" s="96"/>
      <c r="H216" s="96"/>
    </row>
    <row r="217" spans="1:8" x14ac:dyDescent="0.2">
      <c r="A217" s="136" t="str">
        <f t="shared" si="3"/>
        <v/>
      </c>
      <c r="B217" s="133"/>
      <c r="C217" s="110"/>
      <c r="D217" s="110"/>
      <c r="E217" s="137"/>
      <c r="F217" s="137"/>
      <c r="G217" s="96"/>
      <c r="H217" s="96"/>
    </row>
    <row r="218" spans="1:8" x14ac:dyDescent="0.2">
      <c r="A218" s="136" t="str">
        <f t="shared" si="3"/>
        <v/>
      </c>
      <c r="B218" s="133"/>
      <c r="C218" s="110"/>
      <c r="D218" s="110"/>
      <c r="E218" s="137"/>
      <c r="F218" s="137"/>
      <c r="G218" s="96"/>
      <c r="H218" s="96"/>
    </row>
    <row r="219" spans="1:8" x14ac:dyDescent="0.2">
      <c r="A219" s="136" t="str">
        <f t="shared" si="3"/>
        <v/>
      </c>
      <c r="B219" s="133"/>
      <c r="C219" s="110"/>
      <c r="D219" s="110"/>
      <c r="E219" s="137"/>
      <c r="F219" s="137"/>
      <c r="G219" s="96"/>
      <c r="H219" s="96"/>
    </row>
    <row r="220" spans="1:8" x14ac:dyDescent="0.2">
      <c r="A220" s="136" t="str">
        <f t="shared" si="3"/>
        <v/>
      </c>
      <c r="B220" s="133"/>
      <c r="C220" s="110"/>
      <c r="D220" s="110"/>
      <c r="E220" s="137"/>
      <c r="F220" s="137"/>
      <c r="G220" s="96"/>
      <c r="H220" s="96"/>
    </row>
    <row r="221" spans="1:8" x14ac:dyDescent="0.2">
      <c r="A221" s="136" t="str">
        <f t="shared" si="3"/>
        <v/>
      </c>
      <c r="B221" s="133"/>
      <c r="C221" s="110"/>
      <c r="D221" s="110"/>
      <c r="E221" s="137"/>
      <c r="F221" s="137"/>
      <c r="G221" s="96"/>
      <c r="H221" s="96"/>
    </row>
    <row r="222" spans="1:8" x14ac:dyDescent="0.2">
      <c r="A222" s="136" t="str">
        <f t="shared" si="3"/>
        <v/>
      </c>
      <c r="B222" s="133"/>
      <c r="C222" s="110"/>
      <c r="D222" s="110"/>
      <c r="E222" s="137"/>
      <c r="F222" s="137"/>
      <c r="G222" s="96"/>
      <c r="H222" s="96"/>
    </row>
    <row r="223" spans="1:8" x14ac:dyDescent="0.2">
      <c r="A223" s="136" t="str">
        <f t="shared" si="3"/>
        <v/>
      </c>
      <c r="B223" s="133"/>
      <c r="C223" s="110"/>
      <c r="D223" s="110"/>
      <c r="E223" s="137"/>
      <c r="F223" s="137"/>
      <c r="G223" s="96"/>
      <c r="H223" s="96"/>
    </row>
    <row r="224" spans="1:8" x14ac:dyDescent="0.2">
      <c r="A224" s="136" t="str">
        <f t="shared" si="3"/>
        <v/>
      </c>
      <c r="B224" s="133"/>
      <c r="C224" s="110"/>
      <c r="D224" s="110"/>
      <c r="E224" s="137"/>
      <c r="F224" s="137"/>
      <c r="G224" s="96"/>
      <c r="H224" s="96"/>
    </row>
    <row r="225" spans="1:8" x14ac:dyDescent="0.2">
      <c r="A225" s="136" t="str">
        <f t="shared" si="3"/>
        <v/>
      </c>
      <c r="B225" s="133"/>
      <c r="C225" s="110"/>
      <c r="D225" s="110"/>
      <c r="E225" s="137"/>
      <c r="F225" s="137"/>
      <c r="G225" s="96"/>
      <c r="H225" s="96"/>
    </row>
    <row r="226" spans="1:8" x14ac:dyDescent="0.2">
      <c r="A226" s="136" t="str">
        <f t="shared" si="3"/>
        <v/>
      </c>
      <c r="B226" s="133"/>
      <c r="C226" s="110"/>
      <c r="D226" s="110"/>
      <c r="E226" s="137"/>
      <c r="F226" s="137"/>
      <c r="G226" s="96"/>
      <c r="H226" s="96"/>
    </row>
    <row r="227" spans="1:8" x14ac:dyDescent="0.2">
      <c r="A227" s="136" t="str">
        <f t="shared" si="3"/>
        <v/>
      </c>
      <c r="B227" s="133"/>
      <c r="C227" s="110"/>
      <c r="D227" s="110"/>
      <c r="E227" s="137"/>
      <c r="F227" s="137"/>
      <c r="G227" s="96"/>
      <c r="H227" s="96"/>
    </row>
    <row r="228" spans="1:8" x14ac:dyDescent="0.2">
      <c r="A228" s="136" t="str">
        <f t="shared" si="3"/>
        <v/>
      </c>
      <c r="B228" s="133"/>
      <c r="C228" s="110"/>
      <c r="D228" s="110"/>
      <c r="E228" s="137"/>
      <c r="F228" s="137"/>
      <c r="G228" s="96"/>
      <c r="H228" s="96"/>
    </row>
    <row r="229" spans="1:8" x14ac:dyDescent="0.2">
      <c r="A229" s="136" t="str">
        <f t="shared" si="3"/>
        <v/>
      </c>
      <c r="B229" s="133"/>
      <c r="C229" s="110"/>
      <c r="D229" s="110"/>
      <c r="E229" s="137"/>
      <c r="F229" s="137"/>
      <c r="G229" s="96"/>
      <c r="H229" s="96"/>
    </row>
    <row r="230" spans="1:8" x14ac:dyDescent="0.2">
      <c r="A230" s="136" t="str">
        <f t="shared" si="3"/>
        <v/>
      </c>
      <c r="B230" s="133"/>
      <c r="C230" s="110"/>
      <c r="D230" s="110"/>
      <c r="E230" s="137"/>
      <c r="F230" s="137"/>
      <c r="G230" s="96"/>
      <c r="H230" s="96"/>
    </row>
    <row r="231" spans="1:8" x14ac:dyDescent="0.2">
      <c r="A231" s="136" t="str">
        <f t="shared" si="3"/>
        <v/>
      </c>
      <c r="B231" s="133"/>
      <c r="C231" s="110"/>
      <c r="D231" s="110"/>
      <c r="E231" s="137"/>
      <c r="F231" s="137"/>
      <c r="G231" s="96"/>
      <c r="H231" s="96"/>
    </row>
    <row r="232" spans="1:8" x14ac:dyDescent="0.2">
      <c r="A232" s="136" t="str">
        <f t="shared" si="3"/>
        <v/>
      </c>
      <c r="B232" s="133"/>
      <c r="C232" s="110"/>
      <c r="D232" s="110"/>
      <c r="E232" s="137"/>
      <c r="F232" s="137"/>
      <c r="G232" s="96"/>
      <c r="H232" s="96"/>
    </row>
    <row r="233" spans="1:8" x14ac:dyDescent="0.2">
      <c r="A233" s="136" t="str">
        <f t="shared" si="3"/>
        <v/>
      </c>
      <c r="B233" s="133"/>
      <c r="C233" s="110"/>
      <c r="D233" s="110"/>
      <c r="E233" s="137"/>
      <c r="F233" s="137"/>
      <c r="G233" s="96"/>
      <c r="H233" s="96"/>
    </row>
    <row r="234" spans="1:8" x14ac:dyDescent="0.2">
      <c r="A234" s="136" t="str">
        <f t="shared" si="3"/>
        <v/>
      </c>
      <c r="B234" s="133"/>
      <c r="C234" s="110"/>
      <c r="D234" s="110"/>
      <c r="E234" s="137"/>
      <c r="F234" s="137"/>
      <c r="G234" s="96"/>
      <c r="H234" s="96"/>
    </row>
    <row r="235" spans="1:8" x14ac:dyDescent="0.2">
      <c r="A235" s="136" t="str">
        <f t="shared" si="3"/>
        <v/>
      </c>
      <c r="B235" s="133"/>
      <c r="C235" s="110"/>
      <c r="D235" s="110"/>
      <c r="E235" s="137"/>
      <c r="F235" s="137"/>
      <c r="G235" s="96"/>
      <c r="H235" s="96"/>
    </row>
    <row r="236" spans="1:8" x14ac:dyDescent="0.2">
      <c r="A236" s="136" t="str">
        <f t="shared" si="3"/>
        <v/>
      </c>
      <c r="B236" s="133"/>
      <c r="C236" s="110"/>
      <c r="D236" s="110"/>
      <c r="E236" s="137"/>
      <c r="F236" s="137"/>
      <c r="G236" s="96"/>
      <c r="H236" s="96"/>
    </row>
    <row r="237" spans="1:8" x14ac:dyDescent="0.2">
      <c r="A237" s="136" t="str">
        <f t="shared" si="3"/>
        <v/>
      </c>
      <c r="B237" s="133"/>
      <c r="C237" s="110"/>
      <c r="D237" s="110"/>
      <c r="E237" s="137"/>
      <c r="F237" s="137"/>
      <c r="G237" s="96"/>
      <c r="H237" s="96"/>
    </row>
    <row r="238" spans="1:8" x14ac:dyDescent="0.2">
      <c r="A238" s="136" t="str">
        <f t="shared" si="3"/>
        <v/>
      </c>
      <c r="B238" s="133"/>
      <c r="C238" s="110"/>
      <c r="D238" s="110"/>
      <c r="E238" s="137"/>
      <c r="F238" s="137"/>
      <c r="G238" s="96"/>
      <c r="H238" s="96"/>
    </row>
    <row r="239" spans="1:8" x14ac:dyDescent="0.2">
      <c r="A239" s="136" t="str">
        <f t="shared" si="3"/>
        <v/>
      </c>
      <c r="B239" s="133"/>
      <c r="C239" s="110"/>
      <c r="D239" s="110"/>
      <c r="E239" s="137"/>
      <c r="F239" s="137"/>
      <c r="G239" s="96"/>
      <c r="H239" s="96"/>
    </row>
    <row r="240" spans="1:8" x14ac:dyDescent="0.2">
      <c r="A240" s="136" t="str">
        <f t="shared" si="3"/>
        <v/>
      </c>
      <c r="B240" s="133"/>
      <c r="C240" s="110"/>
      <c r="D240" s="110"/>
      <c r="E240" s="137"/>
      <c r="F240" s="137"/>
      <c r="G240" s="96"/>
      <c r="H240" s="96"/>
    </row>
    <row r="241" spans="1:8" x14ac:dyDescent="0.2">
      <c r="A241" s="136" t="str">
        <f t="shared" si="3"/>
        <v/>
      </c>
      <c r="B241" s="133"/>
      <c r="C241" s="110"/>
      <c r="D241" s="110"/>
      <c r="E241" s="137"/>
      <c r="F241" s="137"/>
      <c r="G241" s="96"/>
      <c r="H241" s="96"/>
    </row>
    <row r="242" spans="1:8" x14ac:dyDescent="0.2">
      <c r="A242" s="136" t="str">
        <f t="shared" si="3"/>
        <v/>
      </c>
      <c r="B242" s="133"/>
      <c r="C242" s="110"/>
      <c r="D242" s="110"/>
      <c r="E242" s="137"/>
      <c r="F242" s="137"/>
      <c r="G242" s="96"/>
      <c r="H242" s="96"/>
    </row>
    <row r="243" spans="1:8" x14ac:dyDescent="0.2">
      <c r="A243" s="136" t="str">
        <f t="shared" si="3"/>
        <v/>
      </c>
      <c r="B243" s="133"/>
      <c r="C243" s="110"/>
      <c r="D243" s="110"/>
      <c r="E243" s="137"/>
      <c r="F243" s="137"/>
      <c r="G243" s="96"/>
      <c r="H243" s="96"/>
    </row>
    <row r="244" spans="1:8" x14ac:dyDescent="0.2">
      <c r="A244" s="136" t="str">
        <f t="shared" si="3"/>
        <v/>
      </c>
      <c r="B244" s="133"/>
      <c r="C244" s="110"/>
      <c r="D244" s="110"/>
      <c r="E244" s="137"/>
      <c r="F244" s="137"/>
      <c r="G244" s="96"/>
      <c r="H244" s="96"/>
    </row>
    <row r="245" spans="1:8" x14ac:dyDescent="0.2">
      <c r="A245" s="136" t="str">
        <f t="shared" si="3"/>
        <v/>
      </c>
      <c r="B245" s="133"/>
      <c r="C245" s="110"/>
      <c r="D245" s="110"/>
      <c r="E245" s="137"/>
      <c r="F245" s="137"/>
      <c r="G245" s="96"/>
      <c r="H245" s="96"/>
    </row>
    <row r="246" spans="1:8" x14ac:dyDescent="0.2">
      <c r="A246" s="136" t="str">
        <f t="shared" si="3"/>
        <v/>
      </c>
      <c r="B246" s="133"/>
      <c r="C246" s="110"/>
      <c r="D246" s="110"/>
      <c r="E246" s="137"/>
      <c r="F246" s="137"/>
      <c r="G246" s="96"/>
      <c r="H246" s="96"/>
    </row>
    <row r="247" spans="1:8" x14ac:dyDescent="0.2">
      <c r="A247" s="136" t="str">
        <f t="shared" si="3"/>
        <v/>
      </c>
      <c r="B247" s="133"/>
      <c r="C247" s="110"/>
      <c r="D247" s="110"/>
      <c r="E247" s="137"/>
      <c r="F247" s="137"/>
      <c r="G247" s="96"/>
      <c r="H247" s="96"/>
    </row>
    <row r="248" spans="1:8" x14ac:dyDescent="0.2">
      <c r="A248" s="136" t="str">
        <f t="shared" si="3"/>
        <v/>
      </c>
      <c r="B248" s="133"/>
      <c r="C248" s="110"/>
      <c r="D248" s="110"/>
      <c r="E248" s="137"/>
      <c r="F248" s="137"/>
      <c r="G248" s="96"/>
      <c r="H248" s="96"/>
    </row>
    <row r="249" spans="1:8" x14ac:dyDescent="0.2">
      <c r="A249" s="136" t="str">
        <f t="shared" si="3"/>
        <v/>
      </c>
      <c r="B249" s="133"/>
      <c r="C249" s="110"/>
      <c r="D249" s="110"/>
      <c r="E249" s="137"/>
      <c r="F249" s="137"/>
      <c r="G249" s="96"/>
      <c r="H249" s="96"/>
    </row>
    <row r="250" spans="1:8" x14ac:dyDescent="0.2">
      <c r="A250" s="136" t="str">
        <f t="shared" si="3"/>
        <v/>
      </c>
      <c r="B250" s="133"/>
      <c r="C250" s="110"/>
      <c r="D250" s="110"/>
      <c r="E250" s="137"/>
      <c r="F250" s="137"/>
      <c r="G250" s="96"/>
      <c r="H250" s="96"/>
    </row>
    <row r="251" spans="1:8" x14ac:dyDescent="0.2">
      <c r="A251" s="136" t="str">
        <f t="shared" si="3"/>
        <v/>
      </c>
      <c r="B251" s="133"/>
      <c r="C251" s="110"/>
      <c r="D251" s="110"/>
      <c r="E251" s="137"/>
      <c r="F251" s="137"/>
      <c r="G251" s="96"/>
      <c r="H251" s="96"/>
    </row>
    <row r="252" spans="1:8" x14ac:dyDescent="0.2">
      <c r="A252" s="136" t="str">
        <f t="shared" si="3"/>
        <v/>
      </c>
      <c r="B252" s="133"/>
      <c r="C252" s="110"/>
      <c r="D252" s="110"/>
      <c r="E252" s="137"/>
      <c r="F252" s="137"/>
      <c r="G252" s="96"/>
      <c r="H252" s="96"/>
    </row>
    <row r="253" spans="1:8" x14ac:dyDescent="0.2">
      <c r="A253" s="136" t="str">
        <f t="shared" si="3"/>
        <v/>
      </c>
      <c r="B253" s="133"/>
      <c r="C253" s="110"/>
      <c r="D253" s="110"/>
      <c r="E253" s="137"/>
      <c r="F253" s="137"/>
      <c r="G253" s="96"/>
      <c r="H253" s="96"/>
    </row>
    <row r="254" spans="1:8" x14ac:dyDescent="0.2">
      <c r="A254" s="136" t="str">
        <f t="shared" si="3"/>
        <v/>
      </c>
      <c r="B254" s="133"/>
      <c r="C254" s="110"/>
      <c r="D254" s="110"/>
      <c r="E254" s="137"/>
      <c r="F254" s="137"/>
      <c r="G254" s="96"/>
      <c r="H254" s="96"/>
    </row>
    <row r="255" spans="1:8" x14ac:dyDescent="0.2">
      <c r="A255" s="136" t="str">
        <f t="shared" si="3"/>
        <v/>
      </c>
      <c r="B255" s="133"/>
      <c r="C255" s="110"/>
      <c r="D255" s="110"/>
      <c r="E255" s="137"/>
      <c r="F255" s="137"/>
      <c r="G255" s="96"/>
      <c r="H255" s="96"/>
    </row>
    <row r="256" spans="1:8" x14ac:dyDescent="0.2">
      <c r="A256" s="136" t="str">
        <f t="shared" si="3"/>
        <v/>
      </c>
      <c r="B256" s="133"/>
      <c r="C256" s="110"/>
      <c r="D256" s="110"/>
      <c r="E256" s="137"/>
      <c r="F256" s="137"/>
      <c r="G256" s="96"/>
      <c r="H256" s="96"/>
    </row>
    <row r="257" spans="1:8" x14ac:dyDescent="0.2">
      <c r="A257" s="136" t="str">
        <f t="shared" si="3"/>
        <v/>
      </c>
      <c r="B257" s="133"/>
      <c r="C257" s="110"/>
      <c r="D257" s="110"/>
      <c r="E257" s="137"/>
      <c r="F257" s="137"/>
      <c r="G257" s="96"/>
      <c r="H257" s="96"/>
    </row>
    <row r="258" spans="1:8" x14ac:dyDescent="0.2">
      <c r="A258" s="136" t="str">
        <f t="shared" si="3"/>
        <v/>
      </c>
      <c r="B258" s="133"/>
      <c r="C258" s="110"/>
      <c r="D258" s="110"/>
      <c r="E258" s="137"/>
      <c r="F258" s="137"/>
      <c r="G258" s="96"/>
      <c r="H258" s="96"/>
    </row>
    <row r="259" spans="1:8" x14ac:dyDescent="0.2">
      <c r="A259" s="136" t="str">
        <f t="shared" si="3"/>
        <v/>
      </c>
      <c r="B259" s="133"/>
      <c r="C259" s="110"/>
      <c r="D259" s="110"/>
      <c r="E259" s="137"/>
      <c r="F259" s="137"/>
      <c r="G259" s="96"/>
      <c r="H259" s="96"/>
    </row>
    <row r="260" spans="1:8" x14ac:dyDescent="0.2">
      <c r="A260" s="136" t="str">
        <f t="shared" si="3"/>
        <v/>
      </c>
      <c r="B260" s="133"/>
      <c r="C260" s="110"/>
      <c r="D260" s="110"/>
      <c r="E260" s="137"/>
      <c r="F260" s="137"/>
      <c r="G260" s="96"/>
      <c r="H260" s="96"/>
    </row>
    <row r="261" spans="1:8" x14ac:dyDescent="0.2">
      <c r="A261" s="136" t="str">
        <f t="shared" si="3"/>
        <v/>
      </c>
      <c r="B261" s="133"/>
      <c r="C261" s="110"/>
      <c r="D261" s="110"/>
      <c r="E261" s="137"/>
      <c r="F261" s="137"/>
      <c r="G261" s="96"/>
      <c r="H261" s="96"/>
    </row>
    <row r="262" spans="1:8" x14ac:dyDescent="0.2">
      <c r="A262" s="136" t="str">
        <f t="shared" si="3"/>
        <v/>
      </c>
      <c r="B262" s="133"/>
      <c r="C262" s="110"/>
      <c r="D262" s="110"/>
      <c r="E262" s="137"/>
      <c r="F262" s="137"/>
      <c r="G262" s="96"/>
      <c r="H262" s="96"/>
    </row>
    <row r="263" spans="1:8" x14ac:dyDescent="0.2">
      <c r="A263" s="136" t="str">
        <f t="shared" si="3"/>
        <v/>
      </c>
      <c r="B263" s="133"/>
      <c r="C263" s="110"/>
      <c r="D263" s="110"/>
      <c r="E263" s="137"/>
      <c r="F263" s="137"/>
      <c r="G263" s="96"/>
      <c r="H263" s="96"/>
    </row>
    <row r="264" spans="1:8" x14ac:dyDescent="0.2">
      <c r="A264" s="136" t="str">
        <f t="shared" si="3"/>
        <v/>
      </c>
      <c r="B264" s="133"/>
      <c r="C264" s="110"/>
      <c r="D264" s="110"/>
      <c r="E264" s="137"/>
      <c r="F264" s="137"/>
      <c r="G264" s="96"/>
      <c r="H264" s="96"/>
    </row>
    <row r="265" spans="1:8" x14ac:dyDescent="0.2">
      <c r="A265" s="136" t="str">
        <f t="shared" si="3"/>
        <v/>
      </c>
      <c r="B265" s="133"/>
      <c r="C265" s="110"/>
      <c r="D265" s="110"/>
      <c r="E265" s="137"/>
      <c r="F265" s="137"/>
      <c r="G265" s="96"/>
      <c r="H265" s="96"/>
    </row>
    <row r="266" spans="1:8" x14ac:dyDescent="0.2">
      <c r="A266" s="136" t="str">
        <f t="shared" si="3"/>
        <v/>
      </c>
      <c r="B266" s="133"/>
      <c r="C266" s="110"/>
      <c r="D266" s="110"/>
      <c r="E266" s="137"/>
      <c r="F266" s="137"/>
      <c r="G266" s="96"/>
      <c r="H266" s="96"/>
    </row>
    <row r="267" spans="1:8" x14ac:dyDescent="0.2">
      <c r="A267" s="136" t="str">
        <f t="shared" si="3"/>
        <v/>
      </c>
      <c r="B267" s="133"/>
      <c r="C267" s="110"/>
      <c r="D267" s="110"/>
      <c r="E267" s="137"/>
      <c r="F267" s="137"/>
      <c r="G267" s="96"/>
      <c r="H267" s="96"/>
    </row>
    <row r="268" spans="1:8" x14ac:dyDescent="0.2">
      <c r="A268" s="136" t="str">
        <f t="shared" si="3"/>
        <v/>
      </c>
      <c r="B268" s="133"/>
      <c r="C268" s="110"/>
      <c r="D268" s="110"/>
      <c r="E268" s="137"/>
      <c r="F268" s="137"/>
      <c r="G268" s="96"/>
      <c r="H268" s="96"/>
    </row>
    <row r="269" spans="1:8" x14ac:dyDescent="0.2">
      <c r="A269" s="136" t="str">
        <f t="shared" si="3"/>
        <v/>
      </c>
      <c r="B269" s="133"/>
      <c r="C269" s="110"/>
      <c r="D269" s="110"/>
      <c r="E269" s="137"/>
      <c r="F269" s="137"/>
      <c r="G269" s="96"/>
      <c r="H269" s="96"/>
    </row>
    <row r="270" spans="1:8" x14ac:dyDescent="0.2">
      <c r="A270" s="136" t="str">
        <f t="shared" si="3"/>
        <v/>
      </c>
      <c r="B270" s="133"/>
      <c r="C270" s="110"/>
      <c r="D270" s="110"/>
      <c r="E270" s="137"/>
      <c r="F270" s="137"/>
      <c r="G270" s="96"/>
      <c r="H270" s="96"/>
    </row>
    <row r="271" spans="1:8" x14ac:dyDescent="0.2">
      <c r="A271" s="136" t="str">
        <f t="shared" si="3"/>
        <v/>
      </c>
      <c r="B271" s="133"/>
      <c r="C271" s="110"/>
      <c r="D271" s="110"/>
      <c r="E271" s="137"/>
      <c r="F271" s="137"/>
      <c r="G271" s="96"/>
      <c r="H271" s="96"/>
    </row>
    <row r="272" spans="1:8" x14ac:dyDescent="0.2">
      <c r="A272" s="136" t="str">
        <f t="shared" si="3"/>
        <v/>
      </c>
      <c r="B272" s="133"/>
      <c r="C272" s="110"/>
      <c r="D272" s="110"/>
      <c r="E272" s="137"/>
      <c r="F272" s="137"/>
      <c r="G272" s="96"/>
      <c r="H272" s="96"/>
    </row>
    <row r="273" spans="1:8" x14ac:dyDescent="0.2">
      <c r="A273" s="136" t="str">
        <f t="shared" si="3"/>
        <v/>
      </c>
      <c r="B273" s="133"/>
      <c r="C273" s="110"/>
      <c r="D273" s="110"/>
      <c r="E273" s="137"/>
      <c r="F273" s="137"/>
      <c r="G273" s="96"/>
      <c r="H273" s="96"/>
    </row>
    <row r="274" spans="1:8" x14ac:dyDescent="0.2">
      <c r="A274" s="136" t="str">
        <f t="shared" si="3"/>
        <v/>
      </c>
      <c r="B274" s="133"/>
      <c r="C274" s="110"/>
      <c r="D274" s="110"/>
      <c r="E274" s="137"/>
      <c r="F274" s="137"/>
      <c r="G274" s="96"/>
      <c r="H274" s="96"/>
    </row>
    <row r="275" spans="1:8" x14ac:dyDescent="0.2">
      <c r="A275" s="136" t="str">
        <f t="shared" si="3"/>
        <v/>
      </c>
      <c r="B275" s="133"/>
      <c r="C275" s="110"/>
      <c r="D275" s="110"/>
      <c r="E275" s="137"/>
      <c r="F275" s="137"/>
      <c r="G275" s="96"/>
      <c r="H275" s="96"/>
    </row>
    <row r="276" spans="1:8" x14ac:dyDescent="0.2">
      <c r="A276" s="136" t="str">
        <f t="shared" ref="A276:A339" si="4">IF(COUNTA(B276:H276)&gt;0,ROW()-$A$3+1,"")</f>
        <v/>
      </c>
      <c r="B276" s="133"/>
      <c r="C276" s="110"/>
      <c r="D276" s="110"/>
      <c r="E276" s="137"/>
      <c r="F276" s="137"/>
      <c r="G276" s="96"/>
      <c r="H276" s="96"/>
    </row>
    <row r="277" spans="1:8" x14ac:dyDescent="0.2">
      <c r="A277" s="136" t="str">
        <f t="shared" si="4"/>
        <v/>
      </c>
      <c r="B277" s="133"/>
      <c r="C277" s="110"/>
      <c r="D277" s="110"/>
      <c r="E277" s="137"/>
      <c r="F277" s="137"/>
      <c r="G277" s="96"/>
      <c r="H277" s="96"/>
    </row>
    <row r="278" spans="1:8" x14ac:dyDescent="0.2">
      <c r="A278" s="136" t="str">
        <f t="shared" si="4"/>
        <v/>
      </c>
      <c r="B278" s="133"/>
      <c r="C278" s="110"/>
      <c r="D278" s="110"/>
      <c r="E278" s="137"/>
      <c r="F278" s="137"/>
      <c r="G278" s="96"/>
      <c r="H278" s="96"/>
    </row>
    <row r="279" spans="1:8" x14ac:dyDescent="0.2">
      <c r="A279" s="136" t="str">
        <f t="shared" si="4"/>
        <v/>
      </c>
      <c r="B279" s="133"/>
      <c r="C279" s="110"/>
      <c r="D279" s="110"/>
      <c r="E279" s="137"/>
      <c r="F279" s="137"/>
      <c r="G279" s="96"/>
      <c r="H279" s="96"/>
    </row>
    <row r="280" spans="1:8" x14ac:dyDescent="0.2">
      <c r="A280" s="136" t="str">
        <f t="shared" si="4"/>
        <v/>
      </c>
      <c r="B280" s="133"/>
      <c r="C280" s="110"/>
      <c r="D280" s="110"/>
      <c r="E280" s="137"/>
      <c r="F280" s="137"/>
      <c r="G280" s="96"/>
      <c r="H280" s="96"/>
    </row>
    <row r="281" spans="1:8" x14ac:dyDescent="0.2">
      <c r="A281" s="136" t="str">
        <f t="shared" si="4"/>
        <v/>
      </c>
      <c r="B281" s="133"/>
      <c r="C281" s="110"/>
      <c r="D281" s="110"/>
      <c r="E281" s="137"/>
      <c r="F281" s="137"/>
      <c r="G281" s="96"/>
      <c r="H281" s="96"/>
    </row>
    <row r="282" spans="1:8" x14ac:dyDescent="0.2">
      <c r="A282" s="136" t="str">
        <f t="shared" si="4"/>
        <v/>
      </c>
      <c r="B282" s="133"/>
      <c r="C282" s="110"/>
      <c r="D282" s="110"/>
      <c r="E282" s="137"/>
      <c r="F282" s="137"/>
      <c r="G282" s="96"/>
      <c r="H282" s="96"/>
    </row>
    <row r="283" spans="1:8" x14ac:dyDescent="0.2">
      <c r="A283" s="136" t="str">
        <f t="shared" si="4"/>
        <v/>
      </c>
      <c r="B283" s="133"/>
      <c r="C283" s="110"/>
      <c r="D283" s="110"/>
      <c r="E283" s="137"/>
      <c r="F283" s="137"/>
      <c r="G283" s="96"/>
      <c r="H283" s="96"/>
    </row>
    <row r="284" spans="1:8" x14ac:dyDescent="0.2">
      <c r="A284" s="136" t="str">
        <f t="shared" si="4"/>
        <v/>
      </c>
      <c r="B284" s="133"/>
      <c r="C284" s="110"/>
      <c r="D284" s="110"/>
      <c r="E284" s="137"/>
      <c r="F284" s="137"/>
      <c r="G284" s="96"/>
      <c r="H284" s="96"/>
    </row>
    <row r="285" spans="1:8" x14ac:dyDescent="0.2">
      <c r="A285" s="136" t="str">
        <f t="shared" si="4"/>
        <v/>
      </c>
      <c r="B285" s="133"/>
      <c r="C285" s="110"/>
      <c r="D285" s="110"/>
      <c r="E285" s="137"/>
      <c r="F285" s="137"/>
      <c r="G285" s="96"/>
      <c r="H285" s="96"/>
    </row>
    <row r="286" spans="1:8" x14ac:dyDescent="0.2">
      <c r="A286" s="136" t="str">
        <f t="shared" si="4"/>
        <v/>
      </c>
      <c r="B286" s="133"/>
      <c r="C286" s="110"/>
      <c r="D286" s="110"/>
      <c r="E286" s="137"/>
      <c r="F286" s="137"/>
      <c r="G286" s="96"/>
      <c r="H286" s="96"/>
    </row>
    <row r="287" spans="1:8" x14ac:dyDescent="0.2">
      <c r="A287" s="136" t="str">
        <f t="shared" si="4"/>
        <v/>
      </c>
      <c r="B287" s="133"/>
      <c r="C287" s="110"/>
      <c r="D287" s="110"/>
      <c r="E287" s="137"/>
      <c r="F287" s="137"/>
      <c r="G287" s="96"/>
      <c r="H287" s="96"/>
    </row>
    <row r="288" spans="1:8" x14ac:dyDescent="0.2">
      <c r="A288" s="136" t="str">
        <f t="shared" si="4"/>
        <v/>
      </c>
      <c r="B288" s="133"/>
      <c r="C288" s="110"/>
      <c r="D288" s="110"/>
      <c r="E288" s="137"/>
      <c r="F288" s="137"/>
      <c r="G288" s="96"/>
      <c r="H288" s="96"/>
    </row>
    <row r="289" spans="1:8" x14ac:dyDescent="0.2">
      <c r="A289" s="136" t="str">
        <f t="shared" si="4"/>
        <v/>
      </c>
      <c r="B289" s="133"/>
      <c r="C289" s="110"/>
      <c r="D289" s="110"/>
      <c r="E289" s="137"/>
      <c r="F289" s="137"/>
      <c r="G289" s="96"/>
      <c r="H289" s="96"/>
    </row>
    <row r="290" spans="1:8" x14ac:dyDescent="0.2">
      <c r="A290" s="136" t="str">
        <f t="shared" si="4"/>
        <v/>
      </c>
      <c r="B290" s="133"/>
      <c r="C290" s="110"/>
      <c r="D290" s="110"/>
      <c r="E290" s="137"/>
      <c r="F290" s="137"/>
      <c r="G290" s="96"/>
      <c r="H290" s="96"/>
    </row>
    <row r="291" spans="1:8" x14ac:dyDescent="0.2">
      <c r="A291" s="136" t="str">
        <f t="shared" si="4"/>
        <v/>
      </c>
      <c r="B291" s="133"/>
      <c r="C291" s="110"/>
      <c r="D291" s="110"/>
      <c r="E291" s="137"/>
      <c r="F291" s="137"/>
      <c r="G291" s="96"/>
      <c r="H291" s="96"/>
    </row>
    <row r="292" spans="1:8" x14ac:dyDescent="0.2">
      <c r="A292" s="136" t="str">
        <f t="shared" si="4"/>
        <v/>
      </c>
      <c r="B292" s="133"/>
      <c r="C292" s="110"/>
      <c r="D292" s="110"/>
      <c r="E292" s="137"/>
      <c r="F292" s="137"/>
      <c r="G292" s="96"/>
      <c r="H292" s="96"/>
    </row>
    <row r="293" spans="1:8" x14ac:dyDescent="0.2">
      <c r="A293" s="136" t="str">
        <f t="shared" si="4"/>
        <v/>
      </c>
      <c r="B293" s="133"/>
      <c r="C293" s="110"/>
      <c r="D293" s="110"/>
      <c r="E293" s="137"/>
      <c r="F293" s="137"/>
      <c r="G293" s="96"/>
      <c r="H293" s="96"/>
    </row>
    <row r="294" spans="1:8" x14ac:dyDescent="0.2">
      <c r="A294" s="136" t="str">
        <f t="shared" si="4"/>
        <v/>
      </c>
      <c r="B294" s="133"/>
      <c r="C294" s="110"/>
      <c r="D294" s="110"/>
      <c r="E294" s="137"/>
      <c r="F294" s="137"/>
      <c r="G294" s="96"/>
      <c r="H294" s="96"/>
    </row>
    <row r="295" spans="1:8" x14ac:dyDescent="0.2">
      <c r="A295" s="136" t="str">
        <f t="shared" si="4"/>
        <v/>
      </c>
      <c r="B295" s="133"/>
      <c r="C295" s="110"/>
      <c r="D295" s="110"/>
      <c r="E295" s="137"/>
      <c r="F295" s="137"/>
      <c r="G295" s="96"/>
      <c r="H295" s="96"/>
    </row>
    <row r="296" spans="1:8" x14ac:dyDescent="0.2">
      <c r="A296" s="136" t="str">
        <f t="shared" si="4"/>
        <v/>
      </c>
      <c r="B296" s="133"/>
      <c r="C296" s="110"/>
      <c r="D296" s="110"/>
      <c r="E296" s="137"/>
      <c r="F296" s="137"/>
      <c r="G296" s="96"/>
      <c r="H296" s="96"/>
    </row>
    <row r="297" spans="1:8" x14ac:dyDescent="0.2">
      <c r="A297" s="136" t="str">
        <f t="shared" si="4"/>
        <v/>
      </c>
      <c r="B297" s="133"/>
      <c r="C297" s="110"/>
      <c r="D297" s="110"/>
      <c r="E297" s="137"/>
      <c r="F297" s="137"/>
      <c r="G297" s="96"/>
      <c r="H297" s="96"/>
    </row>
    <row r="298" spans="1:8" x14ac:dyDescent="0.2">
      <c r="A298" s="136" t="str">
        <f t="shared" si="4"/>
        <v/>
      </c>
      <c r="B298" s="133"/>
      <c r="C298" s="110"/>
      <c r="D298" s="110"/>
      <c r="E298" s="137"/>
      <c r="F298" s="137"/>
      <c r="G298" s="96"/>
      <c r="H298" s="96"/>
    </row>
    <row r="299" spans="1:8" x14ac:dyDescent="0.2">
      <c r="A299" s="136" t="str">
        <f t="shared" si="4"/>
        <v/>
      </c>
      <c r="B299" s="133"/>
      <c r="C299" s="110"/>
      <c r="D299" s="110"/>
      <c r="E299" s="137"/>
      <c r="F299" s="137"/>
      <c r="G299" s="96"/>
      <c r="H299" s="96"/>
    </row>
    <row r="300" spans="1:8" x14ac:dyDescent="0.2">
      <c r="A300" s="136" t="str">
        <f t="shared" si="4"/>
        <v/>
      </c>
      <c r="B300" s="133"/>
      <c r="C300" s="110"/>
      <c r="D300" s="110"/>
      <c r="E300" s="137"/>
      <c r="F300" s="137"/>
      <c r="G300" s="96"/>
      <c r="H300" s="96"/>
    </row>
    <row r="301" spans="1:8" x14ac:dyDescent="0.2">
      <c r="A301" s="136" t="str">
        <f t="shared" si="4"/>
        <v/>
      </c>
      <c r="B301" s="133"/>
      <c r="C301" s="110"/>
      <c r="D301" s="110"/>
      <c r="E301" s="137"/>
      <c r="F301" s="137"/>
      <c r="G301" s="96"/>
      <c r="H301" s="96"/>
    </row>
    <row r="302" spans="1:8" x14ac:dyDescent="0.2">
      <c r="A302" s="136" t="str">
        <f t="shared" si="4"/>
        <v/>
      </c>
      <c r="B302" s="133"/>
      <c r="C302" s="110"/>
      <c r="D302" s="110"/>
      <c r="E302" s="137"/>
      <c r="F302" s="137"/>
      <c r="G302" s="96"/>
      <c r="H302" s="96"/>
    </row>
    <row r="303" spans="1:8" x14ac:dyDescent="0.2">
      <c r="A303" s="136" t="str">
        <f t="shared" si="4"/>
        <v/>
      </c>
      <c r="B303" s="133"/>
      <c r="C303" s="110"/>
      <c r="D303" s="110"/>
      <c r="E303" s="137"/>
      <c r="F303" s="137"/>
      <c r="G303" s="96"/>
      <c r="H303" s="96"/>
    </row>
    <row r="304" spans="1:8" x14ac:dyDescent="0.2">
      <c r="A304" s="136" t="str">
        <f t="shared" si="4"/>
        <v/>
      </c>
      <c r="B304" s="133"/>
      <c r="C304" s="110"/>
      <c r="D304" s="110"/>
      <c r="E304" s="137"/>
      <c r="F304" s="137"/>
      <c r="G304" s="96"/>
      <c r="H304" s="96"/>
    </row>
    <row r="305" spans="1:8" x14ac:dyDescent="0.2">
      <c r="A305" s="136" t="str">
        <f t="shared" si="4"/>
        <v/>
      </c>
      <c r="B305" s="133"/>
      <c r="C305" s="110"/>
      <c r="D305" s="110"/>
      <c r="E305" s="137"/>
      <c r="F305" s="137"/>
      <c r="G305" s="96"/>
      <c r="H305" s="96"/>
    </row>
    <row r="306" spans="1:8" x14ac:dyDescent="0.2">
      <c r="A306" s="136" t="str">
        <f t="shared" si="4"/>
        <v/>
      </c>
      <c r="B306" s="133"/>
      <c r="C306" s="110"/>
      <c r="D306" s="110"/>
      <c r="E306" s="137"/>
      <c r="F306" s="137"/>
      <c r="G306" s="96"/>
      <c r="H306" s="96"/>
    </row>
    <row r="307" spans="1:8" x14ac:dyDescent="0.2">
      <c r="A307" s="136" t="str">
        <f t="shared" si="4"/>
        <v/>
      </c>
      <c r="B307" s="133"/>
      <c r="C307" s="110"/>
      <c r="D307" s="110"/>
      <c r="E307" s="137"/>
      <c r="F307" s="137"/>
      <c r="G307" s="96"/>
      <c r="H307" s="96"/>
    </row>
    <row r="308" spans="1:8" x14ac:dyDescent="0.2">
      <c r="A308" s="136" t="str">
        <f t="shared" si="4"/>
        <v/>
      </c>
      <c r="B308" s="133"/>
      <c r="C308" s="110"/>
      <c r="D308" s="110"/>
      <c r="E308" s="137"/>
      <c r="F308" s="137"/>
      <c r="G308" s="96"/>
      <c r="H308" s="96"/>
    </row>
    <row r="309" spans="1:8" x14ac:dyDescent="0.2">
      <c r="A309" s="136" t="str">
        <f t="shared" si="4"/>
        <v/>
      </c>
      <c r="B309" s="133"/>
      <c r="C309" s="110"/>
      <c r="D309" s="110"/>
      <c r="E309" s="137"/>
      <c r="F309" s="137"/>
      <c r="G309" s="96"/>
      <c r="H309" s="96"/>
    </row>
    <row r="310" spans="1:8" x14ac:dyDescent="0.2">
      <c r="A310" s="136" t="str">
        <f t="shared" si="4"/>
        <v/>
      </c>
      <c r="B310" s="133"/>
      <c r="C310" s="110"/>
      <c r="D310" s="110"/>
      <c r="E310" s="137"/>
      <c r="F310" s="137"/>
      <c r="G310" s="96"/>
      <c r="H310" s="96"/>
    </row>
    <row r="311" spans="1:8" x14ac:dyDescent="0.2">
      <c r="A311" s="136" t="str">
        <f t="shared" si="4"/>
        <v/>
      </c>
      <c r="B311" s="133"/>
      <c r="C311" s="110"/>
      <c r="D311" s="110"/>
      <c r="E311" s="137"/>
      <c r="F311" s="137"/>
      <c r="G311" s="96"/>
      <c r="H311" s="96"/>
    </row>
    <row r="312" spans="1:8" x14ac:dyDescent="0.2">
      <c r="A312" s="136" t="str">
        <f t="shared" si="4"/>
        <v/>
      </c>
      <c r="B312" s="133"/>
      <c r="C312" s="110"/>
      <c r="D312" s="110"/>
      <c r="E312" s="137"/>
      <c r="F312" s="137"/>
      <c r="G312" s="96"/>
      <c r="H312" s="96"/>
    </row>
    <row r="313" spans="1:8" x14ac:dyDescent="0.2">
      <c r="A313" s="136" t="str">
        <f t="shared" si="4"/>
        <v/>
      </c>
      <c r="B313" s="133"/>
      <c r="C313" s="110"/>
      <c r="D313" s="110"/>
      <c r="E313" s="137"/>
      <c r="F313" s="137"/>
      <c r="G313" s="96"/>
      <c r="H313" s="96"/>
    </row>
    <row r="314" spans="1:8" x14ac:dyDescent="0.2">
      <c r="A314" s="136" t="str">
        <f t="shared" si="4"/>
        <v/>
      </c>
      <c r="B314" s="133"/>
      <c r="C314" s="110"/>
      <c r="D314" s="110"/>
      <c r="E314" s="137"/>
      <c r="F314" s="137"/>
      <c r="G314" s="96"/>
      <c r="H314" s="96"/>
    </row>
    <row r="315" spans="1:8" x14ac:dyDescent="0.2">
      <c r="A315" s="136" t="str">
        <f t="shared" si="4"/>
        <v/>
      </c>
      <c r="B315" s="133"/>
      <c r="C315" s="110"/>
      <c r="D315" s="110"/>
      <c r="E315" s="137"/>
      <c r="F315" s="137"/>
      <c r="G315" s="96"/>
      <c r="H315" s="96"/>
    </row>
    <row r="316" spans="1:8" x14ac:dyDescent="0.2">
      <c r="A316" s="136" t="str">
        <f t="shared" si="4"/>
        <v/>
      </c>
      <c r="B316" s="133"/>
      <c r="C316" s="110"/>
      <c r="D316" s="110"/>
      <c r="E316" s="137"/>
      <c r="F316" s="137"/>
      <c r="G316" s="96"/>
      <c r="H316" s="96"/>
    </row>
    <row r="317" spans="1:8" x14ac:dyDescent="0.2">
      <c r="A317" s="136" t="str">
        <f t="shared" si="4"/>
        <v/>
      </c>
      <c r="B317" s="133"/>
      <c r="C317" s="110"/>
      <c r="D317" s="110"/>
      <c r="E317" s="137"/>
      <c r="F317" s="137"/>
      <c r="G317" s="96"/>
      <c r="H317" s="96"/>
    </row>
    <row r="318" spans="1:8" x14ac:dyDescent="0.2">
      <c r="A318" s="136" t="str">
        <f t="shared" si="4"/>
        <v/>
      </c>
      <c r="B318" s="133"/>
      <c r="C318" s="110"/>
      <c r="D318" s="110"/>
      <c r="E318" s="137"/>
      <c r="F318" s="137"/>
      <c r="G318" s="96"/>
      <c r="H318" s="96"/>
    </row>
    <row r="319" spans="1:8" x14ac:dyDescent="0.2">
      <c r="A319" s="136" t="str">
        <f t="shared" si="4"/>
        <v/>
      </c>
      <c r="B319" s="133"/>
      <c r="C319" s="110"/>
      <c r="D319" s="110"/>
      <c r="E319" s="137"/>
      <c r="F319" s="137"/>
      <c r="G319" s="96"/>
      <c r="H319" s="96"/>
    </row>
    <row r="320" spans="1:8" x14ac:dyDescent="0.2">
      <c r="A320" s="136" t="str">
        <f t="shared" si="4"/>
        <v/>
      </c>
      <c r="B320" s="133"/>
      <c r="C320" s="110"/>
      <c r="D320" s="110"/>
      <c r="E320" s="137"/>
      <c r="F320" s="137"/>
      <c r="G320" s="96"/>
      <c r="H320" s="96"/>
    </row>
    <row r="321" spans="1:8" x14ac:dyDescent="0.2">
      <c r="A321" s="136" t="str">
        <f t="shared" si="4"/>
        <v/>
      </c>
      <c r="B321" s="133"/>
      <c r="C321" s="110"/>
      <c r="D321" s="110"/>
      <c r="E321" s="137"/>
      <c r="F321" s="137"/>
      <c r="G321" s="96"/>
      <c r="H321" s="96"/>
    </row>
    <row r="322" spans="1:8" x14ac:dyDescent="0.2">
      <c r="A322" s="136" t="str">
        <f t="shared" si="4"/>
        <v/>
      </c>
      <c r="B322" s="133"/>
      <c r="C322" s="110"/>
      <c r="D322" s="110"/>
      <c r="E322" s="137"/>
      <c r="F322" s="137"/>
      <c r="G322" s="96"/>
      <c r="H322" s="96"/>
    </row>
    <row r="323" spans="1:8" x14ac:dyDescent="0.2">
      <c r="A323" s="136" t="str">
        <f t="shared" si="4"/>
        <v/>
      </c>
      <c r="B323" s="133"/>
      <c r="C323" s="110"/>
      <c r="D323" s="110"/>
      <c r="E323" s="137"/>
      <c r="F323" s="137"/>
      <c r="G323" s="96"/>
      <c r="H323" s="96"/>
    </row>
    <row r="324" spans="1:8" x14ac:dyDescent="0.2">
      <c r="A324" s="136" t="str">
        <f t="shared" si="4"/>
        <v/>
      </c>
      <c r="B324" s="133"/>
      <c r="C324" s="110"/>
      <c r="D324" s="110"/>
      <c r="E324" s="137"/>
      <c r="F324" s="137"/>
      <c r="G324" s="96"/>
      <c r="H324" s="96"/>
    </row>
    <row r="325" spans="1:8" x14ac:dyDescent="0.2">
      <c r="A325" s="136" t="str">
        <f t="shared" si="4"/>
        <v/>
      </c>
      <c r="B325" s="133"/>
      <c r="C325" s="110"/>
      <c r="D325" s="110"/>
      <c r="E325" s="137"/>
      <c r="F325" s="137"/>
      <c r="G325" s="96"/>
      <c r="H325" s="96"/>
    </row>
    <row r="326" spans="1:8" x14ac:dyDescent="0.2">
      <c r="A326" s="136" t="str">
        <f t="shared" si="4"/>
        <v/>
      </c>
      <c r="B326" s="133"/>
      <c r="C326" s="110"/>
      <c r="D326" s="110"/>
      <c r="E326" s="137"/>
      <c r="F326" s="137"/>
      <c r="G326" s="96"/>
      <c r="H326" s="96"/>
    </row>
    <row r="327" spans="1:8" x14ac:dyDescent="0.2">
      <c r="A327" s="136" t="str">
        <f t="shared" si="4"/>
        <v/>
      </c>
      <c r="B327" s="133"/>
      <c r="C327" s="110"/>
      <c r="D327" s="110"/>
      <c r="E327" s="137"/>
      <c r="F327" s="137"/>
      <c r="G327" s="96"/>
      <c r="H327" s="96"/>
    </row>
    <row r="328" spans="1:8" x14ac:dyDescent="0.2">
      <c r="A328" s="136" t="str">
        <f t="shared" si="4"/>
        <v/>
      </c>
      <c r="B328" s="133"/>
      <c r="C328" s="110"/>
      <c r="D328" s="110"/>
      <c r="E328" s="137"/>
      <c r="F328" s="137"/>
      <c r="G328" s="96"/>
      <c r="H328" s="96"/>
    </row>
    <row r="329" spans="1:8" x14ac:dyDescent="0.2">
      <c r="A329" s="136" t="str">
        <f t="shared" si="4"/>
        <v/>
      </c>
      <c r="B329" s="133"/>
      <c r="C329" s="110"/>
      <c r="D329" s="110"/>
      <c r="E329" s="137"/>
      <c r="F329" s="137"/>
      <c r="G329" s="96"/>
      <c r="H329" s="96"/>
    </row>
    <row r="330" spans="1:8" x14ac:dyDescent="0.2">
      <c r="A330" s="136" t="str">
        <f t="shared" si="4"/>
        <v/>
      </c>
      <c r="B330" s="133"/>
      <c r="C330" s="110"/>
      <c r="D330" s="110"/>
      <c r="E330" s="137"/>
      <c r="F330" s="137"/>
      <c r="G330" s="96"/>
      <c r="H330" s="96"/>
    </row>
    <row r="331" spans="1:8" x14ac:dyDescent="0.2">
      <c r="A331" s="136" t="str">
        <f t="shared" si="4"/>
        <v/>
      </c>
      <c r="B331" s="133"/>
      <c r="C331" s="110"/>
      <c r="D331" s="110"/>
      <c r="E331" s="137"/>
      <c r="F331" s="137"/>
      <c r="G331" s="96"/>
      <c r="H331" s="96"/>
    </row>
    <row r="332" spans="1:8" x14ac:dyDescent="0.2">
      <c r="A332" s="136" t="str">
        <f t="shared" si="4"/>
        <v/>
      </c>
      <c r="B332" s="133"/>
      <c r="C332" s="110"/>
      <c r="D332" s="110"/>
      <c r="E332" s="137"/>
      <c r="F332" s="137"/>
      <c r="G332" s="96"/>
      <c r="H332" s="96"/>
    </row>
    <row r="333" spans="1:8" x14ac:dyDescent="0.2">
      <c r="A333" s="136" t="str">
        <f t="shared" si="4"/>
        <v/>
      </c>
      <c r="B333" s="133"/>
      <c r="C333" s="110"/>
      <c r="D333" s="110"/>
      <c r="E333" s="137"/>
      <c r="F333" s="137"/>
      <c r="G333" s="96"/>
      <c r="H333" s="96"/>
    </row>
    <row r="334" spans="1:8" x14ac:dyDescent="0.2">
      <c r="A334" s="136" t="str">
        <f t="shared" si="4"/>
        <v/>
      </c>
      <c r="B334" s="133"/>
      <c r="C334" s="110"/>
      <c r="D334" s="110"/>
      <c r="E334" s="137"/>
      <c r="F334" s="137"/>
      <c r="G334" s="96"/>
      <c r="H334" s="96"/>
    </row>
    <row r="335" spans="1:8" x14ac:dyDescent="0.2">
      <c r="A335" s="136" t="str">
        <f t="shared" si="4"/>
        <v/>
      </c>
      <c r="B335" s="133"/>
      <c r="C335" s="110"/>
      <c r="D335" s="110"/>
      <c r="E335" s="137"/>
      <c r="F335" s="137"/>
      <c r="G335" s="96"/>
      <c r="H335" s="96"/>
    </row>
    <row r="336" spans="1:8" x14ac:dyDescent="0.2">
      <c r="A336" s="136" t="str">
        <f t="shared" si="4"/>
        <v/>
      </c>
      <c r="B336" s="133"/>
      <c r="C336" s="110"/>
      <c r="D336" s="110"/>
      <c r="E336" s="137"/>
      <c r="F336" s="137"/>
      <c r="G336" s="96"/>
      <c r="H336" s="96"/>
    </row>
    <row r="337" spans="1:8" x14ac:dyDescent="0.2">
      <c r="A337" s="136" t="str">
        <f t="shared" si="4"/>
        <v/>
      </c>
      <c r="B337" s="133"/>
      <c r="C337" s="110"/>
      <c r="D337" s="110"/>
      <c r="E337" s="137"/>
      <c r="F337" s="137"/>
      <c r="G337" s="96"/>
      <c r="H337" s="96"/>
    </row>
    <row r="338" spans="1:8" x14ac:dyDescent="0.2">
      <c r="A338" s="136" t="str">
        <f t="shared" si="4"/>
        <v/>
      </c>
      <c r="B338" s="133"/>
      <c r="C338" s="110"/>
      <c r="D338" s="110"/>
      <c r="E338" s="137"/>
      <c r="F338" s="137"/>
      <c r="G338" s="96"/>
      <c r="H338" s="96"/>
    </row>
    <row r="339" spans="1:8" x14ac:dyDescent="0.2">
      <c r="A339" s="136" t="str">
        <f t="shared" si="4"/>
        <v/>
      </c>
      <c r="B339" s="133"/>
      <c r="C339" s="110"/>
      <c r="D339" s="110"/>
      <c r="E339" s="137"/>
      <c r="F339" s="137"/>
      <c r="G339" s="96"/>
      <c r="H339" s="96"/>
    </row>
    <row r="340" spans="1:8" x14ac:dyDescent="0.2">
      <c r="A340" s="136" t="str">
        <f t="shared" ref="A340:A403" si="5">IF(COUNTA(B340:H340)&gt;0,ROW()-$A$3+1,"")</f>
        <v/>
      </c>
      <c r="B340" s="133"/>
      <c r="C340" s="110"/>
      <c r="D340" s="110"/>
      <c r="E340" s="137"/>
      <c r="F340" s="137"/>
      <c r="G340" s="96"/>
      <c r="H340" s="96"/>
    </row>
    <row r="341" spans="1:8" x14ac:dyDescent="0.2">
      <c r="A341" s="136" t="str">
        <f t="shared" si="5"/>
        <v/>
      </c>
      <c r="B341" s="133"/>
      <c r="C341" s="110"/>
      <c r="D341" s="110"/>
      <c r="E341" s="137"/>
      <c r="F341" s="137"/>
      <c r="G341" s="96"/>
      <c r="H341" s="96"/>
    </row>
    <row r="342" spans="1:8" x14ac:dyDescent="0.2">
      <c r="A342" s="136" t="str">
        <f t="shared" si="5"/>
        <v/>
      </c>
      <c r="B342" s="133"/>
      <c r="C342" s="110"/>
      <c r="D342" s="110"/>
      <c r="E342" s="137"/>
      <c r="F342" s="137"/>
      <c r="G342" s="96"/>
      <c r="H342" s="96"/>
    </row>
    <row r="343" spans="1:8" x14ac:dyDescent="0.2">
      <c r="A343" s="136" t="str">
        <f t="shared" si="5"/>
        <v/>
      </c>
      <c r="B343" s="133"/>
      <c r="C343" s="110"/>
      <c r="D343" s="110"/>
      <c r="E343" s="137"/>
      <c r="F343" s="137"/>
      <c r="G343" s="96"/>
      <c r="H343" s="96"/>
    </row>
    <row r="344" spans="1:8" x14ac:dyDescent="0.2">
      <c r="A344" s="136" t="str">
        <f t="shared" si="5"/>
        <v/>
      </c>
      <c r="B344" s="133"/>
      <c r="C344" s="110"/>
      <c r="D344" s="110"/>
      <c r="E344" s="137"/>
      <c r="F344" s="137"/>
      <c r="G344" s="96"/>
      <c r="H344" s="96"/>
    </row>
    <row r="345" spans="1:8" x14ac:dyDescent="0.2">
      <c r="A345" s="136" t="str">
        <f t="shared" si="5"/>
        <v/>
      </c>
      <c r="B345" s="133"/>
      <c r="C345" s="110"/>
      <c r="D345" s="110"/>
      <c r="E345" s="137"/>
      <c r="F345" s="137"/>
      <c r="G345" s="96"/>
      <c r="H345" s="96"/>
    </row>
    <row r="346" spans="1:8" x14ac:dyDescent="0.2">
      <c r="A346" s="136" t="str">
        <f t="shared" si="5"/>
        <v/>
      </c>
      <c r="B346" s="133"/>
      <c r="C346" s="110"/>
      <c r="D346" s="110"/>
      <c r="E346" s="137"/>
      <c r="F346" s="137"/>
      <c r="G346" s="96"/>
      <c r="H346" s="96"/>
    </row>
    <row r="347" spans="1:8" x14ac:dyDescent="0.2">
      <c r="A347" s="136" t="str">
        <f t="shared" si="5"/>
        <v/>
      </c>
      <c r="B347" s="133"/>
      <c r="C347" s="110"/>
      <c r="D347" s="110"/>
      <c r="E347" s="137"/>
      <c r="F347" s="137"/>
      <c r="G347" s="96"/>
      <c r="H347" s="96"/>
    </row>
    <row r="348" spans="1:8" x14ac:dyDescent="0.2">
      <c r="A348" s="136" t="str">
        <f t="shared" si="5"/>
        <v/>
      </c>
      <c r="B348" s="133"/>
      <c r="C348" s="110"/>
      <c r="D348" s="110"/>
      <c r="E348" s="137"/>
      <c r="F348" s="137"/>
      <c r="G348" s="96"/>
      <c r="H348" s="96"/>
    </row>
    <row r="349" spans="1:8" x14ac:dyDescent="0.2">
      <c r="A349" s="136" t="str">
        <f t="shared" si="5"/>
        <v/>
      </c>
      <c r="B349" s="133"/>
      <c r="C349" s="110"/>
      <c r="D349" s="110"/>
      <c r="E349" s="137"/>
      <c r="F349" s="137"/>
      <c r="G349" s="96"/>
      <c r="H349" s="96"/>
    </row>
    <row r="350" spans="1:8" x14ac:dyDescent="0.2">
      <c r="A350" s="136" t="str">
        <f t="shared" si="5"/>
        <v/>
      </c>
      <c r="B350" s="133"/>
      <c r="C350" s="110"/>
      <c r="D350" s="110"/>
      <c r="E350" s="137"/>
      <c r="F350" s="137"/>
      <c r="G350" s="96"/>
      <c r="H350" s="96"/>
    </row>
    <row r="351" spans="1:8" x14ac:dyDescent="0.2">
      <c r="A351" s="136" t="str">
        <f t="shared" si="5"/>
        <v/>
      </c>
      <c r="B351" s="133"/>
      <c r="C351" s="110"/>
      <c r="D351" s="110"/>
      <c r="E351" s="137"/>
      <c r="F351" s="137"/>
      <c r="G351" s="96"/>
      <c r="H351" s="96"/>
    </row>
    <row r="352" spans="1:8" x14ac:dyDescent="0.2">
      <c r="A352" s="136" t="str">
        <f t="shared" si="5"/>
        <v/>
      </c>
      <c r="B352" s="133"/>
      <c r="C352" s="110"/>
      <c r="D352" s="110"/>
      <c r="E352" s="137"/>
      <c r="F352" s="137"/>
      <c r="G352" s="96"/>
      <c r="H352" s="96"/>
    </row>
    <row r="353" spans="1:8" x14ac:dyDescent="0.2">
      <c r="A353" s="136" t="str">
        <f t="shared" si="5"/>
        <v/>
      </c>
      <c r="B353" s="133"/>
      <c r="C353" s="110"/>
      <c r="D353" s="110"/>
      <c r="E353" s="137"/>
      <c r="F353" s="137"/>
      <c r="G353" s="96"/>
      <c r="H353" s="96"/>
    </row>
    <row r="354" spans="1:8" x14ac:dyDescent="0.2">
      <c r="A354" s="136" t="str">
        <f t="shared" si="5"/>
        <v/>
      </c>
      <c r="B354" s="133"/>
      <c r="C354" s="110"/>
      <c r="D354" s="110"/>
      <c r="E354" s="137"/>
      <c r="F354" s="137"/>
      <c r="G354" s="96"/>
      <c r="H354" s="96"/>
    </row>
    <row r="355" spans="1:8" x14ac:dyDescent="0.2">
      <c r="A355" s="136" t="str">
        <f t="shared" si="5"/>
        <v/>
      </c>
      <c r="B355" s="133"/>
      <c r="C355" s="110"/>
      <c r="D355" s="110"/>
      <c r="E355" s="137"/>
      <c r="F355" s="137"/>
      <c r="G355" s="96"/>
      <c r="H355" s="96"/>
    </row>
    <row r="356" spans="1:8" x14ac:dyDescent="0.2">
      <c r="A356" s="136" t="str">
        <f t="shared" si="5"/>
        <v/>
      </c>
      <c r="B356" s="133"/>
      <c r="C356" s="110"/>
      <c r="D356" s="110"/>
      <c r="E356" s="137"/>
      <c r="F356" s="137"/>
      <c r="G356" s="96"/>
      <c r="H356" s="96"/>
    </row>
    <row r="357" spans="1:8" x14ac:dyDescent="0.2">
      <c r="A357" s="136" t="str">
        <f t="shared" si="5"/>
        <v/>
      </c>
      <c r="B357" s="133"/>
      <c r="C357" s="110"/>
      <c r="D357" s="110"/>
      <c r="E357" s="137"/>
      <c r="F357" s="137"/>
      <c r="G357" s="96"/>
      <c r="H357" s="96"/>
    </row>
    <row r="358" spans="1:8" x14ac:dyDescent="0.2">
      <c r="A358" s="136" t="str">
        <f t="shared" si="5"/>
        <v/>
      </c>
      <c r="B358" s="133"/>
      <c r="C358" s="110"/>
      <c r="D358" s="110"/>
      <c r="E358" s="137"/>
      <c r="F358" s="137"/>
      <c r="G358" s="96"/>
      <c r="H358" s="96"/>
    </row>
    <row r="359" spans="1:8" x14ac:dyDescent="0.2">
      <c r="A359" s="136" t="str">
        <f t="shared" si="5"/>
        <v/>
      </c>
      <c r="B359" s="133"/>
      <c r="C359" s="110"/>
      <c r="D359" s="110"/>
      <c r="E359" s="137"/>
      <c r="F359" s="137"/>
      <c r="G359" s="96"/>
      <c r="H359" s="96"/>
    </row>
    <row r="360" spans="1:8" x14ac:dyDescent="0.2">
      <c r="A360" s="136" t="str">
        <f t="shared" si="5"/>
        <v/>
      </c>
      <c r="B360" s="133"/>
      <c r="C360" s="110"/>
      <c r="D360" s="110"/>
      <c r="E360" s="137"/>
      <c r="F360" s="137"/>
      <c r="G360" s="96"/>
      <c r="H360" s="96"/>
    </row>
    <row r="361" spans="1:8" x14ac:dyDescent="0.2">
      <c r="A361" s="136" t="str">
        <f t="shared" si="5"/>
        <v/>
      </c>
      <c r="B361" s="133"/>
      <c r="C361" s="110"/>
      <c r="D361" s="110"/>
      <c r="E361" s="137"/>
      <c r="F361" s="137"/>
      <c r="G361" s="96"/>
      <c r="H361" s="96"/>
    </row>
    <row r="362" spans="1:8" x14ac:dyDescent="0.2">
      <c r="A362" s="136" t="str">
        <f t="shared" si="5"/>
        <v/>
      </c>
      <c r="B362" s="133"/>
      <c r="C362" s="110"/>
      <c r="D362" s="110"/>
      <c r="E362" s="137"/>
      <c r="F362" s="137"/>
      <c r="G362" s="96"/>
      <c r="H362" s="96"/>
    </row>
    <row r="363" spans="1:8" x14ac:dyDescent="0.2">
      <c r="A363" s="136" t="str">
        <f t="shared" si="5"/>
        <v/>
      </c>
      <c r="B363" s="133"/>
      <c r="C363" s="110"/>
      <c r="D363" s="110"/>
      <c r="E363" s="137"/>
      <c r="F363" s="137"/>
      <c r="G363" s="96"/>
      <c r="H363" s="96"/>
    </row>
    <row r="364" spans="1:8" x14ac:dyDescent="0.2">
      <c r="A364" s="136" t="str">
        <f t="shared" si="5"/>
        <v/>
      </c>
      <c r="B364" s="133"/>
      <c r="C364" s="110"/>
      <c r="D364" s="110"/>
      <c r="E364" s="137"/>
      <c r="F364" s="137"/>
      <c r="G364" s="96"/>
      <c r="H364" s="96"/>
    </row>
    <row r="365" spans="1:8" x14ac:dyDescent="0.2">
      <c r="A365" s="136" t="str">
        <f t="shared" si="5"/>
        <v/>
      </c>
      <c r="B365" s="133"/>
      <c r="C365" s="110"/>
      <c r="D365" s="110"/>
      <c r="E365" s="137"/>
      <c r="F365" s="137"/>
      <c r="G365" s="96"/>
      <c r="H365" s="96"/>
    </row>
    <row r="366" spans="1:8" x14ac:dyDescent="0.2">
      <c r="A366" s="136" t="str">
        <f t="shared" si="5"/>
        <v/>
      </c>
      <c r="B366" s="133"/>
      <c r="C366" s="110"/>
      <c r="D366" s="110"/>
      <c r="E366" s="137"/>
      <c r="F366" s="137"/>
      <c r="G366" s="96"/>
      <c r="H366" s="96"/>
    </row>
    <row r="367" spans="1:8" x14ac:dyDescent="0.2">
      <c r="A367" s="136" t="str">
        <f t="shared" si="5"/>
        <v/>
      </c>
      <c r="B367" s="133"/>
      <c r="C367" s="110"/>
      <c r="D367" s="110"/>
      <c r="E367" s="137"/>
      <c r="F367" s="137"/>
      <c r="G367" s="96"/>
      <c r="H367" s="96"/>
    </row>
    <row r="368" spans="1:8" x14ac:dyDescent="0.2">
      <c r="A368" s="136" t="str">
        <f t="shared" si="5"/>
        <v/>
      </c>
      <c r="B368" s="133"/>
      <c r="C368" s="110"/>
      <c r="D368" s="110"/>
      <c r="E368" s="137"/>
      <c r="F368" s="137"/>
      <c r="G368" s="96"/>
      <c r="H368" s="96"/>
    </row>
    <row r="369" spans="1:8" x14ac:dyDescent="0.2">
      <c r="A369" s="136" t="str">
        <f t="shared" si="5"/>
        <v/>
      </c>
      <c r="B369" s="133"/>
      <c r="C369" s="110"/>
      <c r="D369" s="110"/>
      <c r="E369" s="137"/>
      <c r="F369" s="137"/>
      <c r="G369" s="96"/>
      <c r="H369" s="96"/>
    </row>
    <row r="370" spans="1:8" x14ac:dyDescent="0.2">
      <c r="A370" s="136" t="str">
        <f t="shared" si="5"/>
        <v/>
      </c>
      <c r="B370" s="133"/>
      <c r="C370" s="110"/>
      <c r="D370" s="110"/>
      <c r="E370" s="137"/>
      <c r="F370" s="137"/>
      <c r="G370" s="96"/>
      <c r="H370" s="96"/>
    </row>
    <row r="371" spans="1:8" x14ac:dyDescent="0.2">
      <c r="A371" s="136" t="str">
        <f t="shared" si="5"/>
        <v/>
      </c>
      <c r="B371" s="133"/>
      <c r="C371" s="110"/>
      <c r="D371" s="110"/>
      <c r="E371" s="137"/>
      <c r="F371" s="137"/>
      <c r="G371" s="96"/>
      <c r="H371" s="96"/>
    </row>
    <row r="372" spans="1:8" x14ac:dyDescent="0.2">
      <c r="A372" s="136" t="str">
        <f t="shared" si="5"/>
        <v/>
      </c>
      <c r="B372" s="133"/>
      <c r="C372" s="110"/>
      <c r="D372" s="110"/>
      <c r="E372" s="137"/>
      <c r="F372" s="137"/>
      <c r="G372" s="96"/>
      <c r="H372" s="96"/>
    </row>
    <row r="373" spans="1:8" x14ac:dyDescent="0.2">
      <c r="A373" s="136" t="str">
        <f t="shared" si="5"/>
        <v/>
      </c>
      <c r="B373" s="133"/>
      <c r="C373" s="110"/>
      <c r="D373" s="110"/>
      <c r="E373" s="137"/>
      <c r="F373" s="137"/>
      <c r="G373" s="96"/>
      <c r="H373" s="96"/>
    </row>
    <row r="374" spans="1:8" x14ac:dyDescent="0.2">
      <c r="A374" s="136" t="str">
        <f t="shared" si="5"/>
        <v/>
      </c>
      <c r="B374" s="133"/>
      <c r="C374" s="110"/>
      <c r="D374" s="110"/>
      <c r="E374" s="137"/>
      <c r="F374" s="137"/>
      <c r="G374" s="96"/>
      <c r="H374" s="96"/>
    </row>
    <row r="375" spans="1:8" x14ac:dyDescent="0.2">
      <c r="A375" s="136" t="str">
        <f t="shared" si="5"/>
        <v/>
      </c>
      <c r="B375" s="133"/>
      <c r="C375" s="110"/>
      <c r="D375" s="110"/>
      <c r="E375" s="137"/>
      <c r="F375" s="137"/>
      <c r="G375" s="96"/>
      <c r="H375" s="96"/>
    </row>
    <row r="376" spans="1:8" x14ac:dyDescent="0.2">
      <c r="A376" s="136" t="str">
        <f t="shared" si="5"/>
        <v/>
      </c>
      <c r="B376" s="133"/>
      <c r="C376" s="110"/>
      <c r="D376" s="110"/>
      <c r="E376" s="137"/>
      <c r="F376" s="137"/>
      <c r="G376" s="96"/>
      <c r="H376" s="96"/>
    </row>
    <row r="377" spans="1:8" x14ac:dyDescent="0.2">
      <c r="A377" s="136" t="str">
        <f t="shared" si="5"/>
        <v/>
      </c>
      <c r="B377" s="133"/>
      <c r="C377" s="110"/>
      <c r="D377" s="110"/>
      <c r="E377" s="137"/>
      <c r="F377" s="137"/>
      <c r="G377" s="96"/>
      <c r="H377" s="96"/>
    </row>
    <row r="378" spans="1:8" x14ac:dyDescent="0.2">
      <c r="A378" s="136" t="str">
        <f t="shared" si="5"/>
        <v/>
      </c>
      <c r="B378" s="133"/>
      <c r="C378" s="110"/>
      <c r="D378" s="110"/>
      <c r="E378" s="137"/>
      <c r="F378" s="137"/>
      <c r="G378" s="96"/>
      <c r="H378" s="96"/>
    </row>
    <row r="379" spans="1:8" x14ac:dyDescent="0.2">
      <c r="A379" s="136" t="str">
        <f t="shared" si="5"/>
        <v/>
      </c>
      <c r="B379" s="133"/>
      <c r="C379" s="110"/>
      <c r="D379" s="110"/>
      <c r="E379" s="137"/>
      <c r="F379" s="137"/>
      <c r="G379" s="96"/>
      <c r="H379" s="96"/>
    </row>
    <row r="380" spans="1:8" x14ac:dyDescent="0.2">
      <c r="A380" s="136" t="str">
        <f t="shared" si="5"/>
        <v/>
      </c>
      <c r="B380" s="133"/>
      <c r="C380" s="110"/>
      <c r="D380" s="110"/>
      <c r="E380" s="137"/>
      <c r="F380" s="137"/>
      <c r="G380" s="96"/>
      <c r="H380" s="96"/>
    </row>
    <row r="381" spans="1:8" x14ac:dyDescent="0.2">
      <c r="A381" s="136" t="str">
        <f t="shared" si="5"/>
        <v/>
      </c>
      <c r="B381" s="133"/>
      <c r="C381" s="110"/>
      <c r="D381" s="110"/>
      <c r="E381" s="137"/>
      <c r="F381" s="137"/>
      <c r="G381" s="96"/>
      <c r="H381" s="96"/>
    </row>
    <row r="382" spans="1:8" x14ac:dyDescent="0.2">
      <c r="A382" s="136" t="str">
        <f t="shared" si="5"/>
        <v/>
      </c>
      <c r="B382" s="133"/>
      <c r="C382" s="110"/>
      <c r="D382" s="110"/>
      <c r="E382" s="137"/>
      <c r="F382" s="137"/>
      <c r="G382" s="96"/>
      <c r="H382" s="96"/>
    </row>
    <row r="383" spans="1:8" x14ac:dyDescent="0.2">
      <c r="A383" s="136" t="str">
        <f t="shared" si="5"/>
        <v/>
      </c>
      <c r="B383" s="133"/>
      <c r="C383" s="110"/>
      <c r="D383" s="110"/>
      <c r="E383" s="137"/>
      <c r="F383" s="137"/>
      <c r="G383" s="96"/>
      <c r="H383" s="96"/>
    </row>
    <row r="384" spans="1:8" x14ac:dyDescent="0.2">
      <c r="A384" s="136" t="str">
        <f t="shared" si="5"/>
        <v/>
      </c>
      <c r="B384" s="133"/>
      <c r="C384" s="110"/>
      <c r="D384" s="110"/>
      <c r="E384" s="137"/>
      <c r="F384" s="137"/>
      <c r="G384" s="96"/>
      <c r="H384" s="96"/>
    </row>
    <row r="385" spans="1:8" x14ac:dyDescent="0.2">
      <c r="A385" s="136" t="str">
        <f t="shared" si="5"/>
        <v/>
      </c>
      <c r="B385" s="133"/>
      <c r="C385" s="110"/>
      <c r="D385" s="110"/>
      <c r="E385" s="137"/>
      <c r="F385" s="137"/>
      <c r="G385" s="96"/>
      <c r="H385" s="96"/>
    </row>
    <row r="386" spans="1:8" x14ac:dyDescent="0.2">
      <c r="A386" s="136" t="str">
        <f t="shared" si="5"/>
        <v/>
      </c>
      <c r="B386" s="133"/>
      <c r="C386" s="110"/>
      <c r="D386" s="110"/>
      <c r="E386" s="137"/>
      <c r="F386" s="137"/>
      <c r="G386" s="96"/>
      <c r="H386" s="96"/>
    </row>
    <row r="387" spans="1:8" x14ac:dyDescent="0.2">
      <c r="A387" s="136" t="str">
        <f t="shared" si="5"/>
        <v/>
      </c>
      <c r="B387" s="133"/>
      <c r="C387" s="110"/>
      <c r="D387" s="110"/>
      <c r="E387" s="137"/>
      <c r="F387" s="137"/>
      <c r="G387" s="96"/>
      <c r="H387" s="96"/>
    </row>
    <row r="388" spans="1:8" x14ac:dyDescent="0.2">
      <c r="A388" s="136" t="str">
        <f t="shared" si="5"/>
        <v/>
      </c>
      <c r="B388" s="133"/>
      <c r="C388" s="110"/>
      <c r="D388" s="110"/>
      <c r="E388" s="137"/>
      <c r="F388" s="137"/>
      <c r="G388" s="96"/>
      <c r="H388" s="96"/>
    </row>
    <row r="389" spans="1:8" x14ac:dyDescent="0.2">
      <c r="A389" s="136" t="str">
        <f t="shared" si="5"/>
        <v/>
      </c>
      <c r="B389" s="133"/>
      <c r="C389" s="110"/>
      <c r="D389" s="110"/>
      <c r="E389" s="137"/>
      <c r="F389" s="137"/>
      <c r="G389" s="96"/>
      <c r="H389" s="96"/>
    </row>
    <row r="390" spans="1:8" x14ac:dyDescent="0.2">
      <c r="A390" s="136" t="str">
        <f t="shared" si="5"/>
        <v/>
      </c>
      <c r="B390" s="133"/>
      <c r="C390" s="110"/>
      <c r="D390" s="110"/>
      <c r="E390" s="137"/>
      <c r="F390" s="137"/>
      <c r="G390" s="96"/>
      <c r="H390" s="96"/>
    </row>
    <row r="391" spans="1:8" x14ac:dyDescent="0.2">
      <c r="A391" s="136" t="str">
        <f t="shared" si="5"/>
        <v/>
      </c>
      <c r="B391" s="133"/>
      <c r="C391" s="110"/>
      <c r="D391" s="110"/>
      <c r="E391" s="137"/>
      <c r="F391" s="137"/>
      <c r="G391" s="96"/>
      <c r="H391" s="96"/>
    </row>
    <row r="392" spans="1:8" x14ac:dyDescent="0.2">
      <c r="A392" s="136" t="str">
        <f t="shared" si="5"/>
        <v/>
      </c>
      <c r="B392" s="133"/>
      <c r="C392" s="110"/>
      <c r="D392" s="110"/>
      <c r="E392" s="137"/>
      <c r="F392" s="137"/>
      <c r="G392" s="96"/>
      <c r="H392" s="96"/>
    </row>
    <row r="393" spans="1:8" x14ac:dyDescent="0.2">
      <c r="A393" s="136" t="str">
        <f t="shared" si="5"/>
        <v/>
      </c>
      <c r="B393" s="133"/>
      <c r="C393" s="110"/>
      <c r="D393" s="110"/>
      <c r="E393" s="137"/>
      <c r="F393" s="137"/>
      <c r="G393" s="96"/>
      <c r="H393" s="96"/>
    </row>
    <row r="394" spans="1:8" x14ac:dyDescent="0.2">
      <c r="A394" s="136" t="str">
        <f t="shared" si="5"/>
        <v/>
      </c>
      <c r="B394" s="133"/>
      <c r="C394" s="110"/>
      <c r="D394" s="110"/>
      <c r="E394" s="137"/>
      <c r="F394" s="137"/>
      <c r="G394" s="96"/>
      <c r="H394" s="96"/>
    </row>
    <row r="395" spans="1:8" x14ac:dyDescent="0.2">
      <c r="A395" s="136" t="str">
        <f t="shared" si="5"/>
        <v/>
      </c>
      <c r="B395" s="133"/>
      <c r="C395" s="110"/>
      <c r="D395" s="110"/>
      <c r="E395" s="137"/>
      <c r="F395" s="137"/>
      <c r="G395" s="96"/>
      <c r="H395" s="96"/>
    </row>
    <row r="396" spans="1:8" x14ac:dyDescent="0.2">
      <c r="A396" s="136" t="str">
        <f t="shared" si="5"/>
        <v/>
      </c>
      <c r="B396" s="133"/>
      <c r="C396" s="110"/>
      <c r="D396" s="110"/>
      <c r="E396" s="137"/>
      <c r="F396" s="137"/>
      <c r="G396" s="96"/>
      <c r="H396" s="96"/>
    </row>
    <row r="397" spans="1:8" x14ac:dyDescent="0.2">
      <c r="A397" s="136" t="str">
        <f t="shared" si="5"/>
        <v/>
      </c>
      <c r="B397" s="133"/>
      <c r="C397" s="110"/>
      <c r="D397" s="110"/>
      <c r="E397" s="137"/>
      <c r="F397" s="137"/>
      <c r="G397" s="96"/>
      <c r="H397" s="96"/>
    </row>
    <row r="398" spans="1:8" x14ac:dyDescent="0.2">
      <c r="A398" s="136" t="str">
        <f t="shared" si="5"/>
        <v/>
      </c>
      <c r="B398" s="133"/>
      <c r="C398" s="110"/>
      <c r="D398" s="110"/>
      <c r="E398" s="137"/>
      <c r="F398" s="137"/>
      <c r="G398" s="96"/>
      <c r="H398" s="96"/>
    </row>
    <row r="399" spans="1:8" x14ac:dyDescent="0.2">
      <c r="A399" s="136" t="str">
        <f t="shared" si="5"/>
        <v/>
      </c>
      <c r="B399" s="133"/>
      <c r="C399" s="110"/>
      <c r="D399" s="110"/>
      <c r="E399" s="137"/>
      <c r="F399" s="137"/>
      <c r="G399" s="96"/>
      <c r="H399" s="96"/>
    </row>
    <row r="400" spans="1:8" x14ac:dyDescent="0.2">
      <c r="A400" s="136" t="str">
        <f t="shared" si="5"/>
        <v/>
      </c>
      <c r="B400" s="133"/>
      <c r="C400" s="110"/>
      <c r="D400" s="110"/>
      <c r="E400" s="137"/>
      <c r="F400" s="137"/>
      <c r="G400" s="96"/>
      <c r="H400" s="96"/>
    </row>
    <row r="401" spans="1:8" x14ac:dyDescent="0.2">
      <c r="A401" s="136" t="str">
        <f t="shared" si="5"/>
        <v/>
      </c>
      <c r="B401" s="133"/>
      <c r="C401" s="110"/>
      <c r="D401" s="110"/>
      <c r="E401" s="137"/>
      <c r="F401" s="137"/>
      <c r="G401" s="96"/>
      <c r="H401" s="96"/>
    </row>
    <row r="402" spans="1:8" x14ac:dyDescent="0.2">
      <c r="A402" s="136" t="str">
        <f t="shared" si="5"/>
        <v/>
      </c>
      <c r="B402" s="133"/>
      <c r="C402" s="110"/>
      <c r="D402" s="110"/>
      <c r="E402" s="137"/>
      <c r="F402" s="137"/>
      <c r="G402" s="96"/>
      <c r="H402" s="96"/>
    </row>
    <row r="403" spans="1:8" x14ac:dyDescent="0.2">
      <c r="A403" s="136" t="str">
        <f t="shared" si="5"/>
        <v/>
      </c>
      <c r="B403" s="133"/>
      <c r="C403" s="110"/>
      <c r="D403" s="110"/>
      <c r="E403" s="137"/>
      <c r="F403" s="137"/>
      <c r="G403" s="96"/>
      <c r="H403" s="96"/>
    </row>
    <row r="404" spans="1:8" x14ac:dyDescent="0.2">
      <c r="A404" s="136" t="str">
        <f t="shared" ref="A404:A467" si="6">IF(COUNTA(B404:H404)&gt;0,ROW()-$A$3+1,"")</f>
        <v/>
      </c>
      <c r="B404" s="133"/>
      <c r="C404" s="110"/>
      <c r="D404" s="110"/>
      <c r="E404" s="137"/>
      <c r="F404" s="137"/>
      <c r="G404" s="96"/>
      <c r="H404" s="96"/>
    </row>
    <row r="405" spans="1:8" x14ac:dyDescent="0.2">
      <c r="A405" s="136" t="str">
        <f t="shared" si="6"/>
        <v/>
      </c>
      <c r="B405" s="133"/>
      <c r="C405" s="110"/>
      <c r="D405" s="110"/>
      <c r="E405" s="137"/>
      <c r="F405" s="137"/>
      <c r="G405" s="96"/>
      <c r="H405" s="96"/>
    </row>
    <row r="406" spans="1:8" x14ac:dyDescent="0.2">
      <c r="A406" s="136" t="str">
        <f t="shared" si="6"/>
        <v/>
      </c>
      <c r="B406" s="133"/>
      <c r="C406" s="110"/>
      <c r="D406" s="110"/>
      <c r="E406" s="137"/>
      <c r="F406" s="137"/>
      <c r="G406" s="96"/>
      <c r="H406" s="96"/>
    </row>
    <row r="407" spans="1:8" x14ac:dyDescent="0.2">
      <c r="A407" s="136" t="str">
        <f t="shared" si="6"/>
        <v/>
      </c>
      <c r="B407" s="133"/>
      <c r="C407" s="110"/>
      <c r="D407" s="110"/>
      <c r="E407" s="137"/>
      <c r="F407" s="137"/>
      <c r="G407" s="96"/>
      <c r="H407" s="96"/>
    </row>
    <row r="408" spans="1:8" x14ac:dyDescent="0.2">
      <c r="A408" s="136" t="str">
        <f t="shared" si="6"/>
        <v/>
      </c>
      <c r="B408" s="133"/>
      <c r="C408" s="110"/>
      <c r="D408" s="110"/>
      <c r="E408" s="137"/>
      <c r="F408" s="137"/>
      <c r="G408" s="96"/>
      <c r="H408" s="96"/>
    </row>
    <row r="409" spans="1:8" x14ac:dyDescent="0.2">
      <c r="A409" s="136" t="str">
        <f t="shared" si="6"/>
        <v/>
      </c>
      <c r="B409" s="133"/>
      <c r="C409" s="110"/>
      <c r="D409" s="110"/>
      <c r="E409" s="137"/>
      <c r="F409" s="137"/>
      <c r="G409" s="96"/>
      <c r="H409" s="96"/>
    </row>
    <row r="410" spans="1:8" x14ac:dyDescent="0.2">
      <c r="A410" s="136" t="str">
        <f t="shared" si="6"/>
        <v/>
      </c>
      <c r="B410" s="133"/>
      <c r="C410" s="110"/>
      <c r="D410" s="110"/>
      <c r="E410" s="137"/>
      <c r="F410" s="137"/>
      <c r="G410" s="96"/>
      <c r="H410" s="96"/>
    </row>
    <row r="411" spans="1:8" x14ac:dyDescent="0.2">
      <c r="A411" s="136" t="str">
        <f t="shared" si="6"/>
        <v/>
      </c>
      <c r="B411" s="133"/>
      <c r="C411" s="110"/>
      <c r="D411" s="110"/>
      <c r="E411" s="137"/>
      <c r="F411" s="137"/>
      <c r="G411" s="96"/>
      <c r="H411" s="96"/>
    </row>
    <row r="412" spans="1:8" x14ac:dyDescent="0.2">
      <c r="A412" s="136" t="str">
        <f t="shared" si="6"/>
        <v/>
      </c>
      <c r="B412" s="133"/>
      <c r="C412" s="110"/>
      <c r="D412" s="110"/>
      <c r="E412" s="137"/>
      <c r="F412" s="137"/>
      <c r="G412" s="96"/>
      <c r="H412" s="96"/>
    </row>
    <row r="413" spans="1:8" x14ac:dyDescent="0.2">
      <c r="A413" s="136" t="str">
        <f t="shared" si="6"/>
        <v/>
      </c>
      <c r="B413" s="133"/>
      <c r="C413" s="110"/>
      <c r="D413" s="110"/>
      <c r="E413" s="137"/>
      <c r="F413" s="137"/>
      <c r="G413" s="96"/>
      <c r="H413" s="96"/>
    </row>
    <row r="414" spans="1:8" x14ac:dyDescent="0.2">
      <c r="A414" s="136" t="str">
        <f t="shared" si="6"/>
        <v/>
      </c>
      <c r="B414" s="133"/>
      <c r="C414" s="110"/>
      <c r="D414" s="110"/>
      <c r="E414" s="137"/>
      <c r="F414" s="137"/>
      <c r="G414" s="96"/>
      <c r="H414" s="96"/>
    </row>
    <row r="415" spans="1:8" x14ac:dyDescent="0.2">
      <c r="A415" s="136" t="str">
        <f t="shared" si="6"/>
        <v/>
      </c>
      <c r="B415" s="133"/>
      <c r="C415" s="110"/>
      <c r="D415" s="110"/>
      <c r="E415" s="137"/>
      <c r="F415" s="137"/>
      <c r="G415" s="96"/>
      <c r="H415" s="96"/>
    </row>
    <row r="416" spans="1:8" x14ac:dyDescent="0.2">
      <c r="A416" s="136" t="str">
        <f t="shared" si="6"/>
        <v/>
      </c>
      <c r="B416" s="133"/>
      <c r="C416" s="110"/>
      <c r="D416" s="110"/>
      <c r="E416" s="137"/>
      <c r="F416" s="137"/>
      <c r="G416" s="96"/>
      <c r="H416" s="96"/>
    </row>
    <row r="417" spans="1:8" x14ac:dyDescent="0.2">
      <c r="A417" s="136" t="str">
        <f t="shared" si="6"/>
        <v/>
      </c>
      <c r="B417" s="133"/>
      <c r="C417" s="110"/>
      <c r="D417" s="110"/>
      <c r="E417" s="137"/>
      <c r="F417" s="137"/>
      <c r="G417" s="96"/>
      <c r="H417" s="96"/>
    </row>
    <row r="418" spans="1:8" x14ac:dyDescent="0.2">
      <c r="A418" s="136" t="str">
        <f t="shared" si="6"/>
        <v/>
      </c>
      <c r="B418" s="133"/>
      <c r="C418" s="110"/>
      <c r="D418" s="110"/>
      <c r="E418" s="137"/>
      <c r="F418" s="137"/>
      <c r="G418" s="96"/>
      <c r="H418" s="96"/>
    </row>
    <row r="419" spans="1:8" x14ac:dyDescent="0.2">
      <c r="A419" s="136" t="str">
        <f t="shared" si="6"/>
        <v/>
      </c>
      <c r="B419" s="133"/>
      <c r="C419" s="110"/>
      <c r="D419" s="110"/>
      <c r="E419" s="137"/>
      <c r="F419" s="137"/>
      <c r="G419" s="96"/>
      <c r="H419" s="96"/>
    </row>
    <row r="420" spans="1:8" x14ac:dyDescent="0.2">
      <c r="A420" s="136" t="str">
        <f t="shared" si="6"/>
        <v/>
      </c>
      <c r="B420" s="133"/>
      <c r="C420" s="110"/>
      <c r="D420" s="110"/>
      <c r="E420" s="137"/>
      <c r="F420" s="137"/>
      <c r="G420" s="96"/>
      <c r="H420" s="96"/>
    </row>
    <row r="421" spans="1:8" x14ac:dyDescent="0.2">
      <c r="A421" s="136" t="str">
        <f t="shared" si="6"/>
        <v/>
      </c>
      <c r="B421" s="133"/>
      <c r="C421" s="110"/>
      <c r="D421" s="110"/>
      <c r="E421" s="137"/>
      <c r="F421" s="137"/>
      <c r="G421" s="96"/>
      <c r="H421" s="96"/>
    </row>
    <row r="422" spans="1:8" x14ac:dyDescent="0.2">
      <c r="A422" s="136" t="str">
        <f t="shared" si="6"/>
        <v/>
      </c>
      <c r="B422" s="133"/>
      <c r="C422" s="110"/>
      <c r="D422" s="110"/>
      <c r="E422" s="137"/>
      <c r="F422" s="137"/>
      <c r="G422" s="96"/>
      <c r="H422" s="96"/>
    </row>
    <row r="423" spans="1:8" x14ac:dyDescent="0.2">
      <c r="A423" s="136" t="str">
        <f t="shared" si="6"/>
        <v/>
      </c>
      <c r="B423" s="133"/>
      <c r="C423" s="110"/>
      <c r="D423" s="110"/>
      <c r="E423" s="137"/>
      <c r="F423" s="137"/>
      <c r="G423" s="96"/>
      <c r="H423" s="96"/>
    </row>
    <row r="424" spans="1:8" x14ac:dyDescent="0.2">
      <c r="A424" s="136" t="str">
        <f t="shared" si="6"/>
        <v/>
      </c>
      <c r="B424" s="133"/>
      <c r="C424" s="110"/>
      <c r="D424" s="110"/>
      <c r="E424" s="137"/>
      <c r="F424" s="137"/>
      <c r="G424" s="96"/>
      <c r="H424" s="96"/>
    </row>
    <row r="425" spans="1:8" x14ac:dyDescent="0.2">
      <c r="A425" s="136" t="str">
        <f t="shared" si="6"/>
        <v/>
      </c>
      <c r="B425" s="133"/>
      <c r="C425" s="110"/>
      <c r="D425" s="110"/>
      <c r="E425" s="137"/>
      <c r="F425" s="137"/>
      <c r="G425" s="96"/>
      <c r="H425" s="96"/>
    </row>
    <row r="426" spans="1:8" x14ac:dyDescent="0.2">
      <c r="A426" s="136" t="str">
        <f t="shared" si="6"/>
        <v/>
      </c>
      <c r="B426" s="133"/>
      <c r="C426" s="110"/>
      <c r="D426" s="110"/>
      <c r="E426" s="137"/>
      <c r="F426" s="137"/>
      <c r="G426" s="96"/>
      <c r="H426" s="96"/>
    </row>
    <row r="427" spans="1:8" x14ac:dyDescent="0.2">
      <c r="A427" s="136" t="str">
        <f t="shared" si="6"/>
        <v/>
      </c>
      <c r="B427" s="133"/>
      <c r="C427" s="110"/>
      <c r="D427" s="110"/>
      <c r="E427" s="137"/>
      <c r="F427" s="137"/>
      <c r="G427" s="96"/>
      <c r="H427" s="96"/>
    </row>
    <row r="428" spans="1:8" x14ac:dyDescent="0.2">
      <c r="A428" s="136" t="str">
        <f t="shared" si="6"/>
        <v/>
      </c>
      <c r="B428" s="133"/>
      <c r="C428" s="110"/>
      <c r="D428" s="110"/>
      <c r="E428" s="137"/>
      <c r="F428" s="137"/>
      <c r="G428" s="96"/>
      <c r="H428" s="96"/>
    </row>
    <row r="429" spans="1:8" x14ac:dyDescent="0.2">
      <c r="A429" s="136" t="str">
        <f t="shared" si="6"/>
        <v/>
      </c>
      <c r="B429" s="133"/>
      <c r="C429" s="110"/>
      <c r="D429" s="110"/>
      <c r="E429" s="137"/>
      <c r="F429" s="137"/>
      <c r="G429" s="96"/>
      <c r="H429" s="96"/>
    </row>
    <row r="430" spans="1:8" x14ac:dyDescent="0.2">
      <c r="A430" s="136" t="str">
        <f t="shared" si="6"/>
        <v/>
      </c>
      <c r="B430" s="133"/>
      <c r="C430" s="110"/>
      <c r="D430" s="110"/>
      <c r="E430" s="137"/>
      <c r="F430" s="137"/>
      <c r="G430" s="96"/>
      <c r="H430" s="96"/>
    </row>
    <row r="431" spans="1:8" x14ac:dyDescent="0.2">
      <c r="A431" s="136" t="str">
        <f t="shared" si="6"/>
        <v/>
      </c>
      <c r="B431" s="133"/>
      <c r="C431" s="110"/>
      <c r="D431" s="110"/>
      <c r="E431" s="137"/>
      <c r="F431" s="137"/>
      <c r="G431" s="96"/>
      <c r="H431" s="96"/>
    </row>
    <row r="432" spans="1:8" x14ac:dyDescent="0.2">
      <c r="A432" s="136" t="str">
        <f t="shared" si="6"/>
        <v/>
      </c>
      <c r="B432" s="133"/>
      <c r="C432" s="110"/>
      <c r="D432" s="110"/>
      <c r="E432" s="137"/>
      <c r="F432" s="137"/>
      <c r="G432" s="96"/>
      <c r="H432" s="96"/>
    </row>
    <row r="433" spans="1:8" x14ac:dyDescent="0.2">
      <c r="A433" s="136" t="str">
        <f t="shared" si="6"/>
        <v/>
      </c>
      <c r="B433" s="133"/>
      <c r="C433" s="110"/>
      <c r="D433" s="110"/>
      <c r="E433" s="137"/>
      <c r="F433" s="137"/>
      <c r="G433" s="96"/>
      <c r="H433" s="96"/>
    </row>
    <row r="434" spans="1:8" x14ac:dyDescent="0.2">
      <c r="A434" s="136" t="str">
        <f t="shared" si="6"/>
        <v/>
      </c>
      <c r="B434" s="133"/>
      <c r="C434" s="110"/>
      <c r="D434" s="110"/>
      <c r="E434" s="137"/>
      <c r="F434" s="137"/>
      <c r="G434" s="96"/>
      <c r="H434" s="96"/>
    </row>
    <row r="435" spans="1:8" x14ac:dyDescent="0.2">
      <c r="A435" s="136" t="str">
        <f t="shared" si="6"/>
        <v/>
      </c>
      <c r="B435" s="133"/>
      <c r="C435" s="110"/>
      <c r="D435" s="110"/>
      <c r="E435" s="137"/>
      <c r="F435" s="137"/>
      <c r="G435" s="96"/>
      <c r="H435" s="96"/>
    </row>
    <row r="436" spans="1:8" x14ac:dyDescent="0.2">
      <c r="A436" s="136" t="str">
        <f t="shared" si="6"/>
        <v/>
      </c>
      <c r="B436" s="133"/>
      <c r="C436" s="110"/>
      <c r="D436" s="110"/>
      <c r="E436" s="137"/>
      <c r="F436" s="137"/>
      <c r="G436" s="96"/>
      <c r="H436" s="96"/>
    </row>
    <row r="437" spans="1:8" x14ac:dyDescent="0.2">
      <c r="A437" s="136" t="str">
        <f t="shared" si="6"/>
        <v/>
      </c>
      <c r="B437" s="133"/>
      <c r="C437" s="110"/>
      <c r="D437" s="110"/>
      <c r="E437" s="137"/>
      <c r="F437" s="137"/>
      <c r="G437" s="96"/>
      <c r="H437" s="96"/>
    </row>
    <row r="438" spans="1:8" x14ac:dyDescent="0.2">
      <c r="A438" s="136" t="str">
        <f t="shared" si="6"/>
        <v/>
      </c>
      <c r="B438" s="133"/>
      <c r="C438" s="110"/>
      <c r="D438" s="110"/>
      <c r="E438" s="137"/>
      <c r="F438" s="137"/>
      <c r="G438" s="96"/>
      <c r="H438" s="96"/>
    </row>
    <row r="439" spans="1:8" x14ac:dyDescent="0.2">
      <c r="A439" s="136" t="str">
        <f t="shared" si="6"/>
        <v/>
      </c>
      <c r="B439" s="133"/>
      <c r="C439" s="110"/>
      <c r="D439" s="110"/>
      <c r="E439" s="137"/>
      <c r="F439" s="137"/>
      <c r="G439" s="96"/>
      <c r="H439" s="96"/>
    </row>
    <row r="440" spans="1:8" x14ac:dyDescent="0.2">
      <c r="A440" s="136" t="str">
        <f t="shared" si="6"/>
        <v/>
      </c>
      <c r="B440" s="133"/>
      <c r="C440" s="110"/>
      <c r="D440" s="110"/>
      <c r="E440" s="137"/>
      <c r="F440" s="137"/>
      <c r="G440" s="96"/>
      <c r="H440" s="96"/>
    </row>
    <row r="441" spans="1:8" x14ac:dyDescent="0.2">
      <c r="A441" s="136" t="str">
        <f t="shared" si="6"/>
        <v/>
      </c>
      <c r="B441" s="133"/>
      <c r="C441" s="110"/>
      <c r="D441" s="110"/>
      <c r="E441" s="137"/>
      <c r="F441" s="137"/>
      <c r="G441" s="96"/>
      <c r="H441" s="96"/>
    </row>
    <row r="442" spans="1:8" x14ac:dyDescent="0.2">
      <c r="A442" s="136" t="str">
        <f t="shared" si="6"/>
        <v/>
      </c>
      <c r="B442" s="133"/>
      <c r="C442" s="110"/>
      <c r="D442" s="110"/>
      <c r="E442" s="137"/>
      <c r="F442" s="137"/>
      <c r="G442" s="96"/>
      <c r="H442" s="96"/>
    </row>
    <row r="443" spans="1:8" x14ac:dyDescent="0.2">
      <c r="A443" s="136" t="str">
        <f t="shared" si="6"/>
        <v/>
      </c>
      <c r="B443" s="133"/>
      <c r="C443" s="110"/>
      <c r="D443" s="110"/>
      <c r="E443" s="137"/>
      <c r="F443" s="137"/>
      <c r="G443" s="96"/>
      <c r="H443" s="96"/>
    </row>
    <row r="444" spans="1:8" x14ac:dyDescent="0.2">
      <c r="A444" s="136" t="str">
        <f t="shared" si="6"/>
        <v/>
      </c>
      <c r="B444" s="133"/>
      <c r="C444" s="110"/>
      <c r="D444" s="110"/>
      <c r="E444" s="137"/>
      <c r="F444" s="137"/>
      <c r="G444" s="96"/>
      <c r="H444" s="96"/>
    </row>
    <row r="445" spans="1:8" x14ac:dyDescent="0.2">
      <c r="A445" s="136" t="str">
        <f t="shared" si="6"/>
        <v/>
      </c>
      <c r="B445" s="133"/>
      <c r="C445" s="110"/>
      <c r="D445" s="110"/>
      <c r="E445" s="137"/>
      <c r="F445" s="137"/>
      <c r="G445" s="96"/>
      <c r="H445" s="96"/>
    </row>
    <row r="446" spans="1:8" x14ac:dyDescent="0.2">
      <c r="A446" s="136" t="str">
        <f t="shared" si="6"/>
        <v/>
      </c>
      <c r="B446" s="133"/>
      <c r="C446" s="110"/>
      <c r="D446" s="110"/>
      <c r="E446" s="137"/>
      <c r="F446" s="137"/>
      <c r="G446" s="96"/>
      <c r="H446" s="96"/>
    </row>
    <row r="447" spans="1:8" x14ac:dyDescent="0.2">
      <c r="A447" s="136" t="str">
        <f t="shared" si="6"/>
        <v/>
      </c>
      <c r="B447" s="133"/>
      <c r="C447" s="110"/>
      <c r="D447" s="110"/>
      <c r="E447" s="137"/>
      <c r="F447" s="137"/>
      <c r="G447" s="96"/>
      <c r="H447" s="96"/>
    </row>
    <row r="448" spans="1:8" x14ac:dyDescent="0.2">
      <c r="A448" s="136" t="str">
        <f t="shared" si="6"/>
        <v/>
      </c>
      <c r="B448" s="133"/>
      <c r="C448" s="110"/>
      <c r="D448" s="110"/>
      <c r="E448" s="137"/>
      <c r="F448" s="137"/>
      <c r="G448" s="96"/>
      <c r="H448" s="96"/>
    </row>
    <row r="449" spans="1:8" x14ac:dyDescent="0.2">
      <c r="A449" s="136" t="str">
        <f t="shared" si="6"/>
        <v/>
      </c>
      <c r="B449" s="133"/>
      <c r="C449" s="110"/>
      <c r="D449" s="110"/>
      <c r="E449" s="137"/>
      <c r="F449" s="137"/>
      <c r="G449" s="96"/>
      <c r="H449" s="96"/>
    </row>
    <row r="450" spans="1:8" x14ac:dyDescent="0.2">
      <c r="A450" s="136" t="str">
        <f t="shared" si="6"/>
        <v/>
      </c>
      <c r="B450" s="133"/>
      <c r="C450" s="110"/>
      <c r="D450" s="110"/>
      <c r="E450" s="137"/>
      <c r="F450" s="137"/>
      <c r="G450" s="96"/>
      <c r="H450" s="96"/>
    </row>
    <row r="451" spans="1:8" x14ac:dyDescent="0.2">
      <c r="A451" s="136" t="str">
        <f t="shared" si="6"/>
        <v/>
      </c>
      <c r="B451" s="133"/>
      <c r="C451" s="110"/>
      <c r="D451" s="110"/>
      <c r="E451" s="137"/>
      <c r="F451" s="137"/>
      <c r="G451" s="96"/>
      <c r="H451" s="96"/>
    </row>
    <row r="452" spans="1:8" x14ac:dyDescent="0.2">
      <c r="A452" s="136" t="str">
        <f t="shared" si="6"/>
        <v/>
      </c>
      <c r="B452" s="133"/>
      <c r="C452" s="110"/>
      <c r="D452" s="110"/>
      <c r="E452" s="137"/>
      <c r="F452" s="137"/>
      <c r="G452" s="96"/>
      <c r="H452" s="96"/>
    </row>
    <row r="453" spans="1:8" x14ac:dyDescent="0.2">
      <c r="A453" s="136" t="str">
        <f t="shared" si="6"/>
        <v/>
      </c>
      <c r="B453" s="133"/>
      <c r="C453" s="110"/>
      <c r="D453" s="110"/>
      <c r="E453" s="137"/>
      <c r="F453" s="137"/>
      <c r="G453" s="96"/>
      <c r="H453" s="96"/>
    </row>
    <row r="454" spans="1:8" x14ac:dyDescent="0.2">
      <c r="A454" s="136" t="str">
        <f t="shared" si="6"/>
        <v/>
      </c>
      <c r="B454" s="133"/>
      <c r="C454" s="110"/>
      <c r="D454" s="110"/>
      <c r="E454" s="137"/>
      <c r="F454" s="137"/>
      <c r="G454" s="96"/>
      <c r="H454" s="96"/>
    </row>
    <row r="455" spans="1:8" x14ac:dyDescent="0.2">
      <c r="A455" s="136" t="str">
        <f t="shared" si="6"/>
        <v/>
      </c>
      <c r="B455" s="133"/>
      <c r="C455" s="110"/>
      <c r="D455" s="110"/>
      <c r="E455" s="137"/>
      <c r="F455" s="137"/>
      <c r="G455" s="96"/>
      <c r="H455" s="96"/>
    </row>
    <row r="456" spans="1:8" x14ac:dyDescent="0.2">
      <c r="A456" s="136" t="str">
        <f t="shared" si="6"/>
        <v/>
      </c>
      <c r="B456" s="133"/>
      <c r="C456" s="110"/>
      <c r="D456" s="110"/>
      <c r="E456" s="137"/>
      <c r="F456" s="137"/>
      <c r="G456" s="96"/>
      <c r="H456" s="96"/>
    </row>
    <row r="457" spans="1:8" x14ac:dyDescent="0.2">
      <c r="A457" s="136" t="str">
        <f t="shared" si="6"/>
        <v/>
      </c>
      <c r="B457" s="133"/>
      <c r="C457" s="110"/>
      <c r="D457" s="110"/>
      <c r="E457" s="137"/>
      <c r="F457" s="137"/>
      <c r="G457" s="96"/>
      <c r="H457" s="96"/>
    </row>
    <row r="458" spans="1:8" x14ac:dyDescent="0.2">
      <c r="A458" s="136" t="str">
        <f t="shared" si="6"/>
        <v/>
      </c>
      <c r="B458" s="133"/>
      <c r="C458" s="110"/>
      <c r="D458" s="110"/>
      <c r="E458" s="137"/>
      <c r="F458" s="137"/>
      <c r="G458" s="96"/>
      <c r="H458" s="96"/>
    </row>
    <row r="459" spans="1:8" x14ac:dyDescent="0.2">
      <c r="A459" s="136" t="str">
        <f t="shared" si="6"/>
        <v/>
      </c>
      <c r="B459" s="133"/>
      <c r="C459" s="110"/>
      <c r="D459" s="110"/>
      <c r="E459" s="137"/>
      <c r="F459" s="137"/>
      <c r="G459" s="96"/>
      <c r="H459" s="96"/>
    </row>
    <row r="460" spans="1:8" x14ac:dyDescent="0.2">
      <c r="A460" s="136" t="str">
        <f t="shared" si="6"/>
        <v/>
      </c>
      <c r="B460" s="133"/>
      <c r="C460" s="110"/>
      <c r="D460" s="110"/>
      <c r="E460" s="137"/>
      <c r="F460" s="137"/>
      <c r="G460" s="96"/>
      <c r="H460" s="96"/>
    </row>
    <row r="461" spans="1:8" x14ac:dyDescent="0.2">
      <c r="A461" s="136" t="str">
        <f t="shared" si="6"/>
        <v/>
      </c>
      <c r="B461" s="133"/>
      <c r="C461" s="110"/>
      <c r="D461" s="110"/>
      <c r="E461" s="137"/>
      <c r="F461" s="137"/>
      <c r="G461" s="96"/>
      <c r="H461" s="96"/>
    </row>
    <row r="462" spans="1:8" x14ac:dyDescent="0.2">
      <c r="A462" s="136" t="str">
        <f t="shared" si="6"/>
        <v/>
      </c>
      <c r="B462" s="133"/>
      <c r="C462" s="110"/>
      <c r="D462" s="110"/>
      <c r="E462" s="137"/>
      <c r="F462" s="137"/>
      <c r="G462" s="96"/>
      <c r="H462" s="96"/>
    </row>
    <row r="463" spans="1:8" x14ac:dyDescent="0.2">
      <c r="A463" s="136" t="str">
        <f t="shared" si="6"/>
        <v/>
      </c>
      <c r="B463" s="133"/>
      <c r="C463" s="110"/>
      <c r="D463" s="110"/>
      <c r="E463" s="137"/>
      <c r="F463" s="137"/>
      <c r="G463" s="96"/>
      <c r="H463" s="96"/>
    </row>
    <row r="464" spans="1:8" x14ac:dyDescent="0.2">
      <c r="A464" s="136" t="str">
        <f t="shared" si="6"/>
        <v/>
      </c>
      <c r="B464" s="133"/>
      <c r="C464" s="110"/>
      <c r="D464" s="110"/>
      <c r="E464" s="137"/>
      <c r="F464" s="137"/>
      <c r="G464" s="96"/>
      <c r="H464" s="96"/>
    </row>
    <row r="465" spans="1:8" x14ac:dyDescent="0.2">
      <c r="A465" s="136" t="str">
        <f t="shared" si="6"/>
        <v/>
      </c>
      <c r="B465" s="133"/>
      <c r="C465" s="110"/>
      <c r="D465" s="110"/>
      <c r="E465" s="137"/>
      <c r="F465" s="137"/>
      <c r="G465" s="96"/>
      <c r="H465" s="96"/>
    </row>
    <row r="466" spans="1:8" x14ac:dyDescent="0.2">
      <c r="A466" s="136" t="str">
        <f t="shared" si="6"/>
        <v/>
      </c>
      <c r="B466" s="133"/>
      <c r="C466" s="110"/>
      <c r="D466" s="110"/>
      <c r="E466" s="137"/>
      <c r="F466" s="137"/>
      <c r="G466" s="96"/>
      <c r="H466" s="96"/>
    </row>
    <row r="467" spans="1:8" x14ac:dyDescent="0.2">
      <c r="A467" s="136" t="str">
        <f t="shared" si="6"/>
        <v/>
      </c>
      <c r="B467" s="133"/>
      <c r="C467" s="110"/>
      <c r="D467" s="110"/>
      <c r="E467" s="137"/>
      <c r="F467" s="137"/>
      <c r="G467" s="96"/>
      <c r="H467" s="96"/>
    </row>
    <row r="468" spans="1:8" x14ac:dyDescent="0.2">
      <c r="A468" s="136" t="str">
        <f t="shared" ref="A468:A531" si="7">IF(COUNTA(B468:H468)&gt;0,ROW()-$A$3+1,"")</f>
        <v/>
      </c>
      <c r="B468" s="133"/>
      <c r="C468" s="110"/>
      <c r="D468" s="110"/>
      <c r="E468" s="137"/>
      <c r="F468" s="137"/>
      <c r="G468" s="96"/>
      <c r="H468" s="96"/>
    </row>
    <row r="469" spans="1:8" x14ac:dyDescent="0.2">
      <c r="A469" s="136" t="str">
        <f t="shared" si="7"/>
        <v/>
      </c>
      <c r="B469" s="133"/>
      <c r="C469" s="110"/>
      <c r="D469" s="110"/>
      <c r="E469" s="137"/>
      <c r="F469" s="137"/>
      <c r="G469" s="96"/>
      <c r="H469" s="96"/>
    </row>
    <row r="470" spans="1:8" x14ac:dyDescent="0.2">
      <c r="A470" s="136" t="str">
        <f t="shared" si="7"/>
        <v/>
      </c>
      <c r="B470" s="133"/>
      <c r="C470" s="110"/>
      <c r="D470" s="110"/>
      <c r="E470" s="137"/>
      <c r="F470" s="137"/>
      <c r="G470" s="96"/>
      <c r="H470" s="96"/>
    </row>
    <row r="471" spans="1:8" x14ac:dyDescent="0.2">
      <c r="A471" s="136" t="str">
        <f t="shared" si="7"/>
        <v/>
      </c>
      <c r="B471" s="133"/>
      <c r="C471" s="110"/>
      <c r="D471" s="110"/>
      <c r="E471" s="137"/>
      <c r="F471" s="137"/>
      <c r="G471" s="96"/>
      <c r="H471" s="96"/>
    </row>
    <row r="472" spans="1:8" x14ac:dyDescent="0.2">
      <c r="A472" s="136" t="str">
        <f t="shared" si="7"/>
        <v/>
      </c>
      <c r="B472" s="133"/>
      <c r="C472" s="110"/>
      <c r="D472" s="110"/>
      <c r="E472" s="137"/>
      <c r="F472" s="137"/>
      <c r="G472" s="96"/>
      <c r="H472" s="96"/>
    </row>
    <row r="473" spans="1:8" x14ac:dyDescent="0.2">
      <c r="A473" s="136" t="str">
        <f t="shared" si="7"/>
        <v/>
      </c>
      <c r="B473" s="133"/>
      <c r="C473" s="110"/>
      <c r="D473" s="110"/>
      <c r="E473" s="137"/>
      <c r="F473" s="137"/>
      <c r="G473" s="96"/>
      <c r="H473" s="96"/>
    </row>
    <row r="474" spans="1:8" x14ac:dyDescent="0.2">
      <c r="A474" s="136" t="str">
        <f t="shared" si="7"/>
        <v/>
      </c>
      <c r="B474" s="133"/>
      <c r="C474" s="110"/>
      <c r="D474" s="110"/>
      <c r="E474" s="137"/>
      <c r="F474" s="137"/>
      <c r="G474" s="96"/>
      <c r="H474" s="96"/>
    </row>
    <row r="475" spans="1:8" x14ac:dyDescent="0.2">
      <c r="A475" s="136" t="str">
        <f t="shared" si="7"/>
        <v/>
      </c>
      <c r="B475" s="133"/>
      <c r="C475" s="110"/>
      <c r="D475" s="110"/>
      <c r="E475" s="137"/>
      <c r="F475" s="137"/>
      <c r="G475" s="96"/>
      <c r="H475" s="96"/>
    </row>
    <row r="476" spans="1:8" x14ac:dyDescent="0.2">
      <c r="A476" s="136" t="str">
        <f t="shared" si="7"/>
        <v/>
      </c>
      <c r="B476" s="133"/>
      <c r="C476" s="110"/>
      <c r="D476" s="110"/>
      <c r="E476" s="137"/>
      <c r="F476" s="137"/>
      <c r="G476" s="96"/>
      <c r="H476" s="96"/>
    </row>
    <row r="477" spans="1:8" x14ac:dyDescent="0.2">
      <c r="A477" s="136" t="str">
        <f t="shared" si="7"/>
        <v/>
      </c>
      <c r="B477" s="133"/>
      <c r="C477" s="110"/>
      <c r="D477" s="110"/>
      <c r="E477" s="137"/>
      <c r="F477" s="137"/>
      <c r="G477" s="96"/>
      <c r="H477" s="96"/>
    </row>
    <row r="478" spans="1:8" x14ac:dyDescent="0.2">
      <c r="A478" s="136" t="str">
        <f t="shared" si="7"/>
        <v/>
      </c>
      <c r="B478" s="133"/>
      <c r="C478" s="110"/>
      <c r="D478" s="110"/>
      <c r="E478" s="137"/>
      <c r="F478" s="137"/>
      <c r="G478" s="96"/>
      <c r="H478" s="96"/>
    </row>
    <row r="479" spans="1:8" x14ac:dyDescent="0.2">
      <c r="A479" s="136" t="str">
        <f t="shared" si="7"/>
        <v/>
      </c>
      <c r="B479" s="133"/>
      <c r="C479" s="110"/>
      <c r="D479" s="110"/>
      <c r="E479" s="137"/>
      <c r="F479" s="137"/>
      <c r="G479" s="96"/>
      <c r="H479" s="96"/>
    </row>
    <row r="480" spans="1:8" x14ac:dyDescent="0.2">
      <c r="A480" s="136" t="str">
        <f t="shared" si="7"/>
        <v/>
      </c>
      <c r="B480" s="133"/>
      <c r="C480" s="110"/>
      <c r="D480" s="110"/>
      <c r="E480" s="137"/>
      <c r="F480" s="137"/>
      <c r="G480" s="96"/>
      <c r="H480" s="96"/>
    </row>
    <row r="481" spans="1:8" x14ac:dyDescent="0.2">
      <c r="A481" s="136" t="str">
        <f t="shared" si="7"/>
        <v/>
      </c>
      <c r="B481" s="133"/>
      <c r="C481" s="110"/>
      <c r="D481" s="110"/>
      <c r="E481" s="137"/>
      <c r="F481" s="137"/>
      <c r="G481" s="96"/>
      <c r="H481" s="96"/>
    </row>
    <row r="482" spans="1:8" x14ac:dyDescent="0.2">
      <c r="A482" s="136" t="str">
        <f t="shared" si="7"/>
        <v/>
      </c>
      <c r="B482" s="133"/>
      <c r="C482" s="110"/>
      <c r="D482" s="110"/>
      <c r="E482" s="137"/>
      <c r="F482" s="137"/>
      <c r="G482" s="96"/>
      <c r="H482" s="96"/>
    </row>
    <row r="483" spans="1:8" x14ac:dyDescent="0.2">
      <c r="A483" s="136" t="str">
        <f t="shared" si="7"/>
        <v/>
      </c>
      <c r="B483" s="133"/>
      <c r="C483" s="110"/>
      <c r="D483" s="110"/>
      <c r="E483" s="137"/>
      <c r="F483" s="137"/>
      <c r="G483" s="96"/>
      <c r="H483" s="96"/>
    </row>
    <row r="484" spans="1:8" x14ac:dyDescent="0.2">
      <c r="A484" s="136" t="str">
        <f t="shared" si="7"/>
        <v/>
      </c>
      <c r="B484" s="133"/>
      <c r="C484" s="110"/>
      <c r="D484" s="110"/>
      <c r="E484" s="137"/>
      <c r="F484" s="137"/>
      <c r="G484" s="96"/>
      <c r="H484" s="96"/>
    </row>
    <row r="485" spans="1:8" x14ac:dyDescent="0.2">
      <c r="A485" s="136" t="str">
        <f t="shared" si="7"/>
        <v/>
      </c>
      <c r="B485" s="133"/>
      <c r="C485" s="110"/>
      <c r="D485" s="110"/>
      <c r="E485" s="137"/>
      <c r="F485" s="137"/>
      <c r="G485" s="96"/>
      <c r="H485" s="96"/>
    </row>
    <row r="486" spans="1:8" x14ac:dyDescent="0.2">
      <c r="A486" s="136" t="str">
        <f t="shared" si="7"/>
        <v/>
      </c>
      <c r="B486" s="133"/>
      <c r="C486" s="110"/>
      <c r="D486" s="110"/>
      <c r="E486" s="137"/>
      <c r="F486" s="137"/>
      <c r="G486" s="96"/>
      <c r="H486" s="96"/>
    </row>
    <row r="487" spans="1:8" x14ac:dyDescent="0.2">
      <c r="A487" s="136" t="str">
        <f t="shared" si="7"/>
        <v/>
      </c>
      <c r="B487" s="133"/>
      <c r="C487" s="110"/>
      <c r="D487" s="110"/>
      <c r="E487" s="137"/>
      <c r="F487" s="137"/>
      <c r="G487" s="96"/>
      <c r="H487" s="96"/>
    </row>
    <row r="488" spans="1:8" x14ac:dyDescent="0.2">
      <c r="A488" s="136" t="str">
        <f t="shared" si="7"/>
        <v/>
      </c>
      <c r="B488" s="133"/>
      <c r="C488" s="110"/>
      <c r="D488" s="110"/>
      <c r="E488" s="137"/>
      <c r="F488" s="137"/>
      <c r="G488" s="96"/>
      <c r="H488" s="96"/>
    </row>
    <row r="489" spans="1:8" x14ac:dyDescent="0.2">
      <c r="A489" s="136" t="str">
        <f t="shared" si="7"/>
        <v/>
      </c>
      <c r="B489" s="133"/>
      <c r="C489" s="110"/>
      <c r="D489" s="110"/>
      <c r="E489" s="137"/>
      <c r="F489" s="137"/>
      <c r="G489" s="96"/>
      <c r="H489" s="96"/>
    </row>
    <row r="490" spans="1:8" x14ac:dyDescent="0.2">
      <c r="A490" s="136" t="str">
        <f t="shared" si="7"/>
        <v/>
      </c>
      <c r="B490" s="133"/>
      <c r="C490" s="110"/>
      <c r="D490" s="110"/>
      <c r="E490" s="137"/>
      <c r="F490" s="137"/>
      <c r="G490" s="96"/>
      <c r="H490" s="96"/>
    </row>
    <row r="491" spans="1:8" x14ac:dyDescent="0.2">
      <c r="A491" s="136" t="str">
        <f t="shared" si="7"/>
        <v/>
      </c>
      <c r="B491" s="133"/>
      <c r="C491" s="110"/>
      <c r="D491" s="110"/>
      <c r="E491" s="137"/>
      <c r="F491" s="137"/>
      <c r="G491" s="96"/>
      <c r="H491" s="96"/>
    </row>
    <row r="492" spans="1:8" x14ac:dyDescent="0.2">
      <c r="A492" s="136" t="str">
        <f t="shared" si="7"/>
        <v/>
      </c>
      <c r="B492" s="133"/>
      <c r="C492" s="110"/>
      <c r="D492" s="110"/>
      <c r="E492" s="137"/>
      <c r="F492" s="137"/>
      <c r="G492" s="96"/>
      <c r="H492" s="96"/>
    </row>
    <row r="493" spans="1:8" x14ac:dyDescent="0.2">
      <c r="A493" s="136" t="str">
        <f t="shared" si="7"/>
        <v/>
      </c>
      <c r="B493" s="133"/>
      <c r="C493" s="110"/>
      <c r="D493" s="110"/>
      <c r="E493" s="137"/>
      <c r="F493" s="137"/>
      <c r="G493" s="96"/>
      <c r="H493" s="96"/>
    </row>
    <row r="494" spans="1:8" x14ac:dyDescent="0.2">
      <c r="A494" s="136" t="str">
        <f t="shared" si="7"/>
        <v/>
      </c>
      <c r="B494" s="133"/>
      <c r="C494" s="110"/>
      <c r="D494" s="110"/>
      <c r="E494" s="137"/>
      <c r="F494" s="137"/>
      <c r="G494" s="96"/>
      <c r="H494" s="96"/>
    </row>
    <row r="495" spans="1:8" x14ac:dyDescent="0.2">
      <c r="A495" s="136" t="str">
        <f t="shared" si="7"/>
        <v/>
      </c>
      <c r="B495" s="133"/>
      <c r="C495" s="110"/>
      <c r="D495" s="110"/>
      <c r="E495" s="137"/>
      <c r="F495" s="137"/>
      <c r="G495" s="96"/>
      <c r="H495" s="96"/>
    </row>
    <row r="496" spans="1:8" x14ac:dyDescent="0.2">
      <c r="A496" s="136" t="str">
        <f t="shared" si="7"/>
        <v/>
      </c>
      <c r="B496" s="133"/>
      <c r="C496" s="110"/>
      <c r="D496" s="110"/>
      <c r="E496" s="137"/>
      <c r="F496" s="137"/>
      <c r="G496" s="96"/>
      <c r="H496" s="96"/>
    </row>
    <row r="497" spans="1:8" x14ac:dyDescent="0.2">
      <c r="A497" s="136" t="str">
        <f t="shared" si="7"/>
        <v/>
      </c>
      <c r="B497" s="133"/>
      <c r="C497" s="110"/>
      <c r="D497" s="110"/>
      <c r="E497" s="137"/>
      <c r="F497" s="137"/>
      <c r="G497" s="96"/>
      <c r="H497" s="96"/>
    </row>
    <row r="498" spans="1:8" x14ac:dyDescent="0.2">
      <c r="A498" s="136" t="str">
        <f t="shared" si="7"/>
        <v/>
      </c>
      <c r="B498" s="133"/>
      <c r="C498" s="110"/>
      <c r="D498" s="110"/>
      <c r="E498" s="137"/>
      <c r="F498" s="137"/>
      <c r="G498" s="96"/>
      <c r="H498" s="96"/>
    </row>
    <row r="499" spans="1:8" x14ac:dyDescent="0.2">
      <c r="A499" s="136" t="str">
        <f t="shared" si="7"/>
        <v/>
      </c>
      <c r="B499" s="133"/>
      <c r="C499" s="110"/>
      <c r="D499" s="110"/>
      <c r="E499" s="137"/>
      <c r="F499" s="137"/>
      <c r="G499" s="96"/>
      <c r="H499" s="96"/>
    </row>
    <row r="500" spans="1:8" x14ac:dyDescent="0.2">
      <c r="A500" s="136" t="str">
        <f t="shared" si="7"/>
        <v/>
      </c>
      <c r="B500" s="133"/>
      <c r="C500" s="110"/>
      <c r="D500" s="110"/>
      <c r="E500" s="137"/>
      <c r="F500" s="137"/>
      <c r="G500" s="96"/>
      <c r="H500" s="96"/>
    </row>
    <row r="501" spans="1:8" x14ac:dyDescent="0.2">
      <c r="A501" s="136" t="str">
        <f t="shared" si="7"/>
        <v/>
      </c>
      <c r="B501" s="133"/>
      <c r="C501" s="110"/>
      <c r="D501" s="110"/>
      <c r="E501" s="137"/>
      <c r="F501" s="137"/>
      <c r="G501" s="96"/>
      <c r="H501" s="96"/>
    </row>
    <row r="502" spans="1:8" x14ac:dyDescent="0.2">
      <c r="A502" s="136" t="str">
        <f t="shared" si="7"/>
        <v/>
      </c>
      <c r="B502" s="133"/>
      <c r="C502" s="110"/>
      <c r="D502" s="110"/>
      <c r="E502" s="137"/>
      <c r="F502" s="137"/>
      <c r="G502" s="96"/>
      <c r="H502" s="96"/>
    </row>
    <row r="503" spans="1:8" x14ac:dyDescent="0.2">
      <c r="A503" s="136" t="str">
        <f t="shared" si="7"/>
        <v/>
      </c>
      <c r="B503" s="133"/>
      <c r="C503" s="110"/>
      <c r="D503" s="110"/>
      <c r="E503" s="137"/>
      <c r="F503" s="137"/>
      <c r="G503" s="96"/>
      <c r="H503" s="96"/>
    </row>
    <row r="504" spans="1:8" x14ac:dyDescent="0.2">
      <c r="A504" s="136" t="str">
        <f t="shared" si="7"/>
        <v/>
      </c>
      <c r="B504" s="133"/>
      <c r="C504" s="110"/>
      <c r="D504" s="110"/>
      <c r="E504" s="137"/>
      <c r="F504" s="137"/>
      <c r="G504" s="96"/>
      <c r="H504" s="96"/>
    </row>
    <row r="505" spans="1:8" x14ac:dyDescent="0.2">
      <c r="A505" s="136" t="str">
        <f t="shared" si="7"/>
        <v/>
      </c>
      <c r="B505" s="133"/>
      <c r="C505" s="110"/>
      <c r="D505" s="110"/>
      <c r="E505" s="137"/>
      <c r="F505" s="137"/>
      <c r="G505" s="96"/>
      <c r="H505" s="96"/>
    </row>
    <row r="506" spans="1:8" x14ac:dyDescent="0.2">
      <c r="A506" s="136" t="str">
        <f t="shared" si="7"/>
        <v/>
      </c>
      <c r="B506" s="133"/>
      <c r="C506" s="110"/>
      <c r="D506" s="110"/>
      <c r="E506" s="137"/>
      <c r="F506" s="137"/>
      <c r="G506" s="96"/>
      <c r="H506" s="96"/>
    </row>
    <row r="507" spans="1:8" x14ac:dyDescent="0.2">
      <c r="A507" s="136" t="str">
        <f t="shared" si="7"/>
        <v/>
      </c>
      <c r="B507" s="133"/>
      <c r="C507" s="110"/>
      <c r="D507" s="110"/>
      <c r="E507" s="137"/>
      <c r="F507" s="137"/>
      <c r="G507" s="96"/>
      <c r="H507" s="96"/>
    </row>
    <row r="508" spans="1:8" x14ac:dyDescent="0.2">
      <c r="A508" s="136" t="str">
        <f t="shared" si="7"/>
        <v/>
      </c>
      <c r="B508" s="133"/>
      <c r="C508" s="110"/>
      <c r="D508" s="110"/>
      <c r="E508" s="137"/>
      <c r="F508" s="137"/>
      <c r="G508" s="96"/>
      <c r="H508" s="96"/>
    </row>
    <row r="509" spans="1:8" x14ac:dyDescent="0.2">
      <c r="A509" s="136" t="str">
        <f t="shared" si="7"/>
        <v/>
      </c>
      <c r="B509" s="133"/>
      <c r="C509" s="110"/>
      <c r="D509" s="110"/>
      <c r="E509" s="137"/>
      <c r="F509" s="137"/>
      <c r="G509" s="96"/>
      <c r="H509" s="96"/>
    </row>
    <row r="510" spans="1:8" x14ac:dyDescent="0.2">
      <c r="A510" s="136" t="str">
        <f t="shared" si="7"/>
        <v/>
      </c>
      <c r="B510" s="133"/>
      <c r="C510" s="110"/>
      <c r="D510" s="110"/>
      <c r="E510" s="137"/>
      <c r="F510" s="137"/>
      <c r="G510" s="96"/>
      <c r="H510" s="96"/>
    </row>
    <row r="511" spans="1:8" x14ac:dyDescent="0.2">
      <c r="A511" s="136" t="str">
        <f t="shared" si="7"/>
        <v/>
      </c>
      <c r="B511" s="133"/>
      <c r="C511" s="110"/>
      <c r="D511" s="110"/>
      <c r="E511" s="137"/>
      <c r="F511" s="137"/>
      <c r="G511" s="96"/>
      <c r="H511" s="96"/>
    </row>
    <row r="512" spans="1:8" x14ac:dyDescent="0.2">
      <c r="A512" s="136" t="str">
        <f t="shared" si="7"/>
        <v/>
      </c>
      <c r="B512" s="133"/>
      <c r="C512" s="110"/>
      <c r="D512" s="110"/>
      <c r="E512" s="137"/>
      <c r="F512" s="137"/>
      <c r="G512" s="96"/>
      <c r="H512" s="96"/>
    </row>
    <row r="513" spans="1:8" x14ac:dyDescent="0.2">
      <c r="A513" s="136" t="str">
        <f t="shared" si="7"/>
        <v/>
      </c>
      <c r="B513" s="133"/>
      <c r="C513" s="110"/>
      <c r="D513" s="110"/>
      <c r="E513" s="137"/>
      <c r="F513" s="137"/>
      <c r="G513" s="96"/>
      <c r="H513" s="96"/>
    </row>
    <row r="514" spans="1:8" x14ac:dyDescent="0.2">
      <c r="A514" s="136" t="str">
        <f t="shared" si="7"/>
        <v/>
      </c>
      <c r="B514" s="133"/>
      <c r="C514" s="110"/>
      <c r="D514" s="110"/>
      <c r="E514" s="137"/>
      <c r="F514" s="137"/>
      <c r="G514" s="96"/>
      <c r="H514" s="96"/>
    </row>
    <row r="515" spans="1:8" x14ac:dyDescent="0.2">
      <c r="A515" s="136" t="str">
        <f t="shared" si="7"/>
        <v/>
      </c>
      <c r="B515" s="133"/>
      <c r="C515" s="110"/>
      <c r="D515" s="110"/>
      <c r="E515" s="137"/>
      <c r="F515" s="137"/>
      <c r="G515" s="96"/>
      <c r="H515" s="96"/>
    </row>
    <row r="516" spans="1:8" x14ac:dyDescent="0.2">
      <c r="A516" s="136" t="str">
        <f t="shared" si="7"/>
        <v/>
      </c>
      <c r="B516" s="133"/>
      <c r="C516" s="110"/>
      <c r="D516" s="110"/>
      <c r="E516" s="137"/>
      <c r="F516" s="137"/>
      <c r="G516" s="96"/>
      <c r="H516" s="96"/>
    </row>
    <row r="517" spans="1:8" x14ac:dyDescent="0.2">
      <c r="A517" s="136" t="str">
        <f t="shared" si="7"/>
        <v/>
      </c>
      <c r="B517" s="133"/>
      <c r="C517" s="110"/>
      <c r="D517" s="110"/>
      <c r="E517" s="137"/>
      <c r="F517" s="137"/>
      <c r="G517" s="96"/>
      <c r="H517" s="96"/>
    </row>
    <row r="518" spans="1:8" x14ac:dyDescent="0.2">
      <c r="A518" s="136" t="str">
        <f t="shared" si="7"/>
        <v/>
      </c>
      <c r="B518" s="133"/>
      <c r="C518" s="110"/>
      <c r="D518" s="110"/>
      <c r="E518" s="137"/>
      <c r="F518" s="137"/>
      <c r="G518" s="96"/>
      <c r="H518" s="96"/>
    </row>
    <row r="519" spans="1:8" x14ac:dyDescent="0.2">
      <c r="A519" s="136" t="str">
        <f t="shared" si="7"/>
        <v/>
      </c>
      <c r="B519" s="133"/>
      <c r="C519" s="110"/>
      <c r="D519" s="110"/>
      <c r="E519" s="137"/>
      <c r="F519" s="137"/>
      <c r="G519" s="96"/>
      <c r="H519" s="96"/>
    </row>
    <row r="520" spans="1:8" x14ac:dyDescent="0.2">
      <c r="A520" s="136" t="str">
        <f t="shared" si="7"/>
        <v/>
      </c>
      <c r="B520" s="133"/>
      <c r="C520" s="110"/>
      <c r="D520" s="110"/>
      <c r="E520" s="137"/>
      <c r="F520" s="137"/>
      <c r="G520" s="96"/>
      <c r="H520" s="96"/>
    </row>
    <row r="521" spans="1:8" x14ac:dyDescent="0.2">
      <c r="A521" s="136" t="str">
        <f t="shared" si="7"/>
        <v/>
      </c>
      <c r="B521" s="133"/>
      <c r="C521" s="110"/>
      <c r="D521" s="110"/>
      <c r="E521" s="137"/>
      <c r="F521" s="137"/>
      <c r="G521" s="96"/>
      <c r="H521" s="96"/>
    </row>
    <row r="522" spans="1:8" x14ac:dyDescent="0.2">
      <c r="A522" s="136" t="str">
        <f t="shared" si="7"/>
        <v/>
      </c>
      <c r="B522" s="133"/>
      <c r="C522" s="110"/>
      <c r="D522" s="110"/>
      <c r="E522" s="137"/>
      <c r="F522" s="137"/>
      <c r="G522" s="96"/>
      <c r="H522" s="96"/>
    </row>
    <row r="523" spans="1:8" x14ac:dyDescent="0.2">
      <c r="A523" s="136" t="str">
        <f t="shared" si="7"/>
        <v/>
      </c>
      <c r="B523" s="133"/>
      <c r="C523" s="110"/>
      <c r="D523" s="110"/>
      <c r="E523" s="137"/>
      <c r="F523" s="137"/>
      <c r="G523" s="96"/>
      <c r="H523" s="96"/>
    </row>
    <row r="524" spans="1:8" x14ac:dyDescent="0.2">
      <c r="A524" s="136" t="str">
        <f t="shared" si="7"/>
        <v/>
      </c>
      <c r="B524" s="133"/>
      <c r="C524" s="110"/>
      <c r="D524" s="110"/>
      <c r="E524" s="137"/>
      <c r="F524" s="137"/>
      <c r="G524" s="96"/>
      <c r="H524" s="96"/>
    </row>
    <row r="525" spans="1:8" x14ac:dyDescent="0.2">
      <c r="A525" s="136" t="str">
        <f t="shared" si="7"/>
        <v/>
      </c>
      <c r="B525" s="133"/>
      <c r="C525" s="110"/>
      <c r="D525" s="110"/>
      <c r="E525" s="137"/>
      <c r="F525" s="137"/>
      <c r="G525" s="96"/>
      <c r="H525" s="96"/>
    </row>
    <row r="526" spans="1:8" x14ac:dyDescent="0.2">
      <c r="A526" s="136" t="str">
        <f t="shared" si="7"/>
        <v/>
      </c>
      <c r="B526" s="133"/>
      <c r="C526" s="110"/>
      <c r="D526" s="110"/>
      <c r="E526" s="137"/>
      <c r="F526" s="137"/>
      <c r="G526" s="96"/>
      <c r="H526" s="96"/>
    </row>
    <row r="527" spans="1:8" x14ac:dyDescent="0.2">
      <c r="A527" s="136" t="str">
        <f t="shared" si="7"/>
        <v/>
      </c>
      <c r="B527" s="133"/>
      <c r="C527" s="110"/>
      <c r="D527" s="110"/>
      <c r="E527" s="137"/>
      <c r="F527" s="137"/>
      <c r="G527" s="96"/>
      <c r="H527" s="96"/>
    </row>
    <row r="528" spans="1:8" x14ac:dyDescent="0.2">
      <c r="A528" s="136" t="str">
        <f t="shared" si="7"/>
        <v/>
      </c>
      <c r="B528" s="133"/>
      <c r="C528" s="110"/>
      <c r="D528" s="110"/>
      <c r="E528" s="137"/>
      <c r="F528" s="137"/>
      <c r="G528" s="96"/>
      <c r="H528" s="96"/>
    </row>
    <row r="529" spans="1:8" x14ac:dyDescent="0.2">
      <c r="A529" s="136" t="str">
        <f t="shared" si="7"/>
        <v/>
      </c>
      <c r="B529" s="133"/>
      <c r="C529" s="110"/>
      <c r="D529" s="110"/>
      <c r="E529" s="137"/>
      <c r="F529" s="137"/>
      <c r="G529" s="96"/>
      <c r="H529" s="96"/>
    </row>
    <row r="530" spans="1:8" x14ac:dyDescent="0.2">
      <c r="A530" s="136" t="str">
        <f t="shared" si="7"/>
        <v/>
      </c>
      <c r="B530" s="133"/>
      <c r="C530" s="110"/>
      <c r="D530" s="110"/>
      <c r="E530" s="137"/>
      <c r="F530" s="137"/>
      <c r="G530" s="96"/>
      <c r="H530" s="96"/>
    </row>
    <row r="531" spans="1:8" x14ac:dyDescent="0.2">
      <c r="A531" s="136" t="str">
        <f t="shared" si="7"/>
        <v/>
      </c>
      <c r="B531" s="133"/>
      <c r="C531" s="110"/>
      <c r="D531" s="110"/>
      <c r="E531" s="137"/>
      <c r="F531" s="137"/>
      <c r="G531" s="96"/>
      <c r="H531" s="96"/>
    </row>
    <row r="532" spans="1:8" x14ac:dyDescent="0.2">
      <c r="A532" s="136" t="str">
        <f t="shared" ref="A532:A595" si="8">IF(COUNTA(B532:H532)&gt;0,ROW()-$A$3+1,"")</f>
        <v/>
      </c>
      <c r="B532" s="133"/>
      <c r="C532" s="110"/>
      <c r="D532" s="110"/>
      <c r="E532" s="137"/>
      <c r="F532" s="137"/>
      <c r="G532" s="96"/>
      <c r="H532" s="96"/>
    </row>
    <row r="533" spans="1:8" x14ac:dyDescent="0.2">
      <c r="A533" s="136" t="str">
        <f t="shared" si="8"/>
        <v/>
      </c>
      <c r="B533" s="133"/>
      <c r="C533" s="110"/>
      <c r="D533" s="110"/>
      <c r="E533" s="137"/>
      <c r="F533" s="137"/>
      <c r="G533" s="96"/>
      <c r="H533" s="96"/>
    </row>
    <row r="534" spans="1:8" x14ac:dyDescent="0.2">
      <c r="A534" s="136" t="str">
        <f t="shared" si="8"/>
        <v/>
      </c>
      <c r="B534" s="133"/>
      <c r="C534" s="110"/>
      <c r="D534" s="110"/>
      <c r="E534" s="137"/>
      <c r="F534" s="137"/>
      <c r="G534" s="96"/>
      <c r="H534" s="96"/>
    </row>
    <row r="535" spans="1:8" x14ac:dyDescent="0.2">
      <c r="A535" s="136" t="str">
        <f t="shared" si="8"/>
        <v/>
      </c>
      <c r="B535" s="133"/>
      <c r="C535" s="110"/>
      <c r="D535" s="110"/>
      <c r="E535" s="137"/>
      <c r="F535" s="137"/>
      <c r="G535" s="96"/>
      <c r="H535" s="96"/>
    </row>
    <row r="536" spans="1:8" x14ac:dyDescent="0.2">
      <c r="A536" s="136" t="str">
        <f t="shared" si="8"/>
        <v/>
      </c>
      <c r="B536" s="133"/>
      <c r="C536" s="110"/>
      <c r="D536" s="110"/>
      <c r="E536" s="137"/>
      <c r="F536" s="137"/>
      <c r="G536" s="96"/>
      <c r="H536" s="96"/>
    </row>
    <row r="537" spans="1:8" x14ac:dyDescent="0.2">
      <c r="A537" s="136" t="str">
        <f t="shared" si="8"/>
        <v/>
      </c>
      <c r="B537" s="133"/>
      <c r="C537" s="110"/>
      <c r="D537" s="110"/>
      <c r="E537" s="137"/>
      <c r="F537" s="137"/>
      <c r="G537" s="96"/>
      <c r="H537" s="96"/>
    </row>
    <row r="538" spans="1:8" x14ac:dyDescent="0.2">
      <c r="A538" s="136" t="str">
        <f t="shared" si="8"/>
        <v/>
      </c>
      <c r="B538" s="133"/>
      <c r="C538" s="110"/>
      <c r="D538" s="110"/>
      <c r="E538" s="137"/>
      <c r="F538" s="137"/>
      <c r="G538" s="96"/>
      <c r="H538" s="96"/>
    </row>
    <row r="539" spans="1:8" x14ac:dyDescent="0.2">
      <c r="A539" s="136" t="str">
        <f t="shared" si="8"/>
        <v/>
      </c>
      <c r="B539" s="133"/>
      <c r="C539" s="110"/>
      <c r="D539" s="110"/>
      <c r="E539" s="137"/>
      <c r="F539" s="137"/>
      <c r="G539" s="96"/>
      <c r="H539" s="96"/>
    </row>
    <row r="540" spans="1:8" x14ac:dyDescent="0.2">
      <c r="A540" s="136" t="str">
        <f t="shared" si="8"/>
        <v/>
      </c>
      <c r="B540" s="133"/>
      <c r="C540" s="110"/>
      <c r="D540" s="110"/>
      <c r="E540" s="137"/>
      <c r="F540" s="137"/>
      <c r="G540" s="96"/>
      <c r="H540" s="96"/>
    </row>
    <row r="541" spans="1:8" x14ac:dyDescent="0.2">
      <c r="A541" s="136" t="str">
        <f t="shared" si="8"/>
        <v/>
      </c>
      <c r="B541" s="133"/>
      <c r="C541" s="110"/>
      <c r="D541" s="110"/>
      <c r="E541" s="137"/>
      <c r="F541" s="137"/>
      <c r="G541" s="96"/>
      <c r="H541" s="96"/>
    </row>
    <row r="542" spans="1:8" x14ac:dyDescent="0.2">
      <c r="A542" s="136" t="str">
        <f t="shared" si="8"/>
        <v/>
      </c>
      <c r="B542" s="133"/>
      <c r="C542" s="110"/>
      <c r="D542" s="110"/>
      <c r="E542" s="137"/>
      <c r="F542" s="137"/>
      <c r="G542" s="96"/>
      <c r="H542" s="96"/>
    </row>
    <row r="543" spans="1:8" x14ac:dyDescent="0.2">
      <c r="A543" s="136" t="str">
        <f t="shared" si="8"/>
        <v/>
      </c>
      <c r="B543" s="133"/>
      <c r="C543" s="110"/>
      <c r="D543" s="110"/>
      <c r="E543" s="137"/>
      <c r="F543" s="137"/>
      <c r="G543" s="96"/>
      <c r="H543" s="96"/>
    </row>
    <row r="544" spans="1:8" x14ac:dyDescent="0.2">
      <c r="A544" s="136" t="str">
        <f t="shared" si="8"/>
        <v/>
      </c>
      <c r="B544" s="133"/>
      <c r="C544" s="110"/>
      <c r="D544" s="110"/>
      <c r="E544" s="137"/>
      <c r="F544" s="137"/>
      <c r="G544" s="96"/>
      <c r="H544" s="96"/>
    </row>
    <row r="545" spans="1:8" x14ac:dyDescent="0.2">
      <c r="A545" s="136" t="str">
        <f t="shared" si="8"/>
        <v/>
      </c>
      <c r="B545" s="133"/>
      <c r="C545" s="110"/>
      <c r="D545" s="110"/>
      <c r="E545" s="137"/>
      <c r="F545" s="137"/>
      <c r="G545" s="96"/>
      <c r="H545" s="96"/>
    </row>
    <row r="546" spans="1:8" x14ac:dyDescent="0.2">
      <c r="A546" s="136" t="str">
        <f t="shared" si="8"/>
        <v/>
      </c>
      <c r="B546" s="133"/>
      <c r="C546" s="110"/>
      <c r="D546" s="110"/>
      <c r="E546" s="137"/>
      <c r="F546" s="137"/>
      <c r="G546" s="96"/>
      <c r="H546" s="96"/>
    </row>
    <row r="547" spans="1:8" x14ac:dyDescent="0.2">
      <c r="A547" s="136" t="str">
        <f t="shared" si="8"/>
        <v/>
      </c>
      <c r="B547" s="133"/>
      <c r="C547" s="110"/>
      <c r="D547" s="110"/>
      <c r="E547" s="137"/>
      <c r="F547" s="137"/>
      <c r="G547" s="96"/>
      <c r="H547" s="96"/>
    </row>
    <row r="548" spans="1:8" x14ac:dyDescent="0.2">
      <c r="A548" s="136" t="str">
        <f t="shared" si="8"/>
        <v/>
      </c>
      <c r="B548" s="133"/>
      <c r="C548" s="110"/>
      <c r="D548" s="110"/>
      <c r="E548" s="137"/>
      <c r="F548" s="137"/>
      <c r="G548" s="96"/>
      <c r="H548" s="96"/>
    </row>
    <row r="549" spans="1:8" x14ac:dyDescent="0.2">
      <c r="A549" s="136" t="str">
        <f t="shared" si="8"/>
        <v/>
      </c>
      <c r="B549" s="133"/>
      <c r="C549" s="110"/>
      <c r="D549" s="110"/>
      <c r="E549" s="137"/>
      <c r="F549" s="137"/>
      <c r="G549" s="96"/>
      <c r="H549" s="96"/>
    </row>
    <row r="550" spans="1:8" x14ac:dyDescent="0.2">
      <c r="A550" s="136" t="str">
        <f t="shared" si="8"/>
        <v/>
      </c>
      <c r="B550" s="133"/>
      <c r="C550" s="110"/>
      <c r="D550" s="110"/>
      <c r="E550" s="137"/>
      <c r="F550" s="137"/>
      <c r="G550" s="96"/>
      <c r="H550" s="96"/>
    </row>
    <row r="551" spans="1:8" x14ac:dyDescent="0.2">
      <c r="A551" s="136" t="str">
        <f t="shared" si="8"/>
        <v/>
      </c>
      <c r="B551" s="133"/>
      <c r="C551" s="110"/>
      <c r="D551" s="110"/>
      <c r="E551" s="137"/>
      <c r="F551" s="137"/>
      <c r="G551" s="96"/>
      <c r="H551" s="96"/>
    </row>
    <row r="552" spans="1:8" x14ac:dyDescent="0.2">
      <c r="A552" s="136" t="str">
        <f t="shared" si="8"/>
        <v/>
      </c>
      <c r="B552" s="133"/>
      <c r="C552" s="110"/>
      <c r="D552" s="110"/>
      <c r="E552" s="137"/>
      <c r="F552" s="137"/>
      <c r="G552" s="96"/>
      <c r="H552" s="96"/>
    </row>
    <row r="553" spans="1:8" x14ac:dyDescent="0.2">
      <c r="A553" s="136" t="str">
        <f t="shared" si="8"/>
        <v/>
      </c>
      <c r="B553" s="133"/>
      <c r="C553" s="110"/>
      <c r="D553" s="110"/>
      <c r="E553" s="137"/>
      <c r="F553" s="137"/>
      <c r="G553" s="96"/>
      <c r="H553" s="96"/>
    </row>
    <row r="554" spans="1:8" x14ac:dyDescent="0.2">
      <c r="A554" s="136" t="str">
        <f t="shared" si="8"/>
        <v/>
      </c>
      <c r="B554" s="133"/>
      <c r="C554" s="110"/>
      <c r="D554" s="110"/>
      <c r="E554" s="137"/>
      <c r="F554" s="137"/>
      <c r="G554" s="96"/>
      <c r="H554" s="96"/>
    </row>
    <row r="555" spans="1:8" x14ac:dyDescent="0.2">
      <c r="A555" s="136" t="str">
        <f t="shared" si="8"/>
        <v/>
      </c>
      <c r="B555" s="133"/>
      <c r="C555" s="110"/>
      <c r="D555" s="110"/>
      <c r="E555" s="137"/>
      <c r="F555" s="137"/>
      <c r="G555" s="96"/>
      <c r="H555" s="96"/>
    </row>
    <row r="556" spans="1:8" x14ac:dyDescent="0.2">
      <c r="A556" s="136" t="str">
        <f t="shared" si="8"/>
        <v/>
      </c>
      <c r="B556" s="133"/>
      <c r="C556" s="110"/>
      <c r="D556" s="110"/>
      <c r="E556" s="137"/>
      <c r="F556" s="137"/>
      <c r="G556" s="96"/>
      <c r="H556" s="96"/>
    </row>
    <row r="557" spans="1:8" x14ac:dyDescent="0.2">
      <c r="A557" s="136" t="str">
        <f t="shared" si="8"/>
        <v/>
      </c>
      <c r="B557" s="133"/>
      <c r="C557" s="110"/>
      <c r="D557" s="110"/>
      <c r="E557" s="137"/>
      <c r="F557" s="137"/>
      <c r="G557" s="96"/>
      <c r="H557" s="96"/>
    </row>
    <row r="558" spans="1:8" x14ac:dyDescent="0.2">
      <c r="A558" s="136" t="str">
        <f t="shared" si="8"/>
        <v/>
      </c>
      <c r="B558" s="133"/>
      <c r="C558" s="110"/>
      <c r="D558" s="110"/>
      <c r="E558" s="137"/>
      <c r="F558" s="137"/>
      <c r="G558" s="96"/>
      <c r="H558" s="96"/>
    </row>
    <row r="559" spans="1:8" x14ac:dyDescent="0.2">
      <c r="A559" s="136" t="str">
        <f t="shared" si="8"/>
        <v/>
      </c>
      <c r="B559" s="133"/>
      <c r="C559" s="110"/>
      <c r="D559" s="110"/>
      <c r="E559" s="137"/>
      <c r="F559" s="137"/>
      <c r="G559" s="96"/>
      <c r="H559" s="96"/>
    </row>
    <row r="560" spans="1:8" x14ac:dyDescent="0.2">
      <c r="A560" s="136" t="str">
        <f t="shared" si="8"/>
        <v/>
      </c>
      <c r="B560" s="133"/>
      <c r="C560" s="110"/>
      <c r="D560" s="110"/>
      <c r="E560" s="137"/>
      <c r="F560" s="137"/>
      <c r="G560" s="96"/>
      <c r="H560" s="96"/>
    </row>
    <row r="561" spans="1:8" x14ac:dyDescent="0.2">
      <c r="A561" s="136" t="str">
        <f t="shared" si="8"/>
        <v/>
      </c>
      <c r="B561" s="133"/>
      <c r="C561" s="110"/>
      <c r="D561" s="110"/>
      <c r="E561" s="137"/>
      <c r="F561" s="137"/>
      <c r="G561" s="96"/>
      <c r="H561" s="96"/>
    </row>
    <row r="562" spans="1:8" x14ac:dyDescent="0.2">
      <c r="A562" s="136" t="str">
        <f t="shared" si="8"/>
        <v/>
      </c>
      <c r="B562" s="133"/>
      <c r="C562" s="110"/>
      <c r="D562" s="110"/>
      <c r="E562" s="137"/>
      <c r="F562" s="137"/>
      <c r="G562" s="96"/>
      <c r="H562" s="96"/>
    </row>
    <row r="563" spans="1:8" x14ac:dyDescent="0.2">
      <c r="A563" s="136" t="str">
        <f t="shared" si="8"/>
        <v/>
      </c>
      <c r="B563" s="133"/>
      <c r="C563" s="110"/>
      <c r="D563" s="110"/>
      <c r="E563" s="137"/>
      <c r="F563" s="137"/>
      <c r="G563" s="96"/>
      <c r="H563" s="96"/>
    </row>
    <row r="564" spans="1:8" x14ac:dyDescent="0.2">
      <c r="A564" s="136" t="str">
        <f t="shared" si="8"/>
        <v/>
      </c>
      <c r="B564" s="133"/>
      <c r="C564" s="110"/>
      <c r="D564" s="110"/>
      <c r="E564" s="137"/>
      <c r="F564" s="137"/>
      <c r="G564" s="96"/>
      <c r="H564" s="96"/>
    </row>
    <row r="565" spans="1:8" x14ac:dyDescent="0.2">
      <c r="A565" s="136" t="str">
        <f t="shared" si="8"/>
        <v/>
      </c>
      <c r="B565" s="133"/>
      <c r="C565" s="110"/>
      <c r="D565" s="110"/>
      <c r="E565" s="137"/>
      <c r="F565" s="137"/>
      <c r="G565" s="96"/>
      <c r="H565" s="96"/>
    </row>
    <row r="566" spans="1:8" x14ac:dyDescent="0.2">
      <c r="A566" s="136" t="str">
        <f t="shared" si="8"/>
        <v/>
      </c>
      <c r="B566" s="133"/>
      <c r="C566" s="110"/>
      <c r="D566" s="110"/>
      <c r="E566" s="137"/>
      <c r="F566" s="137"/>
      <c r="G566" s="96"/>
      <c r="H566" s="96"/>
    </row>
    <row r="567" spans="1:8" x14ac:dyDescent="0.2">
      <c r="A567" s="136" t="str">
        <f t="shared" si="8"/>
        <v/>
      </c>
      <c r="B567" s="133"/>
      <c r="C567" s="110"/>
      <c r="D567" s="110"/>
      <c r="E567" s="137"/>
      <c r="F567" s="137"/>
      <c r="G567" s="96"/>
      <c r="H567" s="96"/>
    </row>
    <row r="568" spans="1:8" x14ac:dyDescent="0.2">
      <c r="A568" s="136" t="str">
        <f t="shared" si="8"/>
        <v/>
      </c>
      <c r="B568" s="133"/>
      <c r="C568" s="110"/>
      <c r="D568" s="110"/>
      <c r="E568" s="137"/>
      <c r="F568" s="137"/>
      <c r="G568" s="96"/>
      <c r="H568" s="96"/>
    </row>
    <row r="569" spans="1:8" x14ac:dyDescent="0.2">
      <c r="A569" s="136" t="str">
        <f t="shared" si="8"/>
        <v/>
      </c>
      <c r="B569" s="133"/>
      <c r="C569" s="110"/>
      <c r="D569" s="110"/>
      <c r="E569" s="137"/>
      <c r="F569" s="137"/>
      <c r="G569" s="96"/>
      <c r="H569" s="96"/>
    </row>
    <row r="570" spans="1:8" x14ac:dyDescent="0.2">
      <c r="A570" s="136" t="str">
        <f t="shared" si="8"/>
        <v/>
      </c>
      <c r="B570" s="133"/>
      <c r="C570" s="110"/>
      <c r="D570" s="110"/>
      <c r="E570" s="137"/>
      <c r="F570" s="137"/>
      <c r="G570" s="96"/>
      <c r="H570" s="96"/>
    </row>
    <row r="571" spans="1:8" x14ac:dyDescent="0.2">
      <c r="A571" s="136" t="str">
        <f t="shared" si="8"/>
        <v/>
      </c>
      <c r="B571" s="133"/>
      <c r="C571" s="110"/>
      <c r="D571" s="110"/>
      <c r="E571" s="137"/>
      <c r="F571" s="137"/>
      <c r="G571" s="96"/>
      <c r="H571" s="96"/>
    </row>
    <row r="572" spans="1:8" x14ac:dyDescent="0.2">
      <c r="A572" s="136" t="str">
        <f t="shared" si="8"/>
        <v/>
      </c>
      <c r="B572" s="133"/>
      <c r="C572" s="110"/>
      <c r="D572" s="110"/>
      <c r="E572" s="137"/>
      <c r="F572" s="137"/>
      <c r="G572" s="96"/>
      <c r="H572" s="96"/>
    </row>
    <row r="573" spans="1:8" x14ac:dyDescent="0.2">
      <c r="A573" s="136" t="str">
        <f t="shared" si="8"/>
        <v/>
      </c>
      <c r="B573" s="133"/>
      <c r="C573" s="110"/>
      <c r="D573" s="110"/>
      <c r="E573" s="137"/>
      <c r="F573" s="137"/>
      <c r="G573" s="96"/>
      <c r="H573" s="96"/>
    </row>
    <row r="574" spans="1:8" x14ac:dyDescent="0.2">
      <c r="A574" s="136" t="str">
        <f t="shared" si="8"/>
        <v/>
      </c>
      <c r="B574" s="133"/>
      <c r="C574" s="110"/>
      <c r="D574" s="110"/>
      <c r="E574" s="137"/>
      <c r="F574" s="137"/>
      <c r="G574" s="96"/>
      <c r="H574" s="96"/>
    </row>
    <row r="575" spans="1:8" x14ac:dyDescent="0.2">
      <c r="A575" s="136" t="str">
        <f t="shared" si="8"/>
        <v/>
      </c>
      <c r="B575" s="133"/>
      <c r="C575" s="110"/>
      <c r="D575" s="110"/>
      <c r="E575" s="137"/>
      <c r="F575" s="137"/>
      <c r="G575" s="96"/>
      <c r="H575" s="96"/>
    </row>
    <row r="576" spans="1:8" x14ac:dyDescent="0.2">
      <c r="A576" s="136" t="str">
        <f t="shared" si="8"/>
        <v/>
      </c>
      <c r="B576" s="133"/>
      <c r="C576" s="110"/>
      <c r="D576" s="110"/>
      <c r="E576" s="137"/>
      <c r="F576" s="137"/>
      <c r="G576" s="96"/>
      <c r="H576" s="96"/>
    </row>
    <row r="577" spans="1:8" x14ac:dyDescent="0.2">
      <c r="A577" s="136" t="str">
        <f t="shared" si="8"/>
        <v/>
      </c>
      <c r="B577" s="133"/>
      <c r="C577" s="110"/>
      <c r="D577" s="110"/>
      <c r="E577" s="137"/>
      <c r="F577" s="137"/>
      <c r="G577" s="96"/>
      <c r="H577" s="96"/>
    </row>
    <row r="578" spans="1:8" x14ac:dyDescent="0.2">
      <c r="A578" s="136" t="str">
        <f t="shared" si="8"/>
        <v/>
      </c>
      <c r="B578" s="133"/>
      <c r="C578" s="110"/>
      <c r="D578" s="110"/>
      <c r="E578" s="137"/>
      <c r="F578" s="137"/>
      <c r="G578" s="96"/>
      <c r="H578" s="96"/>
    </row>
    <row r="579" spans="1:8" x14ac:dyDescent="0.2">
      <c r="A579" s="136" t="str">
        <f t="shared" si="8"/>
        <v/>
      </c>
      <c r="B579" s="133"/>
      <c r="C579" s="110"/>
      <c r="D579" s="110"/>
      <c r="E579" s="137"/>
      <c r="F579" s="137"/>
      <c r="G579" s="96"/>
      <c r="H579" s="96"/>
    </row>
    <row r="580" spans="1:8" x14ac:dyDescent="0.2">
      <c r="A580" s="136" t="str">
        <f t="shared" si="8"/>
        <v/>
      </c>
      <c r="B580" s="133"/>
      <c r="C580" s="110"/>
      <c r="D580" s="110"/>
      <c r="E580" s="137"/>
      <c r="F580" s="137"/>
      <c r="G580" s="96"/>
      <c r="H580" s="96"/>
    </row>
    <row r="581" spans="1:8" x14ac:dyDescent="0.2">
      <c r="A581" s="136" t="str">
        <f t="shared" si="8"/>
        <v/>
      </c>
      <c r="B581" s="133"/>
      <c r="C581" s="110"/>
      <c r="D581" s="110"/>
      <c r="E581" s="137"/>
      <c r="F581" s="137"/>
      <c r="G581" s="96"/>
      <c r="H581" s="96"/>
    </row>
    <row r="582" spans="1:8" x14ac:dyDescent="0.2">
      <c r="A582" s="136" t="str">
        <f t="shared" si="8"/>
        <v/>
      </c>
      <c r="B582" s="133"/>
      <c r="C582" s="110"/>
      <c r="D582" s="110"/>
      <c r="E582" s="137"/>
      <c r="F582" s="137"/>
      <c r="G582" s="96"/>
      <c r="H582" s="96"/>
    </row>
    <row r="583" spans="1:8" x14ac:dyDescent="0.2">
      <c r="A583" s="136" t="str">
        <f t="shared" si="8"/>
        <v/>
      </c>
      <c r="B583" s="133"/>
      <c r="C583" s="110"/>
      <c r="D583" s="110"/>
      <c r="E583" s="137"/>
      <c r="F583" s="137"/>
      <c r="G583" s="96"/>
      <c r="H583" s="96"/>
    </row>
    <row r="584" spans="1:8" x14ac:dyDescent="0.2">
      <c r="A584" s="136" t="str">
        <f t="shared" si="8"/>
        <v/>
      </c>
      <c r="B584" s="133"/>
      <c r="C584" s="110"/>
      <c r="D584" s="110"/>
      <c r="E584" s="137"/>
      <c r="F584" s="137"/>
      <c r="G584" s="96"/>
      <c r="H584" s="96"/>
    </row>
    <row r="585" spans="1:8" x14ac:dyDescent="0.2">
      <c r="A585" s="136" t="str">
        <f t="shared" si="8"/>
        <v/>
      </c>
      <c r="B585" s="133"/>
      <c r="C585" s="110"/>
      <c r="D585" s="110"/>
      <c r="E585" s="137"/>
      <c r="F585" s="137"/>
      <c r="G585" s="96"/>
      <c r="H585" s="96"/>
    </row>
    <row r="586" spans="1:8" x14ac:dyDescent="0.2">
      <c r="A586" s="136" t="str">
        <f t="shared" si="8"/>
        <v/>
      </c>
      <c r="B586" s="133"/>
      <c r="C586" s="110"/>
      <c r="D586" s="110"/>
      <c r="E586" s="137"/>
      <c r="F586" s="137"/>
      <c r="G586" s="96"/>
      <c r="H586" s="96"/>
    </row>
    <row r="587" spans="1:8" x14ac:dyDescent="0.2">
      <c r="A587" s="136" t="str">
        <f t="shared" si="8"/>
        <v/>
      </c>
      <c r="B587" s="133"/>
      <c r="C587" s="110"/>
      <c r="D587" s="110"/>
      <c r="E587" s="137"/>
      <c r="F587" s="137"/>
      <c r="G587" s="96"/>
      <c r="H587" s="96"/>
    </row>
    <row r="588" spans="1:8" x14ac:dyDescent="0.2">
      <c r="A588" s="136" t="str">
        <f t="shared" si="8"/>
        <v/>
      </c>
      <c r="B588" s="133"/>
      <c r="C588" s="110"/>
      <c r="D588" s="110"/>
      <c r="E588" s="137"/>
      <c r="F588" s="137"/>
      <c r="G588" s="96"/>
      <c r="H588" s="96"/>
    </row>
    <row r="589" spans="1:8" x14ac:dyDescent="0.2">
      <c r="A589" s="136" t="str">
        <f t="shared" si="8"/>
        <v/>
      </c>
      <c r="B589" s="133"/>
      <c r="C589" s="110"/>
      <c r="D589" s="110"/>
      <c r="E589" s="137"/>
      <c r="F589" s="137"/>
      <c r="G589" s="96"/>
      <c r="H589" s="96"/>
    </row>
    <row r="590" spans="1:8" x14ac:dyDescent="0.2">
      <c r="A590" s="136" t="str">
        <f t="shared" si="8"/>
        <v/>
      </c>
      <c r="B590" s="133"/>
      <c r="C590" s="110"/>
      <c r="D590" s="110"/>
      <c r="E590" s="137"/>
      <c r="F590" s="137"/>
      <c r="G590" s="96"/>
      <c r="H590" s="96"/>
    </row>
    <row r="591" spans="1:8" x14ac:dyDescent="0.2">
      <c r="A591" s="136" t="str">
        <f t="shared" si="8"/>
        <v/>
      </c>
      <c r="B591" s="133"/>
      <c r="C591" s="110"/>
      <c r="D591" s="110"/>
      <c r="E591" s="137"/>
      <c r="F591" s="137"/>
      <c r="G591" s="96"/>
      <c r="H591" s="96"/>
    </row>
    <row r="592" spans="1:8" x14ac:dyDescent="0.2">
      <c r="A592" s="136" t="str">
        <f t="shared" si="8"/>
        <v/>
      </c>
      <c r="B592" s="133"/>
      <c r="C592" s="110"/>
      <c r="D592" s="110"/>
      <c r="E592" s="137"/>
      <c r="F592" s="137"/>
      <c r="G592" s="96"/>
      <c r="H592" s="96"/>
    </row>
    <row r="593" spans="1:8" x14ac:dyDescent="0.2">
      <c r="A593" s="136" t="str">
        <f t="shared" si="8"/>
        <v/>
      </c>
      <c r="B593" s="133"/>
      <c r="C593" s="110"/>
      <c r="D593" s="110"/>
      <c r="E593" s="137"/>
      <c r="F593" s="137"/>
      <c r="G593" s="96"/>
      <c r="H593" s="96"/>
    </row>
    <row r="594" spans="1:8" x14ac:dyDescent="0.2">
      <c r="A594" s="136" t="str">
        <f t="shared" si="8"/>
        <v/>
      </c>
      <c r="B594" s="133"/>
      <c r="C594" s="110"/>
      <c r="D594" s="110"/>
      <c r="E594" s="137"/>
      <c r="F594" s="137"/>
      <c r="G594" s="96"/>
      <c r="H594" s="96"/>
    </row>
    <row r="595" spans="1:8" x14ac:dyDescent="0.2">
      <c r="A595" s="136" t="str">
        <f t="shared" si="8"/>
        <v/>
      </c>
      <c r="B595" s="133"/>
      <c r="C595" s="110"/>
      <c r="D595" s="110"/>
      <c r="E595" s="137"/>
      <c r="F595" s="137"/>
      <c r="G595" s="96"/>
      <c r="H595" s="96"/>
    </row>
    <row r="596" spans="1:8" x14ac:dyDescent="0.2">
      <c r="A596" s="136" t="str">
        <f t="shared" ref="A596:A659" si="9">IF(COUNTA(B596:H596)&gt;0,ROW()-$A$3+1,"")</f>
        <v/>
      </c>
      <c r="B596" s="133"/>
      <c r="C596" s="110"/>
      <c r="D596" s="110"/>
      <c r="E596" s="137"/>
      <c r="F596" s="137"/>
      <c r="G596" s="96"/>
      <c r="H596" s="96"/>
    </row>
    <row r="597" spans="1:8" x14ac:dyDescent="0.2">
      <c r="A597" s="136" t="str">
        <f t="shared" si="9"/>
        <v/>
      </c>
      <c r="B597" s="133"/>
      <c r="C597" s="110"/>
      <c r="D597" s="110"/>
      <c r="E597" s="137"/>
      <c r="F597" s="137"/>
      <c r="G597" s="96"/>
      <c r="H597" s="96"/>
    </row>
    <row r="598" spans="1:8" x14ac:dyDescent="0.2">
      <c r="A598" s="136" t="str">
        <f t="shared" si="9"/>
        <v/>
      </c>
      <c r="B598" s="133"/>
      <c r="C598" s="110"/>
      <c r="D598" s="110"/>
      <c r="E598" s="137"/>
      <c r="F598" s="137"/>
      <c r="G598" s="96"/>
      <c r="H598" s="96"/>
    </row>
    <row r="599" spans="1:8" x14ac:dyDescent="0.2">
      <c r="A599" s="136" t="str">
        <f t="shared" si="9"/>
        <v/>
      </c>
      <c r="B599" s="133"/>
      <c r="C599" s="110"/>
      <c r="D599" s="110"/>
      <c r="E599" s="137"/>
      <c r="F599" s="137"/>
      <c r="G599" s="96"/>
      <c r="H599" s="96"/>
    </row>
    <row r="600" spans="1:8" x14ac:dyDescent="0.2">
      <c r="A600" s="136" t="str">
        <f t="shared" si="9"/>
        <v/>
      </c>
      <c r="B600" s="133"/>
      <c r="C600" s="110"/>
      <c r="D600" s="110"/>
      <c r="E600" s="137"/>
      <c r="F600" s="137"/>
      <c r="G600" s="96"/>
      <c r="H600" s="96"/>
    </row>
    <row r="601" spans="1:8" x14ac:dyDescent="0.2">
      <c r="A601" s="136" t="str">
        <f t="shared" si="9"/>
        <v/>
      </c>
      <c r="B601" s="133"/>
      <c r="C601" s="110"/>
      <c r="D601" s="110"/>
      <c r="E601" s="137"/>
      <c r="F601" s="137"/>
      <c r="G601" s="96"/>
      <c r="H601" s="96"/>
    </row>
    <row r="602" spans="1:8" x14ac:dyDescent="0.2">
      <c r="A602" s="136" t="str">
        <f t="shared" si="9"/>
        <v/>
      </c>
      <c r="B602" s="133"/>
      <c r="C602" s="110"/>
      <c r="D602" s="110"/>
      <c r="E602" s="137"/>
      <c r="F602" s="137"/>
      <c r="G602" s="96"/>
      <c r="H602" s="96"/>
    </row>
    <row r="603" spans="1:8" x14ac:dyDescent="0.2">
      <c r="A603" s="136" t="str">
        <f t="shared" si="9"/>
        <v/>
      </c>
      <c r="B603" s="133"/>
      <c r="C603" s="110"/>
      <c r="D603" s="110"/>
      <c r="E603" s="137"/>
      <c r="F603" s="137"/>
      <c r="G603" s="96"/>
      <c r="H603" s="96"/>
    </row>
    <row r="604" spans="1:8" x14ac:dyDescent="0.2">
      <c r="A604" s="136" t="str">
        <f t="shared" si="9"/>
        <v/>
      </c>
      <c r="B604" s="133"/>
      <c r="C604" s="110"/>
      <c r="D604" s="110"/>
      <c r="E604" s="137"/>
      <c r="F604" s="137"/>
      <c r="G604" s="96"/>
      <c r="H604" s="96"/>
    </row>
    <row r="605" spans="1:8" x14ac:dyDescent="0.2">
      <c r="A605" s="136" t="str">
        <f t="shared" si="9"/>
        <v/>
      </c>
      <c r="B605" s="133"/>
      <c r="C605" s="110"/>
      <c r="D605" s="110"/>
      <c r="E605" s="137"/>
      <c r="F605" s="137"/>
      <c r="G605" s="96"/>
      <c r="H605" s="96"/>
    </row>
    <row r="606" spans="1:8" x14ac:dyDescent="0.2">
      <c r="A606" s="136" t="str">
        <f t="shared" si="9"/>
        <v/>
      </c>
      <c r="B606" s="133"/>
      <c r="C606" s="110"/>
      <c r="D606" s="110"/>
      <c r="E606" s="137"/>
      <c r="F606" s="137"/>
      <c r="G606" s="96"/>
      <c r="H606" s="96"/>
    </row>
    <row r="607" spans="1:8" x14ac:dyDescent="0.2">
      <c r="A607" s="136" t="str">
        <f t="shared" si="9"/>
        <v/>
      </c>
      <c r="B607" s="133"/>
      <c r="C607" s="110"/>
      <c r="D607" s="110"/>
      <c r="E607" s="137"/>
      <c r="F607" s="137"/>
      <c r="G607" s="96"/>
      <c r="H607" s="96"/>
    </row>
    <row r="608" spans="1:8" x14ac:dyDescent="0.2">
      <c r="A608" s="136" t="str">
        <f t="shared" si="9"/>
        <v/>
      </c>
      <c r="B608" s="133"/>
      <c r="C608" s="110"/>
      <c r="D608" s="110"/>
      <c r="E608" s="137"/>
      <c r="F608" s="137"/>
      <c r="G608" s="96"/>
      <c r="H608" s="96"/>
    </row>
    <row r="609" spans="1:8" x14ac:dyDescent="0.2">
      <c r="A609" s="136" t="str">
        <f t="shared" si="9"/>
        <v/>
      </c>
      <c r="B609" s="133"/>
      <c r="C609" s="110"/>
      <c r="D609" s="110"/>
      <c r="E609" s="137"/>
      <c r="F609" s="137"/>
      <c r="G609" s="96"/>
      <c r="H609" s="96"/>
    </row>
    <row r="610" spans="1:8" x14ac:dyDescent="0.2">
      <c r="A610" s="136" t="str">
        <f t="shared" si="9"/>
        <v/>
      </c>
      <c r="B610" s="133"/>
      <c r="C610" s="110"/>
      <c r="D610" s="110"/>
      <c r="E610" s="137"/>
      <c r="F610" s="137"/>
      <c r="G610" s="96"/>
      <c r="H610" s="96"/>
    </row>
    <row r="611" spans="1:8" x14ac:dyDescent="0.2">
      <c r="A611" s="136" t="str">
        <f t="shared" si="9"/>
        <v/>
      </c>
      <c r="B611" s="133"/>
      <c r="C611" s="110"/>
      <c r="D611" s="110"/>
      <c r="E611" s="137"/>
      <c r="F611" s="137"/>
      <c r="G611" s="96"/>
      <c r="H611" s="96"/>
    </row>
    <row r="612" spans="1:8" x14ac:dyDescent="0.2">
      <c r="A612" s="136" t="str">
        <f t="shared" si="9"/>
        <v/>
      </c>
      <c r="B612" s="133"/>
      <c r="C612" s="110"/>
      <c r="D612" s="110"/>
      <c r="E612" s="137"/>
      <c r="F612" s="137"/>
      <c r="G612" s="96"/>
      <c r="H612" s="96"/>
    </row>
    <row r="613" spans="1:8" x14ac:dyDescent="0.2">
      <c r="A613" s="136" t="str">
        <f t="shared" si="9"/>
        <v/>
      </c>
      <c r="B613" s="133"/>
      <c r="C613" s="110"/>
      <c r="D613" s="110"/>
      <c r="E613" s="137"/>
      <c r="F613" s="137"/>
      <c r="G613" s="96"/>
      <c r="H613" s="96"/>
    </row>
    <row r="614" spans="1:8" x14ac:dyDescent="0.2">
      <c r="A614" s="136" t="str">
        <f t="shared" si="9"/>
        <v/>
      </c>
      <c r="B614" s="133"/>
      <c r="C614" s="110"/>
      <c r="D614" s="110"/>
      <c r="E614" s="137"/>
      <c r="F614" s="137"/>
      <c r="G614" s="96"/>
      <c r="H614" s="96"/>
    </row>
    <row r="615" spans="1:8" x14ac:dyDescent="0.2">
      <c r="A615" s="136" t="str">
        <f t="shared" si="9"/>
        <v/>
      </c>
      <c r="B615" s="133"/>
      <c r="C615" s="110"/>
      <c r="D615" s="110"/>
      <c r="E615" s="137"/>
      <c r="F615" s="137"/>
      <c r="G615" s="96"/>
      <c r="H615" s="96"/>
    </row>
    <row r="616" spans="1:8" x14ac:dyDescent="0.2">
      <c r="A616" s="136" t="str">
        <f t="shared" si="9"/>
        <v/>
      </c>
      <c r="B616" s="133"/>
      <c r="C616" s="110"/>
      <c r="D616" s="110"/>
      <c r="E616" s="137"/>
      <c r="F616" s="137"/>
      <c r="G616" s="96"/>
      <c r="H616" s="96"/>
    </row>
    <row r="617" spans="1:8" x14ac:dyDescent="0.2">
      <c r="A617" s="136" t="str">
        <f t="shared" si="9"/>
        <v/>
      </c>
      <c r="B617" s="133"/>
      <c r="C617" s="110"/>
      <c r="D617" s="110"/>
      <c r="E617" s="137"/>
      <c r="F617" s="137"/>
      <c r="G617" s="96"/>
      <c r="H617" s="96"/>
    </row>
    <row r="618" spans="1:8" x14ac:dyDescent="0.2">
      <c r="A618" s="136" t="str">
        <f t="shared" si="9"/>
        <v/>
      </c>
      <c r="B618" s="133"/>
      <c r="C618" s="110"/>
      <c r="D618" s="110"/>
      <c r="E618" s="137"/>
      <c r="F618" s="137"/>
      <c r="G618" s="96"/>
      <c r="H618" s="96"/>
    </row>
    <row r="619" spans="1:8" x14ac:dyDescent="0.2">
      <c r="A619" s="136" t="str">
        <f t="shared" si="9"/>
        <v/>
      </c>
      <c r="B619" s="133"/>
      <c r="C619" s="110"/>
      <c r="D619" s="110"/>
      <c r="E619" s="137"/>
      <c r="F619" s="137"/>
      <c r="G619" s="96"/>
      <c r="H619" s="96"/>
    </row>
    <row r="620" spans="1:8" x14ac:dyDescent="0.2">
      <c r="A620" s="136" t="str">
        <f t="shared" si="9"/>
        <v/>
      </c>
      <c r="B620" s="133"/>
      <c r="C620" s="110"/>
      <c r="D620" s="110"/>
      <c r="E620" s="137"/>
      <c r="F620" s="137"/>
      <c r="G620" s="96"/>
      <c r="H620" s="96"/>
    </row>
    <row r="621" spans="1:8" x14ac:dyDescent="0.2">
      <c r="A621" s="136" t="str">
        <f t="shared" si="9"/>
        <v/>
      </c>
      <c r="B621" s="133"/>
      <c r="C621" s="110"/>
      <c r="D621" s="110"/>
      <c r="E621" s="137"/>
      <c r="F621" s="137"/>
      <c r="G621" s="96"/>
      <c r="H621" s="96"/>
    </row>
    <row r="622" spans="1:8" x14ac:dyDescent="0.2">
      <c r="A622" s="136" t="str">
        <f t="shared" si="9"/>
        <v/>
      </c>
      <c r="B622" s="133"/>
      <c r="C622" s="110"/>
      <c r="D622" s="110"/>
      <c r="E622" s="137"/>
      <c r="F622" s="137"/>
      <c r="G622" s="96"/>
      <c r="H622" s="96"/>
    </row>
    <row r="623" spans="1:8" x14ac:dyDescent="0.2">
      <c r="A623" s="136" t="str">
        <f t="shared" si="9"/>
        <v/>
      </c>
      <c r="B623" s="133"/>
      <c r="C623" s="110"/>
      <c r="D623" s="110"/>
      <c r="E623" s="137"/>
      <c r="F623" s="137"/>
      <c r="G623" s="96"/>
      <c r="H623" s="96"/>
    </row>
    <row r="624" spans="1:8" x14ac:dyDescent="0.2">
      <c r="A624" s="136" t="str">
        <f t="shared" si="9"/>
        <v/>
      </c>
      <c r="B624" s="133"/>
      <c r="C624" s="110"/>
      <c r="D624" s="110"/>
      <c r="E624" s="137"/>
      <c r="F624" s="137"/>
      <c r="G624" s="96"/>
      <c r="H624" s="96"/>
    </row>
    <row r="625" spans="1:8" x14ac:dyDescent="0.2">
      <c r="A625" s="136" t="str">
        <f t="shared" si="9"/>
        <v/>
      </c>
      <c r="B625" s="133"/>
      <c r="C625" s="110"/>
      <c r="D625" s="110"/>
      <c r="E625" s="137"/>
      <c r="F625" s="137"/>
      <c r="G625" s="96"/>
      <c r="H625" s="96"/>
    </row>
    <row r="626" spans="1:8" x14ac:dyDescent="0.2">
      <c r="A626" s="136" t="str">
        <f t="shared" si="9"/>
        <v/>
      </c>
      <c r="B626" s="133"/>
      <c r="C626" s="110"/>
      <c r="D626" s="110"/>
      <c r="E626" s="137"/>
      <c r="F626" s="137"/>
      <c r="G626" s="96"/>
      <c r="H626" s="96"/>
    </row>
    <row r="627" spans="1:8" x14ac:dyDescent="0.2">
      <c r="A627" s="136" t="str">
        <f t="shared" si="9"/>
        <v/>
      </c>
      <c r="B627" s="133"/>
      <c r="C627" s="110"/>
      <c r="D627" s="110"/>
      <c r="E627" s="137"/>
      <c r="F627" s="137"/>
      <c r="G627" s="96"/>
      <c r="H627" s="96"/>
    </row>
    <row r="628" spans="1:8" x14ac:dyDescent="0.2">
      <c r="A628" s="136" t="str">
        <f t="shared" si="9"/>
        <v/>
      </c>
      <c r="B628" s="133"/>
      <c r="C628" s="110"/>
      <c r="D628" s="110"/>
      <c r="E628" s="137"/>
      <c r="F628" s="137"/>
      <c r="G628" s="96"/>
      <c r="H628" s="96"/>
    </row>
    <row r="629" spans="1:8" x14ac:dyDescent="0.2">
      <c r="A629" s="136" t="str">
        <f t="shared" si="9"/>
        <v/>
      </c>
      <c r="B629" s="133"/>
      <c r="C629" s="110"/>
      <c r="D629" s="110"/>
      <c r="E629" s="137"/>
      <c r="F629" s="137"/>
      <c r="G629" s="96"/>
      <c r="H629" s="96"/>
    </row>
    <row r="630" spans="1:8" x14ac:dyDescent="0.2">
      <c r="A630" s="136" t="str">
        <f t="shared" si="9"/>
        <v/>
      </c>
      <c r="B630" s="133"/>
      <c r="C630" s="110"/>
      <c r="D630" s="110"/>
      <c r="E630" s="137"/>
      <c r="F630" s="137"/>
      <c r="G630" s="96"/>
      <c r="H630" s="96"/>
    </row>
    <row r="631" spans="1:8" x14ac:dyDescent="0.2">
      <c r="A631" s="136" t="str">
        <f t="shared" si="9"/>
        <v/>
      </c>
      <c r="B631" s="133"/>
      <c r="C631" s="110"/>
      <c r="D631" s="110"/>
      <c r="E631" s="137"/>
      <c r="F631" s="137"/>
      <c r="G631" s="96"/>
      <c r="H631" s="96"/>
    </row>
    <row r="632" spans="1:8" x14ac:dyDescent="0.2">
      <c r="A632" s="136" t="str">
        <f t="shared" si="9"/>
        <v/>
      </c>
      <c r="B632" s="133"/>
      <c r="C632" s="110"/>
      <c r="D632" s="110"/>
      <c r="E632" s="137"/>
      <c r="F632" s="137"/>
      <c r="G632" s="96"/>
      <c r="H632" s="96"/>
    </row>
    <row r="633" spans="1:8" x14ac:dyDescent="0.2">
      <c r="A633" s="136" t="str">
        <f t="shared" si="9"/>
        <v/>
      </c>
      <c r="B633" s="133"/>
      <c r="C633" s="110"/>
      <c r="D633" s="110"/>
      <c r="E633" s="137"/>
      <c r="F633" s="137"/>
      <c r="G633" s="96"/>
      <c r="H633" s="96"/>
    </row>
    <row r="634" spans="1:8" x14ac:dyDescent="0.2">
      <c r="A634" s="136" t="str">
        <f t="shared" si="9"/>
        <v/>
      </c>
      <c r="B634" s="133"/>
      <c r="C634" s="110"/>
      <c r="D634" s="110"/>
      <c r="E634" s="137"/>
      <c r="F634" s="137"/>
      <c r="G634" s="96"/>
      <c r="H634" s="96"/>
    </row>
    <row r="635" spans="1:8" x14ac:dyDescent="0.2">
      <c r="A635" s="136" t="str">
        <f t="shared" si="9"/>
        <v/>
      </c>
      <c r="B635" s="133"/>
      <c r="C635" s="110"/>
      <c r="D635" s="110"/>
      <c r="E635" s="137"/>
      <c r="F635" s="137"/>
      <c r="G635" s="96"/>
      <c r="H635" s="96"/>
    </row>
    <row r="636" spans="1:8" x14ac:dyDescent="0.2">
      <c r="A636" s="136" t="str">
        <f t="shared" si="9"/>
        <v/>
      </c>
      <c r="B636" s="133"/>
      <c r="C636" s="110"/>
      <c r="D636" s="110"/>
      <c r="E636" s="137"/>
      <c r="F636" s="137"/>
      <c r="G636" s="96"/>
      <c r="H636" s="96"/>
    </row>
    <row r="637" spans="1:8" x14ac:dyDescent="0.2">
      <c r="A637" s="136" t="str">
        <f t="shared" si="9"/>
        <v/>
      </c>
      <c r="B637" s="133"/>
      <c r="C637" s="110"/>
      <c r="D637" s="110"/>
      <c r="E637" s="137"/>
      <c r="F637" s="137"/>
      <c r="G637" s="96"/>
      <c r="H637" s="96"/>
    </row>
    <row r="638" spans="1:8" x14ac:dyDescent="0.2">
      <c r="A638" s="136" t="str">
        <f t="shared" si="9"/>
        <v/>
      </c>
      <c r="B638" s="133"/>
      <c r="C638" s="110"/>
      <c r="D638" s="110"/>
      <c r="E638" s="137"/>
      <c r="F638" s="137"/>
      <c r="G638" s="96"/>
      <c r="H638" s="96"/>
    </row>
    <row r="639" spans="1:8" x14ac:dyDescent="0.2">
      <c r="A639" s="136" t="str">
        <f t="shared" si="9"/>
        <v/>
      </c>
      <c r="B639" s="133"/>
      <c r="C639" s="110"/>
      <c r="D639" s="110"/>
      <c r="E639" s="137"/>
      <c r="F639" s="137"/>
      <c r="G639" s="96"/>
      <c r="H639" s="96"/>
    </row>
    <row r="640" spans="1:8" x14ac:dyDescent="0.2">
      <c r="A640" s="136" t="str">
        <f t="shared" si="9"/>
        <v/>
      </c>
      <c r="B640" s="133"/>
      <c r="C640" s="110"/>
      <c r="D640" s="110"/>
      <c r="E640" s="137"/>
      <c r="F640" s="137"/>
      <c r="G640" s="96"/>
      <c r="H640" s="96"/>
    </row>
    <row r="641" spans="1:8" x14ac:dyDescent="0.2">
      <c r="A641" s="136" t="str">
        <f t="shared" si="9"/>
        <v/>
      </c>
      <c r="B641" s="133"/>
      <c r="C641" s="110"/>
      <c r="D641" s="110"/>
      <c r="E641" s="137"/>
      <c r="F641" s="137"/>
      <c r="G641" s="96"/>
      <c r="H641" s="96"/>
    </row>
    <row r="642" spans="1:8" x14ac:dyDescent="0.2">
      <c r="A642" s="136" t="str">
        <f t="shared" si="9"/>
        <v/>
      </c>
      <c r="B642" s="133"/>
      <c r="C642" s="110"/>
      <c r="D642" s="110"/>
      <c r="E642" s="137"/>
      <c r="F642" s="137"/>
      <c r="G642" s="96"/>
      <c r="H642" s="96"/>
    </row>
    <row r="643" spans="1:8" x14ac:dyDescent="0.2">
      <c r="A643" s="136" t="str">
        <f t="shared" si="9"/>
        <v/>
      </c>
      <c r="B643" s="133"/>
      <c r="C643" s="110"/>
      <c r="D643" s="110"/>
      <c r="E643" s="137"/>
      <c r="F643" s="137"/>
      <c r="G643" s="96"/>
      <c r="H643" s="96"/>
    </row>
    <row r="644" spans="1:8" x14ac:dyDescent="0.2">
      <c r="A644" s="136" t="str">
        <f t="shared" si="9"/>
        <v/>
      </c>
      <c r="B644" s="133"/>
      <c r="C644" s="110"/>
      <c r="D644" s="110"/>
      <c r="E644" s="137"/>
      <c r="F644" s="137"/>
      <c r="G644" s="96"/>
      <c r="H644" s="96"/>
    </row>
    <row r="645" spans="1:8" x14ac:dyDescent="0.2">
      <c r="A645" s="136" t="str">
        <f t="shared" si="9"/>
        <v/>
      </c>
      <c r="B645" s="133"/>
      <c r="C645" s="110"/>
      <c r="D645" s="110"/>
      <c r="E645" s="137"/>
      <c r="F645" s="137"/>
      <c r="G645" s="96"/>
      <c r="H645" s="96"/>
    </row>
    <row r="646" spans="1:8" x14ac:dyDescent="0.2">
      <c r="A646" s="136" t="str">
        <f t="shared" si="9"/>
        <v/>
      </c>
      <c r="B646" s="133"/>
      <c r="C646" s="110"/>
      <c r="D646" s="110"/>
      <c r="E646" s="137"/>
      <c r="F646" s="137"/>
      <c r="G646" s="96"/>
      <c r="H646" s="96"/>
    </row>
    <row r="647" spans="1:8" x14ac:dyDescent="0.2">
      <c r="A647" s="136" t="str">
        <f t="shared" si="9"/>
        <v/>
      </c>
      <c r="B647" s="133"/>
      <c r="C647" s="110"/>
      <c r="D647" s="110"/>
      <c r="E647" s="137"/>
      <c r="F647" s="137"/>
      <c r="G647" s="96"/>
      <c r="H647" s="96"/>
    </row>
    <row r="648" spans="1:8" x14ac:dyDescent="0.2">
      <c r="A648" s="136" t="str">
        <f t="shared" si="9"/>
        <v/>
      </c>
      <c r="B648" s="133"/>
      <c r="C648" s="110"/>
      <c r="D648" s="110"/>
      <c r="E648" s="137"/>
      <c r="F648" s="137"/>
      <c r="G648" s="96"/>
      <c r="H648" s="96"/>
    </row>
    <row r="649" spans="1:8" x14ac:dyDescent="0.2">
      <c r="A649" s="136" t="str">
        <f t="shared" si="9"/>
        <v/>
      </c>
      <c r="B649" s="133"/>
      <c r="C649" s="110"/>
      <c r="D649" s="110"/>
      <c r="E649" s="137"/>
      <c r="F649" s="137"/>
      <c r="G649" s="96"/>
      <c r="H649" s="96"/>
    </row>
    <row r="650" spans="1:8" x14ac:dyDescent="0.2">
      <c r="A650" s="136" t="str">
        <f t="shared" si="9"/>
        <v/>
      </c>
      <c r="B650" s="133"/>
      <c r="C650" s="110"/>
      <c r="D650" s="110"/>
      <c r="E650" s="137"/>
      <c r="F650" s="137"/>
      <c r="G650" s="96"/>
      <c r="H650" s="96"/>
    </row>
    <row r="651" spans="1:8" x14ac:dyDescent="0.2">
      <c r="A651" s="136" t="str">
        <f t="shared" si="9"/>
        <v/>
      </c>
      <c r="B651" s="133"/>
      <c r="C651" s="110"/>
      <c r="D651" s="110"/>
      <c r="E651" s="137"/>
      <c r="F651" s="137"/>
      <c r="G651" s="96"/>
      <c r="H651" s="96"/>
    </row>
    <row r="652" spans="1:8" x14ac:dyDescent="0.2">
      <c r="A652" s="136" t="str">
        <f t="shared" si="9"/>
        <v/>
      </c>
      <c r="B652" s="133"/>
      <c r="C652" s="110"/>
      <c r="D652" s="110"/>
      <c r="E652" s="137"/>
      <c r="F652" s="137"/>
      <c r="G652" s="96"/>
      <c r="H652" s="96"/>
    </row>
    <row r="653" spans="1:8" x14ac:dyDescent="0.2">
      <c r="A653" s="136" t="str">
        <f t="shared" si="9"/>
        <v/>
      </c>
      <c r="B653" s="133"/>
      <c r="C653" s="110"/>
      <c r="D653" s="110"/>
      <c r="E653" s="137"/>
      <c r="F653" s="137"/>
      <c r="G653" s="96"/>
      <c r="H653" s="96"/>
    </row>
    <row r="654" spans="1:8" x14ac:dyDescent="0.2">
      <c r="A654" s="136" t="str">
        <f t="shared" si="9"/>
        <v/>
      </c>
      <c r="B654" s="133"/>
      <c r="C654" s="110"/>
      <c r="D654" s="110"/>
      <c r="E654" s="137"/>
      <c r="F654" s="137"/>
      <c r="G654" s="96"/>
      <c r="H654" s="96"/>
    </row>
    <row r="655" spans="1:8" x14ac:dyDescent="0.2">
      <c r="A655" s="136" t="str">
        <f t="shared" si="9"/>
        <v/>
      </c>
      <c r="B655" s="133"/>
      <c r="C655" s="110"/>
      <c r="D655" s="110"/>
      <c r="E655" s="137"/>
      <c r="F655" s="137"/>
      <c r="G655" s="96"/>
      <c r="H655" s="96"/>
    </row>
    <row r="656" spans="1:8" x14ac:dyDescent="0.2">
      <c r="A656" s="136" t="str">
        <f t="shared" si="9"/>
        <v/>
      </c>
      <c r="B656" s="133"/>
      <c r="C656" s="110"/>
      <c r="D656" s="110"/>
      <c r="E656" s="137"/>
      <c r="F656" s="137"/>
      <c r="G656" s="96"/>
      <c r="H656" s="96"/>
    </row>
    <row r="657" spans="1:8" x14ac:dyDescent="0.2">
      <c r="A657" s="136" t="str">
        <f t="shared" si="9"/>
        <v/>
      </c>
      <c r="B657" s="133"/>
      <c r="C657" s="110"/>
      <c r="D657" s="110"/>
      <c r="E657" s="137"/>
      <c r="F657" s="137"/>
      <c r="G657" s="96"/>
      <c r="H657" s="96"/>
    </row>
    <row r="658" spans="1:8" x14ac:dyDescent="0.2">
      <c r="A658" s="136" t="str">
        <f t="shared" si="9"/>
        <v/>
      </c>
      <c r="B658" s="133"/>
      <c r="C658" s="110"/>
      <c r="D658" s="110"/>
      <c r="E658" s="137"/>
      <c r="F658" s="137"/>
      <c r="G658" s="96"/>
      <c r="H658" s="96"/>
    </row>
    <row r="659" spans="1:8" x14ac:dyDescent="0.2">
      <c r="A659" s="136" t="str">
        <f t="shared" si="9"/>
        <v/>
      </c>
      <c r="B659" s="133"/>
      <c r="C659" s="110"/>
      <c r="D659" s="110"/>
      <c r="E659" s="137"/>
      <c r="F659" s="137"/>
      <c r="G659" s="96"/>
      <c r="H659" s="96"/>
    </row>
    <row r="660" spans="1:8" x14ac:dyDescent="0.2">
      <c r="A660" s="136" t="str">
        <f t="shared" ref="A660:A723" si="10">IF(COUNTA(B660:H660)&gt;0,ROW()-$A$3+1,"")</f>
        <v/>
      </c>
      <c r="B660" s="133"/>
      <c r="C660" s="110"/>
      <c r="D660" s="110"/>
      <c r="E660" s="137"/>
      <c r="F660" s="137"/>
      <c r="G660" s="96"/>
      <c r="H660" s="96"/>
    </row>
    <row r="661" spans="1:8" x14ac:dyDescent="0.2">
      <c r="A661" s="136" t="str">
        <f t="shared" si="10"/>
        <v/>
      </c>
      <c r="B661" s="133"/>
      <c r="C661" s="110"/>
      <c r="D661" s="110"/>
      <c r="E661" s="137"/>
      <c r="F661" s="137"/>
      <c r="G661" s="96"/>
      <c r="H661" s="96"/>
    </row>
    <row r="662" spans="1:8" x14ac:dyDescent="0.2">
      <c r="A662" s="136" t="str">
        <f t="shared" si="10"/>
        <v/>
      </c>
      <c r="B662" s="133"/>
      <c r="C662" s="110"/>
      <c r="D662" s="110"/>
      <c r="E662" s="137"/>
      <c r="F662" s="137"/>
      <c r="G662" s="96"/>
      <c r="H662" s="96"/>
    </row>
    <row r="663" spans="1:8" x14ac:dyDescent="0.2">
      <c r="A663" s="136" t="str">
        <f t="shared" si="10"/>
        <v/>
      </c>
      <c r="B663" s="133"/>
      <c r="C663" s="110"/>
      <c r="D663" s="110"/>
      <c r="E663" s="137"/>
      <c r="F663" s="137"/>
      <c r="G663" s="96"/>
      <c r="H663" s="96"/>
    </row>
    <row r="664" spans="1:8" x14ac:dyDescent="0.2">
      <c r="A664" s="136" t="str">
        <f t="shared" si="10"/>
        <v/>
      </c>
      <c r="B664" s="133"/>
      <c r="C664" s="110"/>
      <c r="D664" s="110"/>
      <c r="E664" s="137"/>
      <c r="F664" s="137"/>
      <c r="G664" s="96"/>
      <c r="H664" s="96"/>
    </row>
    <row r="665" spans="1:8" x14ac:dyDescent="0.2">
      <c r="A665" s="136" t="str">
        <f t="shared" si="10"/>
        <v/>
      </c>
      <c r="B665" s="133"/>
      <c r="C665" s="110"/>
      <c r="D665" s="110"/>
      <c r="E665" s="137"/>
      <c r="F665" s="137"/>
      <c r="G665" s="96"/>
      <c r="H665" s="96"/>
    </row>
    <row r="666" spans="1:8" x14ac:dyDescent="0.2">
      <c r="A666" s="136" t="str">
        <f t="shared" si="10"/>
        <v/>
      </c>
      <c r="B666" s="133"/>
      <c r="C666" s="110"/>
      <c r="D666" s="110"/>
      <c r="E666" s="137"/>
      <c r="F666" s="137"/>
      <c r="G666" s="96"/>
      <c r="H666" s="96"/>
    </row>
    <row r="667" spans="1:8" x14ac:dyDescent="0.2">
      <c r="A667" s="136" t="str">
        <f t="shared" si="10"/>
        <v/>
      </c>
      <c r="B667" s="133"/>
      <c r="C667" s="110"/>
      <c r="D667" s="110"/>
      <c r="E667" s="137"/>
      <c r="F667" s="137"/>
      <c r="G667" s="96"/>
      <c r="H667" s="96"/>
    </row>
    <row r="668" spans="1:8" x14ac:dyDescent="0.2">
      <c r="A668" s="136" t="str">
        <f t="shared" si="10"/>
        <v/>
      </c>
      <c r="B668" s="133"/>
      <c r="C668" s="110"/>
      <c r="D668" s="110"/>
      <c r="E668" s="137"/>
      <c r="F668" s="137"/>
      <c r="G668" s="96"/>
      <c r="H668" s="96"/>
    </row>
    <row r="669" spans="1:8" x14ac:dyDescent="0.2">
      <c r="A669" s="136" t="str">
        <f t="shared" si="10"/>
        <v/>
      </c>
      <c r="B669" s="133"/>
      <c r="C669" s="110"/>
      <c r="D669" s="110"/>
      <c r="E669" s="137"/>
      <c r="F669" s="137"/>
      <c r="G669" s="96"/>
      <c r="H669" s="96"/>
    </row>
    <row r="670" spans="1:8" x14ac:dyDescent="0.2">
      <c r="A670" s="136" t="str">
        <f t="shared" si="10"/>
        <v/>
      </c>
      <c r="B670" s="133"/>
      <c r="C670" s="110"/>
      <c r="D670" s="110"/>
      <c r="E670" s="137"/>
      <c r="F670" s="137"/>
      <c r="G670" s="96"/>
      <c r="H670" s="96"/>
    </row>
    <row r="671" spans="1:8" x14ac:dyDescent="0.2">
      <c r="A671" s="136" t="str">
        <f t="shared" si="10"/>
        <v/>
      </c>
      <c r="B671" s="133"/>
      <c r="C671" s="110"/>
      <c r="D671" s="110"/>
      <c r="E671" s="137"/>
      <c r="F671" s="137"/>
      <c r="G671" s="96"/>
      <c r="H671" s="96"/>
    </row>
    <row r="672" spans="1:8" x14ac:dyDescent="0.2">
      <c r="A672" s="136" t="str">
        <f t="shared" si="10"/>
        <v/>
      </c>
      <c r="B672" s="133"/>
      <c r="C672" s="110"/>
      <c r="D672" s="110"/>
      <c r="E672" s="137"/>
      <c r="F672" s="137"/>
      <c r="G672" s="96"/>
      <c r="H672" s="96"/>
    </row>
    <row r="673" spans="1:8" x14ac:dyDescent="0.2">
      <c r="A673" s="136" t="str">
        <f t="shared" si="10"/>
        <v/>
      </c>
      <c r="B673" s="133"/>
      <c r="C673" s="110"/>
      <c r="D673" s="110"/>
      <c r="E673" s="137"/>
      <c r="F673" s="137"/>
      <c r="G673" s="96"/>
      <c r="H673" s="96"/>
    </row>
    <row r="674" spans="1:8" x14ac:dyDescent="0.2">
      <c r="A674" s="136" t="str">
        <f t="shared" si="10"/>
        <v/>
      </c>
      <c r="B674" s="133"/>
      <c r="C674" s="110"/>
      <c r="D674" s="110"/>
      <c r="E674" s="137"/>
      <c r="F674" s="137"/>
      <c r="G674" s="96"/>
      <c r="H674" s="96"/>
    </row>
    <row r="675" spans="1:8" x14ac:dyDescent="0.2">
      <c r="A675" s="136" t="str">
        <f t="shared" si="10"/>
        <v/>
      </c>
      <c r="B675" s="133"/>
      <c r="C675" s="110"/>
      <c r="D675" s="110"/>
      <c r="E675" s="137"/>
      <c r="F675" s="137"/>
      <c r="G675" s="96"/>
      <c r="H675" s="96"/>
    </row>
    <row r="676" spans="1:8" x14ac:dyDescent="0.2">
      <c r="A676" s="136" t="str">
        <f t="shared" si="10"/>
        <v/>
      </c>
      <c r="B676" s="133"/>
      <c r="C676" s="110"/>
      <c r="D676" s="110"/>
      <c r="E676" s="137"/>
      <c r="F676" s="137"/>
      <c r="G676" s="96"/>
      <c r="H676" s="96"/>
    </row>
    <row r="677" spans="1:8" x14ac:dyDescent="0.2">
      <c r="A677" s="136" t="str">
        <f t="shared" si="10"/>
        <v/>
      </c>
      <c r="B677" s="133"/>
      <c r="C677" s="110"/>
      <c r="D677" s="110"/>
      <c r="E677" s="137"/>
      <c r="F677" s="137"/>
      <c r="G677" s="96"/>
      <c r="H677" s="96"/>
    </row>
    <row r="678" spans="1:8" x14ac:dyDescent="0.2">
      <c r="A678" s="136" t="str">
        <f t="shared" si="10"/>
        <v/>
      </c>
      <c r="B678" s="133"/>
      <c r="C678" s="110"/>
      <c r="D678" s="110"/>
      <c r="E678" s="137"/>
      <c r="F678" s="137"/>
      <c r="G678" s="96"/>
      <c r="H678" s="96"/>
    </row>
    <row r="679" spans="1:8" x14ac:dyDescent="0.2">
      <c r="A679" s="136" t="str">
        <f t="shared" si="10"/>
        <v/>
      </c>
      <c r="B679" s="133"/>
      <c r="C679" s="110"/>
      <c r="D679" s="110"/>
      <c r="E679" s="137"/>
      <c r="F679" s="137"/>
      <c r="G679" s="96"/>
      <c r="H679" s="96"/>
    </row>
    <row r="680" spans="1:8" x14ac:dyDescent="0.2">
      <c r="A680" s="136" t="str">
        <f t="shared" si="10"/>
        <v/>
      </c>
      <c r="B680" s="133"/>
      <c r="C680" s="110"/>
      <c r="D680" s="110"/>
      <c r="E680" s="137"/>
      <c r="F680" s="137"/>
      <c r="G680" s="96"/>
      <c r="H680" s="96"/>
    </row>
    <row r="681" spans="1:8" x14ac:dyDescent="0.2">
      <c r="A681" s="136" t="str">
        <f t="shared" si="10"/>
        <v/>
      </c>
      <c r="B681" s="133"/>
      <c r="C681" s="110"/>
      <c r="D681" s="110"/>
      <c r="E681" s="137"/>
      <c r="F681" s="137"/>
      <c r="G681" s="96"/>
      <c r="H681" s="96"/>
    </row>
    <row r="682" spans="1:8" x14ac:dyDescent="0.2">
      <c r="A682" s="136" t="str">
        <f t="shared" si="10"/>
        <v/>
      </c>
      <c r="B682" s="133"/>
      <c r="C682" s="110"/>
      <c r="D682" s="110"/>
      <c r="E682" s="137"/>
      <c r="F682" s="137"/>
      <c r="G682" s="96"/>
      <c r="H682" s="96"/>
    </row>
    <row r="683" spans="1:8" x14ac:dyDescent="0.2">
      <c r="A683" s="136" t="str">
        <f t="shared" si="10"/>
        <v/>
      </c>
      <c r="B683" s="133"/>
      <c r="C683" s="110"/>
      <c r="D683" s="110"/>
      <c r="E683" s="137"/>
      <c r="F683" s="137"/>
      <c r="G683" s="96"/>
      <c r="H683" s="96"/>
    </row>
    <row r="684" spans="1:8" x14ac:dyDescent="0.2">
      <c r="A684" s="136" t="str">
        <f t="shared" si="10"/>
        <v/>
      </c>
      <c r="B684" s="133"/>
      <c r="C684" s="110"/>
      <c r="D684" s="110"/>
      <c r="E684" s="137"/>
      <c r="F684" s="137"/>
      <c r="G684" s="96"/>
      <c r="H684" s="96"/>
    </row>
    <row r="685" spans="1:8" x14ac:dyDescent="0.2">
      <c r="A685" s="136" t="str">
        <f t="shared" si="10"/>
        <v/>
      </c>
      <c r="B685" s="133"/>
      <c r="C685" s="110"/>
      <c r="D685" s="110"/>
      <c r="E685" s="137"/>
      <c r="F685" s="137"/>
      <c r="G685" s="96"/>
      <c r="H685" s="96"/>
    </row>
    <row r="686" spans="1:8" x14ac:dyDescent="0.2">
      <c r="A686" s="136" t="str">
        <f t="shared" si="10"/>
        <v/>
      </c>
      <c r="B686" s="133"/>
      <c r="C686" s="110"/>
      <c r="D686" s="110"/>
      <c r="E686" s="137"/>
      <c r="F686" s="137"/>
      <c r="G686" s="96"/>
      <c r="H686" s="96"/>
    </row>
    <row r="687" spans="1:8" x14ac:dyDescent="0.2">
      <c r="A687" s="136" t="str">
        <f t="shared" si="10"/>
        <v/>
      </c>
      <c r="B687" s="133"/>
      <c r="C687" s="110"/>
      <c r="D687" s="110"/>
      <c r="E687" s="137"/>
      <c r="F687" s="137"/>
      <c r="G687" s="96"/>
      <c r="H687" s="96"/>
    </row>
    <row r="688" spans="1:8" x14ac:dyDescent="0.2">
      <c r="A688" s="136" t="str">
        <f t="shared" si="10"/>
        <v/>
      </c>
      <c r="B688" s="133"/>
      <c r="C688" s="110"/>
      <c r="D688" s="110"/>
      <c r="E688" s="137"/>
      <c r="F688" s="137"/>
      <c r="G688" s="96"/>
      <c r="H688" s="96"/>
    </row>
    <row r="689" spans="1:8" x14ac:dyDescent="0.2">
      <c r="A689" s="136" t="str">
        <f t="shared" si="10"/>
        <v/>
      </c>
      <c r="B689" s="133"/>
      <c r="C689" s="110"/>
      <c r="D689" s="110"/>
      <c r="E689" s="137"/>
      <c r="F689" s="137"/>
      <c r="G689" s="96"/>
      <c r="H689" s="96"/>
    </row>
    <row r="690" spans="1:8" x14ac:dyDescent="0.2">
      <c r="A690" s="136" t="str">
        <f t="shared" si="10"/>
        <v/>
      </c>
      <c r="B690" s="133"/>
      <c r="C690" s="110"/>
      <c r="D690" s="110"/>
      <c r="E690" s="137"/>
      <c r="F690" s="137"/>
      <c r="G690" s="96"/>
      <c r="H690" s="96"/>
    </row>
    <row r="691" spans="1:8" x14ac:dyDescent="0.2">
      <c r="A691" s="136" t="str">
        <f t="shared" si="10"/>
        <v/>
      </c>
      <c r="B691" s="133"/>
      <c r="C691" s="110"/>
      <c r="D691" s="110"/>
      <c r="E691" s="137"/>
      <c r="F691" s="137"/>
      <c r="G691" s="96"/>
      <c r="H691" s="96"/>
    </row>
    <row r="692" spans="1:8" x14ac:dyDescent="0.2">
      <c r="A692" s="136" t="str">
        <f t="shared" si="10"/>
        <v/>
      </c>
      <c r="B692" s="133"/>
      <c r="C692" s="110"/>
      <c r="D692" s="110"/>
      <c r="E692" s="137"/>
      <c r="F692" s="137"/>
      <c r="G692" s="96"/>
      <c r="H692" s="96"/>
    </row>
    <row r="693" spans="1:8" x14ac:dyDescent="0.2">
      <c r="A693" s="136" t="str">
        <f t="shared" si="10"/>
        <v/>
      </c>
      <c r="B693" s="133"/>
      <c r="C693" s="110"/>
      <c r="D693" s="110"/>
      <c r="E693" s="137"/>
      <c r="F693" s="137"/>
      <c r="G693" s="96"/>
      <c r="H693" s="96"/>
    </row>
    <row r="694" spans="1:8" x14ac:dyDescent="0.2">
      <c r="A694" s="136" t="str">
        <f t="shared" si="10"/>
        <v/>
      </c>
      <c r="B694" s="133"/>
      <c r="C694" s="110"/>
      <c r="D694" s="110"/>
      <c r="E694" s="137"/>
      <c r="F694" s="137"/>
      <c r="G694" s="96"/>
      <c r="H694" s="96"/>
    </row>
    <row r="695" spans="1:8" x14ac:dyDescent="0.2">
      <c r="A695" s="136" t="str">
        <f t="shared" si="10"/>
        <v/>
      </c>
      <c r="B695" s="133"/>
      <c r="C695" s="110"/>
      <c r="D695" s="110"/>
      <c r="E695" s="137"/>
      <c r="F695" s="137"/>
      <c r="G695" s="96"/>
      <c r="H695" s="96"/>
    </row>
    <row r="696" spans="1:8" x14ac:dyDescent="0.2">
      <c r="A696" s="136" t="str">
        <f t="shared" si="10"/>
        <v/>
      </c>
      <c r="B696" s="133"/>
      <c r="C696" s="110"/>
      <c r="D696" s="110"/>
      <c r="E696" s="137"/>
      <c r="F696" s="137"/>
      <c r="G696" s="96"/>
      <c r="H696" s="96"/>
    </row>
    <row r="697" spans="1:8" x14ac:dyDescent="0.2">
      <c r="A697" s="136" t="str">
        <f t="shared" si="10"/>
        <v/>
      </c>
      <c r="B697" s="133"/>
      <c r="C697" s="110"/>
      <c r="D697" s="110"/>
      <c r="E697" s="137"/>
      <c r="F697" s="137"/>
      <c r="G697" s="96"/>
      <c r="H697" s="96"/>
    </row>
    <row r="698" spans="1:8" x14ac:dyDescent="0.2">
      <c r="A698" s="136" t="str">
        <f t="shared" si="10"/>
        <v/>
      </c>
      <c r="B698" s="133"/>
      <c r="C698" s="110"/>
      <c r="D698" s="110"/>
      <c r="E698" s="137"/>
      <c r="F698" s="137"/>
      <c r="G698" s="96"/>
      <c r="H698" s="96"/>
    </row>
    <row r="699" spans="1:8" x14ac:dyDescent="0.2">
      <c r="A699" s="136" t="str">
        <f t="shared" si="10"/>
        <v/>
      </c>
      <c r="B699" s="133"/>
      <c r="C699" s="110"/>
      <c r="D699" s="110"/>
      <c r="E699" s="137"/>
      <c r="F699" s="137"/>
      <c r="G699" s="96"/>
      <c r="H699" s="96"/>
    </row>
    <row r="700" spans="1:8" x14ac:dyDescent="0.2">
      <c r="A700" s="136" t="str">
        <f t="shared" si="10"/>
        <v/>
      </c>
      <c r="B700" s="133"/>
      <c r="C700" s="110"/>
      <c r="D700" s="110"/>
      <c r="E700" s="137"/>
      <c r="F700" s="137"/>
      <c r="G700" s="96"/>
      <c r="H700" s="96"/>
    </row>
    <row r="701" spans="1:8" x14ac:dyDescent="0.2">
      <c r="A701" s="136" t="str">
        <f t="shared" si="10"/>
        <v/>
      </c>
      <c r="B701" s="133"/>
      <c r="C701" s="110"/>
      <c r="D701" s="110"/>
      <c r="E701" s="137"/>
      <c r="F701" s="137"/>
      <c r="G701" s="96"/>
      <c r="H701" s="96"/>
    </row>
    <row r="702" spans="1:8" x14ac:dyDescent="0.2">
      <c r="A702" s="136" t="str">
        <f t="shared" si="10"/>
        <v/>
      </c>
      <c r="B702" s="133"/>
      <c r="C702" s="110"/>
      <c r="D702" s="110"/>
      <c r="E702" s="137"/>
      <c r="F702" s="137"/>
      <c r="G702" s="96"/>
      <c r="H702" s="96"/>
    </row>
    <row r="703" spans="1:8" x14ac:dyDescent="0.2">
      <c r="A703" s="136" t="str">
        <f t="shared" si="10"/>
        <v/>
      </c>
      <c r="B703" s="133"/>
      <c r="C703" s="110"/>
      <c r="D703" s="110"/>
      <c r="E703" s="137"/>
      <c r="F703" s="137"/>
      <c r="G703" s="96"/>
      <c r="H703" s="96"/>
    </row>
    <row r="704" spans="1:8" x14ac:dyDescent="0.2">
      <c r="A704" s="136" t="str">
        <f t="shared" si="10"/>
        <v/>
      </c>
      <c r="B704" s="133"/>
      <c r="C704" s="110"/>
      <c r="D704" s="110"/>
      <c r="E704" s="137"/>
      <c r="F704" s="137"/>
      <c r="G704" s="96"/>
      <c r="H704" s="96"/>
    </row>
    <row r="705" spans="1:8" x14ac:dyDescent="0.2">
      <c r="A705" s="136" t="str">
        <f t="shared" si="10"/>
        <v/>
      </c>
      <c r="B705" s="133"/>
      <c r="C705" s="110"/>
      <c r="D705" s="110"/>
      <c r="E705" s="137"/>
      <c r="F705" s="137"/>
      <c r="G705" s="96"/>
      <c r="H705" s="96"/>
    </row>
    <row r="706" spans="1:8" x14ac:dyDescent="0.2">
      <c r="A706" s="136" t="str">
        <f t="shared" si="10"/>
        <v/>
      </c>
      <c r="B706" s="133"/>
      <c r="C706" s="110"/>
      <c r="D706" s="110"/>
      <c r="E706" s="137"/>
      <c r="F706" s="137"/>
      <c r="G706" s="96"/>
      <c r="H706" s="96"/>
    </row>
    <row r="707" spans="1:8" x14ac:dyDescent="0.2">
      <c r="A707" s="136" t="str">
        <f t="shared" si="10"/>
        <v/>
      </c>
      <c r="B707" s="133"/>
      <c r="C707" s="110"/>
      <c r="D707" s="110"/>
      <c r="E707" s="137"/>
      <c r="F707" s="137"/>
      <c r="G707" s="96"/>
      <c r="H707" s="96"/>
    </row>
    <row r="708" spans="1:8" x14ac:dyDescent="0.2">
      <c r="A708" s="136" t="str">
        <f t="shared" si="10"/>
        <v/>
      </c>
      <c r="B708" s="133"/>
      <c r="C708" s="110"/>
      <c r="D708" s="110"/>
      <c r="E708" s="137"/>
      <c r="F708" s="137"/>
      <c r="G708" s="96"/>
      <c r="H708" s="96"/>
    </row>
    <row r="709" spans="1:8" x14ac:dyDescent="0.2">
      <c r="A709" s="136" t="str">
        <f t="shared" si="10"/>
        <v/>
      </c>
      <c r="B709" s="133"/>
      <c r="C709" s="110"/>
      <c r="D709" s="110"/>
      <c r="E709" s="137"/>
      <c r="F709" s="137"/>
      <c r="G709" s="96"/>
      <c r="H709" s="96"/>
    </row>
    <row r="710" spans="1:8" x14ac:dyDescent="0.2">
      <c r="A710" s="136" t="str">
        <f t="shared" si="10"/>
        <v/>
      </c>
      <c r="B710" s="133"/>
      <c r="C710" s="110"/>
      <c r="D710" s="110"/>
      <c r="E710" s="137"/>
      <c r="F710" s="137"/>
      <c r="G710" s="96"/>
      <c r="H710" s="96"/>
    </row>
    <row r="711" spans="1:8" x14ac:dyDescent="0.2">
      <c r="A711" s="136" t="str">
        <f t="shared" si="10"/>
        <v/>
      </c>
      <c r="B711" s="133"/>
      <c r="C711" s="110"/>
      <c r="D711" s="110"/>
      <c r="E711" s="137"/>
      <c r="F711" s="137"/>
      <c r="G711" s="96"/>
      <c r="H711" s="96"/>
    </row>
    <row r="712" spans="1:8" x14ac:dyDescent="0.2">
      <c r="A712" s="136" t="str">
        <f t="shared" si="10"/>
        <v/>
      </c>
      <c r="B712" s="133"/>
      <c r="C712" s="110"/>
      <c r="D712" s="110"/>
      <c r="E712" s="137"/>
      <c r="F712" s="137"/>
      <c r="G712" s="96"/>
      <c r="H712" s="96"/>
    </row>
    <row r="713" spans="1:8" x14ac:dyDescent="0.2">
      <c r="A713" s="136" t="str">
        <f t="shared" si="10"/>
        <v/>
      </c>
      <c r="B713" s="133"/>
      <c r="C713" s="110"/>
      <c r="D713" s="110"/>
      <c r="E713" s="137"/>
      <c r="F713" s="137"/>
      <c r="G713" s="96"/>
      <c r="H713" s="96"/>
    </row>
    <row r="714" spans="1:8" x14ac:dyDescent="0.2">
      <c r="A714" s="136" t="str">
        <f t="shared" si="10"/>
        <v/>
      </c>
      <c r="B714" s="133"/>
      <c r="C714" s="110"/>
      <c r="D714" s="110"/>
      <c r="E714" s="137"/>
      <c r="F714" s="137"/>
      <c r="G714" s="96"/>
      <c r="H714" s="96"/>
    </row>
    <row r="715" spans="1:8" x14ac:dyDescent="0.2">
      <c r="A715" s="136" t="str">
        <f t="shared" si="10"/>
        <v/>
      </c>
      <c r="B715" s="133"/>
      <c r="C715" s="110"/>
      <c r="D715" s="110"/>
      <c r="E715" s="137"/>
      <c r="F715" s="137"/>
      <c r="G715" s="96"/>
      <c r="H715" s="96"/>
    </row>
    <row r="716" spans="1:8" x14ac:dyDescent="0.2">
      <c r="A716" s="136" t="str">
        <f t="shared" si="10"/>
        <v/>
      </c>
      <c r="B716" s="133"/>
      <c r="C716" s="110"/>
      <c r="D716" s="110"/>
      <c r="E716" s="137"/>
      <c r="F716" s="137"/>
      <c r="G716" s="96"/>
      <c r="H716" s="96"/>
    </row>
    <row r="717" spans="1:8" x14ac:dyDescent="0.2">
      <c r="A717" s="136" t="str">
        <f t="shared" si="10"/>
        <v/>
      </c>
      <c r="B717" s="133"/>
      <c r="C717" s="110"/>
      <c r="D717" s="110"/>
      <c r="E717" s="137"/>
      <c r="F717" s="137"/>
      <c r="G717" s="96"/>
      <c r="H717" s="96"/>
    </row>
    <row r="718" spans="1:8" x14ac:dyDescent="0.2">
      <c r="A718" s="136" t="str">
        <f t="shared" si="10"/>
        <v/>
      </c>
      <c r="B718" s="133"/>
      <c r="C718" s="110"/>
      <c r="D718" s="110"/>
      <c r="E718" s="137"/>
      <c r="F718" s="137"/>
      <c r="G718" s="96"/>
      <c r="H718" s="96"/>
    </row>
    <row r="719" spans="1:8" x14ac:dyDescent="0.2">
      <c r="A719" s="136" t="str">
        <f t="shared" si="10"/>
        <v/>
      </c>
      <c r="B719" s="133"/>
      <c r="C719" s="110"/>
      <c r="D719" s="110"/>
      <c r="E719" s="137"/>
      <c r="F719" s="137"/>
      <c r="G719" s="96"/>
      <c r="H719" s="96"/>
    </row>
    <row r="720" spans="1:8" x14ac:dyDescent="0.2">
      <c r="A720" s="136" t="str">
        <f t="shared" si="10"/>
        <v/>
      </c>
      <c r="B720" s="133"/>
      <c r="C720" s="110"/>
      <c r="D720" s="110"/>
      <c r="E720" s="137"/>
      <c r="F720" s="137"/>
      <c r="G720" s="96"/>
      <c r="H720" s="96"/>
    </row>
    <row r="721" spans="1:8" x14ac:dyDescent="0.2">
      <c r="A721" s="136" t="str">
        <f t="shared" si="10"/>
        <v/>
      </c>
      <c r="B721" s="133"/>
      <c r="C721" s="110"/>
      <c r="D721" s="110"/>
      <c r="E721" s="137"/>
      <c r="F721" s="137"/>
      <c r="G721" s="96"/>
      <c r="H721" s="96"/>
    </row>
    <row r="722" spans="1:8" x14ac:dyDescent="0.2">
      <c r="A722" s="136" t="str">
        <f t="shared" si="10"/>
        <v/>
      </c>
      <c r="B722" s="133"/>
      <c r="C722" s="110"/>
      <c r="D722" s="110"/>
      <c r="E722" s="137"/>
      <c r="F722" s="137"/>
      <c r="G722" s="96"/>
      <c r="H722" s="96"/>
    </row>
    <row r="723" spans="1:8" x14ac:dyDescent="0.2">
      <c r="A723" s="136" t="str">
        <f t="shared" si="10"/>
        <v/>
      </c>
      <c r="B723" s="133"/>
      <c r="C723" s="110"/>
      <c r="D723" s="110"/>
      <c r="E723" s="137"/>
      <c r="F723" s="137"/>
      <c r="G723" s="96"/>
      <c r="H723" s="96"/>
    </row>
    <row r="724" spans="1:8" x14ac:dyDescent="0.2">
      <c r="A724" s="136" t="str">
        <f t="shared" ref="A724:A787" si="11">IF(COUNTA(B724:H724)&gt;0,ROW()-$A$3+1,"")</f>
        <v/>
      </c>
      <c r="B724" s="133"/>
      <c r="C724" s="110"/>
      <c r="D724" s="110"/>
      <c r="E724" s="137"/>
      <c r="F724" s="137"/>
      <c r="G724" s="96"/>
      <c r="H724" s="96"/>
    </row>
    <row r="725" spans="1:8" x14ac:dyDescent="0.2">
      <c r="A725" s="136" t="str">
        <f t="shared" si="11"/>
        <v/>
      </c>
      <c r="B725" s="133"/>
      <c r="C725" s="110"/>
      <c r="D725" s="110"/>
      <c r="E725" s="137"/>
      <c r="F725" s="137"/>
      <c r="G725" s="96"/>
      <c r="H725" s="96"/>
    </row>
    <row r="726" spans="1:8" x14ac:dyDescent="0.2">
      <c r="A726" s="136" t="str">
        <f t="shared" si="11"/>
        <v/>
      </c>
      <c r="B726" s="133"/>
      <c r="C726" s="110"/>
      <c r="D726" s="110"/>
      <c r="E726" s="137"/>
      <c r="F726" s="137"/>
      <c r="G726" s="96"/>
      <c r="H726" s="96"/>
    </row>
    <row r="727" spans="1:8" x14ac:dyDescent="0.2">
      <c r="A727" s="136" t="str">
        <f t="shared" si="11"/>
        <v/>
      </c>
      <c r="B727" s="133"/>
      <c r="C727" s="110"/>
      <c r="D727" s="110"/>
      <c r="E727" s="137"/>
      <c r="F727" s="137"/>
      <c r="G727" s="96"/>
      <c r="H727" s="96"/>
    </row>
    <row r="728" spans="1:8" x14ac:dyDescent="0.2">
      <c r="A728" s="136" t="str">
        <f t="shared" si="11"/>
        <v/>
      </c>
      <c r="B728" s="133"/>
      <c r="C728" s="110"/>
      <c r="D728" s="110"/>
      <c r="E728" s="137"/>
      <c r="F728" s="137"/>
      <c r="G728" s="96"/>
      <c r="H728" s="96"/>
    </row>
    <row r="729" spans="1:8" x14ac:dyDescent="0.2">
      <c r="A729" s="136" t="str">
        <f t="shared" si="11"/>
        <v/>
      </c>
      <c r="B729" s="133"/>
      <c r="C729" s="110"/>
      <c r="D729" s="110"/>
      <c r="E729" s="137"/>
      <c r="F729" s="137"/>
      <c r="G729" s="96"/>
      <c r="H729" s="96"/>
    </row>
    <row r="730" spans="1:8" x14ac:dyDescent="0.2">
      <c r="A730" s="136" t="str">
        <f t="shared" si="11"/>
        <v/>
      </c>
      <c r="B730" s="133"/>
      <c r="C730" s="110"/>
      <c r="D730" s="110"/>
      <c r="E730" s="137"/>
      <c r="F730" s="137"/>
      <c r="G730" s="96"/>
      <c r="H730" s="96"/>
    </row>
    <row r="731" spans="1:8" x14ac:dyDescent="0.2">
      <c r="A731" s="136" t="str">
        <f t="shared" si="11"/>
        <v/>
      </c>
      <c r="B731" s="133"/>
      <c r="C731" s="110"/>
      <c r="D731" s="110"/>
      <c r="E731" s="137"/>
      <c r="F731" s="137"/>
      <c r="G731" s="96"/>
      <c r="H731" s="96"/>
    </row>
    <row r="732" spans="1:8" x14ac:dyDescent="0.2">
      <c r="A732" s="136" t="str">
        <f t="shared" si="11"/>
        <v/>
      </c>
      <c r="B732" s="133"/>
      <c r="C732" s="110"/>
      <c r="D732" s="110"/>
      <c r="E732" s="137"/>
      <c r="F732" s="137"/>
      <c r="G732" s="96"/>
      <c r="H732" s="96"/>
    </row>
    <row r="733" spans="1:8" x14ac:dyDescent="0.2">
      <c r="A733" s="136" t="str">
        <f t="shared" si="11"/>
        <v/>
      </c>
      <c r="B733" s="133"/>
      <c r="C733" s="110"/>
      <c r="D733" s="110"/>
      <c r="E733" s="137"/>
      <c r="F733" s="137"/>
      <c r="G733" s="96"/>
      <c r="H733" s="96"/>
    </row>
    <row r="734" spans="1:8" x14ac:dyDescent="0.2">
      <c r="A734" s="136" t="str">
        <f t="shared" si="11"/>
        <v/>
      </c>
      <c r="B734" s="133"/>
      <c r="C734" s="110"/>
      <c r="D734" s="110"/>
      <c r="E734" s="137"/>
      <c r="F734" s="137"/>
      <c r="G734" s="96"/>
      <c r="H734" s="96"/>
    </row>
    <row r="735" spans="1:8" x14ac:dyDescent="0.2">
      <c r="A735" s="136" t="str">
        <f t="shared" si="11"/>
        <v/>
      </c>
      <c r="B735" s="133"/>
      <c r="C735" s="110"/>
      <c r="D735" s="110"/>
      <c r="E735" s="137"/>
      <c r="F735" s="137"/>
      <c r="G735" s="96"/>
      <c r="H735" s="96"/>
    </row>
    <row r="736" spans="1:8" x14ac:dyDescent="0.2">
      <c r="A736" s="136" t="str">
        <f t="shared" si="11"/>
        <v/>
      </c>
      <c r="B736" s="133"/>
      <c r="C736" s="110"/>
      <c r="D736" s="110"/>
      <c r="E736" s="137"/>
      <c r="F736" s="137"/>
      <c r="G736" s="96"/>
      <c r="H736" s="96"/>
    </row>
    <row r="737" spans="1:8" x14ac:dyDescent="0.2">
      <c r="A737" s="136" t="str">
        <f t="shared" si="11"/>
        <v/>
      </c>
      <c r="B737" s="133"/>
      <c r="C737" s="110"/>
      <c r="D737" s="110"/>
      <c r="E737" s="137"/>
      <c r="F737" s="137"/>
      <c r="G737" s="96"/>
      <c r="H737" s="96"/>
    </row>
    <row r="738" spans="1:8" x14ac:dyDescent="0.2">
      <c r="A738" s="136" t="str">
        <f t="shared" si="11"/>
        <v/>
      </c>
      <c r="B738" s="133"/>
      <c r="C738" s="110"/>
      <c r="D738" s="110"/>
      <c r="E738" s="137"/>
      <c r="F738" s="137"/>
      <c r="G738" s="96"/>
      <c r="H738" s="96"/>
    </row>
    <row r="739" spans="1:8" x14ac:dyDescent="0.2">
      <c r="A739" s="136" t="str">
        <f t="shared" si="11"/>
        <v/>
      </c>
      <c r="B739" s="133"/>
      <c r="C739" s="110"/>
      <c r="D739" s="110"/>
      <c r="E739" s="137"/>
      <c r="F739" s="137"/>
      <c r="G739" s="96"/>
      <c r="H739" s="96"/>
    </row>
    <row r="740" spans="1:8" x14ac:dyDescent="0.2">
      <c r="A740" s="136" t="str">
        <f t="shared" si="11"/>
        <v/>
      </c>
      <c r="B740" s="133"/>
      <c r="C740" s="110"/>
      <c r="D740" s="110"/>
      <c r="E740" s="137"/>
      <c r="F740" s="137"/>
      <c r="G740" s="96"/>
      <c r="H740" s="96"/>
    </row>
    <row r="741" spans="1:8" x14ac:dyDescent="0.2">
      <c r="A741" s="136" t="str">
        <f t="shared" si="11"/>
        <v/>
      </c>
      <c r="B741" s="133"/>
      <c r="C741" s="110"/>
      <c r="D741" s="110"/>
      <c r="E741" s="137"/>
      <c r="F741" s="137"/>
      <c r="G741" s="96"/>
      <c r="H741" s="96"/>
    </row>
    <row r="742" spans="1:8" x14ac:dyDescent="0.2">
      <c r="A742" s="136" t="str">
        <f t="shared" si="11"/>
        <v/>
      </c>
      <c r="B742" s="133"/>
      <c r="C742" s="110"/>
      <c r="D742" s="110"/>
      <c r="E742" s="137"/>
      <c r="F742" s="137"/>
      <c r="G742" s="96"/>
      <c r="H742" s="96"/>
    </row>
    <row r="743" spans="1:8" x14ac:dyDescent="0.2">
      <c r="A743" s="136" t="str">
        <f t="shared" si="11"/>
        <v/>
      </c>
      <c r="B743" s="133"/>
      <c r="C743" s="110"/>
      <c r="D743" s="110"/>
      <c r="E743" s="137"/>
      <c r="F743" s="137"/>
      <c r="G743" s="96"/>
      <c r="H743" s="96"/>
    </row>
    <row r="744" spans="1:8" x14ac:dyDescent="0.2">
      <c r="A744" s="136" t="str">
        <f t="shared" si="11"/>
        <v/>
      </c>
      <c r="B744" s="133"/>
      <c r="C744" s="110"/>
      <c r="D744" s="110"/>
      <c r="E744" s="137"/>
      <c r="F744" s="137"/>
      <c r="G744" s="96"/>
      <c r="H744" s="96"/>
    </row>
    <row r="745" spans="1:8" x14ac:dyDescent="0.2">
      <c r="A745" s="136" t="str">
        <f t="shared" si="11"/>
        <v/>
      </c>
      <c r="B745" s="133"/>
      <c r="C745" s="110"/>
      <c r="D745" s="110"/>
      <c r="E745" s="137"/>
      <c r="F745" s="137"/>
      <c r="G745" s="96"/>
      <c r="H745" s="96"/>
    </row>
    <row r="746" spans="1:8" x14ac:dyDescent="0.2">
      <c r="A746" s="136" t="str">
        <f t="shared" si="11"/>
        <v/>
      </c>
      <c r="B746" s="133"/>
      <c r="C746" s="110"/>
      <c r="D746" s="110"/>
      <c r="E746" s="137"/>
      <c r="F746" s="137"/>
      <c r="G746" s="96"/>
      <c r="H746" s="96"/>
    </row>
    <row r="747" spans="1:8" x14ac:dyDescent="0.2">
      <c r="A747" s="136" t="str">
        <f t="shared" si="11"/>
        <v/>
      </c>
      <c r="B747" s="133"/>
      <c r="C747" s="110"/>
      <c r="D747" s="110"/>
      <c r="E747" s="137"/>
      <c r="F747" s="137"/>
      <c r="G747" s="96"/>
      <c r="H747" s="96"/>
    </row>
    <row r="748" spans="1:8" x14ac:dyDescent="0.2">
      <c r="A748" s="136" t="str">
        <f t="shared" si="11"/>
        <v/>
      </c>
      <c r="B748" s="133"/>
      <c r="C748" s="110"/>
      <c r="D748" s="110"/>
      <c r="E748" s="137"/>
      <c r="F748" s="137"/>
      <c r="G748" s="96"/>
      <c r="H748" s="96"/>
    </row>
    <row r="749" spans="1:8" x14ac:dyDescent="0.2">
      <c r="A749" s="136" t="str">
        <f t="shared" si="11"/>
        <v/>
      </c>
      <c r="B749" s="133"/>
      <c r="C749" s="110"/>
      <c r="D749" s="110"/>
      <c r="E749" s="137"/>
      <c r="F749" s="137"/>
      <c r="G749" s="96"/>
      <c r="H749" s="96"/>
    </row>
    <row r="750" spans="1:8" x14ac:dyDescent="0.2">
      <c r="A750" s="136" t="str">
        <f t="shared" si="11"/>
        <v/>
      </c>
      <c r="B750" s="133"/>
      <c r="C750" s="110"/>
      <c r="D750" s="110"/>
      <c r="E750" s="137"/>
      <c r="F750" s="137"/>
      <c r="G750" s="96"/>
      <c r="H750" s="96"/>
    </row>
    <row r="751" spans="1:8" x14ac:dyDescent="0.2">
      <c r="A751" s="136" t="str">
        <f t="shared" si="11"/>
        <v/>
      </c>
      <c r="B751" s="133"/>
      <c r="C751" s="110"/>
      <c r="D751" s="110"/>
      <c r="E751" s="137"/>
      <c r="F751" s="137"/>
      <c r="G751" s="96"/>
      <c r="H751" s="96"/>
    </row>
    <row r="752" spans="1:8" x14ac:dyDescent="0.2">
      <c r="A752" s="136" t="str">
        <f t="shared" si="11"/>
        <v/>
      </c>
      <c r="B752" s="133"/>
      <c r="C752" s="110"/>
      <c r="D752" s="110"/>
      <c r="E752" s="137"/>
      <c r="F752" s="137"/>
      <c r="G752" s="96"/>
      <c r="H752" s="96"/>
    </row>
    <row r="753" spans="1:8" x14ac:dyDescent="0.2">
      <c r="A753" s="136" t="str">
        <f t="shared" si="11"/>
        <v/>
      </c>
      <c r="B753" s="133"/>
      <c r="C753" s="110"/>
      <c r="D753" s="110"/>
      <c r="E753" s="137"/>
      <c r="F753" s="137"/>
      <c r="G753" s="96"/>
      <c r="H753" s="96"/>
    </row>
    <row r="754" spans="1:8" x14ac:dyDescent="0.2">
      <c r="A754" s="136" t="str">
        <f t="shared" si="11"/>
        <v/>
      </c>
      <c r="B754" s="133"/>
      <c r="C754" s="110"/>
      <c r="D754" s="110"/>
      <c r="E754" s="137"/>
      <c r="F754" s="137"/>
      <c r="G754" s="96"/>
      <c r="H754" s="96"/>
    </row>
    <row r="755" spans="1:8" x14ac:dyDescent="0.2">
      <c r="A755" s="136" t="str">
        <f t="shared" si="11"/>
        <v/>
      </c>
      <c r="B755" s="133"/>
      <c r="C755" s="110"/>
      <c r="D755" s="110"/>
      <c r="E755" s="137"/>
      <c r="F755" s="137"/>
      <c r="G755" s="96"/>
      <c r="H755" s="96"/>
    </row>
    <row r="756" spans="1:8" x14ac:dyDescent="0.2">
      <c r="A756" s="136" t="str">
        <f t="shared" si="11"/>
        <v/>
      </c>
      <c r="B756" s="133"/>
      <c r="C756" s="110"/>
      <c r="D756" s="110"/>
      <c r="E756" s="137"/>
      <c r="F756" s="137"/>
      <c r="G756" s="96"/>
      <c r="H756" s="96"/>
    </row>
    <row r="757" spans="1:8" x14ac:dyDescent="0.2">
      <c r="A757" s="136" t="str">
        <f t="shared" si="11"/>
        <v/>
      </c>
      <c r="B757" s="133"/>
      <c r="C757" s="110"/>
      <c r="D757" s="110"/>
      <c r="E757" s="137"/>
      <c r="F757" s="137"/>
      <c r="G757" s="96"/>
      <c r="H757" s="96"/>
    </row>
    <row r="758" spans="1:8" x14ac:dyDescent="0.2">
      <c r="A758" s="136" t="str">
        <f t="shared" si="11"/>
        <v/>
      </c>
      <c r="B758" s="133"/>
      <c r="C758" s="110"/>
      <c r="D758" s="110"/>
      <c r="E758" s="137"/>
      <c r="F758" s="137"/>
      <c r="G758" s="96"/>
      <c r="H758" s="96"/>
    </row>
    <row r="759" spans="1:8" x14ac:dyDescent="0.2">
      <c r="A759" s="136" t="str">
        <f t="shared" si="11"/>
        <v/>
      </c>
      <c r="B759" s="133"/>
      <c r="C759" s="110"/>
      <c r="D759" s="110"/>
      <c r="E759" s="137"/>
      <c r="F759" s="137"/>
      <c r="G759" s="96"/>
      <c r="H759" s="96"/>
    </row>
    <row r="760" spans="1:8" x14ac:dyDescent="0.2">
      <c r="A760" s="136" t="str">
        <f t="shared" si="11"/>
        <v/>
      </c>
      <c r="B760" s="133"/>
      <c r="C760" s="110"/>
      <c r="D760" s="110"/>
      <c r="E760" s="137"/>
      <c r="F760" s="137"/>
      <c r="G760" s="96"/>
      <c r="H760" s="96"/>
    </row>
    <row r="761" spans="1:8" x14ac:dyDescent="0.2">
      <c r="A761" s="136" t="str">
        <f t="shared" si="11"/>
        <v/>
      </c>
      <c r="B761" s="133"/>
      <c r="C761" s="110"/>
      <c r="D761" s="110"/>
      <c r="E761" s="137"/>
      <c r="F761" s="137"/>
      <c r="G761" s="96"/>
      <c r="H761" s="96"/>
    </row>
    <row r="762" spans="1:8" x14ac:dyDescent="0.2">
      <c r="A762" s="136" t="str">
        <f t="shared" si="11"/>
        <v/>
      </c>
      <c r="B762" s="133"/>
      <c r="C762" s="110"/>
      <c r="D762" s="110"/>
      <c r="E762" s="137"/>
      <c r="F762" s="137"/>
      <c r="G762" s="96"/>
      <c r="H762" s="96"/>
    </row>
    <row r="763" spans="1:8" x14ac:dyDescent="0.2">
      <c r="A763" s="136" t="str">
        <f t="shared" si="11"/>
        <v/>
      </c>
      <c r="B763" s="133"/>
      <c r="C763" s="110"/>
      <c r="D763" s="110"/>
      <c r="E763" s="137"/>
      <c r="F763" s="137"/>
      <c r="G763" s="96"/>
      <c r="H763" s="96"/>
    </row>
    <row r="764" spans="1:8" x14ac:dyDescent="0.2">
      <c r="A764" s="136" t="str">
        <f t="shared" si="11"/>
        <v/>
      </c>
      <c r="B764" s="133"/>
      <c r="C764" s="110"/>
      <c r="D764" s="110"/>
      <c r="E764" s="137"/>
      <c r="F764" s="137"/>
      <c r="G764" s="96"/>
      <c r="H764" s="96"/>
    </row>
    <row r="765" spans="1:8" x14ac:dyDescent="0.2">
      <c r="A765" s="136" t="str">
        <f t="shared" si="11"/>
        <v/>
      </c>
      <c r="B765" s="133"/>
      <c r="C765" s="110"/>
      <c r="D765" s="110"/>
      <c r="E765" s="137"/>
      <c r="F765" s="137"/>
      <c r="G765" s="96"/>
      <c r="H765" s="96"/>
    </row>
    <row r="766" spans="1:8" x14ac:dyDescent="0.2">
      <c r="A766" s="136" t="str">
        <f t="shared" si="11"/>
        <v/>
      </c>
      <c r="B766" s="133"/>
      <c r="C766" s="110"/>
      <c r="D766" s="110"/>
      <c r="E766" s="137"/>
      <c r="F766" s="137"/>
      <c r="G766" s="96"/>
      <c r="H766" s="96"/>
    </row>
    <row r="767" spans="1:8" x14ac:dyDescent="0.2">
      <c r="A767" s="136" t="str">
        <f t="shared" si="11"/>
        <v/>
      </c>
      <c r="B767" s="133"/>
      <c r="C767" s="110"/>
      <c r="D767" s="110"/>
      <c r="E767" s="137"/>
      <c r="F767" s="137"/>
      <c r="G767" s="96"/>
      <c r="H767" s="96"/>
    </row>
    <row r="768" spans="1:8" x14ac:dyDescent="0.2">
      <c r="A768" s="136" t="str">
        <f t="shared" si="11"/>
        <v/>
      </c>
      <c r="B768" s="133"/>
      <c r="C768" s="110"/>
      <c r="D768" s="110"/>
      <c r="E768" s="137"/>
      <c r="F768" s="137"/>
      <c r="G768" s="96"/>
      <c r="H768" s="96"/>
    </row>
    <row r="769" spans="1:8" x14ac:dyDescent="0.2">
      <c r="A769" s="136" t="str">
        <f t="shared" si="11"/>
        <v/>
      </c>
      <c r="B769" s="133"/>
      <c r="C769" s="110"/>
      <c r="D769" s="110"/>
      <c r="E769" s="137"/>
      <c r="F769" s="137"/>
      <c r="G769" s="96"/>
      <c r="H769" s="96"/>
    </row>
    <row r="770" spans="1:8" x14ac:dyDescent="0.2">
      <c r="A770" s="136" t="str">
        <f t="shared" si="11"/>
        <v/>
      </c>
      <c r="B770" s="133"/>
      <c r="C770" s="110"/>
      <c r="D770" s="110"/>
      <c r="E770" s="137"/>
      <c r="F770" s="137"/>
      <c r="G770" s="96"/>
      <c r="H770" s="96"/>
    </row>
    <row r="771" spans="1:8" x14ac:dyDescent="0.2">
      <c r="A771" s="136" t="str">
        <f t="shared" si="11"/>
        <v/>
      </c>
      <c r="B771" s="133"/>
      <c r="C771" s="110"/>
      <c r="D771" s="110"/>
      <c r="E771" s="137"/>
      <c r="F771" s="137"/>
      <c r="G771" s="96"/>
      <c r="H771" s="96"/>
    </row>
    <row r="772" spans="1:8" x14ac:dyDescent="0.2">
      <c r="A772" s="136" t="str">
        <f t="shared" si="11"/>
        <v/>
      </c>
      <c r="B772" s="133"/>
      <c r="C772" s="110"/>
      <c r="D772" s="110"/>
      <c r="E772" s="137"/>
      <c r="F772" s="137"/>
      <c r="G772" s="96"/>
      <c r="H772" s="96"/>
    </row>
    <row r="773" spans="1:8" x14ac:dyDescent="0.2">
      <c r="A773" s="136" t="str">
        <f t="shared" si="11"/>
        <v/>
      </c>
      <c r="B773" s="133"/>
      <c r="C773" s="110"/>
      <c r="D773" s="110"/>
      <c r="E773" s="137"/>
      <c r="F773" s="137"/>
      <c r="G773" s="96"/>
      <c r="H773" s="96"/>
    </row>
    <row r="774" spans="1:8" x14ac:dyDescent="0.2">
      <c r="A774" s="136" t="str">
        <f t="shared" si="11"/>
        <v/>
      </c>
      <c r="B774" s="133"/>
      <c r="C774" s="110"/>
      <c r="D774" s="110"/>
      <c r="E774" s="137"/>
      <c r="F774" s="137"/>
      <c r="G774" s="96"/>
      <c r="H774" s="96"/>
    </row>
    <row r="775" spans="1:8" x14ac:dyDescent="0.2">
      <c r="A775" s="136" t="str">
        <f t="shared" si="11"/>
        <v/>
      </c>
      <c r="B775" s="133"/>
      <c r="C775" s="110"/>
      <c r="D775" s="110"/>
      <c r="E775" s="137"/>
      <c r="F775" s="137"/>
      <c r="G775" s="96"/>
      <c r="H775" s="96"/>
    </row>
    <row r="776" spans="1:8" x14ac:dyDescent="0.2">
      <c r="A776" s="136" t="str">
        <f t="shared" si="11"/>
        <v/>
      </c>
      <c r="B776" s="133"/>
      <c r="C776" s="110"/>
      <c r="D776" s="110"/>
      <c r="E776" s="137"/>
      <c r="F776" s="137"/>
      <c r="G776" s="96"/>
      <c r="H776" s="96"/>
    </row>
    <row r="777" spans="1:8" x14ac:dyDescent="0.2">
      <c r="A777" s="136" t="str">
        <f t="shared" si="11"/>
        <v/>
      </c>
      <c r="B777" s="133"/>
      <c r="C777" s="110"/>
      <c r="D777" s="110"/>
      <c r="E777" s="137"/>
      <c r="F777" s="137"/>
      <c r="G777" s="96"/>
      <c r="H777" s="96"/>
    </row>
    <row r="778" spans="1:8" x14ac:dyDescent="0.2">
      <c r="A778" s="136" t="str">
        <f t="shared" si="11"/>
        <v/>
      </c>
      <c r="B778" s="133"/>
      <c r="C778" s="110"/>
      <c r="D778" s="110"/>
      <c r="E778" s="137"/>
      <c r="F778" s="137"/>
      <c r="G778" s="96"/>
      <c r="H778" s="96"/>
    </row>
    <row r="779" spans="1:8" x14ac:dyDescent="0.2">
      <c r="A779" s="136" t="str">
        <f t="shared" si="11"/>
        <v/>
      </c>
      <c r="B779" s="133"/>
      <c r="C779" s="110"/>
      <c r="D779" s="110"/>
      <c r="E779" s="137"/>
      <c r="F779" s="137"/>
      <c r="G779" s="96"/>
      <c r="H779" s="96"/>
    </row>
    <row r="780" spans="1:8" x14ac:dyDescent="0.2">
      <c r="A780" s="136" t="str">
        <f t="shared" si="11"/>
        <v/>
      </c>
      <c r="B780" s="133"/>
      <c r="C780" s="110"/>
      <c r="D780" s="110"/>
      <c r="E780" s="137"/>
      <c r="F780" s="137"/>
      <c r="G780" s="96"/>
      <c r="H780" s="96"/>
    </row>
    <row r="781" spans="1:8" x14ac:dyDescent="0.2">
      <c r="A781" s="136" t="str">
        <f t="shared" si="11"/>
        <v/>
      </c>
      <c r="B781" s="133"/>
      <c r="C781" s="110"/>
      <c r="D781" s="110"/>
      <c r="E781" s="137"/>
      <c r="F781" s="137"/>
      <c r="G781" s="96"/>
      <c r="H781" s="96"/>
    </row>
    <row r="782" spans="1:8" x14ac:dyDescent="0.2">
      <c r="A782" s="136" t="str">
        <f t="shared" si="11"/>
        <v/>
      </c>
      <c r="B782" s="133"/>
      <c r="C782" s="110"/>
      <c r="D782" s="110"/>
      <c r="E782" s="137"/>
      <c r="F782" s="137"/>
      <c r="G782" s="96"/>
      <c r="H782" s="96"/>
    </row>
    <row r="783" spans="1:8" x14ac:dyDescent="0.2">
      <c r="A783" s="136" t="str">
        <f t="shared" si="11"/>
        <v/>
      </c>
      <c r="B783" s="133"/>
      <c r="C783" s="110"/>
      <c r="D783" s="110"/>
      <c r="E783" s="137"/>
      <c r="F783" s="137"/>
      <c r="G783" s="96"/>
      <c r="H783" s="96"/>
    </row>
    <row r="784" spans="1:8" x14ac:dyDescent="0.2">
      <c r="A784" s="136" t="str">
        <f t="shared" si="11"/>
        <v/>
      </c>
      <c r="B784" s="133"/>
      <c r="C784" s="110"/>
      <c r="D784" s="110"/>
      <c r="E784" s="137"/>
      <c r="F784" s="137"/>
      <c r="G784" s="96"/>
      <c r="H784" s="96"/>
    </row>
    <row r="785" spans="1:8" x14ac:dyDescent="0.2">
      <c r="A785" s="136" t="str">
        <f t="shared" si="11"/>
        <v/>
      </c>
      <c r="B785" s="133"/>
      <c r="C785" s="110"/>
      <c r="D785" s="110"/>
      <c r="E785" s="137"/>
      <c r="F785" s="137"/>
      <c r="G785" s="96"/>
      <c r="H785" s="96"/>
    </row>
    <row r="786" spans="1:8" x14ac:dyDescent="0.2">
      <c r="A786" s="136" t="str">
        <f t="shared" si="11"/>
        <v/>
      </c>
      <c r="B786" s="133"/>
      <c r="C786" s="110"/>
      <c r="D786" s="110"/>
      <c r="E786" s="137"/>
      <c r="F786" s="137"/>
      <c r="G786" s="96"/>
      <c r="H786" s="96"/>
    </row>
    <row r="787" spans="1:8" x14ac:dyDescent="0.2">
      <c r="A787" s="136" t="str">
        <f t="shared" si="11"/>
        <v/>
      </c>
      <c r="B787" s="133"/>
      <c r="C787" s="110"/>
      <c r="D787" s="110"/>
      <c r="E787" s="137"/>
      <c r="F787" s="137"/>
      <c r="G787" s="96"/>
      <c r="H787" s="96"/>
    </row>
    <row r="788" spans="1:8" x14ac:dyDescent="0.2">
      <c r="A788" s="136" t="str">
        <f t="shared" ref="A788:A851" si="12">IF(COUNTA(B788:H788)&gt;0,ROW()-$A$3+1,"")</f>
        <v/>
      </c>
      <c r="B788" s="133"/>
      <c r="C788" s="110"/>
      <c r="D788" s="110"/>
      <c r="E788" s="137"/>
      <c r="F788" s="137"/>
      <c r="G788" s="96"/>
      <c r="H788" s="96"/>
    </row>
    <row r="789" spans="1:8" x14ac:dyDescent="0.2">
      <c r="A789" s="136" t="str">
        <f t="shared" si="12"/>
        <v/>
      </c>
      <c r="B789" s="133"/>
      <c r="C789" s="110"/>
      <c r="D789" s="110"/>
      <c r="E789" s="137"/>
      <c r="F789" s="137"/>
      <c r="G789" s="96"/>
      <c r="H789" s="96"/>
    </row>
    <row r="790" spans="1:8" x14ac:dyDescent="0.2">
      <c r="A790" s="136" t="str">
        <f t="shared" si="12"/>
        <v/>
      </c>
      <c r="B790" s="133"/>
      <c r="C790" s="110"/>
      <c r="D790" s="110"/>
      <c r="E790" s="137"/>
      <c r="F790" s="137"/>
      <c r="G790" s="96"/>
      <c r="H790" s="96"/>
    </row>
    <row r="791" spans="1:8" x14ac:dyDescent="0.2">
      <c r="A791" s="136" t="str">
        <f t="shared" si="12"/>
        <v/>
      </c>
      <c r="B791" s="133"/>
      <c r="C791" s="110"/>
      <c r="D791" s="110"/>
      <c r="E791" s="137"/>
      <c r="F791" s="137"/>
      <c r="G791" s="96"/>
      <c r="H791" s="96"/>
    </row>
    <row r="792" spans="1:8" x14ac:dyDescent="0.2">
      <c r="A792" s="136" t="str">
        <f t="shared" si="12"/>
        <v/>
      </c>
      <c r="B792" s="133"/>
      <c r="C792" s="110"/>
      <c r="D792" s="110"/>
      <c r="E792" s="137"/>
      <c r="F792" s="137"/>
      <c r="G792" s="96"/>
      <c r="H792" s="96"/>
    </row>
    <row r="793" spans="1:8" x14ac:dyDescent="0.2">
      <c r="A793" s="136" t="str">
        <f t="shared" si="12"/>
        <v/>
      </c>
      <c r="B793" s="133"/>
      <c r="C793" s="110"/>
      <c r="D793" s="110"/>
      <c r="E793" s="137"/>
      <c r="F793" s="137"/>
      <c r="G793" s="96"/>
      <c r="H793" s="96"/>
    </row>
    <row r="794" spans="1:8" x14ac:dyDescent="0.2">
      <c r="A794" s="136" t="str">
        <f t="shared" si="12"/>
        <v/>
      </c>
      <c r="B794" s="133"/>
      <c r="C794" s="110"/>
      <c r="D794" s="110"/>
      <c r="E794" s="137"/>
      <c r="F794" s="137"/>
      <c r="G794" s="96"/>
      <c r="H794" s="96"/>
    </row>
    <row r="795" spans="1:8" x14ac:dyDescent="0.2">
      <c r="A795" s="136" t="str">
        <f t="shared" si="12"/>
        <v/>
      </c>
      <c r="B795" s="133"/>
      <c r="C795" s="110"/>
      <c r="D795" s="110"/>
      <c r="E795" s="137"/>
      <c r="F795" s="137"/>
      <c r="G795" s="96"/>
      <c r="H795" s="96"/>
    </row>
    <row r="796" spans="1:8" x14ac:dyDescent="0.2">
      <c r="A796" s="136" t="str">
        <f t="shared" si="12"/>
        <v/>
      </c>
      <c r="B796" s="133"/>
      <c r="C796" s="110"/>
      <c r="D796" s="110"/>
      <c r="E796" s="137"/>
      <c r="F796" s="137"/>
      <c r="G796" s="96"/>
      <c r="H796" s="96"/>
    </row>
    <row r="797" spans="1:8" x14ac:dyDescent="0.2">
      <c r="A797" s="136" t="str">
        <f t="shared" si="12"/>
        <v/>
      </c>
      <c r="B797" s="133"/>
      <c r="C797" s="110"/>
      <c r="D797" s="110"/>
      <c r="E797" s="137"/>
      <c r="F797" s="137"/>
      <c r="G797" s="96"/>
      <c r="H797" s="96"/>
    </row>
    <row r="798" spans="1:8" x14ac:dyDescent="0.2">
      <c r="A798" s="136" t="str">
        <f t="shared" si="12"/>
        <v/>
      </c>
      <c r="B798" s="133"/>
      <c r="C798" s="110"/>
      <c r="D798" s="110"/>
      <c r="E798" s="137"/>
      <c r="F798" s="137"/>
      <c r="G798" s="96"/>
      <c r="H798" s="96"/>
    </row>
    <row r="799" spans="1:8" x14ac:dyDescent="0.2">
      <c r="A799" s="136" t="str">
        <f t="shared" si="12"/>
        <v/>
      </c>
      <c r="B799" s="133"/>
      <c r="C799" s="110"/>
      <c r="D799" s="110"/>
      <c r="E799" s="137"/>
      <c r="F799" s="137"/>
      <c r="G799" s="96"/>
      <c r="H799" s="96"/>
    </row>
    <row r="800" spans="1:8" x14ac:dyDescent="0.2">
      <c r="A800" s="136" t="str">
        <f t="shared" si="12"/>
        <v/>
      </c>
      <c r="B800" s="133"/>
      <c r="C800" s="110"/>
      <c r="D800" s="110"/>
      <c r="E800" s="137"/>
      <c r="F800" s="137"/>
      <c r="G800" s="96"/>
      <c r="H800" s="96"/>
    </row>
    <row r="801" spans="1:8" x14ac:dyDescent="0.2">
      <c r="A801" s="136" t="str">
        <f t="shared" si="12"/>
        <v/>
      </c>
      <c r="B801" s="133"/>
      <c r="C801" s="110"/>
      <c r="D801" s="110"/>
      <c r="E801" s="137"/>
      <c r="F801" s="137"/>
      <c r="G801" s="96"/>
      <c r="H801" s="96"/>
    </row>
    <row r="802" spans="1:8" x14ac:dyDescent="0.2">
      <c r="A802" s="136" t="str">
        <f t="shared" si="12"/>
        <v/>
      </c>
      <c r="B802" s="133"/>
      <c r="C802" s="110"/>
      <c r="D802" s="110"/>
      <c r="E802" s="137"/>
      <c r="F802" s="137"/>
      <c r="G802" s="96"/>
      <c r="H802" s="96"/>
    </row>
    <row r="803" spans="1:8" x14ac:dyDescent="0.2">
      <c r="A803" s="136" t="str">
        <f t="shared" si="12"/>
        <v/>
      </c>
      <c r="B803" s="133"/>
      <c r="C803" s="110"/>
      <c r="D803" s="110"/>
      <c r="E803" s="137"/>
      <c r="F803" s="137"/>
      <c r="G803" s="96"/>
      <c r="H803" s="96"/>
    </row>
    <row r="804" spans="1:8" x14ac:dyDescent="0.2">
      <c r="A804" s="136" t="str">
        <f t="shared" si="12"/>
        <v/>
      </c>
      <c r="B804" s="133"/>
      <c r="C804" s="110"/>
      <c r="D804" s="110"/>
      <c r="E804" s="137"/>
      <c r="F804" s="137"/>
      <c r="G804" s="96"/>
      <c r="H804" s="96"/>
    </row>
    <row r="805" spans="1:8" x14ac:dyDescent="0.2">
      <c r="A805" s="136" t="str">
        <f t="shared" si="12"/>
        <v/>
      </c>
      <c r="B805" s="133"/>
      <c r="C805" s="110"/>
      <c r="D805" s="110"/>
      <c r="E805" s="137"/>
      <c r="F805" s="137"/>
      <c r="G805" s="96"/>
      <c r="H805" s="96"/>
    </row>
    <row r="806" spans="1:8" x14ac:dyDescent="0.2">
      <c r="A806" s="136" t="str">
        <f t="shared" si="12"/>
        <v/>
      </c>
      <c r="B806" s="133"/>
      <c r="C806" s="110"/>
      <c r="D806" s="110"/>
      <c r="E806" s="137"/>
      <c r="F806" s="137"/>
      <c r="G806" s="96"/>
      <c r="H806" s="96"/>
    </row>
    <row r="807" spans="1:8" x14ac:dyDescent="0.2">
      <c r="A807" s="136" t="str">
        <f t="shared" si="12"/>
        <v/>
      </c>
      <c r="B807" s="133"/>
      <c r="C807" s="110"/>
      <c r="D807" s="110"/>
      <c r="E807" s="137"/>
      <c r="F807" s="137"/>
      <c r="G807" s="96"/>
      <c r="H807" s="96"/>
    </row>
    <row r="808" spans="1:8" x14ac:dyDescent="0.2">
      <c r="A808" s="136" t="str">
        <f t="shared" si="12"/>
        <v/>
      </c>
      <c r="B808" s="133"/>
      <c r="C808" s="110"/>
      <c r="D808" s="110"/>
      <c r="E808" s="137"/>
      <c r="F808" s="137"/>
      <c r="G808" s="96"/>
      <c r="H808" s="96"/>
    </row>
    <row r="809" spans="1:8" x14ac:dyDescent="0.2">
      <c r="A809" s="136" t="str">
        <f t="shared" si="12"/>
        <v/>
      </c>
      <c r="B809" s="133"/>
      <c r="C809" s="110"/>
      <c r="D809" s="110"/>
      <c r="E809" s="137"/>
      <c r="F809" s="137"/>
      <c r="G809" s="96"/>
      <c r="H809" s="96"/>
    </row>
    <row r="810" spans="1:8" x14ac:dyDescent="0.2">
      <c r="A810" s="136" t="str">
        <f t="shared" si="12"/>
        <v/>
      </c>
      <c r="B810" s="133"/>
      <c r="C810" s="110"/>
      <c r="D810" s="110"/>
      <c r="E810" s="137"/>
      <c r="F810" s="137"/>
      <c r="G810" s="96"/>
      <c r="H810" s="96"/>
    </row>
    <row r="811" spans="1:8" x14ac:dyDescent="0.2">
      <c r="A811" s="136" t="str">
        <f t="shared" si="12"/>
        <v/>
      </c>
      <c r="B811" s="133"/>
      <c r="C811" s="110"/>
      <c r="D811" s="110"/>
      <c r="E811" s="137"/>
      <c r="F811" s="137"/>
      <c r="G811" s="96"/>
      <c r="H811" s="96"/>
    </row>
    <row r="812" spans="1:8" x14ac:dyDescent="0.2">
      <c r="A812" s="136" t="str">
        <f t="shared" si="12"/>
        <v/>
      </c>
      <c r="B812" s="133"/>
      <c r="C812" s="110"/>
      <c r="D812" s="110"/>
      <c r="E812" s="137"/>
      <c r="F812" s="137"/>
      <c r="G812" s="96"/>
      <c r="H812" s="96"/>
    </row>
    <row r="813" spans="1:8" x14ac:dyDescent="0.2">
      <c r="A813" s="136" t="str">
        <f t="shared" si="12"/>
        <v/>
      </c>
      <c r="B813" s="133"/>
      <c r="C813" s="110"/>
      <c r="D813" s="110"/>
      <c r="E813" s="137"/>
      <c r="F813" s="137"/>
      <c r="G813" s="96"/>
      <c r="H813" s="96"/>
    </row>
    <row r="814" spans="1:8" x14ac:dyDescent="0.2">
      <c r="A814" s="136" t="str">
        <f t="shared" si="12"/>
        <v/>
      </c>
      <c r="B814" s="133"/>
      <c r="C814" s="110"/>
      <c r="D814" s="110"/>
      <c r="E814" s="137"/>
      <c r="F814" s="137"/>
      <c r="G814" s="96"/>
      <c r="H814" s="96"/>
    </row>
    <row r="815" spans="1:8" x14ac:dyDescent="0.2">
      <c r="A815" s="136" t="str">
        <f t="shared" si="12"/>
        <v/>
      </c>
      <c r="B815" s="133"/>
      <c r="C815" s="110"/>
      <c r="D815" s="110"/>
      <c r="E815" s="137"/>
      <c r="F815" s="137"/>
      <c r="G815" s="96"/>
      <c r="H815" s="96"/>
    </row>
    <row r="816" spans="1:8" x14ac:dyDescent="0.2">
      <c r="A816" s="136" t="str">
        <f t="shared" si="12"/>
        <v/>
      </c>
      <c r="B816" s="133"/>
      <c r="C816" s="110"/>
      <c r="D816" s="110"/>
      <c r="E816" s="137"/>
      <c r="F816" s="137"/>
      <c r="G816" s="96"/>
      <c r="H816" s="96"/>
    </row>
    <row r="817" spans="1:8" x14ac:dyDescent="0.2">
      <c r="A817" s="136" t="str">
        <f t="shared" si="12"/>
        <v/>
      </c>
      <c r="B817" s="133"/>
      <c r="C817" s="110"/>
      <c r="D817" s="110"/>
      <c r="E817" s="137"/>
      <c r="F817" s="137"/>
      <c r="G817" s="96"/>
      <c r="H817" s="96"/>
    </row>
    <row r="818" spans="1:8" x14ac:dyDescent="0.2">
      <c r="A818" s="136" t="str">
        <f t="shared" si="12"/>
        <v/>
      </c>
      <c r="B818" s="133"/>
      <c r="C818" s="110"/>
      <c r="D818" s="110"/>
      <c r="E818" s="137"/>
      <c r="F818" s="137"/>
      <c r="G818" s="96"/>
      <c r="H818" s="96"/>
    </row>
    <row r="819" spans="1:8" x14ac:dyDescent="0.2">
      <c r="A819" s="136" t="str">
        <f t="shared" si="12"/>
        <v/>
      </c>
      <c r="B819" s="133"/>
      <c r="C819" s="110"/>
      <c r="D819" s="110"/>
      <c r="E819" s="137"/>
      <c r="F819" s="137"/>
      <c r="G819" s="96"/>
      <c r="H819" s="96"/>
    </row>
    <row r="820" spans="1:8" x14ac:dyDescent="0.2">
      <c r="A820" s="136" t="str">
        <f t="shared" si="12"/>
        <v/>
      </c>
      <c r="B820" s="133"/>
      <c r="C820" s="110"/>
      <c r="D820" s="110"/>
      <c r="E820" s="137"/>
      <c r="F820" s="137"/>
      <c r="G820" s="96"/>
      <c r="H820" s="96"/>
    </row>
    <row r="821" spans="1:8" x14ac:dyDescent="0.2">
      <c r="A821" s="136" t="str">
        <f t="shared" si="12"/>
        <v/>
      </c>
      <c r="B821" s="133"/>
      <c r="C821" s="110"/>
      <c r="D821" s="110"/>
      <c r="E821" s="137"/>
      <c r="F821" s="137"/>
      <c r="G821" s="96"/>
      <c r="H821" s="96"/>
    </row>
    <row r="822" spans="1:8" x14ac:dyDescent="0.2">
      <c r="A822" s="136" t="str">
        <f t="shared" si="12"/>
        <v/>
      </c>
      <c r="B822" s="133"/>
      <c r="C822" s="110"/>
      <c r="D822" s="110"/>
      <c r="E822" s="137"/>
      <c r="F822" s="137"/>
      <c r="G822" s="96"/>
      <c r="H822" s="96"/>
    </row>
    <row r="823" spans="1:8" x14ac:dyDescent="0.2">
      <c r="A823" s="136" t="str">
        <f t="shared" si="12"/>
        <v/>
      </c>
      <c r="B823" s="133"/>
      <c r="C823" s="110"/>
      <c r="D823" s="110"/>
      <c r="E823" s="137"/>
      <c r="F823" s="137"/>
      <c r="G823" s="96"/>
      <c r="H823" s="96"/>
    </row>
    <row r="824" spans="1:8" x14ac:dyDescent="0.2">
      <c r="A824" s="136" t="str">
        <f t="shared" si="12"/>
        <v/>
      </c>
      <c r="B824" s="133"/>
      <c r="C824" s="110"/>
      <c r="D824" s="110"/>
      <c r="E824" s="137"/>
      <c r="F824" s="137"/>
      <c r="G824" s="96"/>
      <c r="H824" s="96"/>
    </row>
    <row r="825" spans="1:8" x14ac:dyDescent="0.2">
      <c r="A825" s="136" t="str">
        <f t="shared" si="12"/>
        <v/>
      </c>
      <c r="B825" s="133"/>
      <c r="C825" s="110"/>
      <c r="D825" s="110"/>
      <c r="E825" s="137"/>
      <c r="F825" s="137"/>
      <c r="G825" s="96"/>
      <c r="H825" s="96"/>
    </row>
    <row r="826" spans="1:8" x14ac:dyDescent="0.2">
      <c r="A826" s="136" t="str">
        <f t="shared" si="12"/>
        <v/>
      </c>
      <c r="B826" s="133"/>
      <c r="C826" s="110"/>
      <c r="D826" s="110"/>
      <c r="E826" s="137"/>
      <c r="F826" s="137"/>
      <c r="G826" s="96"/>
      <c r="H826" s="96"/>
    </row>
    <row r="827" spans="1:8" x14ac:dyDescent="0.2">
      <c r="A827" s="136" t="str">
        <f t="shared" si="12"/>
        <v/>
      </c>
      <c r="B827" s="133"/>
      <c r="C827" s="110"/>
      <c r="D827" s="110"/>
      <c r="E827" s="137"/>
      <c r="F827" s="137"/>
      <c r="G827" s="96"/>
      <c r="H827" s="96"/>
    </row>
    <row r="828" spans="1:8" x14ac:dyDescent="0.2">
      <c r="A828" s="136" t="str">
        <f t="shared" si="12"/>
        <v/>
      </c>
      <c r="B828" s="133"/>
      <c r="C828" s="110"/>
      <c r="D828" s="110"/>
      <c r="E828" s="137"/>
      <c r="F828" s="137"/>
      <c r="G828" s="96"/>
      <c r="H828" s="96"/>
    </row>
    <row r="829" spans="1:8" x14ac:dyDescent="0.2">
      <c r="A829" s="136" t="str">
        <f t="shared" si="12"/>
        <v/>
      </c>
      <c r="B829" s="133"/>
      <c r="C829" s="110"/>
      <c r="D829" s="110"/>
      <c r="E829" s="137"/>
      <c r="F829" s="137"/>
      <c r="G829" s="96"/>
      <c r="H829" s="96"/>
    </row>
    <row r="830" spans="1:8" x14ac:dyDescent="0.2">
      <c r="A830" s="136" t="str">
        <f t="shared" si="12"/>
        <v/>
      </c>
      <c r="B830" s="133"/>
      <c r="C830" s="110"/>
      <c r="D830" s="110"/>
      <c r="E830" s="137"/>
      <c r="F830" s="137"/>
      <c r="G830" s="96"/>
      <c r="H830" s="96"/>
    </row>
    <row r="831" spans="1:8" x14ac:dyDescent="0.2">
      <c r="A831" s="136" t="str">
        <f t="shared" si="12"/>
        <v/>
      </c>
      <c r="B831" s="133"/>
      <c r="C831" s="110"/>
      <c r="D831" s="110"/>
      <c r="E831" s="137"/>
      <c r="F831" s="137"/>
      <c r="G831" s="96"/>
      <c r="H831" s="96"/>
    </row>
    <row r="832" spans="1:8" x14ac:dyDescent="0.2">
      <c r="A832" s="136" t="str">
        <f t="shared" si="12"/>
        <v/>
      </c>
      <c r="B832" s="133"/>
      <c r="C832" s="110"/>
      <c r="D832" s="110"/>
      <c r="E832" s="137"/>
      <c r="F832" s="137"/>
      <c r="G832" s="96"/>
      <c r="H832" s="96"/>
    </row>
    <row r="833" spans="1:8" x14ac:dyDescent="0.2">
      <c r="A833" s="136" t="str">
        <f t="shared" si="12"/>
        <v/>
      </c>
      <c r="B833" s="133"/>
      <c r="C833" s="110"/>
      <c r="D833" s="110"/>
      <c r="E833" s="137"/>
      <c r="F833" s="137"/>
      <c r="G833" s="96"/>
      <c r="H833" s="96"/>
    </row>
    <row r="834" spans="1:8" x14ac:dyDescent="0.2">
      <c r="A834" s="136" t="str">
        <f t="shared" si="12"/>
        <v/>
      </c>
      <c r="B834" s="133"/>
      <c r="C834" s="110"/>
      <c r="D834" s="110"/>
      <c r="E834" s="137"/>
      <c r="F834" s="137"/>
      <c r="G834" s="96"/>
      <c r="H834" s="96"/>
    </row>
    <row r="835" spans="1:8" x14ac:dyDescent="0.2">
      <c r="A835" s="136" t="str">
        <f t="shared" si="12"/>
        <v/>
      </c>
      <c r="B835" s="133"/>
      <c r="C835" s="110"/>
      <c r="D835" s="110"/>
      <c r="E835" s="137"/>
      <c r="F835" s="137"/>
      <c r="G835" s="96"/>
      <c r="H835" s="96"/>
    </row>
    <row r="836" spans="1:8" x14ac:dyDescent="0.2">
      <c r="A836" s="136" t="str">
        <f t="shared" si="12"/>
        <v/>
      </c>
      <c r="B836" s="133"/>
      <c r="C836" s="110"/>
      <c r="D836" s="110"/>
      <c r="E836" s="137"/>
      <c r="F836" s="137"/>
      <c r="G836" s="96"/>
      <c r="H836" s="96"/>
    </row>
    <row r="837" spans="1:8" x14ac:dyDescent="0.2">
      <c r="A837" s="136" t="str">
        <f t="shared" si="12"/>
        <v/>
      </c>
      <c r="B837" s="133"/>
      <c r="C837" s="110"/>
      <c r="D837" s="110"/>
      <c r="E837" s="137"/>
      <c r="F837" s="137"/>
      <c r="G837" s="96"/>
      <c r="H837" s="96"/>
    </row>
    <row r="838" spans="1:8" x14ac:dyDescent="0.2">
      <c r="A838" s="136" t="str">
        <f t="shared" si="12"/>
        <v/>
      </c>
      <c r="B838" s="133"/>
      <c r="C838" s="110"/>
      <c r="D838" s="110"/>
      <c r="E838" s="137"/>
      <c r="F838" s="137"/>
      <c r="G838" s="96"/>
      <c r="H838" s="96"/>
    </row>
    <row r="839" spans="1:8" x14ac:dyDescent="0.2">
      <c r="A839" s="136" t="str">
        <f t="shared" si="12"/>
        <v/>
      </c>
      <c r="B839" s="133"/>
      <c r="C839" s="110"/>
      <c r="D839" s="110"/>
      <c r="E839" s="137"/>
      <c r="F839" s="137"/>
      <c r="G839" s="96"/>
      <c r="H839" s="96"/>
    </row>
    <row r="840" spans="1:8" x14ac:dyDescent="0.2">
      <c r="A840" s="136" t="str">
        <f t="shared" si="12"/>
        <v/>
      </c>
      <c r="B840" s="133"/>
      <c r="C840" s="110"/>
      <c r="D840" s="110"/>
      <c r="E840" s="137"/>
      <c r="F840" s="137"/>
      <c r="G840" s="96"/>
      <c r="H840" s="96"/>
    </row>
    <row r="841" spans="1:8" x14ac:dyDescent="0.2">
      <c r="A841" s="136" t="str">
        <f t="shared" si="12"/>
        <v/>
      </c>
      <c r="B841" s="133"/>
      <c r="C841" s="110"/>
      <c r="D841" s="110"/>
      <c r="E841" s="137"/>
      <c r="F841" s="137"/>
      <c r="G841" s="96"/>
      <c r="H841" s="96"/>
    </row>
    <row r="842" spans="1:8" x14ac:dyDescent="0.2">
      <c r="A842" s="136" t="str">
        <f t="shared" si="12"/>
        <v/>
      </c>
      <c r="B842" s="133"/>
      <c r="C842" s="110"/>
      <c r="D842" s="110"/>
      <c r="E842" s="137"/>
      <c r="F842" s="137"/>
      <c r="G842" s="96"/>
      <c r="H842" s="96"/>
    </row>
    <row r="843" spans="1:8" x14ac:dyDescent="0.2">
      <c r="A843" s="136" t="str">
        <f t="shared" si="12"/>
        <v/>
      </c>
      <c r="B843" s="133"/>
      <c r="C843" s="110"/>
      <c r="D843" s="110"/>
      <c r="E843" s="137"/>
      <c r="F843" s="137"/>
      <c r="G843" s="96"/>
      <c r="H843" s="96"/>
    </row>
    <row r="844" spans="1:8" x14ac:dyDescent="0.2">
      <c r="A844" s="136" t="str">
        <f t="shared" si="12"/>
        <v/>
      </c>
      <c r="B844" s="133"/>
      <c r="C844" s="110"/>
      <c r="D844" s="110"/>
      <c r="E844" s="137"/>
      <c r="F844" s="137"/>
      <c r="G844" s="96"/>
      <c r="H844" s="96"/>
    </row>
    <row r="845" spans="1:8" x14ac:dyDescent="0.2">
      <c r="A845" s="136" t="str">
        <f t="shared" si="12"/>
        <v/>
      </c>
      <c r="B845" s="133"/>
      <c r="C845" s="110"/>
      <c r="D845" s="110"/>
      <c r="E845" s="137"/>
      <c r="F845" s="137"/>
      <c r="G845" s="96"/>
      <c r="H845" s="96"/>
    </row>
    <row r="846" spans="1:8" x14ac:dyDescent="0.2">
      <c r="A846" s="136" t="str">
        <f t="shared" si="12"/>
        <v/>
      </c>
      <c r="B846" s="133"/>
      <c r="C846" s="110"/>
      <c r="D846" s="110"/>
      <c r="E846" s="137"/>
      <c r="F846" s="137"/>
      <c r="G846" s="96"/>
      <c r="H846" s="96"/>
    </row>
    <row r="847" spans="1:8" x14ac:dyDescent="0.2">
      <c r="A847" s="136" t="str">
        <f t="shared" si="12"/>
        <v/>
      </c>
      <c r="B847" s="133"/>
      <c r="C847" s="110"/>
      <c r="D847" s="110"/>
      <c r="E847" s="137"/>
      <c r="F847" s="137"/>
      <c r="G847" s="96"/>
      <c r="H847" s="96"/>
    </row>
    <row r="848" spans="1:8" x14ac:dyDescent="0.2">
      <c r="A848" s="136" t="str">
        <f t="shared" si="12"/>
        <v/>
      </c>
      <c r="B848" s="133"/>
      <c r="C848" s="110"/>
      <c r="D848" s="110"/>
      <c r="E848" s="137"/>
      <c r="F848" s="137"/>
      <c r="G848" s="96"/>
      <c r="H848" s="96"/>
    </row>
    <row r="849" spans="1:8" x14ac:dyDescent="0.2">
      <c r="A849" s="136" t="str">
        <f t="shared" si="12"/>
        <v/>
      </c>
      <c r="B849" s="133"/>
      <c r="C849" s="110"/>
      <c r="D849" s="110"/>
      <c r="E849" s="137"/>
      <c r="F849" s="137"/>
      <c r="G849" s="96"/>
      <c r="H849" s="96"/>
    </row>
    <row r="850" spans="1:8" x14ac:dyDescent="0.2">
      <c r="A850" s="136" t="str">
        <f t="shared" si="12"/>
        <v/>
      </c>
      <c r="B850" s="133"/>
      <c r="C850" s="110"/>
      <c r="D850" s="110"/>
      <c r="E850" s="137"/>
      <c r="F850" s="137"/>
      <c r="G850" s="96"/>
      <c r="H850" s="96"/>
    </row>
    <row r="851" spans="1:8" x14ac:dyDescent="0.2">
      <c r="A851" s="136" t="str">
        <f t="shared" si="12"/>
        <v/>
      </c>
      <c r="B851" s="133"/>
      <c r="C851" s="110"/>
      <c r="D851" s="110"/>
      <c r="E851" s="137"/>
      <c r="F851" s="137"/>
      <c r="G851" s="96"/>
      <c r="H851" s="96"/>
    </row>
    <row r="852" spans="1:8" x14ac:dyDescent="0.2">
      <c r="A852" s="136" t="str">
        <f t="shared" ref="A852:A915" si="13">IF(COUNTA(B852:H852)&gt;0,ROW()-$A$3+1,"")</f>
        <v/>
      </c>
      <c r="B852" s="133"/>
      <c r="C852" s="110"/>
      <c r="D852" s="110"/>
      <c r="E852" s="137"/>
      <c r="F852" s="137"/>
      <c r="G852" s="96"/>
      <c r="H852" s="96"/>
    </row>
    <row r="853" spans="1:8" x14ac:dyDescent="0.2">
      <c r="A853" s="136" t="str">
        <f t="shared" si="13"/>
        <v/>
      </c>
      <c r="B853" s="133"/>
      <c r="C853" s="110"/>
      <c r="D853" s="110"/>
      <c r="E853" s="137"/>
      <c r="F853" s="137"/>
      <c r="G853" s="96"/>
      <c r="H853" s="96"/>
    </row>
    <row r="854" spans="1:8" x14ac:dyDescent="0.2">
      <c r="A854" s="136" t="str">
        <f t="shared" si="13"/>
        <v/>
      </c>
      <c r="B854" s="133"/>
      <c r="C854" s="110"/>
      <c r="D854" s="110"/>
      <c r="E854" s="137"/>
      <c r="F854" s="137"/>
      <c r="G854" s="96"/>
      <c r="H854" s="96"/>
    </row>
    <row r="855" spans="1:8" x14ac:dyDescent="0.2">
      <c r="A855" s="136" t="str">
        <f t="shared" si="13"/>
        <v/>
      </c>
      <c r="B855" s="133"/>
      <c r="C855" s="110"/>
      <c r="D855" s="110"/>
      <c r="E855" s="137"/>
      <c r="F855" s="137"/>
      <c r="G855" s="96"/>
      <c r="H855" s="96"/>
    </row>
    <row r="856" spans="1:8" x14ac:dyDescent="0.2">
      <c r="A856" s="136" t="str">
        <f t="shared" si="13"/>
        <v/>
      </c>
      <c r="B856" s="133"/>
      <c r="C856" s="110"/>
      <c r="D856" s="110"/>
      <c r="E856" s="137"/>
      <c r="F856" s="137"/>
      <c r="G856" s="96"/>
      <c r="H856" s="96"/>
    </row>
    <row r="857" spans="1:8" x14ac:dyDescent="0.2">
      <c r="A857" s="136" t="str">
        <f t="shared" si="13"/>
        <v/>
      </c>
      <c r="B857" s="133"/>
      <c r="C857" s="110"/>
      <c r="D857" s="110"/>
      <c r="E857" s="137"/>
      <c r="F857" s="137"/>
      <c r="G857" s="96"/>
      <c r="H857" s="96"/>
    </row>
    <row r="858" spans="1:8" x14ac:dyDescent="0.2">
      <c r="A858" s="136" t="str">
        <f t="shared" si="13"/>
        <v/>
      </c>
      <c r="B858" s="133"/>
      <c r="C858" s="110"/>
      <c r="D858" s="110"/>
      <c r="E858" s="137"/>
      <c r="F858" s="137"/>
      <c r="G858" s="96"/>
      <c r="H858" s="96"/>
    </row>
    <row r="859" spans="1:8" x14ac:dyDescent="0.2">
      <c r="A859" s="136" t="str">
        <f t="shared" si="13"/>
        <v/>
      </c>
      <c r="B859" s="133"/>
      <c r="C859" s="110"/>
      <c r="D859" s="110"/>
      <c r="E859" s="137"/>
      <c r="F859" s="137"/>
      <c r="G859" s="96"/>
      <c r="H859" s="96"/>
    </row>
    <row r="860" spans="1:8" x14ac:dyDescent="0.2">
      <c r="A860" s="136" t="str">
        <f t="shared" si="13"/>
        <v/>
      </c>
      <c r="B860" s="133"/>
      <c r="C860" s="110"/>
      <c r="D860" s="110"/>
      <c r="E860" s="137"/>
      <c r="F860" s="137"/>
      <c r="G860" s="96"/>
      <c r="H860" s="96"/>
    </row>
    <row r="861" spans="1:8" x14ac:dyDescent="0.2">
      <c r="A861" s="136" t="str">
        <f t="shared" si="13"/>
        <v/>
      </c>
      <c r="B861" s="133"/>
      <c r="C861" s="110"/>
      <c r="D861" s="110"/>
      <c r="E861" s="137"/>
      <c r="F861" s="137"/>
      <c r="G861" s="96"/>
      <c r="H861" s="96"/>
    </row>
    <row r="862" spans="1:8" x14ac:dyDescent="0.2">
      <c r="A862" s="136" t="str">
        <f t="shared" si="13"/>
        <v/>
      </c>
      <c r="B862" s="133"/>
      <c r="C862" s="110"/>
      <c r="D862" s="110"/>
      <c r="E862" s="137"/>
      <c r="F862" s="137"/>
      <c r="G862" s="96"/>
      <c r="H862" s="96"/>
    </row>
    <row r="863" spans="1:8" x14ac:dyDescent="0.2">
      <c r="A863" s="136" t="str">
        <f t="shared" si="13"/>
        <v/>
      </c>
      <c r="B863" s="133"/>
      <c r="C863" s="110"/>
      <c r="D863" s="110"/>
      <c r="E863" s="137"/>
      <c r="F863" s="137"/>
      <c r="G863" s="96"/>
      <c r="H863" s="96"/>
    </row>
    <row r="864" spans="1:8" x14ac:dyDescent="0.2">
      <c r="A864" s="136" t="str">
        <f t="shared" si="13"/>
        <v/>
      </c>
      <c r="B864" s="133"/>
      <c r="C864" s="110"/>
      <c r="D864" s="110"/>
      <c r="E864" s="137"/>
      <c r="F864" s="137"/>
      <c r="G864" s="96"/>
      <c r="H864" s="96"/>
    </row>
    <row r="865" spans="1:8" x14ac:dyDescent="0.2">
      <c r="A865" s="136" t="str">
        <f t="shared" si="13"/>
        <v/>
      </c>
      <c r="B865" s="133"/>
      <c r="C865" s="110"/>
      <c r="D865" s="110"/>
      <c r="E865" s="137"/>
      <c r="F865" s="137"/>
      <c r="G865" s="96"/>
      <c r="H865" s="96"/>
    </row>
    <row r="866" spans="1:8" x14ac:dyDescent="0.2">
      <c r="A866" s="136" t="str">
        <f t="shared" si="13"/>
        <v/>
      </c>
      <c r="B866" s="133"/>
      <c r="C866" s="110"/>
      <c r="D866" s="110"/>
      <c r="E866" s="137"/>
      <c r="F866" s="137"/>
      <c r="G866" s="96"/>
      <c r="H866" s="96"/>
    </row>
    <row r="867" spans="1:8" x14ac:dyDescent="0.2">
      <c r="A867" s="136" t="str">
        <f t="shared" si="13"/>
        <v/>
      </c>
      <c r="B867" s="133"/>
      <c r="C867" s="110"/>
      <c r="D867" s="110"/>
      <c r="E867" s="137"/>
      <c r="F867" s="137"/>
      <c r="G867" s="96"/>
      <c r="H867" s="96"/>
    </row>
    <row r="868" spans="1:8" x14ac:dyDescent="0.2">
      <c r="A868" s="136" t="str">
        <f t="shared" si="13"/>
        <v/>
      </c>
      <c r="B868" s="133"/>
      <c r="C868" s="110"/>
      <c r="D868" s="110"/>
      <c r="E868" s="137"/>
      <c r="F868" s="137"/>
      <c r="G868" s="96"/>
      <c r="H868" s="96"/>
    </row>
    <row r="869" spans="1:8" x14ac:dyDescent="0.2">
      <c r="A869" s="136" t="str">
        <f t="shared" si="13"/>
        <v/>
      </c>
      <c r="B869" s="133"/>
      <c r="C869" s="110"/>
      <c r="D869" s="110"/>
      <c r="E869" s="137"/>
      <c r="F869" s="137"/>
      <c r="G869" s="96"/>
      <c r="H869" s="96"/>
    </row>
    <row r="870" spans="1:8" x14ac:dyDescent="0.2">
      <c r="A870" s="136" t="str">
        <f t="shared" si="13"/>
        <v/>
      </c>
      <c r="B870" s="133"/>
      <c r="C870" s="110"/>
      <c r="D870" s="110"/>
      <c r="E870" s="137"/>
      <c r="F870" s="137"/>
      <c r="G870" s="96"/>
      <c r="H870" s="96"/>
    </row>
    <row r="871" spans="1:8" x14ac:dyDescent="0.2">
      <c r="A871" s="136" t="str">
        <f t="shared" si="13"/>
        <v/>
      </c>
      <c r="B871" s="133"/>
      <c r="C871" s="110"/>
      <c r="D871" s="110"/>
      <c r="E871" s="137"/>
      <c r="F871" s="137"/>
      <c r="G871" s="96"/>
      <c r="H871" s="96"/>
    </row>
    <row r="872" spans="1:8" x14ac:dyDescent="0.2">
      <c r="A872" s="136" t="str">
        <f t="shared" si="13"/>
        <v/>
      </c>
      <c r="B872" s="133"/>
      <c r="C872" s="110"/>
      <c r="D872" s="110"/>
      <c r="E872" s="137"/>
      <c r="F872" s="137"/>
      <c r="G872" s="96"/>
      <c r="H872" s="96"/>
    </row>
    <row r="873" spans="1:8" x14ac:dyDescent="0.2">
      <c r="A873" s="136" t="str">
        <f t="shared" si="13"/>
        <v/>
      </c>
      <c r="B873" s="133"/>
      <c r="C873" s="110"/>
      <c r="D873" s="110"/>
      <c r="E873" s="137"/>
      <c r="F873" s="137"/>
      <c r="G873" s="96"/>
      <c r="H873" s="96"/>
    </row>
    <row r="874" spans="1:8" x14ac:dyDescent="0.2">
      <c r="A874" s="136" t="str">
        <f t="shared" si="13"/>
        <v/>
      </c>
      <c r="B874" s="133"/>
      <c r="C874" s="110"/>
      <c r="D874" s="110"/>
      <c r="E874" s="137"/>
      <c r="F874" s="137"/>
      <c r="G874" s="96"/>
      <c r="H874" s="96"/>
    </row>
    <row r="875" spans="1:8" x14ac:dyDescent="0.2">
      <c r="A875" s="136" t="str">
        <f t="shared" si="13"/>
        <v/>
      </c>
      <c r="B875" s="133"/>
      <c r="C875" s="110"/>
      <c r="D875" s="110"/>
      <c r="E875" s="137"/>
      <c r="F875" s="137"/>
      <c r="G875" s="96"/>
      <c r="H875" s="96"/>
    </row>
    <row r="876" spans="1:8" x14ac:dyDescent="0.2">
      <c r="A876" s="136" t="str">
        <f t="shared" si="13"/>
        <v/>
      </c>
      <c r="B876" s="133"/>
      <c r="C876" s="110"/>
      <c r="D876" s="110"/>
      <c r="E876" s="137"/>
      <c r="F876" s="137"/>
      <c r="G876" s="96"/>
      <c r="H876" s="96"/>
    </row>
    <row r="877" spans="1:8" x14ac:dyDescent="0.2">
      <c r="A877" s="136" t="str">
        <f t="shared" si="13"/>
        <v/>
      </c>
      <c r="B877" s="133"/>
      <c r="C877" s="110"/>
      <c r="D877" s="110"/>
      <c r="E877" s="137"/>
      <c r="F877" s="137"/>
      <c r="G877" s="96"/>
      <c r="H877" s="96"/>
    </row>
    <row r="878" spans="1:8" x14ac:dyDescent="0.2">
      <c r="A878" s="136" t="str">
        <f t="shared" si="13"/>
        <v/>
      </c>
      <c r="B878" s="133"/>
      <c r="C878" s="110"/>
      <c r="D878" s="110"/>
      <c r="E878" s="137"/>
      <c r="F878" s="137"/>
      <c r="G878" s="96"/>
      <c r="H878" s="96"/>
    </row>
    <row r="879" spans="1:8" x14ac:dyDescent="0.2">
      <c r="A879" s="136" t="str">
        <f t="shared" si="13"/>
        <v/>
      </c>
      <c r="B879" s="133"/>
      <c r="C879" s="110"/>
      <c r="D879" s="110"/>
      <c r="E879" s="137"/>
      <c r="F879" s="137"/>
      <c r="G879" s="96"/>
      <c r="H879" s="96"/>
    </row>
    <row r="880" spans="1:8" x14ac:dyDescent="0.2">
      <c r="A880" s="136" t="str">
        <f t="shared" si="13"/>
        <v/>
      </c>
      <c r="B880" s="133"/>
      <c r="C880" s="110"/>
      <c r="D880" s="110"/>
      <c r="E880" s="137"/>
      <c r="F880" s="137"/>
      <c r="G880" s="96"/>
      <c r="H880" s="96"/>
    </row>
    <row r="881" spans="1:8" x14ac:dyDescent="0.2">
      <c r="A881" s="136" t="str">
        <f t="shared" si="13"/>
        <v/>
      </c>
      <c r="B881" s="133"/>
      <c r="C881" s="110"/>
      <c r="D881" s="110"/>
      <c r="E881" s="137"/>
      <c r="F881" s="137"/>
      <c r="G881" s="96"/>
      <c r="H881" s="96"/>
    </row>
    <row r="882" spans="1:8" x14ac:dyDescent="0.2">
      <c r="A882" s="136" t="str">
        <f t="shared" si="13"/>
        <v/>
      </c>
      <c r="B882" s="133"/>
      <c r="C882" s="110"/>
      <c r="D882" s="110"/>
      <c r="E882" s="137"/>
      <c r="F882" s="137"/>
      <c r="G882" s="96"/>
      <c r="H882" s="96"/>
    </row>
    <row r="883" spans="1:8" x14ac:dyDescent="0.2">
      <c r="A883" s="136" t="str">
        <f t="shared" si="13"/>
        <v/>
      </c>
      <c r="B883" s="133"/>
      <c r="C883" s="110"/>
      <c r="D883" s="110"/>
      <c r="E883" s="137"/>
      <c r="F883" s="137"/>
      <c r="G883" s="96"/>
      <c r="H883" s="96"/>
    </row>
    <row r="884" spans="1:8" x14ac:dyDescent="0.2">
      <c r="A884" s="136" t="str">
        <f t="shared" si="13"/>
        <v/>
      </c>
      <c r="B884" s="133"/>
      <c r="C884" s="110"/>
      <c r="D884" s="110"/>
      <c r="E884" s="137"/>
      <c r="F884" s="137"/>
      <c r="G884" s="96"/>
      <c r="H884" s="96"/>
    </row>
    <row r="885" spans="1:8" x14ac:dyDescent="0.2">
      <c r="A885" s="136" t="str">
        <f t="shared" si="13"/>
        <v/>
      </c>
      <c r="B885" s="133"/>
      <c r="C885" s="110"/>
      <c r="D885" s="110"/>
      <c r="E885" s="137"/>
      <c r="F885" s="137"/>
      <c r="G885" s="96"/>
      <c r="H885" s="96"/>
    </row>
    <row r="886" spans="1:8" x14ac:dyDescent="0.2">
      <c r="A886" s="136" t="str">
        <f t="shared" si="13"/>
        <v/>
      </c>
      <c r="B886" s="133"/>
      <c r="C886" s="110"/>
      <c r="D886" s="110"/>
      <c r="E886" s="137"/>
      <c r="F886" s="137"/>
      <c r="G886" s="96"/>
      <c r="H886" s="96"/>
    </row>
    <row r="887" spans="1:8" x14ac:dyDescent="0.2">
      <c r="A887" s="136" t="str">
        <f t="shared" si="13"/>
        <v/>
      </c>
      <c r="B887" s="133"/>
      <c r="C887" s="110"/>
      <c r="D887" s="110"/>
      <c r="E887" s="137"/>
      <c r="F887" s="137"/>
      <c r="G887" s="96"/>
      <c r="H887" s="96"/>
    </row>
    <row r="888" spans="1:8" x14ac:dyDescent="0.2">
      <c r="A888" s="136" t="str">
        <f t="shared" si="13"/>
        <v/>
      </c>
      <c r="B888" s="133"/>
      <c r="C888" s="110"/>
      <c r="D888" s="110"/>
      <c r="E888" s="137"/>
      <c r="F888" s="137"/>
      <c r="G888" s="96"/>
      <c r="H888" s="96"/>
    </row>
    <row r="889" spans="1:8" x14ac:dyDescent="0.2">
      <c r="A889" s="136" t="str">
        <f t="shared" si="13"/>
        <v/>
      </c>
      <c r="B889" s="133"/>
      <c r="C889" s="110"/>
      <c r="D889" s="110"/>
      <c r="E889" s="137"/>
      <c r="F889" s="137"/>
      <c r="G889" s="96"/>
      <c r="H889" s="96"/>
    </row>
    <row r="890" spans="1:8" x14ac:dyDescent="0.2">
      <c r="A890" s="136" t="str">
        <f t="shared" si="13"/>
        <v/>
      </c>
      <c r="B890" s="133"/>
      <c r="C890" s="110"/>
      <c r="D890" s="110"/>
      <c r="E890" s="137"/>
      <c r="F890" s="137"/>
      <c r="G890" s="96"/>
      <c r="H890" s="96"/>
    </row>
    <row r="891" spans="1:8" x14ac:dyDescent="0.2">
      <c r="A891" s="136" t="str">
        <f t="shared" si="13"/>
        <v/>
      </c>
      <c r="B891" s="133"/>
      <c r="C891" s="110"/>
      <c r="D891" s="110"/>
      <c r="E891" s="137"/>
      <c r="F891" s="137"/>
      <c r="G891" s="96"/>
      <c r="H891" s="96"/>
    </row>
    <row r="892" spans="1:8" x14ac:dyDescent="0.2">
      <c r="A892" s="136" t="str">
        <f t="shared" si="13"/>
        <v/>
      </c>
      <c r="B892" s="133"/>
      <c r="C892" s="110"/>
      <c r="D892" s="110"/>
      <c r="E892" s="137"/>
      <c r="F892" s="137"/>
      <c r="G892" s="96"/>
      <c r="H892" s="96"/>
    </row>
    <row r="893" spans="1:8" x14ac:dyDescent="0.2">
      <c r="A893" s="136" t="str">
        <f t="shared" si="13"/>
        <v/>
      </c>
      <c r="B893" s="133"/>
      <c r="C893" s="110"/>
      <c r="D893" s="110"/>
      <c r="E893" s="137"/>
      <c r="F893" s="137"/>
      <c r="G893" s="96"/>
      <c r="H893" s="96"/>
    </row>
    <row r="894" spans="1:8" x14ac:dyDescent="0.2">
      <c r="A894" s="136" t="str">
        <f t="shared" si="13"/>
        <v/>
      </c>
      <c r="B894" s="133"/>
      <c r="C894" s="110"/>
      <c r="D894" s="110"/>
      <c r="E894" s="137"/>
      <c r="F894" s="137"/>
      <c r="G894" s="96"/>
      <c r="H894" s="96"/>
    </row>
    <row r="895" spans="1:8" x14ac:dyDescent="0.2">
      <c r="A895" s="136" t="str">
        <f t="shared" si="13"/>
        <v/>
      </c>
      <c r="B895" s="133"/>
      <c r="C895" s="110"/>
      <c r="D895" s="110"/>
      <c r="E895" s="137"/>
      <c r="F895" s="137"/>
      <c r="G895" s="96"/>
      <c r="H895" s="96"/>
    </row>
    <row r="896" spans="1:8" x14ac:dyDescent="0.2">
      <c r="A896" s="136" t="str">
        <f t="shared" si="13"/>
        <v/>
      </c>
      <c r="B896" s="133"/>
      <c r="C896" s="110"/>
      <c r="D896" s="110"/>
      <c r="E896" s="137"/>
      <c r="F896" s="137"/>
      <c r="G896" s="96"/>
      <c r="H896" s="96"/>
    </row>
    <row r="897" spans="1:8" x14ac:dyDescent="0.2">
      <c r="A897" s="136" t="str">
        <f t="shared" si="13"/>
        <v/>
      </c>
      <c r="B897" s="133"/>
      <c r="C897" s="110"/>
      <c r="D897" s="110"/>
      <c r="E897" s="137"/>
      <c r="F897" s="137"/>
      <c r="G897" s="96"/>
      <c r="H897" s="96"/>
    </row>
    <row r="898" spans="1:8" x14ac:dyDescent="0.2">
      <c r="A898" s="136" t="str">
        <f t="shared" si="13"/>
        <v/>
      </c>
      <c r="B898" s="133"/>
      <c r="C898" s="110"/>
      <c r="D898" s="110"/>
      <c r="E898" s="137"/>
      <c r="F898" s="137"/>
      <c r="G898" s="96"/>
      <c r="H898" s="96"/>
    </row>
    <row r="899" spans="1:8" x14ac:dyDescent="0.2">
      <c r="A899" s="136" t="str">
        <f t="shared" si="13"/>
        <v/>
      </c>
      <c r="B899" s="133"/>
      <c r="C899" s="110"/>
      <c r="D899" s="110"/>
      <c r="E899" s="137"/>
      <c r="F899" s="137"/>
      <c r="G899" s="96"/>
      <c r="H899" s="96"/>
    </row>
    <row r="900" spans="1:8" x14ac:dyDescent="0.2">
      <c r="A900" s="136" t="str">
        <f t="shared" si="13"/>
        <v/>
      </c>
      <c r="B900" s="133"/>
      <c r="C900" s="110"/>
      <c r="D900" s="110"/>
      <c r="E900" s="137"/>
      <c r="F900" s="137"/>
      <c r="G900" s="96"/>
      <c r="H900" s="96"/>
    </row>
    <row r="901" spans="1:8" x14ac:dyDescent="0.2">
      <c r="A901" s="136" t="str">
        <f t="shared" si="13"/>
        <v/>
      </c>
      <c r="B901" s="133"/>
      <c r="C901" s="110"/>
      <c r="D901" s="110"/>
      <c r="E901" s="137"/>
      <c r="F901" s="137"/>
      <c r="G901" s="96"/>
      <c r="H901" s="96"/>
    </row>
    <row r="902" spans="1:8" x14ac:dyDescent="0.2">
      <c r="A902" s="136" t="str">
        <f t="shared" si="13"/>
        <v/>
      </c>
      <c r="B902" s="133"/>
      <c r="C902" s="110"/>
      <c r="D902" s="110"/>
      <c r="E902" s="137"/>
      <c r="F902" s="137"/>
      <c r="G902" s="96"/>
      <c r="H902" s="96"/>
    </row>
    <row r="903" spans="1:8" x14ac:dyDescent="0.2">
      <c r="A903" s="136" t="str">
        <f t="shared" si="13"/>
        <v/>
      </c>
      <c r="B903" s="133"/>
      <c r="C903" s="110"/>
      <c r="D903" s="110"/>
      <c r="E903" s="137"/>
      <c r="F903" s="137"/>
      <c r="G903" s="96"/>
      <c r="H903" s="96"/>
    </row>
    <row r="904" spans="1:8" x14ac:dyDescent="0.2">
      <c r="A904" s="136" t="str">
        <f t="shared" si="13"/>
        <v/>
      </c>
      <c r="B904" s="133"/>
      <c r="C904" s="110"/>
      <c r="D904" s="110"/>
      <c r="E904" s="137"/>
      <c r="F904" s="137"/>
      <c r="G904" s="96"/>
      <c r="H904" s="96"/>
    </row>
    <row r="905" spans="1:8" x14ac:dyDescent="0.2">
      <c r="A905" s="136" t="str">
        <f t="shared" si="13"/>
        <v/>
      </c>
      <c r="B905" s="133"/>
      <c r="C905" s="110"/>
      <c r="D905" s="110"/>
      <c r="E905" s="137"/>
      <c r="F905" s="137"/>
      <c r="G905" s="96"/>
      <c r="H905" s="96"/>
    </row>
    <row r="906" spans="1:8" x14ac:dyDescent="0.2">
      <c r="A906" s="136" t="str">
        <f t="shared" si="13"/>
        <v/>
      </c>
      <c r="B906" s="133"/>
      <c r="C906" s="110"/>
      <c r="D906" s="110"/>
      <c r="E906" s="137"/>
      <c r="F906" s="137"/>
      <c r="G906" s="96"/>
      <c r="H906" s="96"/>
    </row>
    <row r="907" spans="1:8" x14ac:dyDescent="0.2">
      <c r="A907" s="136" t="str">
        <f t="shared" si="13"/>
        <v/>
      </c>
      <c r="B907" s="133"/>
      <c r="C907" s="110"/>
      <c r="D907" s="110"/>
      <c r="E907" s="137"/>
      <c r="F907" s="137"/>
      <c r="G907" s="96"/>
      <c r="H907" s="96"/>
    </row>
    <row r="908" spans="1:8" x14ac:dyDescent="0.2">
      <c r="A908" s="136" t="str">
        <f t="shared" si="13"/>
        <v/>
      </c>
      <c r="B908" s="133"/>
      <c r="C908" s="110"/>
      <c r="D908" s="110"/>
      <c r="E908" s="137"/>
      <c r="F908" s="137"/>
      <c r="G908" s="96"/>
      <c r="H908" s="96"/>
    </row>
    <row r="909" spans="1:8" x14ac:dyDescent="0.2">
      <c r="A909" s="136" t="str">
        <f t="shared" si="13"/>
        <v/>
      </c>
      <c r="B909" s="133"/>
      <c r="C909" s="110"/>
      <c r="D909" s="110"/>
      <c r="E909" s="137"/>
      <c r="F909" s="137"/>
      <c r="G909" s="96"/>
      <c r="H909" s="96"/>
    </row>
    <row r="910" spans="1:8" x14ac:dyDescent="0.2">
      <c r="A910" s="136" t="str">
        <f t="shared" si="13"/>
        <v/>
      </c>
      <c r="B910" s="133"/>
      <c r="C910" s="110"/>
      <c r="D910" s="110"/>
      <c r="E910" s="137"/>
      <c r="F910" s="137"/>
      <c r="G910" s="96"/>
      <c r="H910" s="96"/>
    </row>
    <row r="911" spans="1:8" x14ac:dyDescent="0.2">
      <c r="A911" s="136" t="str">
        <f t="shared" si="13"/>
        <v/>
      </c>
      <c r="B911" s="133"/>
      <c r="C911" s="110"/>
      <c r="D911" s="110"/>
      <c r="E911" s="137"/>
      <c r="F911" s="137"/>
      <c r="G911" s="96"/>
      <c r="H911" s="96"/>
    </row>
    <row r="912" spans="1:8" x14ac:dyDescent="0.2">
      <c r="A912" s="136" t="str">
        <f t="shared" si="13"/>
        <v/>
      </c>
      <c r="B912" s="133"/>
      <c r="C912" s="110"/>
      <c r="D912" s="110"/>
      <c r="E912" s="137"/>
      <c r="F912" s="137"/>
      <c r="G912" s="96"/>
      <c r="H912" s="96"/>
    </row>
    <row r="913" spans="1:8" x14ac:dyDescent="0.2">
      <c r="A913" s="136" t="str">
        <f t="shared" si="13"/>
        <v/>
      </c>
      <c r="B913" s="133"/>
      <c r="C913" s="110"/>
      <c r="D913" s="110"/>
      <c r="E913" s="137"/>
      <c r="F913" s="137"/>
      <c r="G913" s="96"/>
      <c r="H913" s="96"/>
    </row>
    <row r="914" spans="1:8" x14ac:dyDescent="0.2">
      <c r="A914" s="136" t="str">
        <f t="shared" si="13"/>
        <v/>
      </c>
      <c r="B914" s="133"/>
      <c r="C914" s="110"/>
      <c r="D914" s="110"/>
      <c r="E914" s="137"/>
      <c r="F914" s="137"/>
      <c r="G914" s="96"/>
      <c r="H914" s="96"/>
    </row>
    <row r="915" spans="1:8" x14ac:dyDescent="0.2">
      <c r="A915" s="136" t="str">
        <f t="shared" si="13"/>
        <v/>
      </c>
      <c r="B915" s="133"/>
      <c r="C915" s="110"/>
      <c r="D915" s="110"/>
      <c r="E915" s="137"/>
      <c r="F915" s="137"/>
      <c r="G915" s="96"/>
      <c r="H915" s="96"/>
    </row>
    <row r="916" spans="1:8" x14ac:dyDescent="0.2">
      <c r="A916" s="136" t="str">
        <f t="shared" ref="A916:A979" si="14">IF(COUNTA(B916:H916)&gt;0,ROW()-$A$3+1,"")</f>
        <v/>
      </c>
      <c r="B916" s="133"/>
      <c r="C916" s="110"/>
      <c r="D916" s="110"/>
      <c r="E916" s="137"/>
      <c r="F916" s="137"/>
      <c r="G916" s="96"/>
      <c r="H916" s="96"/>
    </row>
    <row r="917" spans="1:8" x14ac:dyDescent="0.2">
      <c r="A917" s="136" t="str">
        <f t="shared" si="14"/>
        <v/>
      </c>
      <c r="B917" s="133"/>
      <c r="C917" s="110"/>
      <c r="D917" s="110"/>
      <c r="E917" s="137"/>
      <c r="F917" s="137"/>
      <c r="G917" s="96"/>
      <c r="H917" s="96"/>
    </row>
    <row r="918" spans="1:8" x14ac:dyDescent="0.2">
      <c r="A918" s="136" t="str">
        <f t="shared" si="14"/>
        <v/>
      </c>
      <c r="B918" s="133"/>
      <c r="C918" s="110"/>
      <c r="D918" s="110"/>
      <c r="E918" s="137"/>
      <c r="F918" s="137"/>
      <c r="G918" s="96"/>
      <c r="H918" s="96"/>
    </row>
    <row r="919" spans="1:8" x14ac:dyDescent="0.2">
      <c r="A919" s="136" t="str">
        <f t="shared" si="14"/>
        <v/>
      </c>
      <c r="B919" s="133"/>
      <c r="C919" s="110"/>
      <c r="D919" s="110"/>
      <c r="E919" s="137"/>
      <c r="F919" s="137"/>
      <c r="G919" s="96"/>
      <c r="H919" s="96"/>
    </row>
    <row r="920" spans="1:8" x14ac:dyDescent="0.2">
      <c r="A920" s="136" t="str">
        <f t="shared" si="14"/>
        <v/>
      </c>
      <c r="B920" s="133"/>
      <c r="C920" s="110"/>
      <c r="D920" s="110"/>
      <c r="E920" s="137"/>
      <c r="F920" s="137"/>
      <c r="G920" s="96"/>
      <c r="H920" s="96"/>
    </row>
    <row r="921" spans="1:8" x14ac:dyDescent="0.2">
      <c r="A921" s="136" t="str">
        <f t="shared" si="14"/>
        <v/>
      </c>
      <c r="B921" s="133"/>
      <c r="C921" s="110"/>
      <c r="D921" s="110"/>
      <c r="E921" s="137"/>
      <c r="F921" s="137"/>
      <c r="G921" s="96"/>
      <c r="H921" s="96"/>
    </row>
    <row r="922" spans="1:8" x14ac:dyDescent="0.2">
      <c r="A922" s="136" t="str">
        <f t="shared" si="14"/>
        <v/>
      </c>
      <c r="B922" s="133"/>
      <c r="C922" s="110"/>
      <c r="D922" s="110"/>
      <c r="E922" s="137"/>
      <c r="F922" s="137"/>
      <c r="G922" s="96"/>
      <c r="H922" s="96"/>
    </row>
    <row r="923" spans="1:8" x14ac:dyDescent="0.2">
      <c r="A923" s="136" t="str">
        <f t="shared" si="14"/>
        <v/>
      </c>
      <c r="B923" s="133"/>
      <c r="C923" s="110"/>
      <c r="D923" s="110"/>
      <c r="E923" s="137"/>
      <c r="F923" s="137"/>
      <c r="G923" s="96"/>
      <c r="H923" s="96"/>
    </row>
    <row r="924" spans="1:8" x14ac:dyDescent="0.2">
      <c r="A924" s="136" t="str">
        <f t="shared" si="14"/>
        <v/>
      </c>
      <c r="B924" s="133"/>
      <c r="C924" s="110"/>
      <c r="D924" s="110"/>
      <c r="E924" s="137"/>
      <c r="F924" s="137"/>
      <c r="G924" s="96"/>
      <c r="H924" s="96"/>
    </row>
    <row r="925" spans="1:8" x14ac:dyDescent="0.2">
      <c r="A925" s="136" t="str">
        <f t="shared" si="14"/>
        <v/>
      </c>
      <c r="B925" s="133"/>
      <c r="C925" s="110"/>
      <c r="D925" s="110"/>
      <c r="E925" s="137"/>
      <c r="F925" s="137"/>
      <c r="G925" s="96"/>
      <c r="H925" s="96"/>
    </row>
    <row r="926" spans="1:8" x14ac:dyDescent="0.2">
      <c r="A926" s="136" t="str">
        <f t="shared" si="14"/>
        <v/>
      </c>
      <c r="B926" s="133"/>
      <c r="C926" s="110"/>
      <c r="D926" s="110"/>
      <c r="E926" s="137"/>
      <c r="F926" s="137"/>
      <c r="G926" s="96"/>
      <c r="H926" s="96"/>
    </row>
    <row r="927" spans="1:8" x14ac:dyDescent="0.2">
      <c r="A927" s="136" t="str">
        <f t="shared" si="14"/>
        <v/>
      </c>
      <c r="B927" s="133"/>
      <c r="C927" s="110"/>
      <c r="D927" s="110"/>
      <c r="E927" s="137"/>
      <c r="F927" s="137"/>
      <c r="G927" s="96"/>
      <c r="H927" s="96"/>
    </row>
    <row r="928" spans="1:8" x14ac:dyDescent="0.2">
      <c r="A928" s="136" t="str">
        <f t="shared" si="14"/>
        <v/>
      </c>
      <c r="B928" s="133"/>
      <c r="C928" s="110"/>
      <c r="D928" s="110"/>
      <c r="E928" s="137"/>
      <c r="F928" s="137"/>
      <c r="G928" s="96"/>
      <c r="H928" s="96"/>
    </row>
    <row r="929" spans="1:8" x14ac:dyDescent="0.2">
      <c r="A929" s="136" t="str">
        <f t="shared" si="14"/>
        <v/>
      </c>
      <c r="B929" s="133"/>
      <c r="C929" s="110"/>
      <c r="D929" s="110"/>
      <c r="E929" s="137"/>
      <c r="F929" s="137"/>
      <c r="G929" s="96"/>
      <c r="H929" s="96"/>
    </row>
    <row r="930" spans="1:8" x14ac:dyDescent="0.2">
      <c r="A930" s="136" t="str">
        <f t="shared" si="14"/>
        <v/>
      </c>
      <c r="B930" s="133"/>
      <c r="C930" s="110"/>
      <c r="D930" s="110"/>
      <c r="E930" s="137"/>
      <c r="F930" s="137"/>
      <c r="G930" s="96"/>
      <c r="H930" s="96"/>
    </row>
    <row r="931" spans="1:8" x14ac:dyDescent="0.2">
      <c r="A931" s="136" t="str">
        <f t="shared" si="14"/>
        <v/>
      </c>
      <c r="B931" s="133"/>
      <c r="C931" s="110"/>
      <c r="D931" s="110"/>
      <c r="E931" s="137"/>
      <c r="F931" s="137"/>
      <c r="G931" s="96"/>
      <c r="H931" s="96"/>
    </row>
    <row r="932" spans="1:8" x14ac:dyDescent="0.2">
      <c r="A932" s="136" t="str">
        <f t="shared" si="14"/>
        <v/>
      </c>
      <c r="B932" s="133"/>
      <c r="C932" s="110"/>
      <c r="D932" s="110"/>
      <c r="E932" s="137"/>
      <c r="F932" s="137"/>
      <c r="G932" s="96"/>
      <c r="H932" s="96"/>
    </row>
    <row r="933" spans="1:8" x14ac:dyDescent="0.2">
      <c r="A933" s="136" t="str">
        <f t="shared" si="14"/>
        <v/>
      </c>
      <c r="B933" s="133"/>
      <c r="C933" s="110"/>
      <c r="D933" s="110"/>
      <c r="E933" s="137"/>
      <c r="F933" s="137"/>
      <c r="G933" s="96"/>
      <c r="H933" s="96"/>
    </row>
    <row r="934" spans="1:8" x14ac:dyDescent="0.2">
      <c r="A934" s="136" t="str">
        <f t="shared" si="14"/>
        <v/>
      </c>
      <c r="B934" s="133"/>
      <c r="C934" s="110"/>
      <c r="D934" s="110"/>
      <c r="E934" s="137"/>
      <c r="F934" s="137"/>
      <c r="G934" s="96"/>
      <c r="H934" s="96"/>
    </row>
    <row r="935" spans="1:8" x14ac:dyDescent="0.2">
      <c r="A935" s="136" t="str">
        <f t="shared" si="14"/>
        <v/>
      </c>
      <c r="B935" s="133"/>
      <c r="C935" s="110"/>
      <c r="D935" s="110"/>
      <c r="E935" s="137"/>
      <c r="F935" s="137"/>
      <c r="G935" s="96"/>
      <c r="H935" s="96"/>
    </row>
    <row r="936" spans="1:8" x14ac:dyDescent="0.2">
      <c r="A936" s="136" t="str">
        <f t="shared" si="14"/>
        <v/>
      </c>
      <c r="B936" s="133"/>
      <c r="C936" s="110"/>
      <c r="D936" s="110"/>
      <c r="E936" s="137"/>
      <c r="F936" s="137"/>
      <c r="G936" s="96"/>
      <c r="H936" s="96"/>
    </row>
    <row r="937" spans="1:8" x14ac:dyDescent="0.2">
      <c r="A937" s="136" t="str">
        <f t="shared" si="14"/>
        <v/>
      </c>
      <c r="B937" s="133"/>
      <c r="C937" s="110"/>
      <c r="D937" s="110"/>
      <c r="E937" s="137"/>
      <c r="F937" s="137"/>
      <c r="G937" s="96"/>
      <c r="H937" s="96"/>
    </row>
    <row r="938" spans="1:8" x14ac:dyDescent="0.2">
      <c r="A938" s="136" t="str">
        <f t="shared" si="14"/>
        <v/>
      </c>
      <c r="B938" s="133"/>
      <c r="C938" s="110"/>
      <c r="D938" s="110"/>
      <c r="E938" s="137"/>
      <c r="F938" s="137"/>
      <c r="G938" s="96"/>
      <c r="H938" s="96"/>
    </row>
    <row r="939" spans="1:8" x14ac:dyDescent="0.2">
      <c r="A939" s="136" t="str">
        <f t="shared" si="14"/>
        <v/>
      </c>
      <c r="B939" s="133"/>
      <c r="C939" s="110"/>
      <c r="D939" s="110"/>
      <c r="E939" s="137"/>
      <c r="F939" s="137"/>
      <c r="G939" s="96"/>
      <c r="H939" s="96"/>
    </row>
    <row r="940" spans="1:8" x14ac:dyDescent="0.2">
      <c r="A940" s="136" t="str">
        <f t="shared" si="14"/>
        <v/>
      </c>
      <c r="B940" s="133"/>
      <c r="C940" s="110"/>
      <c r="D940" s="110"/>
      <c r="E940" s="137"/>
      <c r="F940" s="137"/>
      <c r="G940" s="96"/>
      <c r="H940" s="96"/>
    </row>
    <row r="941" spans="1:8" x14ac:dyDescent="0.2">
      <c r="A941" s="136" t="str">
        <f t="shared" si="14"/>
        <v/>
      </c>
      <c r="B941" s="133"/>
      <c r="C941" s="110"/>
      <c r="D941" s="110"/>
      <c r="E941" s="137"/>
      <c r="F941" s="137"/>
      <c r="G941" s="96"/>
      <c r="H941" s="96"/>
    </row>
    <row r="942" spans="1:8" x14ac:dyDescent="0.2">
      <c r="A942" s="136" t="str">
        <f t="shared" si="14"/>
        <v/>
      </c>
      <c r="B942" s="133"/>
      <c r="C942" s="110"/>
      <c r="D942" s="110"/>
      <c r="E942" s="137"/>
      <c r="F942" s="137"/>
      <c r="G942" s="96"/>
      <c r="H942" s="96"/>
    </row>
    <row r="943" spans="1:8" x14ac:dyDescent="0.2">
      <c r="A943" s="136" t="str">
        <f t="shared" si="14"/>
        <v/>
      </c>
      <c r="B943" s="133"/>
      <c r="C943" s="110"/>
      <c r="D943" s="110"/>
      <c r="E943" s="137"/>
      <c r="F943" s="137"/>
      <c r="G943" s="96"/>
      <c r="H943" s="96"/>
    </row>
    <row r="944" spans="1:8" x14ac:dyDescent="0.2">
      <c r="A944" s="136" t="str">
        <f t="shared" si="14"/>
        <v/>
      </c>
      <c r="B944" s="133"/>
      <c r="C944" s="110"/>
      <c r="D944" s="110"/>
      <c r="E944" s="137"/>
      <c r="F944" s="137"/>
      <c r="G944" s="96"/>
      <c r="H944" s="96"/>
    </row>
    <row r="945" spans="1:8" x14ac:dyDescent="0.2">
      <c r="A945" s="136" t="str">
        <f t="shared" si="14"/>
        <v/>
      </c>
      <c r="B945" s="133"/>
      <c r="C945" s="110"/>
      <c r="D945" s="110"/>
      <c r="E945" s="137"/>
      <c r="F945" s="137"/>
      <c r="G945" s="96"/>
      <c r="H945" s="96"/>
    </row>
    <row r="946" spans="1:8" x14ac:dyDescent="0.2">
      <c r="A946" s="136" t="str">
        <f t="shared" si="14"/>
        <v/>
      </c>
      <c r="B946" s="133"/>
      <c r="C946" s="110"/>
      <c r="D946" s="110"/>
      <c r="E946" s="137"/>
      <c r="F946" s="137"/>
      <c r="G946" s="96"/>
      <c r="H946" s="96"/>
    </row>
    <row r="947" spans="1:8" x14ac:dyDescent="0.2">
      <c r="A947" s="136" t="str">
        <f t="shared" si="14"/>
        <v/>
      </c>
      <c r="B947" s="133"/>
      <c r="C947" s="110"/>
      <c r="D947" s="110"/>
      <c r="E947" s="137"/>
      <c r="F947" s="137"/>
      <c r="G947" s="96"/>
      <c r="H947" s="96"/>
    </row>
    <row r="948" spans="1:8" x14ac:dyDescent="0.2">
      <c r="A948" s="136" t="str">
        <f t="shared" si="14"/>
        <v/>
      </c>
      <c r="B948" s="133"/>
      <c r="C948" s="110"/>
      <c r="D948" s="110"/>
      <c r="E948" s="137"/>
      <c r="F948" s="137"/>
      <c r="G948" s="96"/>
      <c r="H948" s="96"/>
    </row>
    <row r="949" spans="1:8" x14ac:dyDescent="0.2">
      <c r="A949" s="136" t="str">
        <f t="shared" si="14"/>
        <v/>
      </c>
      <c r="B949" s="133"/>
      <c r="C949" s="110"/>
      <c r="D949" s="110"/>
      <c r="E949" s="137"/>
      <c r="F949" s="137"/>
      <c r="G949" s="96"/>
      <c r="H949" s="96"/>
    </row>
    <row r="950" spans="1:8" x14ac:dyDescent="0.2">
      <c r="A950" s="136" t="str">
        <f t="shared" si="14"/>
        <v/>
      </c>
      <c r="B950" s="133"/>
      <c r="C950" s="110"/>
      <c r="D950" s="110"/>
      <c r="E950" s="137"/>
      <c r="F950" s="137"/>
      <c r="G950" s="96"/>
      <c r="H950" s="96"/>
    </row>
    <row r="951" spans="1:8" x14ac:dyDescent="0.2">
      <c r="A951" s="136" t="str">
        <f t="shared" si="14"/>
        <v/>
      </c>
      <c r="B951" s="133"/>
      <c r="C951" s="110"/>
      <c r="D951" s="110"/>
      <c r="E951" s="137"/>
      <c r="F951" s="137"/>
      <c r="G951" s="96"/>
      <c r="H951" s="96"/>
    </row>
    <row r="952" spans="1:8" x14ac:dyDescent="0.2">
      <c r="A952" s="136" t="str">
        <f t="shared" si="14"/>
        <v/>
      </c>
      <c r="B952" s="133"/>
      <c r="C952" s="110"/>
      <c r="D952" s="110"/>
      <c r="E952" s="137"/>
      <c r="F952" s="137"/>
      <c r="G952" s="96"/>
      <c r="H952" s="96"/>
    </row>
    <row r="953" spans="1:8" x14ac:dyDescent="0.2">
      <c r="A953" s="136" t="str">
        <f t="shared" si="14"/>
        <v/>
      </c>
      <c r="B953" s="133"/>
      <c r="C953" s="110"/>
      <c r="D953" s="110"/>
      <c r="E953" s="137"/>
      <c r="F953" s="137"/>
      <c r="G953" s="96"/>
      <c r="H953" s="96"/>
    </row>
    <row r="954" spans="1:8" x14ac:dyDescent="0.2">
      <c r="A954" s="136" t="str">
        <f t="shared" si="14"/>
        <v/>
      </c>
      <c r="B954" s="133"/>
      <c r="C954" s="110"/>
      <c r="D954" s="110"/>
      <c r="E954" s="137"/>
      <c r="F954" s="137"/>
      <c r="G954" s="96"/>
      <c r="H954" s="96"/>
    </row>
    <row r="955" spans="1:8" x14ac:dyDescent="0.2">
      <c r="A955" s="136" t="str">
        <f t="shared" si="14"/>
        <v/>
      </c>
      <c r="B955" s="133"/>
      <c r="C955" s="110"/>
      <c r="D955" s="110"/>
      <c r="E955" s="137"/>
      <c r="F955" s="137"/>
      <c r="G955" s="96"/>
      <c r="H955" s="96"/>
    </row>
    <row r="956" spans="1:8" x14ac:dyDescent="0.2">
      <c r="A956" s="136" t="str">
        <f t="shared" si="14"/>
        <v/>
      </c>
      <c r="B956" s="133"/>
      <c r="C956" s="110"/>
      <c r="D956" s="110"/>
      <c r="E956" s="137"/>
      <c r="F956" s="137"/>
      <c r="G956" s="96"/>
      <c r="H956" s="96"/>
    </row>
    <row r="957" spans="1:8" x14ac:dyDescent="0.2">
      <c r="A957" s="136" t="str">
        <f t="shared" si="14"/>
        <v/>
      </c>
      <c r="B957" s="133"/>
      <c r="C957" s="110"/>
      <c r="D957" s="110"/>
      <c r="E957" s="137"/>
      <c r="F957" s="137"/>
      <c r="G957" s="96"/>
      <c r="H957" s="96"/>
    </row>
    <row r="958" spans="1:8" x14ac:dyDescent="0.2">
      <c r="A958" s="136" t="str">
        <f t="shared" si="14"/>
        <v/>
      </c>
      <c r="B958" s="133"/>
      <c r="C958" s="110"/>
      <c r="D958" s="110"/>
      <c r="E958" s="137"/>
      <c r="F958" s="137"/>
      <c r="G958" s="96"/>
      <c r="H958" s="96"/>
    </row>
    <row r="959" spans="1:8" x14ac:dyDescent="0.2">
      <c r="A959" s="136" t="str">
        <f t="shared" si="14"/>
        <v/>
      </c>
      <c r="B959" s="133"/>
      <c r="C959" s="110"/>
      <c r="D959" s="110"/>
      <c r="E959" s="137"/>
      <c r="F959" s="137"/>
      <c r="G959" s="96"/>
      <c r="H959" s="96"/>
    </row>
    <row r="960" spans="1:8" x14ac:dyDescent="0.2">
      <c r="A960" s="136" t="str">
        <f t="shared" si="14"/>
        <v/>
      </c>
      <c r="B960" s="133"/>
      <c r="C960" s="110"/>
      <c r="D960" s="110"/>
      <c r="E960" s="137"/>
      <c r="F960" s="137"/>
      <c r="G960" s="96"/>
      <c r="H960" s="96"/>
    </row>
    <row r="961" spans="1:8" x14ac:dyDescent="0.2">
      <c r="A961" s="136" t="str">
        <f t="shared" si="14"/>
        <v/>
      </c>
      <c r="B961" s="133"/>
      <c r="C961" s="110"/>
      <c r="D961" s="110"/>
      <c r="E961" s="137"/>
      <c r="F961" s="137"/>
      <c r="G961" s="96"/>
      <c r="H961" s="96"/>
    </row>
    <row r="962" spans="1:8" x14ac:dyDescent="0.2">
      <c r="A962" s="136" t="str">
        <f t="shared" si="14"/>
        <v/>
      </c>
      <c r="B962" s="133"/>
      <c r="C962" s="110"/>
      <c r="D962" s="110"/>
      <c r="E962" s="137"/>
      <c r="F962" s="137"/>
      <c r="G962" s="96"/>
      <c r="H962" s="96"/>
    </row>
    <row r="963" spans="1:8" x14ac:dyDescent="0.2">
      <c r="A963" s="136" t="str">
        <f t="shared" si="14"/>
        <v/>
      </c>
      <c r="B963" s="133"/>
      <c r="C963" s="110"/>
      <c r="D963" s="110"/>
      <c r="E963" s="137"/>
      <c r="F963" s="137"/>
      <c r="G963" s="96"/>
      <c r="H963" s="96"/>
    </row>
    <row r="964" spans="1:8" x14ac:dyDescent="0.2">
      <c r="A964" s="136" t="str">
        <f t="shared" si="14"/>
        <v/>
      </c>
      <c r="B964" s="133"/>
      <c r="C964" s="110"/>
      <c r="D964" s="110"/>
      <c r="E964" s="137"/>
      <c r="F964" s="137"/>
      <c r="G964" s="96"/>
      <c r="H964" s="96"/>
    </row>
    <row r="965" spans="1:8" x14ac:dyDescent="0.2">
      <c r="A965" s="136" t="str">
        <f t="shared" si="14"/>
        <v/>
      </c>
      <c r="B965" s="133"/>
      <c r="C965" s="110"/>
      <c r="D965" s="110"/>
      <c r="E965" s="137"/>
      <c r="F965" s="137"/>
      <c r="G965" s="96"/>
      <c r="H965" s="96"/>
    </row>
    <row r="966" spans="1:8" x14ac:dyDescent="0.2">
      <c r="A966" s="136" t="str">
        <f t="shared" si="14"/>
        <v/>
      </c>
      <c r="B966" s="133"/>
      <c r="C966" s="110"/>
      <c r="D966" s="110"/>
      <c r="E966" s="137"/>
      <c r="F966" s="137"/>
      <c r="G966" s="96"/>
      <c r="H966" s="96"/>
    </row>
    <row r="967" spans="1:8" x14ac:dyDescent="0.2">
      <c r="A967" s="136" t="str">
        <f t="shared" si="14"/>
        <v/>
      </c>
      <c r="B967" s="133"/>
      <c r="C967" s="110"/>
      <c r="D967" s="110"/>
      <c r="E967" s="137"/>
      <c r="F967" s="137"/>
      <c r="G967" s="96"/>
      <c r="H967" s="96"/>
    </row>
    <row r="968" spans="1:8" x14ac:dyDescent="0.2">
      <c r="A968" s="136" t="str">
        <f t="shared" si="14"/>
        <v/>
      </c>
      <c r="B968" s="133"/>
      <c r="C968" s="110"/>
      <c r="D968" s="110"/>
      <c r="E968" s="137"/>
      <c r="F968" s="137"/>
      <c r="G968" s="96"/>
      <c r="H968" s="96"/>
    </row>
    <row r="969" spans="1:8" x14ac:dyDescent="0.2">
      <c r="A969" s="136" t="str">
        <f t="shared" si="14"/>
        <v/>
      </c>
      <c r="B969" s="133"/>
      <c r="C969" s="110"/>
      <c r="D969" s="110"/>
      <c r="E969" s="137"/>
      <c r="F969" s="137"/>
      <c r="G969" s="96"/>
      <c r="H969" s="96"/>
    </row>
    <row r="970" spans="1:8" x14ac:dyDescent="0.2">
      <c r="A970" s="136" t="str">
        <f t="shared" si="14"/>
        <v/>
      </c>
      <c r="B970" s="133"/>
      <c r="C970" s="110"/>
      <c r="D970" s="110"/>
      <c r="E970" s="137"/>
      <c r="F970" s="137"/>
      <c r="G970" s="96"/>
      <c r="H970" s="96"/>
    </row>
    <row r="971" spans="1:8" x14ac:dyDescent="0.2">
      <c r="A971" s="136" t="str">
        <f t="shared" si="14"/>
        <v/>
      </c>
      <c r="B971" s="133"/>
      <c r="C971" s="110"/>
      <c r="D971" s="110"/>
      <c r="E971" s="137"/>
      <c r="F971" s="137"/>
      <c r="G971" s="96"/>
      <c r="H971" s="96"/>
    </row>
    <row r="972" spans="1:8" x14ac:dyDescent="0.2">
      <c r="A972" s="136" t="str">
        <f t="shared" si="14"/>
        <v/>
      </c>
      <c r="B972" s="133"/>
      <c r="C972" s="110"/>
      <c r="D972" s="110"/>
      <c r="E972" s="137"/>
      <c r="F972" s="137"/>
      <c r="G972" s="96"/>
      <c r="H972" s="96"/>
    </row>
    <row r="973" spans="1:8" x14ac:dyDescent="0.2">
      <c r="A973" s="136" t="str">
        <f t="shared" si="14"/>
        <v/>
      </c>
      <c r="B973" s="133"/>
      <c r="C973" s="110"/>
      <c r="D973" s="110"/>
      <c r="E973" s="137"/>
      <c r="F973" s="137"/>
      <c r="G973" s="96"/>
      <c r="H973" s="96"/>
    </row>
    <row r="974" spans="1:8" x14ac:dyDescent="0.2">
      <c r="A974" s="136" t="str">
        <f t="shared" si="14"/>
        <v/>
      </c>
      <c r="B974" s="133"/>
      <c r="C974" s="110"/>
      <c r="D974" s="110"/>
      <c r="E974" s="137"/>
      <c r="F974" s="137"/>
      <c r="G974" s="96"/>
      <c r="H974" s="96"/>
    </row>
    <row r="975" spans="1:8" x14ac:dyDescent="0.2">
      <c r="A975" s="136" t="str">
        <f t="shared" si="14"/>
        <v/>
      </c>
      <c r="B975" s="133"/>
      <c r="C975" s="110"/>
      <c r="D975" s="110"/>
      <c r="E975" s="137"/>
      <c r="F975" s="137"/>
      <c r="G975" s="96"/>
      <c r="H975" s="96"/>
    </row>
    <row r="976" spans="1:8" x14ac:dyDescent="0.2">
      <c r="A976" s="136" t="str">
        <f t="shared" si="14"/>
        <v/>
      </c>
      <c r="B976" s="133"/>
      <c r="C976" s="110"/>
      <c r="D976" s="110"/>
      <c r="E976" s="137"/>
      <c r="F976" s="137"/>
      <c r="G976" s="96"/>
      <c r="H976" s="96"/>
    </row>
    <row r="977" spans="1:8" x14ac:dyDescent="0.2">
      <c r="A977" s="136" t="str">
        <f t="shared" si="14"/>
        <v/>
      </c>
      <c r="B977" s="133"/>
      <c r="C977" s="110"/>
      <c r="D977" s="110"/>
      <c r="E977" s="137"/>
      <c r="F977" s="137"/>
      <c r="G977" s="96"/>
      <c r="H977" s="96"/>
    </row>
    <row r="978" spans="1:8" x14ac:dyDescent="0.2">
      <c r="A978" s="136" t="str">
        <f t="shared" si="14"/>
        <v/>
      </c>
      <c r="B978" s="133"/>
      <c r="C978" s="110"/>
      <c r="D978" s="110"/>
      <c r="E978" s="137"/>
      <c r="F978" s="137"/>
      <c r="G978" s="96"/>
      <c r="H978" s="96"/>
    </row>
    <row r="979" spans="1:8" x14ac:dyDescent="0.2">
      <c r="A979" s="136" t="str">
        <f t="shared" si="14"/>
        <v/>
      </c>
      <c r="B979" s="133"/>
      <c r="C979" s="110"/>
      <c r="D979" s="110"/>
      <c r="E979" s="137"/>
      <c r="F979" s="137"/>
      <c r="G979" s="96"/>
      <c r="H979" s="96"/>
    </row>
    <row r="980" spans="1:8" x14ac:dyDescent="0.2">
      <c r="A980" s="136" t="str">
        <f t="shared" ref="A980:A1019" si="15">IF(COUNTA(B980:H980)&gt;0,ROW()-$A$3+1,"")</f>
        <v/>
      </c>
      <c r="B980" s="133"/>
      <c r="C980" s="110"/>
      <c r="D980" s="110"/>
      <c r="E980" s="137"/>
      <c r="F980" s="137"/>
      <c r="G980" s="96"/>
      <c r="H980" s="96"/>
    </row>
    <row r="981" spans="1:8" x14ac:dyDescent="0.2">
      <c r="A981" s="136" t="str">
        <f t="shared" si="15"/>
        <v/>
      </c>
      <c r="B981" s="133"/>
      <c r="C981" s="110"/>
      <c r="D981" s="110"/>
      <c r="E981" s="137"/>
      <c r="F981" s="137"/>
      <c r="G981" s="96"/>
      <c r="H981" s="96"/>
    </row>
    <row r="982" spans="1:8" x14ac:dyDescent="0.2">
      <c r="A982" s="136" t="str">
        <f t="shared" si="15"/>
        <v/>
      </c>
      <c r="B982" s="133"/>
      <c r="C982" s="110"/>
      <c r="D982" s="110"/>
      <c r="E982" s="137"/>
      <c r="F982" s="137"/>
      <c r="G982" s="96"/>
      <c r="H982" s="96"/>
    </row>
    <row r="983" spans="1:8" x14ac:dyDescent="0.2">
      <c r="A983" s="136" t="str">
        <f t="shared" si="15"/>
        <v/>
      </c>
      <c r="B983" s="133"/>
      <c r="C983" s="110"/>
      <c r="D983" s="110"/>
      <c r="E983" s="137"/>
      <c r="F983" s="137"/>
      <c r="G983" s="96"/>
      <c r="H983" s="96"/>
    </row>
    <row r="984" spans="1:8" x14ac:dyDescent="0.2">
      <c r="A984" s="136" t="str">
        <f t="shared" si="15"/>
        <v/>
      </c>
      <c r="B984" s="133"/>
      <c r="C984" s="110"/>
      <c r="D984" s="110"/>
      <c r="E984" s="137"/>
      <c r="F984" s="137"/>
      <c r="G984" s="96"/>
      <c r="H984" s="96"/>
    </row>
    <row r="985" spans="1:8" x14ac:dyDescent="0.2">
      <c r="A985" s="136" t="str">
        <f t="shared" si="15"/>
        <v/>
      </c>
      <c r="B985" s="133"/>
      <c r="C985" s="110"/>
      <c r="D985" s="110"/>
      <c r="E985" s="137"/>
      <c r="F985" s="137"/>
      <c r="G985" s="96"/>
      <c r="H985" s="96"/>
    </row>
    <row r="986" spans="1:8" x14ac:dyDescent="0.2">
      <c r="A986" s="136" t="str">
        <f t="shared" si="15"/>
        <v/>
      </c>
      <c r="B986" s="133"/>
      <c r="C986" s="110"/>
      <c r="D986" s="110"/>
      <c r="E986" s="137"/>
      <c r="F986" s="137"/>
      <c r="G986" s="96"/>
      <c r="H986" s="96"/>
    </row>
    <row r="987" spans="1:8" x14ac:dyDescent="0.2">
      <c r="A987" s="136" t="str">
        <f t="shared" si="15"/>
        <v/>
      </c>
      <c r="B987" s="133"/>
      <c r="C987" s="110"/>
      <c r="D987" s="110"/>
      <c r="E987" s="137"/>
      <c r="F987" s="137"/>
      <c r="G987" s="96"/>
      <c r="H987" s="96"/>
    </row>
    <row r="988" spans="1:8" x14ac:dyDescent="0.2">
      <c r="A988" s="136" t="str">
        <f t="shared" si="15"/>
        <v/>
      </c>
      <c r="B988" s="133"/>
      <c r="C988" s="110"/>
      <c r="D988" s="110"/>
      <c r="E988" s="137"/>
      <c r="F988" s="137"/>
      <c r="G988" s="96"/>
      <c r="H988" s="96"/>
    </row>
    <row r="989" spans="1:8" x14ac:dyDescent="0.2">
      <c r="A989" s="136" t="str">
        <f t="shared" si="15"/>
        <v/>
      </c>
      <c r="B989" s="133"/>
      <c r="C989" s="110"/>
      <c r="D989" s="110"/>
      <c r="E989" s="137"/>
      <c r="F989" s="137"/>
      <c r="G989" s="96"/>
      <c r="H989" s="96"/>
    </row>
    <row r="990" spans="1:8" x14ac:dyDescent="0.2">
      <c r="A990" s="136" t="str">
        <f t="shared" si="15"/>
        <v/>
      </c>
      <c r="B990" s="133"/>
      <c r="C990" s="110"/>
      <c r="D990" s="110"/>
      <c r="E990" s="137"/>
      <c r="F990" s="137"/>
      <c r="G990" s="96"/>
      <c r="H990" s="96"/>
    </row>
    <row r="991" spans="1:8" x14ac:dyDescent="0.2">
      <c r="A991" s="136" t="str">
        <f t="shared" si="15"/>
        <v/>
      </c>
      <c r="B991" s="133"/>
      <c r="C991" s="110"/>
      <c r="D991" s="110"/>
      <c r="E991" s="137"/>
      <c r="F991" s="137"/>
      <c r="G991" s="96"/>
      <c r="H991" s="96"/>
    </row>
    <row r="992" spans="1:8" x14ac:dyDescent="0.2">
      <c r="A992" s="136" t="str">
        <f t="shared" si="15"/>
        <v/>
      </c>
      <c r="B992" s="133"/>
      <c r="C992" s="110"/>
      <c r="D992" s="110"/>
      <c r="E992" s="137"/>
      <c r="F992" s="137"/>
      <c r="G992" s="96"/>
      <c r="H992" s="96"/>
    </row>
    <row r="993" spans="1:8" x14ac:dyDescent="0.2">
      <c r="A993" s="136" t="str">
        <f t="shared" si="15"/>
        <v/>
      </c>
      <c r="B993" s="133"/>
      <c r="C993" s="110"/>
      <c r="D993" s="110"/>
      <c r="E993" s="137"/>
      <c r="F993" s="137"/>
      <c r="G993" s="96"/>
      <c r="H993" s="96"/>
    </row>
    <row r="994" spans="1:8" x14ac:dyDescent="0.2">
      <c r="A994" s="136" t="str">
        <f t="shared" si="15"/>
        <v/>
      </c>
      <c r="B994" s="133"/>
      <c r="C994" s="110"/>
      <c r="D994" s="110"/>
      <c r="E994" s="137"/>
      <c r="F994" s="137"/>
      <c r="G994" s="96"/>
      <c r="H994" s="96"/>
    </row>
    <row r="995" spans="1:8" x14ac:dyDescent="0.2">
      <c r="A995" s="136" t="str">
        <f t="shared" si="15"/>
        <v/>
      </c>
      <c r="B995" s="133"/>
      <c r="C995" s="110"/>
      <c r="D995" s="110"/>
      <c r="E995" s="137"/>
      <c r="F995" s="137"/>
      <c r="G995" s="96"/>
      <c r="H995" s="96"/>
    </row>
    <row r="996" spans="1:8" x14ac:dyDescent="0.2">
      <c r="A996" s="136" t="str">
        <f t="shared" si="15"/>
        <v/>
      </c>
      <c r="B996" s="133"/>
      <c r="C996" s="110"/>
      <c r="D996" s="110"/>
      <c r="E996" s="137"/>
      <c r="F996" s="137"/>
      <c r="G996" s="96"/>
      <c r="H996" s="96"/>
    </row>
    <row r="997" spans="1:8" x14ac:dyDescent="0.2">
      <c r="A997" s="136" t="str">
        <f t="shared" si="15"/>
        <v/>
      </c>
      <c r="B997" s="133"/>
      <c r="C997" s="110"/>
      <c r="D997" s="110"/>
      <c r="E997" s="137"/>
      <c r="F997" s="137"/>
      <c r="G997" s="96"/>
      <c r="H997" s="96"/>
    </row>
    <row r="998" spans="1:8" x14ac:dyDescent="0.2">
      <c r="A998" s="136" t="str">
        <f t="shared" si="15"/>
        <v/>
      </c>
      <c r="B998" s="133"/>
      <c r="C998" s="110"/>
      <c r="D998" s="110"/>
      <c r="E998" s="137"/>
      <c r="F998" s="137"/>
      <c r="G998" s="96"/>
      <c r="H998" s="96"/>
    </row>
    <row r="999" spans="1:8" x14ac:dyDescent="0.2">
      <c r="A999" s="136" t="str">
        <f t="shared" si="15"/>
        <v/>
      </c>
      <c r="B999" s="133"/>
      <c r="C999" s="110"/>
      <c r="D999" s="110"/>
      <c r="E999" s="137"/>
      <c r="F999" s="137"/>
      <c r="G999" s="96"/>
      <c r="H999" s="96"/>
    </row>
    <row r="1000" spans="1:8" x14ac:dyDescent="0.2">
      <c r="A1000" s="136" t="str">
        <f t="shared" si="15"/>
        <v/>
      </c>
      <c r="B1000" s="133"/>
      <c r="C1000" s="110"/>
      <c r="D1000" s="110"/>
      <c r="E1000" s="137"/>
      <c r="F1000" s="137"/>
      <c r="G1000" s="96"/>
      <c r="H1000" s="96"/>
    </row>
    <row r="1001" spans="1:8" x14ac:dyDescent="0.2">
      <c r="A1001" s="136" t="str">
        <f t="shared" si="15"/>
        <v/>
      </c>
      <c r="B1001" s="133"/>
      <c r="C1001" s="110"/>
      <c r="D1001" s="110"/>
      <c r="E1001" s="137"/>
      <c r="F1001" s="137"/>
      <c r="G1001" s="96"/>
      <c r="H1001" s="96"/>
    </row>
    <row r="1002" spans="1:8" x14ac:dyDescent="0.2">
      <c r="A1002" s="136" t="str">
        <f t="shared" si="15"/>
        <v/>
      </c>
      <c r="B1002" s="133"/>
      <c r="C1002" s="110"/>
      <c r="D1002" s="110"/>
      <c r="E1002" s="137"/>
      <c r="F1002" s="137"/>
      <c r="G1002" s="96"/>
      <c r="H1002" s="96"/>
    </row>
    <row r="1003" spans="1:8" x14ac:dyDescent="0.2">
      <c r="A1003" s="136" t="str">
        <f t="shared" si="15"/>
        <v/>
      </c>
      <c r="B1003" s="133"/>
      <c r="C1003" s="110"/>
      <c r="D1003" s="110"/>
      <c r="E1003" s="137"/>
      <c r="F1003" s="137"/>
      <c r="G1003" s="96"/>
      <c r="H1003" s="96"/>
    </row>
    <row r="1004" spans="1:8" x14ac:dyDescent="0.2">
      <c r="A1004" s="136" t="str">
        <f t="shared" si="15"/>
        <v/>
      </c>
      <c r="B1004" s="133"/>
      <c r="C1004" s="110"/>
      <c r="D1004" s="110"/>
      <c r="E1004" s="137"/>
      <c r="F1004" s="137"/>
      <c r="G1004" s="96"/>
      <c r="H1004" s="96"/>
    </row>
    <row r="1005" spans="1:8" x14ac:dyDescent="0.2">
      <c r="A1005" s="136" t="str">
        <f t="shared" si="15"/>
        <v/>
      </c>
      <c r="B1005" s="133"/>
      <c r="C1005" s="110"/>
      <c r="D1005" s="110"/>
      <c r="E1005" s="137"/>
      <c r="F1005" s="137"/>
      <c r="G1005" s="96"/>
      <c r="H1005" s="96"/>
    </row>
    <row r="1006" spans="1:8" x14ac:dyDescent="0.2">
      <c r="A1006" s="136" t="str">
        <f t="shared" si="15"/>
        <v/>
      </c>
      <c r="B1006" s="133"/>
      <c r="C1006" s="110"/>
      <c r="D1006" s="110"/>
      <c r="E1006" s="137"/>
      <c r="F1006" s="137"/>
      <c r="G1006" s="96"/>
      <c r="H1006" s="96"/>
    </row>
    <row r="1007" spans="1:8" x14ac:dyDescent="0.2">
      <c r="A1007" s="136" t="str">
        <f t="shared" si="15"/>
        <v/>
      </c>
      <c r="B1007" s="133"/>
      <c r="C1007" s="110"/>
      <c r="D1007" s="110"/>
      <c r="E1007" s="137"/>
      <c r="F1007" s="137"/>
      <c r="G1007" s="96"/>
      <c r="H1007" s="96"/>
    </row>
    <row r="1008" spans="1:8" x14ac:dyDescent="0.2">
      <c r="A1008" s="136" t="str">
        <f t="shared" si="15"/>
        <v/>
      </c>
      <c r="B1008" s="133"/>
      <c r="C1008" s="110"/>
      <c r="D1008" s="110"/>
      <c r="E1008" s="137"/>
      <c r="F1008" s="137"/>
      <c r="G1008" s="96"/>
      <c r="H1008" s="96"/>
    </row>
    <row r="1009" spans="1:8" x14ac:dyDescent="0.2">
      <c r="A1009" s="136" t="str">
        <f t="shared" si="15"/>
        <v/>
      </c>
      <c r="B1009" s="133"/>
      <c r="C1009" s="110"/>
      <c r="D1009" s="110"/>
      <c r="E1009" s="137"/>
      <c r="F1009" s="137"/>
      <c r="G1009" s="96"/>
      <c r="H1009" s="96"/>
    </row>
    <row r="1010" spans="1:8" x14ac:dyDescent="0.2">
      <c r="A1010" s="136" t="str">
        <f t="shared" si="15"/>
        <v/>
      </c>
      <c r="B1010" s="133"/>
      <c r="C1010" s="110"/>
      <c r="D1010" s="110"/>
      <c r="E1010" s="137"/>
      <c r="F1010" s="137"/>
      <c r="G1010" s="96"/>
      <c r="H1010" s="96"/>
    </row>
    <row r="1011" spans="1:8" x14ac:dyDescent="0.2">
      <c r="A1011" s="136" t="str">
        <f t="shared" si="15"/>
        <v/>
      </c>
      <c r="B1011" s="133"/>
      <c r="C1011" s="110"/>
      <c r="D1011" s="110"/>
      <c r="E1011" s="137"/>
      <c r="F1011" s="137"/>
      <c r="G1011" s="96"/>
      <c r="H1011" s="96"/>
    </row>
    <row r="1012" spans="1:8" x14ac:dyDescent="0.2">
      <c r="A1012" s="136" t="str">
        <f t="shared" si="15"/>
        <v/>
      </c>
      <c r="B1012" s="133"/>
      <c r="C1012" s="110"/>
      <c r="D1012" s="110"/>
      <c r="E1012" s="137"/>
      <c r="F1012" s="137"/>
      <c r="G1012" s="96"/>
      <c r="H1012" s="96"/>
    </row>
    <row r="1013" spans="1:8" x14ac:dyDescent="0.2">
      <c r="A1013" s="136" t="str">
        <f t="shared" si="15"/>
        <v/>
      </c>
      <c r="B1013" s="133"/>
      <c r="C1013" s="110"/>
      <c r="D1013" s="110"/>
      <c r="E1013" s="137"/>
      <c r="F1013" s="137"/>
      <c r="G1013" s="96"/>
      <c r="H1013" s="96"/>
    </row>
    <row r="1014" spans="1:8" x14ac:dyDescent="0.2">
      <c r="A1014" s="136" t="str">
        <f t="shared" si="15"/>
        <v/>
      </c>
      <c r="B1014" s="133"/>
      <c r="C1014" s="110"/>
      <c r="D1014" s="110"/>
      <c r="E1014" s="137"/>
      <c r="F1014" s="137"/>
      <c r="G1014" s="96"/>
      <c r="H1014" s="96"/>
    </row>
    <row r="1015" spans="1:8" x14ac:dyDescent="0.2">
      <c r="A1015" s="136" t="str">
        <f t="shared" si="15"/>
        <v/>
      </c>
      <c r="B1015" s="133"/>
      <c r="C1015" s="110"/>
      <c r="D1015" s="110"/>
      <c r="E1015" s="137"/>
      <c r="F1015" s="137"/>
      <c r="G1015" s="96"/>
      <c r="H1015" s="96"/>
    </row>
    <row r="1016" spans="1:8" x14ac:dyDescent="0.2">
      <c r="A1016" s="136" t="str">
        <f t="shared" si="15"/>
        <v/>
      </c>
      <c r="B1016" s="133"/>
      <c r="C1016" s="110"/>
      <c r="D1016" s="110"/>
      <c r="E1016" s="137"/>
      <c r="F1016" s="137"/>
      <c r="G1016" s="96"/>
      <c r="H1016" s="96"/>
    </row>
    <row r="1017" spans="1:8" x14ac:dyDescent="0.2">
      <c r="A1017" s="136" t="str">
        <f t="shared" si="15"/>
        <v/>
      </c>
      <c r="B1017" s="133"/>
      <c r="C1017" s="110"/>
      <c r="D1017" s="110"/>
      <c r="E1017" s="137"/>
      <c r="F1017" s="137"/>
      <c r="G1017" s="96"/>
      <c r="H1017" s="96"/>
    </row>
    <row r="1018" spans="1:8" x14ac:dyDescent="0.2">
      <c r="A1018" s="136" t="str">
        <f t="shared" si="15"/>
        <v/>
      </c>
      <c r="B1018" s="133"/>
      <c r="C1018" s="110"/>
      <c r="D1018" s="110"/>
      <c r="E1018" s="137"/>
      <c r="F1018" s="137"/>
      <c r="G1018" s="96"/>
      <c r="H1018" s="96"/>
    </row>
    <row r="1019" spans="1:8" x14ac:dyDescent="0.2">
      <c r="A1019" s="136" t="str">
        <f t="shared" si="15"/>
        <v/>
      </c>
      <c r="B1019" s="133"/>
      <c r="C1019" s="110"/>
      <c r="D1019" s="110"/>
      <c r="E1019" s="137"/>
      <c r="F1019" s="137"/>
      <c r="G1019" s="96"/>
      <c r="H1019" s="96"/>
    </row>
  </sheetData>
  <sheetProtection password="EF62" sheet="1" objects="1" scenarios="1" autoFilter="0"/>
  <mergeCells count="12">
    <mergeCell ref="D16:D19"/>
    <mergeCell ref="F16:F19"/>
    <mergeCell ref="A16:A19"/>
    <mergeCell ref="B16:B19"/>
    <mergeCell ref="C16:C19"/>
    <mergeCell ref="E16:E19"/>
    <mergeCell ref="G9:H9"/>
    <mergeCell ref="G6:H6"/>
    <mergeCell ref="G7:H7"/>
    <mergeCell ref="G8:H8"/>
    <mergeCell ref="H16:H19"/>
    <mergeCell ref="G16:G19"/>
  </mergeCells>
  <conditionalFormatting sqref="B20:H1019">
    <cfRule type="cellIs" dxfId="20" priority="19" stopIfTrue="1" operator="notEqual">
      <formula>0</formula>
    </cfRule>
  </conditionalFormatting>
  <conditionalFormatting sqref="G6 G9">
    <cfRule type="cellIs" dxfId="19" priority="3" stopIfTrue="1" operator="equal">
      <formula>0</formula>
    </cfRule>
  </conditionalFormatting>
  <conditionalFormatting sqref="G7:G8">
    <cfRule type="cellIs" dxfId="18" priority="1" stopIfTrue="1" operator="equal">
      <formula>0</formula>
    </cfRule>
  </conditionalFormatting>
  <dataValidations count="2">
    <dataValidation type="date" allowBlank="1" showErrorMessage="1" errorTitle="Datum" error="Das Datum muss zwischen _x000a_01.01.2014 und 31.12.2023 liegen!" sqref="C20:D1019">
      <formula1>41640</formula1>
      <formula2>45291</formula2>
    </dataValidation>
    <dataValidation type="custom" allowBlank="1" showErrorMessage="1" errorTitle="Betrag" error="Bitte geben Sie max. 2 Nachkommastellen an!" sqref="G20:H1019">
      <formula1>MOD(ROUND(G20*10^2,10),1)=0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74" fitToHeight="0" orientation="landscape" useFirstPageNumber="1" r:id="rId1"/>
  <headerFooter>
    <oddFooter>&amp;L&amp;"Arial,Kursiv"&amp;8___________
¹ Siehe Fußnote 1 Seite 1 dieses Nachweises.&amp;C&amp;9Seite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34</vt:i4>
      </vt:variant>
    </vt:vector>
  </HeadingPairs>
  <TitlesOfParts>
    <vt:vector size="49" baseType="lpstr">
      <vt:lpstr>Änderungsdoku</vt:lpstr>
      <vt:lpstr>Seite 1</vt:lpstr>
      <vt:lpstr>Seite 2</vt:lpstr>
      <vt:lpstr>Seite 3 ZN</vt:lpstr>
      <vt:lpstr>Seite 3 VWN</vt:lpstr>
      <vt:lpstr>Seite 4</vt:lpstr>
      <vt:lpstr>Belegliste 1.1</vt:lpstr>
      <vt:lpstr>Belegliste 1.2</vt:lpstr>
      <vt:lpstr>Belegliste 2.1</vt:lpstr>
      <vt:lpstr>Belegliste 2.2</vt:lpstr>
      <vt:lpstr>Belegliste 2.3</vt:lpstr>
      <vt:lpstr>Belegliste 2.4</vt:lpstr>
      <vt:lpstr>Belegliste 2.5</vt:lpstr>
      <vt:lpstr>Belegliste 2.6</vt:lpstr>
      <vt:lpstr>Belegliste Einnahmen</vt:lpstr>
      <vt:lpstr>Ausgaben_1_1</vt:lpstr>
      <vt:lpstr>Ausgaben_1_2</vt:lpstr>
      <vt:lpstr>Ausgaben_2_1</vt:lpstr>
      <vt:lpstr>Ausgaben_2_2</vt:lpstr>
      <vt:lpstr>Ausgaben_2_3</vt:lpstr>
      <vt:lpstr>Ausgaben_2_4</vt:lpstr>
      <vt:lpstr>Ausgaben_2_5</vt:lpstr>
      <vt:lpstr>Ausgaben_2_6</vt:lpstr>
      <vt:lpstr>Belegliste_1_1</vt:lpstr>
      <vt:lpstr>Belegliste_1_2</vt:lpstr>
      <vt:lpstr>Belegliste_2_1</vt:lpstr>
      <vt:lpstr>Belegliste_2_2</vt:lpstr>
      <vt:lpstr>Belegliste_2_3</vt:lpstr>
      <vt:lpstr>Belegliste_2_4</vt:lpstr>
      <vt:lpstr>Belegliste_2_5</vt:lpstr>
      <vt:lpstr>Belegliste_2_6</vt:lpstr>
      <vt:lpstr>Belegliste_Einnahmen</vt:lpstr>
      <vt:lpstr>Änderungsdoku!Druckbereich</vt:lpstr>
      <vt:lpstr>'Seite 1'!Druckbereich</vt:lpstr>
      <vt:lpstr>'Seite 2'!Druckbereich</vt:lpstr>
      <vt:lpstr>'Seite 3 VWN'!Druckbereich</vt:lpstr>
      <vt:lpstr>'Seite 3 ZN'!Druckbereich</vt:lpstr>
      <vt:lpstr>'Seite 4'!Druckbereich</vt:lpstr>
      <vt:lpstr>Änderungsdoku!Drucktitel</vt:lpstr>
      <vt:lpstr>'Belegliste 1.1'!Drucktitel</vt:lpstr>
      <vt:lpstr>'Belegliste 1.2'!Drucktitel</vt:lpstr>
      <vt:lpstr>'Belegliste 2.1'!Drucktitel</vt:lpstr>
      <vt:lpstr>'Belegliste 2.2'!Drucktitel</vt:lpstr>
      <vt:lpstr>'Belegliste 2.3'!Drucktitel</vt:lpstr>
      <vt:lpstr>'Belegliste 2.4'!Drucktitel</vt:lpstr>
      <vt:lpstr>'Belegliste 2.5'!Drucktitel</vt:lpstr>
      <vt:lpstr>'Belegliste 2.6'!Drucktitel</vt:lpstr>
      <vt:lpstr>'Belegliste Einnahmen'!Drucktitel</vt:lpstr>
      <vt:lpstr>Einnahmen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2020-03-02T07:43:10Z</cp:lastPrinted>
  <dcterms:created xsi:type="dcterms:W3CDTF">2007-09-26T06:36:45Z</dcterms:created>
  <dcterms:modified xsi:type="dcterms:W3CDTF">2022-12-27T09:34:43Z</dcterms:modified>
</cp:coreProperties>
</file>